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joshu\OneDrive\Desktop\"/>
    </mc:Choice>
  </mc:AlternateContent>
  <xr:revisionPtr revIDLastSave="0" documentId="13_ncr:1_{DE3AD89D-1568-4154-B75E-589632A424E3}" xr6:coauthVersionLast="47" xr6:coauthVersionMax="47" xr10:uidLastSave="{00000000-0000-0000-0000-000000000000}"/>
  <bookViews>
    <workbookView xWindow="-120" yWindow="-120" windowWidth="20730" windowHeight="11160" firstSheet="9" activeTab="12" xr2:uid="{9A73FC42-D59D-476A-AAD1-F5E2A35A3E28}"/>
  </bookViews>
  <sheets>
    <sheet name="PRACTICA 1" sheetId="1" r:id="rId1"/>
    <sheet name="PRACTICA 2" sheetId="3" r:id="rId2"/>
    <sheet name="PRACTICA 3" sheetId="5" r:id="rId3"/>
    <sheet name="PRACTICA 4" sheetId="6" r:id="rId4"/>
    <sheet name="PRACTICA 5" sheetId="7" r:id="rId5"/>
    <sheet name="PRACTICA 6" sheetId="8" r:id="rId6"/>
    <sheet name="practica7" sheetId="9" r:id="rId7"/>
    <sheet name="Practica 8" sheetId="10" r:id="rId8"/>
    <sheet name="PRACTICA 9" sheetId="11" r:id="rId9"/>
    <sheet name="PRACTICA 10" sheetId="12" r:id="rId10"/>
    <sheet name="PRACTICA 11" sheetId="13" r:id="rId11"/>
    <sheet name="PRACTICA 12" sheetId="14" r:id="rId12"/>
    <sheet name="PRACTICA 13" sheetId="15" r:id="rId13"/>
  </sheets>
  <externalReferences>
    <externalReference r:id="rId14"/>
  </externalReferences>
  <calcPr calcId="191029"/>
  <pivotCaches>
    <pivotCache cacheId="0" r:id="rId15"/>
    <pivotCache cacheId="1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5" l="1"/>
  <c r="D2" i="15"/>
  <c r="C3" i="15"/>
  <c r="D3" i="15"/>
  <c r="C4" i="15"/>
  <c r="D4" i="15"/>
  <c r="C5" i="15"/>
  <c r="D5" i="15"/>
  <c r="C6" i="15"/>
  <c r="D6" i="15"/>
  <c r="C7" i="15"/>
  <c r="D7" i="15"/>
  <c r="C8" i="15"/>
  <c r="D8" i="15"/>
  <c r="C9" i="15"/>
  <c r="D9" i="15"/>
  <c r="C10" i="15"/>
  <c r="D10" i="15"/>
  <c r="C11" i="15"/>
  <c r="D11" i="15"/>
  <c r="C12" i="15"/>
  <c r="D12" i="15"/>
  <c r="C13" i="15"/>
  <c r="D13" i="15"/>
  <c r="C14" i="15"/>
  <c r="D14" i="15"/>
  <c r="C15" i="15"/>
  <c r="D15" i="15"/>
  <c r="C16" i="15"/>
  <c r="D16" i="15"/>
  <c r="C17" i="15"/>
  <c r="D17" i="15"/>
  <c r="C18" i="15"/>
  <c r="D18" i="15"/>
  <c r="C19" i="15"/>
  <c r="D19" i="15"/>
  <c r="C20" i="15"/>
  <c r="D20" i="15"/>
  <c r="C21" i="15"/>
  <c r="D21" i="15"/>
  <c r="C22" i="15"/>
  <c r="D22" i="15"/>
  <c r="C23" i="15"/>
  <c r="D23" i="15"/>
  <c r="C24" i="15"/>
  <c r="D24" i="15"/>
  <c r="C25" i="15"/>
  <c r="D25" i="15"/>
  <c r="C26" i="15"/>
  <c r="D26" i="15"/>
  <c r="C27" i="15"/>
  <c r="D27" i="15"/>
  <c r="C28" i="15"/>
  <c r="D28" i="15"/>
  <c r="C29" i="15"/>
  <c r="D29" i="15"/>
  <c r="C30" i="15"/>
  <c r="D30" i="15"/>
  <c r="C31" i="15"/>
  <c r="D31" i="15"/>
  <c r="C32" i="15"/>
  <c r="D32" i="15"/>
  <c r="C33" i="15"/>
  <c r="D33" i="15"/>
  <c r="C34" i="15"/>
  <c r="D34" i="15"/>
  <c r="C35" i="15"/>
  <c r="D35" i="15"/>
  <c r="C36" i="15"/>
  <c r="D36" i="15"/>
  <c r="C37" i="15"/>
  <c r="D37" i="15"/>
  <c r="C38" i="15"/>
  <c r="D38" i="15"/>
  <c r="C39" i="15"/>
  <c r="D39" i="15"/>
  <c r="C40" i="15"/>
  <c r="D40" i="15"/>
  <c r="C41" i="15"/>
  <c r="D41" i="15"/>
  <c r="C42" i="15"/>
  <c r="D42" i="15"/>
  <c r="C43" i="15"/>
  <c r="D43" i="15"/>
  <c r="C44" i="15"/>
  <c r="D44" i="15"/>
  <c r="C45" i="15"/>
  <c r="D45" i="15"/>
  <c r="C46" i="15"/>
  <c r="D46" i="15"/>
  <c r="C47" i="15"/>
  <c r="D47" i="15"/>
  <c r="C48" i="15"/>
  <c r="D48" i="15"/>
  <c r="C49" i="15"/>
  <c r="D49" i="15"/>
  <c r="C50" i="15"/>
  <c r="D50" i="15"/>
  <c r="C51" i="15"/>
  <c r="D51" i="15"/>
  <c r="C52" i="15"/>
  <c r="D52" i="15"/>
  <c r="C53" i="15"/>
  <c r="D53" i="15"/>
  <c r="C54" i="15"/>
  <c r="D54" i="15"/>
  <c r="C55" i="15"/>
  <c r="D55" i="15"/>
  <c r="C56" i="15"/>
  <c r="D56" i="15"/>
  <c r="C57" i="15"/>
  <c r="D57" i="15"/>
  <c r="C58" i="15"/>
  <c r="D58" i="15"/>
  <c r="C59" i="15"/>
  <c r="D59" i="15"/>
  <c r="C60" i="15"/>
  <c r="D60" i="15"/>
  <c r="C61" i="15"/>
  <c r="D61" i="15"/>
  <c r="C62" i="15"/>
  <c r="D62" i="15"/>
  <c r="C63" i="15"/>
  <c r="D63" i="15"/>
  <c r="C64" i="15"/>
  <c r="D64" i="15"/>
  <c r="C65" i="15"/>
  <c r="D65" i="15"/>
  <c r="C66" i="15"/>
  <c r="D66" i="15"/>
  <c r="C67" i="15"/>
  <c r="D67" i="15"/>
  <c r="C68" i="15"/>
  <c r="D68" i="15"/>
  <c r="C69" i="15"/>
  <c r="D69" i="15"/>
  <c r="C70" i="15"/>
  <c r="D70" i="15"/>
  <c r="C71" i="15"/>
  <c r="D71" i="15"/>
  <c r="C72" i="15"/>
  <c r="D72" i="15"/>
  <c r="C73" i="15"/>
  <c r="D73" i="15"/>
  <c r="C74" i="15"/>
  <c r="D74" i="15"/>
  <c r="C75" i="15"/>
  <c r="D75" i="15"/>
  <c r="C76" i="15"/>
  <c r="D76" i="15"/>
  <c r="C77" i="15"/>
  <c r="D77" i="15"/>
  <c r="C78" i="15"/>
  <c r="D78" i="15"/>
  <c r="C79" i="15"/>
  <c r="D79" i="15"/>
  <c r="C80" i="15"/>
  <c r="D80" i="15"/>
  <c r="C81" i="15"/>
  <c r="D81" i="15"/>
  <c r="C82" i="15"/>
  <c r="D82" i="15"/>
  <c r="C83" i="15"/>
  <c r="D83" i="15"/>
  <c r="C84" i="15"/>
  <c r="D84" i="15"/>
  <c r="C85" i="15"/>
  <c r="D85" i="15"/>
  <c r="C86" i="15"/>
  <c r="D86" i="15"/>
  <c r="C87" i="15"/>
  <c r="D87" i="15"/>
  <c r="C88" i="15"/>
  <c r="D88" i="15"/>
  <c r="C89" i="15"/>
  <c r="D89" i="15"/>
  <c r="C90" i="15"/>
  <c r="D90" i="15"/>
  <c r="C91" i="15"/>
  <c r="D91" i="15"/>
  <c r="C92" i="15"/>
  <c r="D92" i="15"/>
  <c r="C93" i="15"/>
  <c r="D93" i="15"/>
  <c r="C94" i="15"/>
  <c r="D94" i="15"/>
  <c r="C95" i="15"/>
  <c r="D95" i="15"/>
  <c r="C96" i="15"/>
  <c r="D96" i="15"/>
  <c r="C97" i="15"/>
  <c r="D97" i="15"/>
  <c r="C98" i="15"/>
  <c r="D98" i="15"/>
  <c r="C99" i="15"/>
  <c r="D99" i="15"/>
  <c r="C100" i="15"/>
  <c r="D100" i="15"/>
  <c r="C101" i="15"/>
  <c r="D101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2" i="15"/>
  <c r="B8" i="14"/>
  <c r="C8" i="14"/>
  <c r="B9" i="14"/>
  <c r="C9" i="14"/>
  <c r="B10" i="14"/>
  <c r="C10" i="14"/>
  <c r="B11" i="14"/>
  <c r="C11" i="14"/>
  <c r="B12" i="14"/>
  <c r="C12" i="14"/>
  <c r="B13" i="14"/>
  <c r="C13" i="14"/>
  <c r="B14" i="14"/>
  <c r="C14" i="14"/>
  <c r="B15" i="14"/>
  <c r="C15" i="14"/>
  <c r="B16" i="14"/>
  <c r="C16" i="14"/>
  <c r="B17" i="14"/>
  <c r="C17" i="14"/>
  <c r="B18" i="14"/>
  <c r="C18" i="14"/>
  <c r="B19" i="14"/>
  <c r="C19" i="14"/>
  <c r="B20" i="14"/>
  <c r="C20" i="14"/>
  <c r="B21" i="14"/>
  <c r="C21" i="14"/>
  <c r="B22" i="14"/>
  <c r="C22" i="14"/>
  <c r="B23" i="14"/>
  <c r="C23" i="14"/>
  <c r="B24" i="14"/>
  <c r="C24" i="14"/>
  <c r="B25" i="14"/>
  <c r="C25" i="14"/>
  <c r="B26" i="14"/>
  <c r="C26" i="14"/>
  <c r="B27" i="14"/>
  <c r="C27" i="14"/>
  <c r="B28" i="14"/>
  <c r="C28" i="14"/>
  <c r="B29" i="14"/>
  <c r="C29" i="14"/>
  <c r="B30" i="14"/>
  <c r="C30" i="14"/>
  <c r="B31" i="14"/>
  <c r="C31" i="14"/>
  <c r="B32" i="14"/>
  <c r="C32" i="14"/>
  <c r="B33" i="14"/>
  <c r="C33" i="14"/>
  <c r="B34" i="14"/>
  <c r="C34" i="14"/>
  <c r="B35" i="14"/>
  <c r="C35" i="14"/>
  <c r="B36" i="14"/>
  <c r="C36" i="14"/>
  <c r="B37" i="14"/>
  <c r="C37" i="14"/>
  <c r="B38" i="14"/>
  <c r="C38" i="14"/>
  <c r="B39" i="14"/>
  <c r="C39" i="14"/>
  <c r="B40" i="14"/>
  <c r="C40" i="14"/>
  <c r="B41" i="14"/>
  <c r="C41" i="14"/>
  <c r="B42" i="14"/>
  <c r="C42" i="14"/>
  <c r="B43" i="14"/>
  <c r="C43" i="14"/>
  <c r="B44" i="14"/>
  <c r="C44" i="14"/>
  <c r="B45" i="14"/>
  <c r="C45" i="14"/>
  <c r="B46" i="14"/>
  <c r="C46" i="14"/>
  <c r="B47" i="14"/>
  <c r="C47" i="14"/>
  <c r="B48" i="14"/>
  <c r="C48" i="14"/>
  <c r="B49" i="14"/>
  <c r="C49" i="14"/>
  <c r="B50" i="14"/>
  <c r="C50" i="14"/>
  <c r="B51" i="14"/>
  <c r="C51" i="14"/>
  <c r="B52" i="14"/>
  <c r="C52" i="14"/>
  <c r="B53" i="14"/>
  <c r="C53" i="14"/>
  <c r="B54" i="14"/>
  <c r="C54" i="14"/>
  <c r="B55" i="14"/>
  <c r="C55" i="14"/>
  <c r="B56" i="14"/>
  <c r="C56" i="14"/>
  <c r="B57" i="14"/>
  <c r="C57" i="14"/>
  <c r="B58" i="14"/>
  <c r="C58" i="14"/>
  <c r="B59" i="14"/>
  <c r="C59" i="14"/>
  <c r="B60" i="14"/>
  <c r="C60" i="14"/>
  <c r="B61" i="14"/>
  <c r="C61" i="14"/>
  <c r="B62" i="14"/>
  <c r="C62" i="14"/>
  <c r="B63" i="14"/>
  <c r="C63" i="14"/>
  <c r="B64" i="14"/>
  <c r="C64" i="14"/>
  <c r="B65" i="14"/>
  <c r="C65" i="14"/>
  <c r="B66" i="14"/>
  <c r="C66" i="14"/>
  <c r="B67" i="14"/>
  <c r="C67" i="14"/>
  <c r="B68" i="14"/>
  <c r="C68" i="14"/>
  <c r="B69" i="14"/>
  <c r="C69" i="14"/>
  <c r="B70" i="14"/>
  <c r="C70" i="14"/>
  <c r="B71" i="14"/>
  <c r="C71" i="14"/>
  <c r="B72" i="14"/>
  <c r="C72" i="14"/>
  <c r="B73" i="14"/>
  <c r="C73" i="14"/>
  <c r="B74" i="14"/>
  <c r="C74" i="14"/>
  <c r="B75" i="14"/>
  <c r="C75" i="14"/>
  <c r="B76" i="14"/>
  <c r="C76" i="14"/>
  <c r="B77" i="14"/>
  <c r="C77" i="14"/>
  <c r="B78" i="14"/>
  <c r="C78" i="14"/>
  <c r="B79" i="14"/>
  <c r="C79" i="14"/>
  <c r="B80" i="14"/>
  <c r="C80" i="14"/>
  <c r="B81" i="14"/>
  <c r="C81" i="14"/>
  <c r="B82" i="14"/>
  <c r="C82" i="14"/>
  <c r="B83" i="14"/>
  <c r="C83" i="14"/>
  <c r="B84" i="14"/>
  <c r="C84" i="14"/>
  <c r="B85" i="14"/>
  <c r="C85" i="14"/>
  <c r="B86" i="14"/>
  <c r="C86" i="14"/>
  <c r="B87" i="14"/>
  <c r="C87" i="14"/>
  <c r="B88" i="14"/>
  <c r="C88" i="14"/>
  <c r="B89" i="14"/>
  <c r="C89" i="14"/>
  <c r="B90" i="14"/>
  <c r="C90" i="14"/>
  <c r="B91" i="14"/>
  <c r="C91" i="14"/>
  <c r="B92" i="14"/>
  <c r="C92" i="14"/>
  <c r="B93" i="14"/>
  <c r="C93" i="14"/>
  <c r="B94" i="14"/>
  <c r="C94" i="14"/>
  <c r="B95" i="14"/>
  <c r="C95" i="14"/>
  <c r="B96" i="14"/>
  <c r="C96" i="14"/>
  <c r="B97" i="14"/>
  <c r="C97" i="14"/>
  <c r="B98" i="14"/>
  <c r="C98" i="14"/>
  <c r="B99" i="14"/>
  <c r="C99" i="14"/>
  <c r="B100" i="14"/>
  <c r="C100" i="14"/>
  <c r="B101" i="14"/>
  <c r="C101" i="14"/>
  <c r="B102" i="14"/>
  <c r="C102" i="14"/>
  <c r="B103" i="14"/>
  <c r="C103" i="14"/>
  <c r="B104" i="14"/>
  <c r="C104" i="14"/>
  <c r="B105" i="14"/>
  <c r="C105" i="14"/>
  <c r="B106" i="14"/>
  <c r="C106" i="14"/>
  <c r="B107" i="14"/>
  <c r="C107" i="14"/>
  <c r="B108" i="14"/>
  <c r="C108" i="14"/>
  <c r="B109" i="14"/>
  <c r="C109" i="14"/>
  <c r="B110" i="14"/>
  <c r="C110" i="14"/>
  <c r="B111" i="14"/>
  <c r="C111" i="14"/>
  <c r="B112" i="14"/>
  <c r="C112" i="14"/>
  <c r="B113" i="14"/>
  <c r="C113" i="14"/>
  <c r="B114" i="14"/>
  <c r="C114" i="14"/>
  <c r="B115" i="14"/>
  <c r="C115" i="14"/>
  <c r="B116" i="14"/>
  <c r="C116" i="14"/>
  <c r="B117" i="14"/>
  <c r="C117" i="14"/>
  <c r="B118" i="14"/>
  <c r="C118" i="14"/>
  <c r="B119" i="14"/>
  <c r="C119" i="14"/>
  <c r="B120" i="14"/>
  <c r="C120" i="14"/>
  <c r="B121" i="14"/>
  <c r="C121" i="14"/>
  <c r="B122" i="14"/>
  <c r="C122" i="14"/>
  <c r="B123" i="14"/>
  <c r="C123" i="14"/>
  <c r="B124" i="14"/>
  <c r="C124" i="14"/>
  <c r="B125" i="14"/>
  <c r="C125" i="14"/>
  <c r="B126" i="14"/>
  <c r="C126" i="14"/>
  <c r="B127" i="14"/>
  <c r="C127" i="14"/>
  <c r="B128" i="14"/>
  <c r="C128" i="14"/>
  <c r="B129" i="14"/>
  <c r="C129" i="14"/>
  <c r="B130" i="14"/>
  <c r="C130" i="14"/>
  <c r="B131" i="14"/>
  <c r="C131" i="14"/>
  <c r="B132" i="14"/>
  <c r="C132" i="14"/>
  <c r="B133" i="14"/>
  <c r="C133" i="14"/>
  <c r="B134" i="14"/>
  <c r="C134" i="14"/>
  <c r="B135" i="14"/>
  <c r="C135" i="14"/>
  <c r="B136" i="14"/>
  <c r="C136" i="14"/>
  <c r="B137" i="14"/>
  <c r="C137" i="14"/>
  <c r="B138" i="14"/>
  <c r="C138" i="14"/>
  <c r="B139" i="14"/>
  <c r="C139" i="14"/>
  <c r="B140" i="14"/>
  <c r="C140" i="14"/>
  <c r="B141" i="14"/>
  <c r="C141" i="14"/>
  <c r="B142" i="14"/>
  <c r="C142" i="14"/>
  <c r="B143" i="14"/>
  <c r="C143" i="14"/>
  <c r="B144" i="14"/>
  <c r="C144" i="14"/>
  <c r="B145" i="14"/>
  <c r="C145" i="14"/>
  <c r="B146" i="14"/>
  <c r="C146" i="14"/>
  <c r="B147" i="14"/>
  <c r="C147" i="14"/>
  <c r="B148" i="14"/>
  <c r="C148" i="14"/>
  <c r="B149" i="14"/>
  <c r="C149" i="14"/>
  <c r="B150" i="14"/>
  <c r="C150" i="14"/>
  <c r="B151" i="14"/>
  <c r="C151" i="14"/>
  <c r="B152" i="14"/>
  <c r="C152" i="14"/>
  <c r="B153" i="14"/>
  <c r="C153" i="14"/>
  <c r="B154" i="14"/>
  <c r="C154" i="14"/>
  <c r="B155" i="14"/>
  <c r="C155" i="14"/>
  <c r="B156" i="14"/>
  <c r="C156" i="14"/>
  <c r="B157" i="14"/>
  <c r="C157" i="14"/>
  <c r="B158" i="14"/>
  <c r="C158" i="14"/>
  <c r="B159" i="14"/>
  <c r="C159" i="14"/>
  <c r="B160" i="14"/>
  <c r="C160" i="14"/>
  <c r="B161" i="14"/>
  <c r="C161" i="14"/>
  <c r="B162" i="14"/>
  <c r="C162" i="14"/>
  <c r="B163" i="14"/>
  <c r="C163" i="14"/>
  <c r="B164" i="14"/>
  <c r="C164" i="14"/>
  <c r="B165" i="14"/>
  <c r="C165" i="14"/>
  <c r="B166" i="14"/>
  <c r="C166" i="14"/>
  <c r="B167" i="14"/>
  <c r="C167" i="14"/>
  <c r="B168" i="14"/>
  <c r="C168" i="14"/>
  <c r="B169" i="14"/>
  <c r="C169" i="14"/>
  <c r="B170" i="14"/>
  <c r="C170" i="14"/>
  <c r="B171" i="14"/>
  <c r="C171" i="14"/>
  <c r="B172" i="14"/>
  <c r="C172" i="14"/>
  <c r="B173" i="14"/>
  <c r="C173" i="14"/>
  <c r="B174" i="14"/>
  <c r="C174" i="14"/>
  <c r="B175" i="14"/>
  <c r="C175" i="14"/>
  <c r="B176" i="14"/>
  <c r="C176" i="14"/>
  <c r="B177" i="14"/>
  <c r="C177" i="14"/>
  <c r="B178" i="14"/>
  <c r="C178" i="14"/>
  <c r="B179" i="14"/>
  <c r="C179" i="14"/>
  <c r="B180" i="14"/>
  <c r="C180" i="14"/>
  <c r="B181" i="14"/>
  <c r="C181" i="14"/>
  <c r="B182" i="14"/>
  <c r="C182" i="14"/>
  <c r="B183" i="14"/>
  <c r="C183" i="14"/>
  <c r="B184" i="14"/>
  <c r="C184" i="14"/>
  <c r="B185" i="14"/>
  <c r="C185" i="14"/>
  <c r="B186" i="14"/>
  <c r="C186" i="14"/>
  <c r="B187" i="14"/>
  <c r="C187" i="14"/>
  <c r="B188" i="14"/>
  <c r="C188" i="14"/>
  <c r="B189" i="14"/>
  <c r="C189" i="14"/>
  <c r="B190" i="14"/>
  <c r="C190" i="14"/>
  <c r="B191" i="14"/>
  <c r="C191" i="14"/>
  <c r="B192" i="14"/>
  <c r="C192" i="14"/>
  <c r="B193" i="14"/>
  <c r="C193" i="14"/>
  <c r="B194" i="14"/>
  <c r="C194" i="14"/>
  <c r="B195" i="14"/>
  <c r="C195" i="14"/>
  <c r="B196" i="14"/>
  <c r="C196" i="14"/>
  <c r="B197" i="14"/>
  <c r="C197" i="14"/>
  <c r="B198" i="14"/>
  <c r="C198" i="14"/>
  <c r="B199" i="14"/>
  <c r="C199" i="14"/>
  <c r="B200" i="14"/>
  <c r="C200" i="14"/>
  <c r="B201" i="14"/>
  <c r="C201" i="14"/>
  <c r="B202" i="14"/>
  <c r="C202" i="14"/>
  <c r="B203" i="14"/>
  <c r="C203" i="14"/>
  <c r="B204" i="14"/>
  <c r="C204" i="14"/>
  <c r="B205" i="14"/>
  <c r="C205" i="14"/>
  <c r="B206" i="14"/>
  <c r="C206" i="14"/>
  <c r="B207" i="14"/>
  <c r="C207" i="14"/>
  <c r="B208" i="14"/>
  <c r="C208" i="14"/>
  <c r="B209" i="14"/>
  <c r="C209" i="14"/>
  <c r="B210" i="14"/>
  <c r="C210" i="14"/>
  <c r="B211" i="14"/>
  <c r="C211" i="14"/>
  <c r="B212" i="14"/>
  <c r="C212" i="14"/>
  <c r="B213" i="14"/>
  <c r="C213" i="14"/>
  <c r="B214" i="14"/>
  <c r="C214" i="14"/>
  <c r="B215" i="14"/>
  <c r="C215" i="14"/>
  <c r="B216" i="14"/>
  <c r="C216" i="14"/>
  <c r="B217" i="14"/>
  <c r="C217" i="14"/>
  <c r="B218" i="14"/>
  <c r="C218" i="14"/>
  <c r="B219" i="14"/>
  <c r="C219" i="14"/>
  <c r="B220" i="14"/>
  <c r="C220" i="14"/>
  <c r="B221" i="14"/>
  <c r="C221" i="14"/>
  <c r="B222" i="14"/>
  <c r="C222" i="14"/>
  <c r="B223" i="14"/>
  <c r="C223" i="14"/>
  <c r="B224" i="14"/>
  <c r="C224" i="14"/>
  <c r="B225" i="14"/>
  <c r="C225" i="14"/>
  <c r="B226" i="14"/>
  <c r="C226" i="14"/>
  <c r="B227" i="14"/>
  <c r="C227" i="14"/>
  <c r="B228" i="14"/>
  <c r="C228" i="14"/>
  <c r="B229" i="14"/>
  <c r="C229" i="14"/>
  <c r="B230" i="14"/>
  <c r="C230" i="14"/>
  <c r="B231" i="14"/>
  <c r="C231" i="14"/>
  <c r="B232" i="14"/>
  <c r="C232" i="14"/>
  <c r="B233" i="14"/>
  <c r="C233" i="14"/>
  <c r="B234" i="14"/>
  <c r="C234" i="14"/>
  <c r="B235" i="14"/>
  <c r="C235" i="14"/>
  <c r="B236" i="14"/>
  <c r="C236" i="14"/>
  <c r="B237" i="14"/>
  <c r="C237" i="14"/>
  <c r="B238" i="14"/>
  <c r="C238" i="14"/>
  <c r="B239" i="14"/>
  <c r="C239" i="14"/>
  <c r="B240" i="14"/>
  <c r="C240" i="14"/>
  <c r="B241" i="14"/>
  <c r="C241" i="14"/>
  <c r="B242" i="14"/>
  <c r="C242" i="14"/>
  <c r="B243" i="14"/>
  <c r="C243" i="14"/>
  <c r="B244" i="14"/>
  <c r="C244" i="14"/>
  <c r="B245" i="14"/>
  <c r="C245" i="14"/>
  <c r="B246" i="14"/>
  <c r="C246" i="14"/>
  <c r="B247" i="14"/>
  <c r="C247" i="14"/>
  <c r="B248" i="14"/>
  <c r="C248" i="14"/>
  <c r="B249" i="14"/>
  <c r="C249" i="14"/>
  <c r="B250" i="14"/>
  <c r="C250" i="14"/>
  <c r="B251" i="14"/>
  <c r="C251" i="14"/>
  <c r="B252" i="14"/>
  <c r="C252" i="14"/>
  <c r="B253" i="14"/>
  <c r="C253" i="14"/>
  <c r="B254" i="14"/>
  <c r="C254" i="14"/>
  <c r="B255" i="14"/>
  <c r="C255" i="14"/>
  <c r="B256" i="14"/>
  <c r="C256" i="14"/>
  <c r="B257" i="14"/>
  <c r="C257" i="14"/>
  <c r="B258" i="14"/>
  <c r="C258" i="14"/>
  <c r="B259" i="14"/>
  <c r="C259" i="14"/>
  <c r="B260" i="14"/>
  <c r="C260" i="14"/>
  <c r="B261" i="14"/>
  <c r="C261" i="14"/>
  <c r="B262" i="14"/>
  <c r="C262" i="14"/>
  <c r="B263" i="14"/>
  <c r="C263" i="14"/>
  <c r="B264" i="14"/>
  <c r="C264" i="14"/>
  <c r="B265" i="14"/>
  <c r="C265" i="14"/>
  <c r="B266" i="14"/>
  <c r="C266" i="14"/>
  <c r="B267" i="14"/>
  <c r="C267" i="14"/>
  <c r="B268" i="14"/>
  <c r="C268" i="14"/>
  <c r="B269" i="14"/>
  <c r="C269" i="14"/>
  <c r="B270" i="14"/>
  <c r="C270" i="14"/>
  <c r="B271" i="14"/>
  <c r="C271" i="14"/>
  <c r="B272" i="14"/>
  <c r="C272" i="14"/>
  <c r="B273" i="14"/>
  <c r="C273" i="14"/>
  <c r="B274" i="14"/>
  <c r="C274" i="14"/>
  <c r="B275" i="14"/>
  <c r="C275" i="14"/>
  <c r="B276" i="14"/>
  <c r="C276" i="14"/>
  <c r="B277" i="14"/>
  <c r="C277" i="14"/>
  <c r="B278" i="14"/>
  <c r="C278" i="14"/>
  <c r="B279" i="14"/>
  <c r="C279" i="14"/>
  <c r="B280" i="14"/>
  <c r="C280" i="14"/>
  <c r="B281" i="14"/>
  <c r="C281" i="14"/>
  <c r="B282" i="14"/>
  <c r="C282" i="14"/>
  <c r="B283" i="14"/>
  <c r="C283" i="14"/>
  <c r="B284" i="14"/>
  <c r="C284" i="14"/>
  <c r="B285" i="14"/>
  <c r="C285" i="14"/>
  <c r="B286" i="14"/>
  <c r="C286" i="14"/>
  <c r="B287" i="14"/>
  <c r="C287" i="14"/>
  <c r="B288" i="14"/>
  <c r="C288" i="14"/>
  <c r="B289" i="14"/>
  <c r="C289" i="14"/>
  <c r="B290" i="14"/>
  <c r="C290" i="14"/>
  <c r="B291" i="14"/>
  <c r="C291" i="14"/>
  <c r="B292" i="14"/>
  <c r="C292" i="14"/>
  <c r="B293" i="14"/>
  <c r="C293" i="14"/>
  <c r="B294" i="14"/>
  <c r="C294" i="14"/>
  <c r="B295" i="14"/>
  <c r="C295" i="14"/>
  <c r="B296" i="14"/>
  <c r="C296" i="14"/>
  <c r="B297" i="14"/>
  <c r="C297" i="14"/>
  <c r="B298" i="14"/>
  <c r="C298" i="14"/>
  <c r="B299" i="14"/>
  <c r="C299" i="14"/>
  <c r="B300" i="14"/>
  <c r="C300" i="14"/>
  <c r="B301" i="14"/>
  <c r="C301" i="14"/>
  <c r="B302" i="14"/>
  <c r="C302" i="14"/>
  <c r="B303" i="14"/>
  <c r="C303" i="14"/>
  <c r="B304" i="14"/>
  <c r="C304" i="14"/>
  <c r="B305" i="14"/>
  <c r="C305" i="14"/>
  <c r="B306" i="14"/>
  <c r="C306" i="14"/>
  <c r="B307" i="14"/>
  <c r="C307" i="14"/>
  <c r="B308" i="14"/>
  <c r="C308" i="14"/>
  <c r="B309" i="14"/>
  <c r="C309" i="14"/>
  <c r="B310" i="14"/>
  <c r="C310" i="14"/>
  <c r="B311" i="14"/>
  <c r="C311" i="14"/>
  <c r="B312" i="14"/>
  <c r="C312" i="14"/>
  <c r="B313" i="14"/>
  <c r="C313" i="14"/>
  <c r="B314" i="14"/>
  <c r="C314" i="14"/>
  <c r="B315" i="14"/>
  <c r="C315" i="14"/>
  <c r="B316" i="14"/>
  <c r="C316" i="14"/>
  <c r="B317" i="14"/>
  <c r="C317" i="14"/>
  <c r="B318" i="14"/>
  <c r="C318" i="14"/>
  <c r="B319" i="14"/>
  <c r="C319" i="14"/>
  <c r="B320" i="14"/>
  <c r="C320" i="14"/>
  <c r="B321" i="14"/>
  <c r="C321" i="14"/>
  <c r="B322" i="14"/>
  <c r="C322" i="14"/>
  <c r="B323" i="14"/>
  <c r="C323" i="14"/>
  <c r="B324" i="14"/>
  <c r="C324" i="14"/>
  <c r="B325" i="14"/>
  <c r="C325" i="14"/>
  <c r="B326" i="14"/>
  <c r="C326" i="14"/>
  <c r="B327" i="14"/>
  <c r="C327" i="14"/>
  <c r="B328" i="14"/>
  <c r="C328" i="14"/>
  <c r="B329" i="14"/>
  <c r="C329" i="14"/>
  <c r="B330" i="14"/>
  <c r="C330" i="14"/>
  <c r="B331" i="14"/>
  <c r="C331" i="14"/>
  <c r="B332" i="14"/>
  <c r="C332" i="14"/>
  <c r="B333" i="14"/>
  <c r="C333" i="14"/>
  <c r="B334" i="14"/>
  <c r="C334" i="14"/>
  <c r="B335" i="14"/>
  <c r="C335" i="14"/>
  <c r="B336" i="14"/>
  <c r="C336" i="14"/>
  <c r="B337" i="14"/>
  <c r="C337" i="14"/>
  <c r="B338" i="14"/>
  <c r="C338" i="14"/>
  <c r="B339" i="14"/>
  <c r="C339" i="14"/>
  <c r="B340" i="14"/>
  <c r="C340" i="14"/>
  <c r="B341" i="14"/>
  <c r="C341" i="14"/>
  <c r="B342" i="14"/>
  <c r="C342" i="14"/>
  <c r="B343" i="14"/>
  <c r="C343" i="14"/>
  <c r="B344" i="14"/>
  <c r="C344" i="14"/>
  <c r="B345" i="14"/>
  <c r="C345" i="14"/>
  <c r="B346" i="14"/>
  <c r="C346" i="14"/>
  <c r="B347" i="14"/>
  <c r="C347" i="14"/>
  <c r="B348" i="14"/>
  <c r="C348" i="14"/>
  <c r="B349" i="14"/>
  <c r="C349" i="14"/>
  <c r="B350" i="14"/>
  <c r="C350" i="14"/>
  <c r="B351" i="14"/>
  <c r="C351" i="14"/>
  <c r="B352" i="14"/>
  <c r="C352" i="14"/>
  <c r="B353" i="14"/>
  <c r="C353" i="14"/>
  <c r="B354" i="14"/>
  <c r="C354" i="14"/>
  <c r="B355" i="14"/>
  <c r="C355" i="14"/>
  <c r="B356" i="14"/>
  <c r="C356" i="14"/>
  <c r="B357" i="14"/>
  <c r="C357" i="14"/>
  <c r="B358" i="14"/>
  <c r="C358" i="14"/>
  <c r="B359" i="14"/>
  <c r="C359" i="14"/>
  <c r="B360" i="14"/>
  <c r="C360" i="14"/>
  <c r="B361" i="14"/>
  <c r="C361" i="14"/>
  <c r="B362" i="14"/>
  <c r="C362" i="14"/>
  <c r="B363" i="14"/>
  <c r="C363" i="14"/>
  <c r="B364" i="14"/>
  <c r="C364" i="14"/>
  <c r="B365" i="14"/>
  <c r="C365" i="14"/>
  <c r="B366" i="14"/>
  <c r="C366" i="14"/>
  <c r="B367" i="14"/>
  <c r="C367" i="14"/>
  <c r="B368" i="14"/>
  <c r="C368" i="14"/>
  <c r="E2" i="14"/>
  <c r="G13" i="8"/>
  <c r="G12" i="8"/>
  <c r="G11" i="8"/>
  <c r="G10" i="8"/>
  <c r="G9" i="8"/>
  <c r="G8" i="8"/>
  <c r="G7" i="8"/>
  <c r="G6" i="8"/>
  <c r="G5" i="8"/>
  <c r="G4" i="8"/>
  <c r="G3" i="8"/>
  <c r="B9" i="5"/>
  <c r="E15" i="5"/>
  <c r="B15" i="5"/>
  <c r="F14" i="5"/>
  <c r="F12" i="5"/>
  <c r="E10" i="5"/>
  <c r="E9" i="5"/>
  <c r="D9" i="5"/>
  <c r="C9" i="5"/>
  <c r="B10" i="5"/>
  <c r="E8" i="5"/>
  <c r="E13" i="5" s="1"/>
  <c r="E16" i="5" s="1"/>
  <c r="D8" i="5"/>
  <c r="D15" i="5" s="1"/>
  <c r="C8" i="5"/>
  <c r="C15" i="5" s="1"/>
  <c r="B8" i="5"/>
  <c r="B13" i="5" s="1"/>
  <c r="F6" i="5"/>
  <c r="F5" i="5"/>
  <c r="F4" i="5"/>
  <c r="R377" i="3"/>
  <c r="R376" i="3"/>
  <c r="R375" i="3"/>
  <c r="R374" i="3"/>
  <c r="R373" i="3"/>
  <c r="R372" i="3"/>
  <c r="R371" i="3"/>
  <c r="R370" i="3"/>
  <c r="R369" i="3"/>
  <c r="R368" i="3"/>
  <c r="R367" i="3"/>
  <c r="R366" i="3"/>
  <c r="R365" i="3"/>
  <c r="R364" i="3"/>
  <c r="R363" i="3"/>
  <c r="R362" i="3"/>
  <c r="R361" i="3"/>
  <c r="R360" i="3"/>
  <c r="R359" i="3"/>
  <c r="R358" i="3"/>
  <c r="R357" i="3"/>
  <c r="R356" i="3"/>
  <c r="R355" i="3"/>
  <c r="R354" i="3"/>
  <c r="R353" i="3"/>
  <c r="R352" i="3"/>
  <c r="R351" i="3"/>
  <c r="R350" i="3"/>
  <c r="R349" i="3"/>
  <c r="R348" i="3"/>
  <c r="R347" i="3"/>
  <c r="R346" i="3"/>
  <c r="R345" i="3"/>
  <c r="R344" i="3"/>
  <c r="R343" i="3"/>
  <c r="R342" i="3"/>
  <c r="R341" i="3"/>
  <c r="R340" i="3"/>
  <c r="R339" i="3"/>
  <c r="R338" i="3"/>
  <c r="R337" i="3"/>
  <c r="R336" i="3"/>
  <c r="R335" i="3"/>
  <c r="R334" i="3"/>
  <c r="R333" i="3"/>
  <c r="R332" i="3"/>
  <c r="R331" i="3"/>
  <c r="R330" i="3"/>
  <c r="R329" i="3"/>
  <c r="R328" i="3"/>
  <c r="R327" i="3"/>
  <c r="R326" i="3"/>
  <c r="R325" i="3"/>
  <c r="R324" i="3"/>
  <c r="R323" i="3"/>
  <c r="R322" i="3"/>
  <c r="R321" i="3"/>
  <c r="R320" i="3"/>
  <c r="R319" i="3"/>
  <c r="R318" i="3"/>
  <c r="R317" i="3"/>
  <c r="R316" i="3"/>
  <c r="R315" i="3"/>
  <c r="R314" i="3"/>
  <c r="R313" i="3"/>
  <c r="R312" i="3"/>
  <c r="R311" i="3"/>
  <c r="R310" i="3"/>
  <c r="R309" i="3"/>
  <c r="R308" i="3"/>
  <c r="R307" i="3"/>
  <c r="R306" i="3"/>
  <c r="R305" i="3"/>
  <c r="R304" i="3"/>
  <c r="R303" i="3"/>
  <c r="R302" i="3"/>
  <c r="R301" i="3"/>
  <c r="R300" i="3"/>
  <c r="R299" i="3"/>
  <c r="R298" i="3"/>
  <c r="R297" i="3"/>
  <c r="R296" i="3"/>
  <c r="R295" i="3"/>
  <c r="R294" i="3"/>
  <c r="R293" i="3"/>
  <c r="R292" i="3"/>
  <c r="R291" i="3"/>
  <c r="R290" i="3"/>
  <c r="R289" i="3"/>
  <c r="R288" i="3"/>
  <c r="R287" i="3"/>
  <c r="R286" i="3"/>
  <c r="R285" i="3"/>
  <c r="R284" i="3"/>
  <c r="R283" i="3"/>
  <c r="R282" i="3"/>
  <c r="R281" i="3"/>
  <c r="R280" i="3"/>
  <c r="R279" i="3"/>
  <c r="R278" i="3"/>
  <c r="R277" i="3"/>
  <c r="R276" i="3"/>
  <c r="R275" i="3"/>
  <c r="R274" i="3"/>
  <c r="R273" i="3"/>
  <c r="R272" i="3"/>
  <c r="R271" i="3"/>
  <c r="R270" i="3"/>
  <c r="R269" i="3"/>
  <c r="R268" i="3"/>
  <c r="R267" i="3"/>
  <c r="R266" i="3"/>
  <c r="R265" i="3"/>
  <c r="R264" i="3"/>
  <c r="R263" i="3"/>
  <c r="R262" i="3"/>
  <c r="R261" i="3"/>
  <c r="R260" i="3"/>
  <c r="R259" i="3"/>
  <c r="R258" i="3"/>
  <c r="R257" i="3"/>
  <c r="R256" i="3"/>
  <c r="R255" i="3"/>
  <c r="R254" i="3"/>
  <c r="R253" i="3"/>
  <c r="R252" i="3"/>
  <c r="R251" i="3"/>
  <c r="R250" i="3"/>
  <c r="R249" i="3"/>
  <c r="R248" i="3"/>
  <c r="R247" i="3"/>
  <c r="R246" i="3"/>
  <c r="R245" i="3"/>
  <c r="R244" i="3"/>
  <c r="R243" i="3"/>
  <c r="R242" i="3"/>
  <c r="R241" i="3"/>
  <c r="R240" i="3"/>
  <c r="R239" i="3"/>
  <c r="R238" i="3"/>
  <c r="R237" i="3"/>
  <c r="R236" i="3"/>
  <c r="R235" i="3"/>
  <c r="R234" i="3"/>
  <c r="R233" i="3"/>
  <c r="R232" i="3"/>
  <c r="R231" i="3"/>
  <c r="R230" i="3"/>
  <c r="R229" i="3"/>
  <c r="R228" i="3"/>
  <c r="R227" i="3"/>
  <c r="R226" i="3"/>
  <c r="R225" i="3"/>
  <c r="R224" i="3"/>
  <c r="R223" i="3"/>
  <c r="R222" i="3"/>
  <c r="R221" i="3"/>
  <c r="R220" i="3"/>
  <c r="R219" i="3"/>
  <c r="R218" i="3"/>
  <c r="R217" i="3"/>
  <c r="R216" i="3"/>
  <c r="R215" i="3"/>
  <c r="R214" i="3"/>
  <c r="R213" i="3"/>
  <c r="R212" i="3"/>
  <c r="R211" i="3"/>
  <c r="R210" i="3"/>
  <c r="R209" i="3"/>
  <c r="R208" i="3"/>
  <c r="R207" i="3"/>
  <c r="R206" i="3"/>
  <c r="R205" i="3"/>
  <c r="R204" i="3"/>
  <c r="R203" i="3"/>
  <c r="R202" i="3"/>
  <c r="R201" i="3"/>
  <c r="R200" i="3"/>
  <c r="R199" i="3"/>
  <c r="R198" i="3"/>
  <c r="R197" i="3"/>
  <c r="R196" i="3"/>
  <c r="R195" i="3"/>
  <c r="R194" i="3"/>
  <c r="R193" i="3"/>
  <c r="R192" i="3"/>
  <c r="R191" i="3"/>
  <c r="R190" i="3"/>
  <c r="R189" i="3"/>
  <c r="R188" i="3"/>
  <c r="R187" i="3"/>
  <c r="R186" i="3"/>
  <c r="R185" i="3"/>
  <c r="R184" i="3"/>
  <c r="R183" i="3"/>
  <c r="R182" i="3"/>
  <c r="R181" i="3"/>
  <c r="R180" i="3"/>
  <c r="R179" i="3"/>
  <c r="R178" i="3"/>
  <c r="R177" i="3"/>
  <c r="R176" i="3"/>
  <c r="R175" i="3"/>
  <c r="R174" i="3"/>
  <c r="R173" i="3"/>
  <c r="R172" i="3"/>
  <c r="R171" i="3"/>
  <c r="R170" i="3"/>
  <c r="R169" i="3"/>
  <c r="R168" i="3"/>
  <c r="R167" i="3"/>
  <c r="R166" i="3"/>
  <c r="R165" i="3"/>
  <c r="R164" i="3"/>
  <c r="R163" i="3"/>
  <c r="R162" i="3"/>
  <c r="R161" i="3"/>
  <c r="R160" i="3"/>
  <c r="R159" i="3"/>
  <c r="R158" i="3"/>
  <c r="R157" i="3"/>
  <c r="R156" i="3"/>
  <c r="R155" i="3"/>
  <c r="R154" i="3"/>
  <c r="R153" i="3"/>
  <c r="R152" i="3"/>
  <c r="R151" i="3"/>
  <c r="R150" i="3"/>
  <c r="R149" i="3"/>
  <c r="R148" i="3"/>
  <c r="R147" i="3"/>
  <c r="R146" i="3"/>
  <c r="R145" i="3"/>
  <c r="R144" i="3"/>
  <c r="R143" i="3"/>
  <c r="R142" i="3"/>
  <c r="R141" i="3"/>
  <c r="R140" i="3"/>
  <c r="R139" i="3"/>
  <c r="R138" i="3"/>
  <c r="R137" i="3"/>
  <c r="R136" i="3"/>
  <c r="R135" i="3"/>
  <c r="R134" i="3"/>
  <c r="R133" i="3"/>
  <c r="R132" i="3"/>
  <c r="R131" i="3"/>
  <c r="R130" i="3"/>
  <c r="R129" i="3"/>
  <c r="R128" i="3"/>
  <c r="R127" i="3"/>
  <c r="R126" i="3"/>
  <c r="R125" i="3"/>
  <c r="R124" i="3"/>
  <c r="R123" i="3"/>
  <c r="R122" i="3"/>
  <c r="R121" i="3"/>
  <c r="R120" i="3"/>
  <c r="R119" i="3"/>
  <c r="R118" i="3"/>
  <c r="R117" i="3"/>
  <c r="R116" i="3"/>
  <c r="R115" i="3"/>
  <c r="R114" i="3"/>
  <c r="R113" i="3"/>
  <c r="R112" i="3"/>
  <c r="R111" i="3"/>
  <c r="R110" i="3"/>
  <c r="R109" i="3"/>
  <c r="R108" i="3"/>
  <c r="R107" i="3"/>
  <c r="R106" i="3"/>
  <c r="R105" i="3"/>
  <c r="R104" i="3"/>
  <c r="R103" i="3"/>
  <c r="R102" i="3"/>
  <c r="R101" i="3"/>
  <c r="R100" i="3"/>
  <c r="R99" i="3"/>
  <c r="R98" i="3"/>
  <c r="R97" i="3"/>
  <c r="R96" i="3"/>
  <c r="R95" i="3"/>
  <c r="R94" i="3"/>
  <c r="R93" i="3"/>
  <c r="R92" i="3"/>
  <c r="R91" i="3"/>
  <c r="R90" i="3"/>
  <c r="R89" i="3"/>
  <c r="R88" i="3"/>
  <c r="R87" i="3"/>
  <c r="R86" i="3"/>
  <c r="R85" i="3"/>
  <c r="R84" i="3"/>
  <c r="R83" i="3"/>
  <c r="R82" i="3"/>
  <c r="R81" i="3"/>
  <c r="R80" i="3"/>
  <c r="R79" i="3"/>
  <c r="R78" i="3"/>
  <c r="R77" i="3"/>
  <c r="R76" i="3"/>
  <c r="R75" i="3"/>
  <c r="R74" i="3"/>
  <c r="R73" i="3"/>
  <c r="R72" i="3"/>
  <c r="R71" i="3"/>
  <c r="R70" i="3"/>
  <c r="R69" i="3"/>
  <c r="R68" i="3"/>
  <c r="R67" i="3"/>
  <c r="R66" i="3"/>
  <c r="R65" i="3"/>
  <c r="R64" i="3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F15" i="5" l="1"/>
  <c r="B16" i="5"/>
  <c r="B18" i="5"/>
  <c r="E18" i="5"/>
  <c r="E19" i="5" s="1"/>
  <c r="F9" i="5"/>
  <c r="C13" i="5"/>
  <c r="C16" i="5" s="1"/>
  <c r="D13" i="5"/>
  <c r="D16" i="5" s="1"/>
  <c r="C10" i="5"/>
  <c r="F8" i="5"/>
  <c r="D10" i="5"/>
  <c r="D18" i="5" s="1"/>
  <c r="D19" i="5" s="1"/>
  <c r="F18" i="5" l="1"/>
  <c r="B19" i="5"/>
  <c r="C18" i="5"/>
  <c r="C19" i="5" s="1"/>
  <c r="F13" i="5"/>
  <c r="F16" i="5"/>
  <c r="F10" i="5"/>
</calcChain>
</file>

<file path=xl/sharedStrings.xml><?xml version="1.0" encoding="utf-8"?>
<sst xmlns="http://schemas.openxmlformats.org/spreadsheetml/2006/main" count="3548" uniqueCount="292">
  <si>
    <t>Ciudad</t>
  </si>
  <si>
    <t>Zona</t>
  </si>
  <si>
    <t>Ventas</t>
  </si>
  <si>
    <t>Forma pago</t>
  </si>
  <si>
    <t>Categoría</t>
  </si>
  <si>
    <t>Santander</t>
  </si>
  <si>
    <t>Norte</t>
  </si>
  <si>
    <t>Contado</t>
  </si>
  <si>
    <t>Eletrodomésticos</t>
  </si>
  <si>
    <t>Tarjeta</t>
  </si>
  <si>
    <t>Informática</t>
  </si>
  <si>
    <t>Audio y televisión</t>
  </si>
  <si>
    <t>Sevilla</t>
  </si>
  <si>
    <t>Sur</t>
  </si>
  <si>
    <t>Vigo</t>
  </si>
  <si>
    <t>Alicante</t>
  </si>
  <si>
    <t>Levante</t>
  </si>
  <si>
    <t>Valencia</t>
  </si>
  <si>
    <t>Granada</t>
  </si>
  <si>
    <t>Empresa del Valle S.A. de C.V.</t>
  </si>
  <si>
    <t>Ordenes de compra 2018</t>
  </si>
  <si>
    <t>Folio</t>
  </si>
  <si>
    <t>Fecha de orden</t>
  </si>
  <si>
    <t>Num. cliente</t>
  </si>
  <si>
    <t>Nombre cliente</t>
  </si>
  <si>
    <t>Estado</t>
  </si>
  <si>
    <t>Vendedor</t>
  </si>
  <si>
    <t>Region</t>
  </si>
  <si>
    <t>Fecha de embarque</t>
  </si>
  <si>
    <t>Empresa fletera</t>
  </si>
  <si>
    <t>Forma de pago</t>
  </si>
  <si>
    <t>Nombre del producto</t>
  </si>
  <si>
    <t>Precio unitario</t>
  </si>
  <si>
    <t>Cantidad</t>
  </si>
  <si>
    <t>Ingresos</t>
  </si>
  <si>
    <t>Tarifa de envío</t>
  </si>
  <si>
    <t>Empresa AA</t>
  </si>
  <si>
    <t>Mazatlán</t>
  </si>
  <si>
    <t>Sinaloa</t>
  </si>
  <si>
    <t>Mayra Aguilar Sepúlveda</t>
  </si>
  <si>
    <t>Occidente</t>
  </si>
  <si>
    <t>Empresa de embarque B</t>
  </si>
  <si>
    <t>Cheque</t>
  </si>
  <si>
    <t>Cerveza</t>
  </si>
  <si>
    <t>Bebidas</t>
  </si>
  <si>
    <t>Ciruelas secas</t>
  </si>
  <si>
    <t>Frutas secas</t>
  </si>
  <si>
    <t>Empresa D</t>
  </si>
  <si>
    <t>Querétaro</t>
  </si>
  <si>
    <t>Andrés González Rico</t>
  </si>
  <si>
    <t>Bajío</t>
  </si>
  <si>
    <t>Empresa de embarque A</t>
  </si>
  <si>
    <t>Tarjeta de crédito</t>
  </si>
  <si>
    <t>Peras secas</t>
  </si>
  <si>
    <t>Manzanas secas</t>
  </si>
  <si>
    <t>Empresa L</t>
  </si>
  <si>
    <t>Té chai</t>
  </si>
  <si>
    <t>Café</t>
  </si>
  <si>
    <t>Empresa H</t>
  </si>
  <si>
    <t>Monterrey</t>
  </si>
  <si>
    <t>Nuevo León</t>
  </si>
  <si>
    <t>Nancy Gil de la Peña</t>
  </si>
  <si>
    <t>Empresa de embarque C</t>
  </si>
  <si>
    <t>Galletas de chocolate</t>
  </si>
  <si>
    <t>Productos horneados</t>
  </si>
  <si>
    <t>Empresa CC</t>
  </si>
  <si>
    <t>Puerto Vallarta</t>
  </si>
  <si>
    <t>Jalisco</t>
  </si>
  <si>
    <t>José de Jesús Morales</t>
  </si>
  <si>
    <t>Chocolate</t>
  </si>
  <si>
    <t>Dulces</t>
  </si>
  <si>
    <t>Empresa C</t>
  </si>
  <si>
    <t>Acapulco</t>
  </si>
  <si>
    <t>Guerrero</t>
  </si>
  <si>
    <t>Efectivo</t>
  </si>
  <si>
    <t>Almejas</t>
  </si>
  <si>
    <t>Sopas</t>
  </si>
  <si>
    <t>Empresa F</t>
  </si>
  <si>
    <t>Tijuana</t>
  </si>
  <si>
    <t>Baja California</t>
  </si>
  <si>
    <t>Luis Miguel Valdés Garza</t>
  </si>
  <si>
    <t>Salsa curry</t>
  </si>
  <si>
    <t>Salsas</t>
  </si>
  <si>
    <t>Empresa BB</t>
  </si>
  <si>
    <t>Toluca</t>
  </si>
  <si>
    <t>Estado de México</t>
  </si>
  <si>
    <t>Ana del Valle Hinojosa</t>
  </si>
  <si>
    <t>Centro</t>
  </si>
  <si>
    <t>Empresa J</t>
  </si>
  <si>
    <t>León</t>
  </si>
  <si>
    <t>Guanajuato</t>
  </si>
  <si>
    <t>Laura Gutiérrez Saenz</t>
  </si>
  <si>
    <t>Té verde</t>
  </si>
  <si>
    <t>Empresa G</t>
  </si>
  <si>
    <t>Chihuahua</t>
  </si>
  <si>
    <t>Jalea de fresa</t>
  </si>
  <si>
    <t>Mermeladas y jaleas</t>
  </si>
  <si>
    <t>Condimento cajún</t>
  </si>
  <si>
    <t>Condimentos</t>
  </si>
  <si>
    <t>Empresa K</t>
  </si>
  <si>
    <t>Ciudad de México</t>
  </si>
  <si>
    <t>Empresa A</t>
  </si>
  <si>
    <t>Torreón</t>
  </si>
  <si>
    <t>Coahuila</t>
  </si>
  <si>
    <t>Carne de cangrejo</t>
  </si>
  <si>
    <t>Carne enlatada</t>
  </si>
  <si>
    <t>Empresa I</t>
  </si>
  <si>
    <t>Guadalajara</t>
  </si>
  <si>
    <t>Robert Zárate Carrillo</t>
  </si>
  <si>
    <t>Ravioli</t>
  </si>
  <si>
    <t>Pasta</t>
  </si>
  <si>
    <t>Mozzarella</t>
  </si>
  <si>
    <t>Productos lácteos</t>
  </si>
  <si>
    <t>Jarabe</t>
  </si>
  <si>
    <t>Almendras</t>
  </si>
  <si>
    <t>Empresa Y</t>
  </si>
  <si>
    <t>Empresa Z</t>
  </si>
  <si>
    <t>Cóctel de frutas</t>
  </si>
  <si>
    <t>Frutas y vegetales</t>
  </si>
  <si>
    <t>Pasta penne</t>
  </si>
  <si>
    <t>Bolillos</t>
  </si>
  <si>
    <t>Aceite de oliva</t>
  </si>
  <si>
    <t>Aceite</t>
  </si>
  <si>
    <t>Mermelada de zarzamora</t>
  </si>
  <si>
    <t>Arroz de grano largo</t>
  </si>
  <si>
    <t>Granos</t>
  </si>
  <si>
    <t>Row Labels</t>
  </si>
  <si>
    <t>Grand Total</t>
  </si>
  <si>
    <t>Column Labels</t>
  </si>
  <si>
    <t>Sum of Ventas</t>
  </si>
  <si>
    <t>(All)</t>
  </si>
  <si>
    <t>Sum of Ingresos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</si>
  <si>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</si>
  <si>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</si>
  <si>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</si>
  <si>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</si>
  <si>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</si>
  <si>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</si>
  <si>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</si>
  <si>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</si>
  <si>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</si>
  <si>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</si>
  <si>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</si>
  <si>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</si>
  <si>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 trimestral</t>
  </si>
  <si>
    <t>1°</t>
  </si>
  <si>
    <t>2°</t>
  </si>
  <si>
    <t>3°</t>
  </si>
  <si>
    <t>4°</t>
  </si>
  <si>
    <t>total anual</t>
  </si>
  <si>
    <t>unidades vendidas</t>
  </si>
  <si>
    <t>modelo 1</t>
  </si>
  <si>
    <t>modelo 2</t>
  </si>
  <si>
    <t>modelo 3</t>
  </si>
  <si>
    <t>ingreso por ventas</t>
  </si>
  <si>
    <t>coste de ventas</t>
  </si>
  <si>
    <t>margen bruto</t>
  </si>
  <si>
    <t>personal de ventas</t>
  </si>
  <si>
    <t>comision venta</t>
  </si>
  <si>
    <t>publicidad</t>
  </si>
  <si>
    <t>costes fijos</t>
  </si>
  <si>
    <t>coste total</t>
  </si>
  <si>
    <t>benefficio</t>
  </si>
  <si>
    <t>margen beneficio</t>
  </si>
  <si>
    <t>comision ventas</t>
  </si>
  <si>
    <t>precio</t>
  </si>
  <si>
    <t>costes</t>
  </si>
  <si>
    <t>porcentaje costes fijos</t>
  </si>
  <si>
    <t>no</t>
  </si>
  <si>
    <t xml:space="preserve">MOMBRE </t>
  </si>
  <si>
    <t>APELLIDO</t>
  </si>
  <si>
    <t>NOTA1</t>
  </si>
  <si>
    <t>NOTA2</t>
  </si>
  <si>
    <t>PROMEDIO</t>
  </si>
  <si>
    <t>OBSERVACION</t>
  </si>
  <si>
    <t>Patricia</t>
  </si>
  <si>
    <t>Acosta</t>
  </si>
  <si>
    <t>Belen</t>
  </si>
  <si>
    <t>sa,vador</t>
  </si>
  <si>
    <t>luis</t>
  </si>
  <si>
    <t>salvador</t>
  </si>
  <si>
    <t>Natalia</t>
  </si>
  <si>
    <t>Rodriguez</t>
  </si>
  <si>
    <t>antonio</t>
  </si>
  <si>
    <t>ines</t>
  </si>
  <si>
    <t>vargas</t>
  </si>
  <si>
    <t>jorge</t>
  </si>
  <si>
    <t>acosta</t>
  </si>
  <si>
    <t>fernando</t>
  </si>
  <si>
    <t>mera</t>
  </si>
  <si>
    <t>wladimir</t>
  </si>
  <si>
    <t>zambrando</t>
  </si>
  <si>
    <t>berta</t>
  </si>
  <si>
    <t>ulises</t>
  </si>
  <si>
    <t>mishes</t>
  </si>
  <si>
    <t>cuentas</t>
  </si>
  <si>
    <t>PRINCIPALES PAISES PROVEDORES DE HARDWARE 1998</t>
  </si>
  <si>
    <t>N°</t>
  </si>
  <si>
    <t>PAIS</t>
  </si>
  <si>
    <t>PRECIO EN US$</t>
  </si>
  <si>
    <t>SIN DECIMALES</t>
  </si>
  <si>
    <t>REDONDEAR A 4 DECIMALES</t>
  </si>
  <si>
    <t>TRUNCAR A 4 DECIMALES</t>
  </si>
  <si>
    <t xml:space="preserve">1.- </t>
  </si>
  <si>
    <t>Singapur</t>
  </si>
  <si>
    <t>2.-</t>
  </si>
  <si>
    <t>Taiwan</t>
  </si>
  <si>
    <t>3.-</t>
  </si>
  <si>
    <t>Alemania</t>
  </si>
  <si>
    <t>4.-</t>
  </si>
  <si>
    <t>Brasil</t>
  </si>
  <si>
    <t>5.-</t>
  </si>
  <si>
    <t>Japón</t>
  </si>
  <si>
    <t>6.-</t>
  </si>
  <si>
    <t>México</t>
  </si>
  <si>
    <t>7.-</t>
  </si>
  <si>
    <t>EE.UU.</t>
  </si>
  <si>
    <t>8.-</t>
  </si>
  <si>
    <t>Otros Países</t>
  </si>
  <si>
    <t>TOTAL=</t>
  </si>
  <si>
    <t>nombres</t>
  </si>
  <si>
    <t>fecha de nacimeinto</t>
  </si>
  <si>
    <t>edad</t>
  </si>
  <si>
    <t>edad 2</t>
  </si>
  <si>
    <t>walter</t>
  </si>
  <si>
    <t>clever</t>
  </si>
  <si>
    <t>patricia</t>
  </si>
  <si>
    <t>maria</t>
  </si>
  <si>
    <t>richard</t>
  </si>
  <si>
    <t>jessica</t>
  </si>
  <si>
    <t>cual es la dif. De edad entre walter y clever</t>
  </si>
  <si>
    <t>cuantos años tendra jessica el 25/12/2009</t>
  </si>
  <si>
    <t>por cuantos años richard es mayor que maria</t>
  </si>
  <si>
    <t xml:space="preserve">cuantos dias faltan para fiestas patrias </t>
  </si>
  <si>
    <t>cuantos dias han pasado de navidad</t>
  </si>
  <si>
    <t>Calculo de salario por trabajo</t>
  </si>
  <si>
    <t>clave</t>
  </si>
  <si>
    <t>nombre</t>
  </si>
  <si>
    <t>salario diario</t>
  </si>
  <si>
    <t>salario quincenal</t>
  </si>
  <si>
    <t>canasta basica</t>
  </si>
  <si>
    <t>pasajes</t>
  </si>
  <si>
    <t>total de percepciones</t>
  </si>
  <si>
    <t>ISR</t>
  </si>
  <si>
    <t>IMSS</t>
  </si>
  <si>
    <t>total de deducciones</t>
  </si>
  <si>
    <t>sueldoa a cobrar</t>
  </si>
  <si>
    <t>Lopez castro juan</t>
  </si>
  <si>
    <t>villa fabela antonio</t>
  </si>
  <si>
    <t>finisterre larios omar</t>
  </si>
  <si>
    <t>torres landeros gilberto</t>
  </si>
  <si>
    <t>torre andrade fabiola</t>
  </si>
  <si>
    <t>guzman aguilar gabriela</t>
  </si>
  <si>
    <t>campos luna sonia</t>
  </si>
  <si>
    <t>guzman tinajeros lidia</t>
  </si>
  <si>
    <t>soriano fernandez alma</t>
  </si>
  <si>
    <t>amado perez veronica</t>
  </si>
  <si>
    <t>jimenez alejandra pamela</t>
  </si>
  <si>
    <t>gotica sanchez esther</t>
  </si>
  <si>
    <t>perez lopez miguel</t>
  </si>
  <si>
    <t>Codigo de producto</t>
  </si>
  <si>
    <t>Unidades a producir</t>
  </si>
  <si>
    <t>Capital inicial</t>
  </si>
  <si>
    <t>mano de obra</t>
  </si>
  <si>
    <t xml:space="preserve">materia prima </t>
  </si>
  <si>
    <t>otros gastos</t>
  </si>
  <si>
    <t>total gastos</t>
  </si>
  <si>
    <t>precio unitario</t>
  </si>
  <si>
    <t>precio de venta</t>
  </si>
  <si>
    <t>capital restante</t>
  </si>
  <si>
    <t>ventas totales</t>
  </si>
  <si>
    <t>abc-1000-1</t>
  </si>
  <si>
    <t>abc-1000-2</t>
  </si>
  <si>
    <t>abc-1000-3</t>
  </si>
  <si>
    <t>abc-1000-4</t>
  </si>
  <si>
    <t>abc-1000-5</t>
  </si>
  <si>
    <t>abc-1000-6</t>
  </si>
  <si>
    <t>abc-1000-7</t>
  </si>
  <si>
    <t>R</t>
  </si>
  <si>
    <t>a</t>
  </si>
  <si>
    <t>b</t>
  </si>
  <si>
    <t>d</t>
  </si>
  <si>
    <t>n</t>
  </si>
  <si>
    <t>x</t>
  </si>
  <si>
    <t>y</t>
  </si>
  <si>
    <t>x==$B$1*SENO($B$2*A8+$B$4)*COS($B$3*A8)</t>
  </si>
  <si>
    <t>y=$B$1*SENO($B$2*$A$8+$B$4)*SENO($B$3*A8)</t>
  </si>
  <si>
    <t>0…..360</t>
  </si>
  <si>
    <t>I</t>
  </si>
  <si>
    <t>TI</t>
  </si>
  <si>
    <t>X(TI)</t>
  </si>
  <si>
    <t>Y(TI)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</si>
</sst>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* #,##0.00_-;\-&quot;$&quot;* #,##0.00_-;_-&quot;$&quot;* &quot;-&quot;??_-;_-@_-"/>
    <numFmt numFmtId="164" formatCode="_-* #,##0.00\ [$€-C0A]_-;\-* #,##0.00\ [$€-C0A]_-;_-* &quot;-&quot;??\ [$€-C0A]_-;_-@_-"/>
    <numFmt numFmtId="165" formatCode="dd\/mm\/yy"/>
    <numFmt numFmtId="166" formatCode="&quot;$&quot;#,##0.00"/>
    <numFmt numFmtId="167" formatCode="_-[$$-440A]* #,##0.00_-;\-[$$-440A]* #,##0.00_-;_-[$$-440A]* &quot;-&quot;??_-;_-@_-"/>
    <numFmt numFmtId="168" formatCode="dd/mm/yyyy;@"/>
    <numFmt numFmtId="169" formatCode="0.0000000000"/>
    <numFmt numFmtId="170" formatCode="0.0000"/>
  </numFmts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trike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5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164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164" fontId="4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164" fontId="4" fillId="0" borderId="6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6" fontId="0" fillId="0" borderId="0" xfId="1" applyNumberFormat="1" applyFont="1"/>
    <xf numFmtId="0" fontId="5" fillId="0" borderId="0" xfId="0" applyFont="1"/>
    <xf numFmtId="165" fontId="0" fillId="0" borderId="0" xfId="0" applyNumberFormat="1"/>
    <xf numFmtId="0" fontId="6" fillId="0" borderId="0" xfId="0" applyFont="1" applyAlignment="1">
      <alignment horizontal="left" indent="1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165" fontId="2" fillId="2" borderId="0" xfId="0" applyNumberFormat="1" applyFont="1" applyFill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3" applyNumberFormat="1" applyFont="1"/>
    <xf numFmtId="0" fontId="7" fillId="2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7" fontId="0" fillId="0" borderId="0" xfId="0" applyNumberFormat="1"/>
    <xf numFmtId="0" fontId="0" fillId="0" borderId="5" xfId="0" applyBorder="1"/>
    <xf numFmtId="0" fontId="8" fillId="3" borderId="5" xfId="0" applyFont="1" applyFill="1" applyBorder="1" applyAlignment="1">
      <alignment horizontal="center" vertical="center"/>
    </xf>
    <xf numFmtId="0" fontId="9" fillId="0" borderId="0" xfId="0" applyFont="1"/>
    <xf numFmtId="0" fontId="10" fillId="0" borderId="0" xfId="0" applyFont="1"/>
    <xf numFmtId="44" fontId="10" fillId="0" borderId="0" xfId="1" applyFont="1"/>
    <xf numFmtId="44" fontId="10" fillId="0" borderId="0" xfId="0" applyNumberFormat="1" applyFont="1"/>
    <xf numFmtId="0" fontId="9" fillId="0" borderId="7" xfId="0" applyFont="1" applyBorder="1"/>
    <xf numFmtId="44" fontId="10" fillId="0" borderId="8" xfId="0" applyNumberFormat="1" applyFont="1" applyBorder="1"/>
    <xf numFmtId="44" fontId="10" fillId="0" borderId="9" xfId="0" applyNumberFormat="1" applyFont="1" applyBorder="1"/>
    <xf numFmtId="44" fontId="10" fillId="0" borderId="8" xfId="1" applyFont="1" applyBorder="1"/>
    <xf numFmtId="0" fontId="8" fillId="3" borderId="0" xfId="0" applyFont="1" applyFill="1"/>
    <xf numFmtId="169" fontId="0" fillId="0" borderId="5" xfId="0" applyNumberFormat="1" applyBorder="1"/>
    <xf numFmtId="1" fontId="0" fillId="0" borderId="5" xfId="0" applyNumberFormat="1" applyBorder="1"/>
    <xf numFmtId="170" fontId="0" fillId="0" borderId="5" xfId="0" applyNumberFormat="1" applyBorder="1"/>
    <xf numFmtId="0" fontId="11" fillId="5" borderId="5" xfId="0" applyFont="1" applyFill="1" applyBorder="1" applyAlignment="1">
      <alignment horizontal="center" vertical="center" wrapText="1"/>
    </xf>
    <xf numFmtId="169" fontId="14" fillId="6" borderId="5" xfId="0" applyNumberFormat="1" applyFont="1" applyFill="1" applyBorder="1"/>
    <xf numFmtId="1" fontId="14" fillId="6" borderId="5" xfId="0" applyNumberFormat="1" applyFont="1" applyFill="1" applyBorder="1"/>
    <xf numFmtId="170" fontId="14" fillId="6" borderId="5" xfId="0" applyNumberFormat="1" applyFont="1" applyFill="1" applyBorder="1"/>
    <xf numFmtId="14" fontId="0" fillId="0" borderId="5" xfId="0" applyNumberFormat="1" applyBorder="1" applyAlignment="1">
      <alignment horizontal="center"/>
    </xf>
    <xf numFmtId="168" fontId="0" fillId="0" borderId="5" xfId="0" applyNumberFormat="1" applyBorder="1" applyAlignment="1">
      <alignment horizontal="center"/>
    </xf>
    <xf numFmtId="1" fontId="0" fillId="0" borderId="0" xfId="0" applyNumberFormat="1"/>
    <xf numFmtId="14" fontId="0" fillId="0" borderId="0" xfId="0" applyNumberFormat="1"/>
    <xf numFmtId="2" fontId="0" fillId="0" borderId="5" xfId="0" applyNumberFormat="1" applyBorder="1"/>
    <xf numFmtId="0" fontId="12" fillId="6" borderId="5" xfId="0" applyFont="1" applyFill="1" applyBorder="1" applyAlignment="1">
      <alignment horizontal="center" vertical="center" wrapText="1"/>
    </xf>
    <xf numFmtId="9" fontId="12" fillId="6" borderId="5" xfId="0" applyNumberFormat="1" applyFont="1" applyFill="1" applyBorder="1" applyAlignment="1">
      <alignment horizontal="center" vertical="center" wrapText="1"/>
    </xf>
    <xf numFmtId="10" fontId="12" fillId="6" borderId="5" xfId="0" applyNumberFormat="1" applyFont="1" applyFill="1" applyBorder="1" applyAlignment="1">
      <alignment horizontal="center" vertical="center" wrapText="1"/>
    </xf>
    <xf numFmtId="0" fontId="12" fillId="6" borderId="5" xfId="0" applyFont="1" applyFill="1" applyBorder="1" applyAlignment="1">
      <alignment wrapText="1"/>
    </xf>
    <xf numFmtId="44" fontId="0" fillId="0" borderId="5" xfId="0" applyNumberFormat="1" applyBorder="1"/>
    <xf numFmtId="44" fontId="0" fillId="0" borderId="5" xfId="4" applyFont="1" applyBorder="1"/>
    <xf numFmtId="9" fontId="0" fillId="0" borderId="5" xfId="0" applyNumberFormat="1" applyBorder="1" applyAlignment="1">
      <alignment horizontal="center"/>
    </xf>
    <xf numFmtId="0" fontId="10" fillId="4" borderId="5" xfId="0" applyFont="1" applyFill="1" applyBorder="1" applyAlignment="1">
      <alignment horizontal="center" vertical="center"/>
    </xf>
    <xf numFmtId="10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13" fillId="6" borderId="5" xfId="0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/>
    </xf>
  </cellXfs>
  <cellStyles count="5">
    <cellStyle name="Currency 2" xfId="3" xr:uid="{345EFA8C-7D1C-4764-810C-72C442E2C92D}"/>
    <cellStyle name="Currency 3" xfId="2" xr:uid="{C1873A92-5891-4C03-92EA-943DAD21B5FD}"/>
    <cellStyle name="Moneda" xfId="1" builtinId="4"/>
    <cellStyle name="Moneda 2" xfId="4" xr:uid="{0F363402-0974-41A8-8D8E-C9FC4AF21757}"/>
    <cellStyle name="Normal" xfId="0" builtinId="0"/>
  </cellStyles>
  <dxfs count="18">
    <dxf>
      <numFmt numFmtId="166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&quot;$&quot;#,##0.00"/>
    </dxf>
    <dxf>
      <numFmt numFmtId="166" formatCode="&quot;$&quot;#,##0.00"/>
    </dxf>
    <dxf>
      <numFmt numFmtId="0" formatCode="General"/>
    </dxf>
    <dxf>
      <numFmt numFmtId="0" formatCode="General"/>
    </dxf>
    <dxf>
      <numFmt numFmtId="165" formatCode="dd\/mm\/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dd\/mm\/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  <numFmt numFmtId="164" formatCode="_-* #,##0.00\ [$€-C0A]_-;\-* #,##0.00\ [$€-C0A]_-;_-* &quot;-&quot;??\ [$€-C0A]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  <numFmt numFmtId="164" formatCode="_-* #,##0.00\ [$€-C0A]_-;\-* #,##0.00\ [$€-C0A]_-;_-* &quot;-&quot;??\ [$€-C0A]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[TEMA 2 ALGORITMOS.xlsx]PRACTICA 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'PRACTICA 2'!$W$8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'PRACTICA 2'!$V$9:$V$21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'PRACTICA 2'!$W$9:$W$21</c:f>
              <c:numCache>
                <c:formatCode>General</c:formatCode>
                <c:ptCount val="12"/>
                <c:pt idx="0">
                  <c:v>460709.76000000007</c:v>
                </c:pt>
                <c:pt idx="1">
                  <c:v>279377</c:v>
                </c:pt>
                <c:pt idx="2">
                  <c:v>431936.39999999997</c:v>
                </c:pt>
                <c:pt idx="3">
                  <c:v>290805.06</c:v>
                </c:pt>
                <c:pt idx="4">
                  <c:v>480298.70000000007</c:v>
                </c:pt>
                <c:pt idx="5">
                  <c:v>778422.54</c:v>
                </c:pt>
                <c:pt idx="6">
                  <c:v>382459.56</c:v>
                </c:pt>
                <c:pt idx="7">
                  <c:v>418900.44</c:v>
                </c:pt>
                <c:pt idx="8">
                  <c:v>447299.57999999996</c:v>
                </c:pt>
                <c:pt idx="9">
                  <c:v>742470.26</c:v>
                </c:pt>
                <c:pt idx="10">
                  <c:v>444828.02</c:v>
                </c:pt>
                <c:pt idx="11">
                  <c:v>932998.92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10-4EA2-908D-AC10FDD60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3336799"/>
        <c:axId val="1723337279"/>
      </c:barChart>
      <c:catAx>
        <c:axId val="172333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23337279"/>
        <c:crosses val="autoZero"/>
        <c:auto val="1"/>
        <c:lblAlgn val="ctr"/>
        <c:lblOffset val="100"/>
        <c:noMultiLvlLbl val="0"/>
      </c:catAx>
      <c:valAx>
        <c:axId val="172333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2333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048602650625476"/>
          <c:y val="0.1971860548845088"/>
          <c:w val="0.80520386466140159"/>
          <c:h val="0.71793226936436316"/>
        </c:manualLayout>
      </c:layout>
      <c:bar3DChart>
        <c:barDir val="col"/>
        <c:grouping val="clustered"/>
        <c:varyColors val="0"/>
        <c:ser>
          <c:idx val="0"/>
          <c:order val="0"/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val>
            <c:numRef>
              <c:f>[2]Hoja1!$B$18:$E$18</c:f>
              <c:numCache>
                <c:formatCode>General</c:formatCode>
                <c:ptCount val="4"/>
                <c:pt idx="0">
                  <c:v>75387.650000000081</c:v>
                </c:pt>
                <c:pt idx="1">
                  <c:v>39195.550000000047</c:v>
                </c:pt>
                <c:pt idx="2">
                  <c:v>66187.225000000035</c:v>
                </c:pt>
                <c:pt idx="3">
                  <c:v>48387.974999999919</c:v>
                </c:pt>
              </c:numCache>
            </c:numRef>
          </c:val>
          <c:shape val="cylinder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[2]Hoja1!$A$18</c15:sqref>
                        </c15:formulaRef>
                      </c:ext>
                    </c:extLst>
                    <c:strCache>
                      <c:ptCount val="1"/>
                      <c:pt idx="0">
                        <c:v>benefficio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[2]Hoja1!$B$1:$E$1</c15:sqref>
                        </c15:formulaRef>
                      </c:ext>
                    </c:extLst>
                    <c:strCache>
                      <c:ptCount val="4"/>
                      <c:pt idx="0">
                        <c:v>1°</c:v>
                      </c:pt>
                      <c:pt idx="1">
                        <c:v>2°</c:v>
                      </c:pt>
                      <c:pt idx="2">
                        <c:v>3°</c:v>
                      </c:pt>
                      <c:pt idx="3">
                        <c:v>4°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534A-4717-B162-AAD44ACF6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1931897088"/>
        <c:axId val="1931893248"/>
        <c:axId val="0"/>
      </c:bar3DChart>
      <c:catAx>
        <c:axId val="193189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31893248"/>
        <c:crosses val="autoZero"/>
        <c:auto val="1"/>
        <c:lblAlgn val="ctr"/>
        <c:lblOffset val="100"/>
        <c:noMultiLvlLbl val="0"/>
      </c:catAx>
      <c:valAx>
        <c:axId val="1931893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3189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composicion porcentual por trimestre, costes totales</a:t>
            </a:r>
          </a:p>
        </c:rich>
      </c:tx>
      <c:layout>
        <c:manualLayout>
          <c:xMode val="edge"/>
          <c:yMode val="edge"/>
          <c:x val="7.0673029262633622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2136550895380355E-3"/>
          <c:y val="0.32876847543414911"/>
          <c:w val="0.93880716459909053"/>
          <c:h val="0.67023450946643714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9CE-4A87-8E04-D203E97B71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9CE-4A87-8E04-D203E97B71A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9CE-4A87-8E04-D203E97B71A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09CE-4A87-8E04-D203E97B71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[2]Hoja1!$F$12:$F$15</c:f>
              <c:numCache>
                <c:formatCode>General</c:formatCode>
                <c:ptCount val="4"/>
                <c:pt idx="0">
                  <c:v>40006</c:v>
                </c:pt>
                <c:pt idx="1">
                  <c:v>12078</c:v>
                </c:pt>
                <c:pt idx="2">
                  <c:v>88006</c:v>
                </c:pt>
                <c:pt idx="3">
                  <c:v>869616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[2]Hoja1!$A$12:$A$15</c15:sqref>
                        </c15:formulaRef>
                      </c:ext>
                    </c:extLst>
                    <c:strCache>
                      <c:ptCount val="4"/>
                      <c:pt idx="0">
                        <c:v>personal de ventas</c:v>
                      </c:pt>
                      <c:pt idx="1">
                        <c:v>comision venta</c:v>
                      </c:pt>
                      <c:pt idx="2">
                        <c:v>publicidad</c:v>
                      </c:pt>
                      <c:pt idx="3">
                        <c:v>costes fijos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8-09CE-4A87-8E04-D203E97B71A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'PRACTICA 12'!$B$8:$B$368</c:f>
              <c:numCache>
                <c:formatCode>General</c:formatCode>
                <c:ptCount val="361"/>
                <c:pt idx="0">
                  <c:v>6.731767878463172</c:v>
                </c:pt>
                <c:pt idx="1">
                  <c:v>-3.3208350651752916</c:v>
                </c:pt>
                <c:pt idx="2">
                  <c:v>-4.7548517000984303</c:v>
                </c:pt>
                <c:pt idx="3">
                  <c:v>4.5970813612524406</c:v>
                </c:pt>
                <c:pt idx="4">
                  <c:v>-0.16426372755025995</c:v>
                </c:pt>
                <c:pt idx="5">
                  <c:v>2.3546577538552214</c:v>
                </c:pt>
                <c:pt idx="6">
                  <c:v>-5.1090462531537879</c:v>
                </c:pt>
                <c:pt idx="7">
                  <c:v>-1.069317992031213</c:v>
                </c:pt>
                <c:pt idx="8">
                  <c:v>7.3465833803470382</c:v>
                </c:pt>
                <c:pt idx="9">
                  <c:v>-3.7270405225127825</c:v>
                </c:pt>
                <c:pt idx="10">
                  <c:v>-0.9121956208610702</c:v>
                </c:pt>
                <c:pt idx="11">
                  <c:v>-1.7208924884983721</c:v>
                </c:pt>
                <c:pt idx="12">
                  <c:v>2.2294393862259674</c:v>
                </c:pt>
                <c:pt idx="13">
                  <c:v>4.854482474555156</c:v>
                </c:pt>
                <c:pt idx="14">
                  <c:v>-7.6188964166829738</c:v>
                </c:pt>
                <c:pt idx="15">
                  <c:v>0.98534235870979192</c:v>
                </c:pt>
                <c:pt idx="16">
                  <c:v>2.7503909414818466</c:v>
                </c:pt>
                <c:pt idx="17">
                  <c:v>0.51016805552518785</c:v>
                </c:pt>
                <c:pt idx="18">
                  <c:v>0.55691958867682567</c:v>
                </c:pt>
                <c:pt idx="19">
                  <c:v>-6.7213938810327791</c:v>
                </c:pt>
                <c:pt idx="20">
                  <c:v>5.3354522402253695</c:v>
                </c:pt>
                <c:pt idx="21">
                  <c:v>2.8013441107999055</c:v>
                </c:pt>
                <c:pt idx="22">
                  <c:v>-4.2919107333144098</c:v>
                </c:pt>
                <c:pt idx="23">
                  <c:v>0.22930289038480905</c:v>
                </c:pt>
                <c:pt idx="24">
                  <c:v>-2.1517404020489677</c:v>
                </c:pt>
                <c:pt idx="25">
                  <c:v>6.2049973268266276</c:v>
                </c:pt>
                <c:pt idx="26">
                  <c:v>-1.2916789309334085</c:v>
                </c:pt>
                <c:pt idx="27">
                  <c:v>-6.2025412979340828</c:v>
                </c:pt>
                <c:pt idx="28">
                  <c:v>4.4387092882363346</c:v>
                </c:pt>
                <c:pt idx="29">
                  <c:v>0.19685457970498599</c:v>
                </c:pt>
                <c:pt idx="30">
                  <c:v>2.193622847171067</c:v>
                </c:pt>
                <c:pt idx="31">
                  <c:v>-3.8351402089804028</c:v>
                </c:pt>
                <c:pt idx="32">
                  <c:v>-3.0138444680787115</c:v>
                </c:pt>
                <c:pt idx="33">
                  <c:v>7.8022564347268482</c:v>
                </c:pt>
                <c:pt idx="34">
                  <c:v>-2.644334373200524</c:v>
                </c:pt>
                <c:pt idx="35">
                  <c:v>-1.735196418893425</c:v>
                </c:pt>
                <c:pt idx="36">
                  <c:v>-1.1597505537227093</c:v>
                </c:pt>
                <c:pt idx="37">
                  <c:v>0.83185357440644192</c:v>
                </c:pt>
                <c:pt idx="38">
                  <c:v>6.020554990085027</c:v>
                </c:pt>
                <c:pt idx="39">
                  <c:v>-6.8406694477689509</c:v>
                </c:pt>
                <c:pt idx="40">
                  <c:v>-0.73884887984314929</c:v>
                </c:pt>
                <c:pt idx="41">
                  <c:v>3.5832403415209111</c:v>
                </c:pt>
                <c:pt idx="42">
                  <c:v>4.8152786273481046E-2</c:v>
                </c:pt>
                <c:pt idx="43">
                  <c:v>1.4954248228019691</c:v>
                </c:pt>
                <c:pt idx="44">
                  <c:v>-6.7655205124028468</c:v>
                </c:pt>
                <c:pt idx="45">
                  <c:v>3.577713787762109</c:v>
                </c:pt>
                <c:pt idx="46">
                  <c:v>4.5383562962143094</c:v>
                </c:pt>
                <c:pt idx="47">
                  <c:v>-4.5863767710285739</c:v>
                </c:pt>
                <c:pt idx="48">
                  <c:v>0.19104228587681962</c:v>
                </c:pt>
                <c:pt idx="49">
                  <c:v>-2.3533783105924946</c:v>
                </c:pt>
                <c:pt idx="50">
                  <c:v>5.2605483445681172</c:v>
                </c:pt>
                <c:pt idx="51">
                  <c:v>0.79590988276300756</c:v>
                </c:pt>
                <c:pt idx="52">
                  <c:v>-7.2444941828697269</c:v>
                </c:pt>
                <c:pt idx="53">
                  <c:v>3.8401510206959872</c:v>
                </c:pt>
                <c:pt idx="54">
                  <c:v>0.81382178880194589</c:v>
                </c:pt>
                <c:pt idx="55">
                  <c:v>1.7882923331452247</c:v>
                </c:pt>
                <c:pt idx="56">
                  <c:v>-2.4207723829077059</c:v>
                </c:pt>
                <c:pt idx="57">
                  <c:v>-4.6639068362726599</c:v>
                </c:pt>
                <c:pt idx="58">
                  <c:v>7.6797104805033349</c:v>
                </c:pt>
                <c:pt idx="59">
                  <c:v>-1.2000295616343102</c:v>
                </c:pt>
                <c:pt idx="60">
                  <c:v>-2.6316780975871987</c:v>
                </c:pt>
                <c:pt idx="61">
                  <c:v>-0.58229035746087032</c:v>
                </c:pt>
                <c:pt idx="62">
                  <c:v>-0.40927419679590571</c:v>
                </c:pt>
                <c:pt idx="63">
                  <c:v>6.6748772871448185</c:v>
                </c:pt>
                <c:pt idx="64">
                  <c:v>-5.542678001253968</c:v>
                </c:pt>
                <c:pt idx="65">
                  <c:v>-2.5596973573955304</c:v>
                </c:pt>
                <c:pt idx="66">
                  <c:v>4.2266937428747182</c:v>
                </c:pt>
                <c:pt idx="67">
                  <c:v>-0.21331481554043122</c:v>
                </c:pt>
                <c:pt idx="68">
                  <c:v>2.0982603230608605</c:v>
                </c:pt>
                <c:pt idx="69">
                  <c:v>-6.3016018094280772</c:v>
                </c:pt>
                <c:pt idx="70">
                  <c:v>1.5694985569715045</c:v>
                </c:pt>
                <c:pt idx="71">
                  <c:v>6.0301455420034467</c:v>
                </c:pt>
                <c:pt idx="72">
                  <c:v>-4.4849325787132459</c:v>
                </c:pt>
                <c:pt idx="73">
                  <c:v>-0.13285660644552891</c:v>
                </c:pt>
                <c:pt idx="74">
                  <c:v>-2.2311250378808491</c:v>
                </c:pt>
                <c:pt idx="75">
                  <c:v>4.0163545042124404</c:v>
                </c:pt>
                <c:pt idx="76">
                  <c:v>2.7683618174185445</c:v>
                </c:pt>
                <c:pt idx="77">
                  <c:v>-7.7742169790808102</c:v>
                </c:pt>
                <c:pt idx="78">
                  <c:v>2.8114746488225815</c:v>
                </c:pt>
                <c:pt idx="79">
                  <c:v>1.6187028163314072</c:v>
                </c:pt>
                <c:pt idx="80">
                  <c:v>1.2380554028774782</c:v>
                </c:pt>
                <c:pt idx="81">
                  <c:v>-1.0118622879190848</c:v>
                </c:pt>
                <c:pt idx="82">
                  <c:v>-5.8934202280872157</c:v>
                </c:pt>
                <c:pt idx="83">
                  <c:v>6.9762668094545246</c:v>
                </c:pt>
                <c:pt idx="84">
                  <c:v>0.49997042135277381</c:v>
                </c:pt>
                <c:pt idx="85">
                  <c:v>-3.4804521595552083</c:v>
                </c:pt>
                <c:pt idx="86">
                  <c:v>-9.9916888627280279E-2</c:v>
                </c:pt>
                <c:pt idx="87">
                  <c:v>-1.388723871825235</c:v>
                </c:pt>
                <c:pt idx="88">
                  <c:v>6.7901687400618318</c:v>
                </c:pt>
                <c:pt idx="89">
                  <c:v>-3.8301054019012635</c:v>
                </c:pt>
                <c:pt idx="90">
                  <c:v>-4.3174745344758252</c:v>
                </c:pt>
                <c:pt idx="91">
                  <c:v>4.5685728953382032</c:v>
                </c:pt>
                <c:pt idx="92">
                  <c:v>-0.21267894079940922</c:v>
                </c:pt>
                <c:pt idx="93">
                  <c:v>2.3462820388421015</c:v>
                </c:pt>
                <c:pt idx="94">
                  <c:v>-5.4066869955089372</c:v>
                </c:pt>
                <c:pt idx="95">
                  <c:v>-0.52043374612899329</c:v>
                </c:pt>
                <c:pt idx="96">
                  <c:v>7.1332282966012848</c:v>
                </c:pt>
                <c:pt idx="97">
                  <c:v>-3.9455415171831607</c:v>
                </c:pt>
                <c:pt idx="98">
                  <c:v>-0.71883669399586092</c:v>
                </c:pt>
                <c:pt idx="99">
                  <c:v>-1.8530944827103841</c:v>
                </c:pt>
                <c:pt idx="100">
                  <c:v>2.6122191512079636</c:v>
                </c:pt>
                <c:pt idx="101">
                  <c:v>4.4657887702931545</c:v>
                </c:pt>
                <c:pt idx="102">
                  <c:v>-7.7301142314236992</c:v>
                </c:pt>
                <c:pt idx="103">
                  <c:v>1.4101204698592196</c:v>
                </c:pt>
                <c:pt idx="104">
                  <c:v>2.5121230947708186</c:v>
                </c:pt>
                <c:pt idx="105">
                  <c:v>0.65612849425264308</c:v>
                </c:pt>
                <c:pt idx="106">
                  <c:v>0.25691971974845823</c:v>
                </c:pt>
                <c:pt idx="107">
                  <c:v>-6.6186977897374728</c:v>
                </c:pt>
                <c:pt idx="108">
                  <c:v>5.7424744167443542</c:v>
                </c:pt>
                <c:pt idx="109">
                  <c:v>2.316931349761763</c:v>
                </c:pt>
                <c:pt idx="110">
                  <c:v>-4.1560737522564732</c:v>
                </c:pt>
                <c:pt idx="111">
                  <c:v>0.19260874143796983</c:v>
                </c:pt>
                <c:pt idx="112">
                  <c:v>-2.0384049978279455</c:v>
                </c:pt>
                <c:pt idx="113">
                  <c:v>6.3904862428312237</c:v>
                </c:pt>
                <c:pt idx="114">
                  <c:v>-1.8458568573547851</c:v>
                </c:pt>
                <c:pt idx="115">
                  <c:v>-5.8507894542306742</c:v>
                </c:pt>
                <c:pt idx="116">
                  <c:v>4.5232990336377839</c:v>
                </c:pt>
                <c:pt idx="117">
                  <c:v>7.3578447926096177E-2</c:v>
                </c:pt>
                <c:pt idx="118">
                  <c:v>2.2640360579368255</c:v>
                </c:pt>
                <c:pt idx="119">
                  <c:v>-4.194714653602321</c:v>
                </c:pt>
                <c:pt idx="120">
                  <c:v>-2.5179448673123219</c:v>
                </c:pt>
                <c:pt idx="121">
                  <c:v>7.7358951553550215</c:v>
                </c:pt>
                <c:pt idx="122">
                  <c:v>-2.9719225903752284</c:v>
                </c:pt>
                <c:pt idx="123">
                  <c:v>-1.5038137930739328</c:v>
                </c:pt>
                <c:pt idx="124">
                  <c:v>-1.3157975785076206</c:v>
                </c:pt>
                <c:pt idx="125">
                  <c:v>1.1944005897049308</c:v>
                </c:pt>
                <c:pt idx="126">
                  <c:v>5.7572440683179211</c:v>
                </c:pt>
                <c:pt idx="127">
                  <c:v>-7.102359525516559</c:v>
                </c:pt>
                <c:pt idx="128">
                  <c:v>-0.26320113191829481</c:v>
                </c:pt>
                <c:pt idx="129">
                  <c:v>3.3745685271945183</c:v>
                </c:pt>
                <c:pt idx="130">
                  <c:v>0.15509998027019556</c:v>
                </c:pt>
                <c:pt idx="131">
                  <c:v>1.2760940889796506</c:v>
                </c:pt>
                <c:pt idx="132">
                  <c:v>-6.8055879644668575</c:v>
                </c:pt>
                <c:pt idx="133">
                  <c:v>4.0776298172199832</c:v>
                </c:pt>
                <c:pt idx="134">
                  <c:v>4.0925788117898918</c:v>
                </c:pt>
                <c:pt idx="135">
                  <c:v>-4.5438273002660692</c:v>
                </c:pt>
                <c:pt idx="136">
                  <c:v>0.22917413289125327</c:v>
                </c:pt>
                <c:pt idx="137">
                  <c:v>-2.3332540793299303</c:v>
                </c:pt>
                <c:pt idx="138">
                  <c:v>5.5471514144499796</c:v>
                </c:pt>
                <c:pt idx="139">
                  <c:v>0.24329683092133078</c:v>
                </c:pt>
                <c:pt idx="140">
                  <c:v>-7.0129977322636448</c:v>
                </c:pt>
                <c:pt idx="141">
                  <c:v>4.0431386875736868</c:v>
                </c:pt>
                <c:pt idx="142">
                  <c:v>0.62743928923024417</c:v>
                </c:pt>
                <c:pt idx="143">
                  <c:v>1.9150407910331764</c:v>
                </c:pt>
                <c:pt idx="144">
                  <c:v>-2.8034362703906104</c:v>
                </c:pt>
                <c:pt idx="145">
                  <c:v>-4.260389483345949</c:v>
                </c:pt>
                <c:pt idx="146">
                  <c:v>7.7700584000638617</c:v>
                </c:pt>
                <c:pt idx="147">
                  <c:v>-1.6153234348676324</c:v>
                </c:pt>
                <c:pt idx="148">
                  <c:v>-2.392026453274902</c:v>
                </c:pt>
                <c:pt idx="149">
                  <c:v>-0.73142746738471143</c:v>
                </c:pt>
                <c:pt idx="150">
                  <c:v>-0.10007251938635635</c:v>
                </c:pt>
                <c:pt idx="151">
                  <c:v>6.552866614989922</c:v>
                </c:pt>
                <c:pt idx="152">
                  <c:v>-5.9345461926736816</c:v>
                </c:pt>
                <c:pt idx="153">
                  <c:v>-2.0734362991208113</c:v>
                </c:pt>
                <c:pt idx="154">
                  <c:v>4.0802970995039685</c:v>
                </c:pt>
                <c:pt idx="155">
                  <c:v>-0.16729514898988374</c:v>
                </c:pt>
                <c:pt idx="156">
                  <c:v>1.9721737142876241</c:v>
                </c:pt>
                <c:pt idx="157">
                  <c:v>-6.4714233116776283</c:v>
                </c:pt>
                <c:pt idx="158">
                  <c:v>2.1203380834945209</c:v>
                </c:pt>
                <c:pt idx="159">
                  <c:v>5.6647887843163467</c:v>
                </c:pt>
                <c:pt idx="160">
                  <c:v>-4.5538640031579263</c:v>
                </c:pt>
                <c:pt idx="161">
                  <c:v>-1.9119156856021859E-2</c:v>
                </c:pt>
                <c:pt idx="162">
                  <c:v>-2.292158559115975</c:v>
                </c:pt>
                <c:pt idx="163">
                  <c:v>4.3698731267299307</c:v>
                </c:pt>
                <c:pt idx="164">
                  <c:v>2.2629513812403559</c:v>
                </c:pt>
                <c:pt idx="165">
                  <c:v>-7.6873865434066202</c:v>
                </c:pt>
                <c:pt idx="166">
                  <c:v>3.1254937226185775</c:v>
                </c:pt>
                <c:pt idx="167">
                  <c:v>1.3907932312774962</c:v>
                </c:pt>
                <c:pt idx="168">
                  <c:v>1.3927005921222197</c:v>
                </c:pt>
                <c:pt idx="169">
                  <c:v>-1.3791674649874932</c:v>
                </c:pt>
                <c:pt idx="170">
                  <c:v>-5.6121769423797634</c:v>
                </c:pt>
                <c:pt idx="171">
                  <c:v>7.2187735694158581</c:v>
                </c:pt>
                <c:pt idx="172">
                  <c:v>2.8898756958552169E-2</c:v>
                </c:pt>
                <c:pt idx="173">
                  <c:v>-3.2658847016126269</c:v>
                </c:pt>
                <c:pt idx="174">
                  <c:v>-0.21350049009708907</c:v>
                </c:pt>
                <c:pt idx="175">
                  <c:v>-1.1576549198041264</c:v>
                </c:pt>
                <c:pt idx="176">
                  <c:v>6.8116687936994653</c:v>
                </c:pt>
                <c:pt idx="177">
                  <c:v>-4.3199146182339137</c:v>
                </c:pt>
                <c:pt idx="178">
                  <c:v>-3.864046254413843</c:v>
                </c:pt>
                <c:pt idx="179">
                  <c:v>4.5123097324959573</c:v>
                </c:pt>
                <c:pt idx="180">
                  <c:v>-0.24054170314101464</c:v>
                </c:pt>
                <c:pt idx="181">
                  <c:v>2.3141921317969576</c:v>
                </c:pt>
                <c:pt idx="182">
                  <c:v>-5.6816384572707763</c:v>
                </c:pt>
                <c:pt idx="183">
                  <c:v>3.5089909276420542E-2</c:v>
                </c:pt>
                <c:pt idx="184">
                  <c:v>6.8840285279081641</c:v>
                </c:pt>
                <c:pt idx="185">
                  <c:v>-4.1328845165853743</c:v>
                </c:pt>
                <c:pt idx="186">
                  <c:v>-0.53981797903027151</c:v>
                </c:pt>
                <c:pt idx="187">
                  <c:v>-1.9738781595754729</c:v>
                </c:pt>
                <c:pt idx="188">
                  <c:v>2.9940773243617582</c:v>
                </c:pt>
                <c:pt idx="189">
                  <c:v>4.047983408935746</c:v>
                </c:pt>
                <c:pt idx="190">
                  <c:v>-7.7995109017973236</c:v>
                </c:pt>
                <c:pt idx="191">
                  <c:v>1.8153578798603505</c:v>
                </c:pt>
                <c:pt idx="192">
                  <c:v>2.271686667171259</c:v>
                </c:pt>
                <c:pt idx="193">
                  <c:v>0.80792748146093651</c:v>
                </c:pt>
                <c:pt idx="194">
                  <c:v>-6.1039431004577212E-2</c:v>
                </c:pt>
                <c:pt idx="195">
                  <c:v>-6.4774115566837764</c:v>
                </c:pt>
                <c:pt idx="196">
                  <c:v>6.1186106799424707</c:v>
                </c:pt>
                <c:pt idx="197">
                  <c:v>1.8296011591944807</c:v>
                </c:pt>
                <c:pt idx="198">
                  <c:v>-3.9996181184188062</c:v>
                </c:pt>
                <c:pt idx="199">
                  <c:v>0.13749652509697102</c:v>
                </c:pt>
                <c:pt idx="200">
                  <c:v>-1.8995799278143819</c:v>
                </c:pt>
                <c:pt idx="201">
                  <c:v>6.5441980439602707</c:v>
                </c:pt>
                <c:pt idx="202">
                  <c:v>-2.3925289375102667</c:v>
                </c:pt>
                <c:pt idx="203">
                  <c:v>-5.4724689006289422</c:v>
                </c:pt>
                <c:pt idx="204">
                  <c:v>4.576697370489657</c:v>
                </c:pt>
                <c:pt idx="205">
                  <c:v>-3.043515052199771E-2</c:v>
                </c:pt>
                <c:pt idx="206">
                  <c:v>2.3153048209914866</c:v>
                </c:pt>
                <c:pt idx="207">
                  <c:v>-4.5414851285466424</c:v>
                </c:pt>
                <c:pt idx="208">
                  <c:v>-2.0037478352670517</c:v>
                </c:pt>
                <c:pt idx="209">
                  <c:v>7.6288031732875536</c:v>
                </c:pt>
                <c:pt idx="210">
                  <c:v>-3.2720177827220747</c:v>
                </c:pt>
                <c:pt idx="211">
                  <c:v>-1.2798979600188158</c:v>
                </c:pt>
                <c:pt idx="212">
                  <c:v>-1.4684883734189209</c:v>
                </c:pt>
                <c:pt idx="213">
                  <c:v>1.5658543140116914</c:v>
                </c:pt>
                <c:pt idx="214">
                  <c:v>5.4583850128703588</c:v>
                </c:pt>
                <c:pt idx="215">
                  <c:v>-7.3253508862627692</c:v>
                </c:pt>
                <c:pt idx="216">
                  <c:v>0.20258589207407451</c:v>
                </c:pt>
                <c:pt idx="217">
                  <c:v>3.1546987384990519</c:v>
                </c:pt>
                <c:pt idx="218">
                  <c:v>0.27490806336752205</c:v>
                </c:pt>
                <c:pt idx="219">
                  <c:v>1.0335395208505338</c:v>
                </c:pt>
                <c:pt idx="220">
                  <c:v>-6.8083173109658963</c:v>
                </c:pt>
                <c:pt idx="221">
                  <c:v>4.5565957144733247</c:v>
                </c:pt>
                <c:pt idx="222">
                  <c:v>3.6322580240359881</c:v>
                </c:pt>
                <c:pt idx="223">
                  <c:v>-4.4742017013663018</c:v>
                </c:pt>
                <c:pt idx="224">
                  <c:v>0.24680883331086989</c:v>
                </c:pt>
                <c:pt idx="225">
                  <c:v>-2.2890067454613865</c:v>
                </c:pt>
                <c:pt idx="226">
                  <c:v>5.8098532407124432</c:v>
                </c:pt>
                <c:pt idx="227">
                  <c:v>-0.31431252797055148</c:v>
                </c:pt>
                <c:pt idx="228">
                  <c:v>-6.7465603128894376</c:v>
                </c:pt>
                <c:pt idx="229">
                  <c:v>4.2147363178112451</c:v>
                </c:pt>
                <c:pt idx="230">
                  <c:v>0.45615024405456467</c:v>
                </c:pt>
                <c:pt idx="231">
                  <c:v>2.0293591260028325</c:v>
                </c:pt>
                <c:pt idx="232">
                  <c:v>-3.1837935602981609</c:v>
                </c:pt>
                <c:pt idx="233">
                  <c:v>-3.8288577600201879</c:v>
                </c:pt>
                <c:pt idx="234">
                  <c:v>7.8184568670515189</c:v>
                </c:pt>
                <c:pt idx="235">
                  <c:v>-2.0099547637118254</c:v>
                </c:pt>
                <c:pt idx="236">
                  <c:v>-2.1513995751663977</c:v>
                </c:pt>
                <c:pt idx="237">
                  <c:v>-0.88536453218509892</c:v>
                </c:pt>
                <c:pt idx="238">
                  <c:v>0.22617693732398145</c:v>
                </c:pt>
                <c:pt idx="239">
                  <c:v>6.3923769930767884</c:v>
                </c:pt>
                <c:pt idx="240">
                  <c:v>-6.2943983619819415</c:v>
                </c:pt>
                <c:pt idx="241">
                  <c:v>-1.5858129264651522</c:v>
                </c:pt>
                <c:pt idx="242">
                  <c:v>3.914298565785987</c:v>
                </c:pt>
                <c:pt idx="243">
                  <c:v>-0.10334707136289085</c:v>
                </c:pt>
                <c:pt idx="244">
                  <c:v>1.820651316835777</c:v>
                </c:pt>
                <c:pt idx="245">
                  <c:v>-6.6086082718332237</c:v>
                </c:pt>
                <c:pt idx="246">
                  <c:v>2.6620192940221021</c:v>
                </c:pt>
                <c:pt idx="247">
                  <c:v>5.2741641804332255</c:v>
                </c:pt>
                <c:pt idx="248">
                  <c:v>-4.5918833235808112</c:v>
                </c:pt>
                <c:pt idx="249">
                  <c:v>7.501144860040708E-2</c:v>
                </c:pt>
                <c:pt idx="250">
                  <c:v>-2.333297212086606</c:v>
                </c:pt>
                <c:pt idx="251">
                  <c:v>4.7092092758603084</c:v>
                </c:pt>
                <c:pt idx="252">
                  <c:v>1.7407087940475994</c:v>
                </c:pt>
                <c:pt idx="253">
                  <c:v>-7.5602732938387831</c:v>
                </c:pt>
                <c:pt idx="254">
                  <c:v>3.4113389616980196</c:v>
                </c:pt>
                <c:pt idx="255">
                  <c:v>1.171377227302189</c:v>
                </c:pt>
                <c:pt idx="256">
                  <c:v>1.5428858993968804</c:v>
                </c:pt>
                <c:pt idx="257">
                  <c:v>-1.7541455188565469</c:v>
                </c:pt>
                <c:pt idx="258">
                  <c:v>-5.2960499311270626</c:v>
                </c:pt>
                <c:pt idx="259">
                  <c:v>7.4219496530427893</c:v>
                </c:pt>
                <c:pt idx="260">
                  <c:v>-0.43090954853570146</c:v>
                </c:pt>
                <c:pt idx="261">
                  <c:v>-3.0413108482726248</c:v>
                </c:pt>
                <c:pt idx="262">
                  <c:v>-0.33910404133656946</c:v>
                </c:pt>
                <c:pt idx="263">
                  <c:v>-0.90389456857021222</c:v>
                </c:pt>
                <c:pt idx="264">
                  <c:v>6.7954553163442935</c:v>
                </c:pt>
                <c:pt idx="265">
                  <c:v>-4.787317975670959</c:v>
                </c:pt>
                <c:pt idx="266">
                  <c:v>-3.3975986181297739</c:v>
                </c:pt>
                <c:pt idx="267">
                  <c:v>4.4296960389473314</c:v>
                </c:pt>
                <c:pt idx="268">
                  <c:v>-0.24801595784230099</c:v>
                </c:pt>
                <c:pt idx="269">
                  <c:v>2.2576215835885782</c:v>
                </c:pt>
                <c:pt idx="270">
                  <c:v>-5.9315097420847147</c:v>
                </c:pt>
                <c:pt idx="271">
                  <c:v>0.59395480388416244</c:v>
                </c:pt>
                <c:pt idx="272">
                  <c:v>6.6008458477057461</c:v>
                </c:pt>
                <c:pt idx="273">
                  <c:v>-4.2886667234897802</c:v>
                </c:pt>
                <c:pt idx="274">
                  <c:v>-0.37660228937205709</c:v>
                </c:pt>
                <c:pt idx="275">
                  <c:v>-2.0812424420467361</c:v>
                </c:pt>
                <c:pt idx="276">
                  <c:v>3.3722345542948413</c:v>
                </c:pt>
                <c:pt idx="277">
                  <c:v>3.6033120573249855</c:v>
                </c:pt>
                <c:pt idx="278">
                  <c:v>-7.8268986402435843</c:v>
                </c:pt>
                <c:pt idx="279">
                  <c:v>2.1988570213381191</c:v>
                </c:pt>
                <c:pt idx="280">
                  <c:v>2.0314577388148072</c:v>
                </c:pt>
                <c:pt idx="281">
                  <c:v>0.96347100389297491</c:v>
                </c:pt>
                <c:pt idx="282">
                  <c:v>-0.39508999927369859</c:v>
                </c:pt>
                <c:pt idx="283">
                  <c:v>-6.2978238728933622</c:v>
                </c:pt>
                <c:pt idx="284">
                  <c:v>6.4616533184400264</c:v>
                </c:pt>
                <c:pt idx="285">
                  <c:v>1.3424559461194057</c:v>
                </c:pt>
                <c:pt idx="286">
                  <c:v>-3.8246070355984068</c:v>
                </c:pt>
                <c:pt idx="287">
                  <c:v>6.4992387800072868E-2</c:v>
                </c:pt>
                <c:pt idx="288">
                  <c:v>-1.7354298093513785</c:v>
                </c:pt>
                <c:pt idx="289">
                  <c:v>6.6644650695886911</c:v>
                </c:pt>
                <c:pt idx="290">
                  <c:v>-2.9284029166556378</c:v>
                </c:pt>
                <c:pt idx="291">
                  <c:v>-5.0702173848495447</c:v>
                </c:pt>
                <c:pt idx="292">
                  <c:v>4.5995200993508289</c:v>
                </c:pt>
                <c:pt idx="293">
                  <c:v>-0.11454992848182043</c:v>
                </c:pt>
                <c:pt idx="294">
                  <c:v>2.3459686310282692</c:v>
                </c:pt>
                <c:pt idx="295">
                  <c:v>-4.8727082696299657</c:v>
                </c:pt>
                <c:pt idx="296">
                  <c:v>-1.4742162711043756</c:v>
                </c:pt>
                <c:pt idx="297">
                  <c:v>7.4819411119978714</c:v>
                </c:pt>
                <c:pt idx="298">
                  <c:v>-3.5433161170686103</c:v>
                </c:pt>
                <c:pt idx="299">
                  <c:v>-1.0654721893240826</c:v>
                </c:pt>
                <c:pt idx="300">
                  <c:v>-1.6156198222202049</c:v>
                </c:pt>
                <c:pt idx="301">
                  <c:v>1.9437190262893507</c:v>
                </c:pt>
                <c:pt idx="302">
                  <c:v>5.1253685657654851</c:v>
                </c:pt>
                <c:pt idx="303">
                  <c:v>-7.5084445091919978</c:v>
                </c:pt>
                <c:pt idx="304">
                  <c:v>0.65573708522845842</c:v>
                </c:pt>
                <c:pt idx="305">
                  <c:v>2.9260227500110547</c:v>
                </c:pt>
                <c:pt idx="306">
                  <c:v>0.4058619588508004</c:v>
                </c:pt>
                <c:pt idx="307">
                  <c:v>0.7688800400286292</c:v>
                </c:pt>
                <c:pt idx="308">
                  <c:v>-6.7730205396949827</c:v>
                </c:pt>
                <c:pt idx="309">
                  <c:v>5.011735850822463</c:v>
                </c:pt>
                <c:pt idx="310">
                  <c:v>3.1604551659187381</c:v>
                </c:pt>
                <c:pt idx="311">
                  <c:v>-4.3789964390608365</c:v>
                </c:pt>
                <c:pt idx="312">
                  <c:v>0.24421664750670491</c:v>
                </c:pt>
                <c:pt idx="313">
                  <c:v>-2.2199736615876322</c:v>
                </c:pt>
                <c:pt idx="314">
                  <c:v>6.0463313840340724</c:v>
                </c:pt>
                <c:pt idx="315">
                  <c:v>-0.87359896398871806</c:v>
                </c:pt>
                <c:pt idx="316">
                  <c:v>-6.4471505406008633</c:v>
                </c:pt>
                <c:pt idx="317">
                  <c:v>4.3546636443748366</c:v>
                </c:pt>
                <c:pt idx="318">
                  <c:v>0.30132871731176059</c:v>
                </c:pt>
                <c:pt idx="319">
                  <c:v>2.1292936394505029</c:v>
                </c:pt>
                <c:pt idx="320">
                  <c:v>-3.5590488827405973</c:v>
                </c:pt>
                <c:pt idx="321">
                  <c:v>-3.3716576341563491</c:v>
                </c:pt>
                <c:pt idx="322">
                  <c:v>7.8248557473750093</c:v>
                </c:pt>
                <c:pt idx="323">
                  <c:v>-2.3818199796754635</c:v>
                </c:pt>
                <c:pt idx="324">
                  <c:v>-1.9121498293880415</c:v>
                </c:pt>
                <c:pt idx="325">
                  <c:v>-1.0419762754092694</c:v>
                </c:pt>
                <c:pt idx="326">
                  <c:v>0.56751824819781571</c:v>
                </c:pt>
                <c:pt idx="327">
                  <c:v>6.1938296704078848</c:v>
                </c:pt>
                <c:pt idx="328">
                  <c:v>-6.6201336640832142</c:v>
                </c:pt>
                <c:pt idx="329">
                  <c:v>-1.0999112249884906</c:v>
                </c:pt>
                <c:pt idx="330">
                  <c:v>3.7308183614785504</c:v>
                </c:pt>
                <c:pt idx="331">
                  <c:v>-2.2589132184141849E-2</c:v>
                </c:pt>
                <c:pt idx="332">
                  <c:v>1.6439715802458135</c:v>
                </c:pt>
                <c:pt idx="333">
                  <c:v>-6.711593167914045</c:v>
                </c:pt>
                <c:pt idx="334">
                  <c:v>3.1912781679177264</c:v>
                </c:pt>
                <c:pt idx="335">
                  <c:v>4.8609790197470533</c:v>
                </c:pt>
                <c:pt idx="336">
                  <c:v>-4.5997197010713524</c:v>
                </c:pt>
                <c:pt idx="337">
                  <c:v>0.14900409572561571</c:v>
                </c:pt>
                <c:pt idx="338">
                  <c:v>-2.3531629267708127</c:v>
                </c:pt>
                <c:pt idx="339">
                  <c:v>5.0316495617510171</c:v>
                </c:pt>
                <c:pt idx="340">
                  <c:v>1.2046590745597252</c:v>
                </c:pt>
                <c:pt idx="341">
                  <c:v>-7.3939665033371806</c:v>
                </c:pt>
                <c:pt idx="342">
                  <c:v>3.6678229564152232</c:v>
                </c:pt>
                <c:pt idx="343">
                  <c:v>0.96241541801111985</c:v>
                </c:pt>
                <c:pt idx="344">
                  <c:v>1.6864190945393591</c:v>
                </c:pt>
                <c:pt idx="345">
                  <c:v>-2.134246945544692</c:v>
                </c:pt>
                <c:pt idx="346">
                  <c:v>-4.9465527024839764</c:v>
                </c:pt>
                <c:pt idx="347">
                  <c:v>7.5847267571040273</c:v>
                </c:pt>
                <c:pt idx="348">
                  <c:v>-0.87674209172368534</c:v>
                </c:pt>
                <c:pt idx="349">
                  <c:v>-2.8091370244027103</c:v>
                </c:pt>
                <c:pt idx="350">
                  <c:v>-0.47494805888602543</c:v>
                </c:pt>
                <c:pt idx="351">
                  <c:v>-0.62866896582971643</c:v>
                </c:pt>
                <c:pt idx="352">
                  <c:v>6.7409668242747669</c:v>
                </c:pt>
                <c:pt idx="353">
                  <c:v>-5.2295139699609363</c:v>
                </c:pt>
                <c:pt idx="354">
                  <c:v>-2.9212167212964903</c:v>
                </c:pt>
                <c:pt idx="355">
                  <c:v>4.3223169762040889</c:v>
                </c:pt>
                <c:pt idx="356">
                  <c:v>-0.23547746505488173</c:v>
                </c:pt>
                <c:pt idx="357">
                  <c:v>2.1760135581058528</c:v>
                </c:pt>
                <c:pt idx="358">
                  <c:v>-6.1540516032104478</c:v>
                </c:pt>
                <c:pt idx="359">
                  <c:v>1.1528264100891574</c:v>
                </c:pt>
                <c:pt idx="360">
                  <c:v>6.285751941865704</c:v>
                </c:pt>
              </c:numCache>
            </c:numRef>
          </c:xVal>
          <c:yVal>
            <c:numRef>
              <c:f>'PRACTICA 12'!$C$8:$C$368</c:f>
              <c:numCache>
                <c:formatCode>General</c:formatCode>
                <c:ptCount val="361"/>
                <c:pt idx="0">
                  <c:v>0</c:v>
                </c:pt>
                <c:pt idx="1">
                  <c:v>6.1211792098743407</c:v>
                </c:pt>
                <c:pt idx="2">
                  <c:v>-5.0946187282546864</c:v>
                </c:pt>
                <c:pt idx="3">
                  <c:v>-1.8809602755203134</c:v>
                </c:pt>
                <c:pt idx="4">
                  <c:v>6.6601300649119262</c:v>
                </c:pt>
                <c:pt idx="5">
                  <c:v>-3.662223839490911</c:v>
                </c:pt>
                <c:pt idx="6">
                  <c:v>-3.6120843338485815</c:v>
                </c:pt>
                <c:pt idx="7">
                  <c:v>6.66853877723607</c:v>
                </c:pt>
                <c:pt idx="8">
                  <c:v>-1.9380982992288975</c:v>
                </c:pt>
                <c:pt idx="9">
                  <c:v>-5.0554718249530639</c:v>
                </c:pt>
                <c:pt idx="10">
                  <c:v>6.1457355136437508</c:v>
                </c:pt>
                <c:pt idx="11">
                  <c:v>-5.9584959563483468E-2</c:v>
                </c:pt>
                <c:pt idx="12">
                  <c:v>-6.0961433287874849</c:v>
                </c:pt>
                <c:pt idx="13">
                  <c:v>5.1333664823892384</c:v>
                </c:pt>
                <c:pt idx="14">
                  <c:v>1.8236748838206569</c:v>
                </c:pt>
                <c:pt idx="15">
                  <c:v>-6.6511995499741268</c:v>
                </c:pt>
                <c:pt idx="16">
                  <c:v>3.7120764201103631</c:v>
                </c:pt>
                <c:pt idx="17">
                  <c:v>3.5616618314737893</c:v>
                </c:pt>
                <c:pt idx="18">
                  <c:v>-6.6764250281474009</c:v>
                </c:pt>
                <c:pt idx="19">
                  <c:v>1.9950844783416244</c:v>
                </c:pt>
                <c:pt idx="20">
                  <c:v>5.0159288395350554</c:v>
                </c:pt>
                <c:pt idx="21">
                  <c:v>-6.1698103161778084</c:v>
                </c:pt>
                <c:pt idx="22">
                  <c:v>0.11916525081158393</c:v>
                </c:pt>
                <c:pt idx="23">
                  <c:v>6.0706298318746335</c:v>
                </c:pt>
                <c:pt idx="24">
                  <c:v>-5.1717120515782637</c:v>
                </c:pt>
                <c:pt idx="25">
                  <c:v>-1.7662466122805818</c:v>
                </c:pt>
                <c:pt idx="26">
                  <c:v>6.6417479321036064</c:v>
                </c:pt>
                <c:pt idx="27">
                  <c:v>-3.7616381698962988</c:v>
                </c:pt>
                <c:pt idx="28">
                  <c:v>-3.5109602828289521</c:v>
                </c:pt>
                <c:pt idx="29">
                  <c:v>6.6837881997801558</c:v>
                </c:pt>
                <c:pt idx="30">
                  <c:v>-2.0519143481503108</c:v>
                </c:pt>
                <c:pt idx="31">
                  <c:v>-4.9759928700832683</c:v>
                </c:pt>
                <c:pt idx="32">
                  <c:v>6.1934017312828864</c:v>
                </c:pt>
                <c:pt idx="33">
                  <c:v>-0.17873620579466787</c:v>
                </c:pt>
                <c:pt idx="34">
                  <c:v>-6.0446407180471073</c:v>
                </c:pt>
                <c:pt idx="35">
                  <c:v>5.2096524315533692</c:v>
                </c:pt>
                <c:pt idx="36">
                  <c:v>1.7086799602449809</c:v>
                </c:pt>
                <c:pt idx="37">
                  <c:v>-6.6317759518082608</c:v>
                </c:pt>
                <c:pt idx="38">
                  <c:v>3.8109052058238633</c:v>
                </c:pt>
                <c:pt idx="39">
                  <c:v>3.4599836602389868</c:v>
                </c:pt>
                <c:pt idx="40">
                  <c:v>-6.6906277152503772</c:v>
                </c:pt>
                <c:pt idx="41">
                  <c:v>2.108583456193172</c:v>
                </c:pt>
                <c:pt idx="42">
                  <c:v>4.9356670454695202</c:v>
                </c:pt>
                <c:pt idx="43">
                  <c:v>-6.2165079106374153</c:v>
                </c:pt>
                <c:pt idx="44">
                  <c:v>0.23829315729457207</c:v>
                </c:pt>
                <c:pt idx="45">
                  <c:v>6.0181780234794813</c:v>
                </c:pt>
                <c:pt idx="46">
                  <c:v>-5.2471846497916124</c:v>
                </c:pt>
                <c:pt idx="47">
                  <c:v>-1.6509794379004721</c:v>
                </c:pt>
                <c:pt idx="48">
                  <c:v>6.6212843903649343</c:v>
                </c:pt>
                <c:pt idx="49">
                  <c:v>-3.8598736679582113</c:v>
                </c:pt>
                <c:pt idx="50">
                  <c:v>-3.4087359575800851</c:v>
                </c:pt>
                <c:pt idx="51">
                  <c:v>6.6969430387011037</c:v>
                </c:pt>
                <c:pt idx="52">
                  <c:v>-2.165087362603658</c:v>
                </c:pt>
                <c:pt idx="53">
                  <c:v>-4.8949545251096875</c:v>
                </c:pt>
                <c:pt idx="54">
                  <c:v>6.2391270439366906</c:v>
                </c:pt>
                <c:pt idx="55">
                  <c:v>-0.29783143919026722</c:v>
                </c:pt>
                <c:pt idx="56">
                  <c:v>-5.9912438214500661</c:v>
                </c:pt>
                <c:pt idx="57">
                  <c:v>5.2843057657483818</c:v>
                </c:pt>
                <c:pt idx="58">
                  <c:v>1.593149565922038</c:v>
                </c:pt>
                <c:pt idx="59">
                  <c:v>-6.6102740697582005</c:v>
                </c:pt>
                <c:pt idx="60">
                  <c:v>3.9085397197569209</c:v>
                </c:pt>
                <c:pt idx="61">
                  <c:v>3.3572211899668063</c:v>
                </c:pt>
                <c:pt idx="62">
                  <c:v>-6.7027336753443594</c:v>
                </c:pt>
                <c:pt idx="63">
                  <c:v>2.2214216404583058</c:v>
                </c:pt>
                <c:pt idx="64">
                  <c:v>4.8538584987161846</c:v>
                </c:pt>
                <c:pt idx="65">
                  <c:v>-6.26125735903471</c:v>
                </c:pt>
                <c:pt idx="66">
                  <c:v>0.35734638682343539</c:v>
                </c:pt>
                <c:pt idx="67">
                  <c:v>5.9638402221784617</c:v>
                </c:pt>
                <c:pt idx="68">
                  <c:v>-5.3210128710877829</c:v>
                </c:pt>
                <c:pt idx="69">
                  <c:v>-1.5351948751188451</c:v>
                </c:pt>
                <c:pt idx="70">
                  <c:v>6.5987458526159681</c:v>
                </c:pt>
                <c:pt idx="71">
                  <c:v>-3.9568995483705773</c:v>
                </c:pt>
                <c:pt idx="72">
                  <c:v>-3.3054433934375043</c:v>
                </c:pt>
                <c:pt idx="73">
                  <c:v>6.7079991714999139</c:v>
                </c:pt>
                <c:pt idx="74">
                  <c:v>-2.2775818761235787</c:v>
                </c:pt>
                <c:pt idx="75">
                  <c:v>-4.8123821860480485</c:v>
                </c:pt>
                <c:pt idx="76">
                  <c:v>6.2828971220830132</c:v>
                </c:pt>
                <c:pt idx="77">
                  <c:v>-0.41683333736393302</c:v>
                </c:pt>
                <c:pt idx="78">
                  <c:v>-5.9359693726602361</c:v>
                </c:pt>
                <c:pt idx="79">
                  <c:v>5.3573030899104976</c:v>
                </c:pt>
                <c:pt idx="80">
                  <c:v>1.4771199060792661</c:v>
                </c:pt>
                <c:pt idx="81">
                  <c:v>-6.5867006421418957</c:v>
                </c:pt>
                <c:pt idx="82">
                  <c:v>4.0049493649414956</c:v>
                </c:pt>
                <c:pt idx="83">
                  <c:v>3.2534066246381146</c:v>
                </c:pt>
                <c:pt idx="84">
                  <c:v>-6.7127391146308311</c:v>
                </c:pt>
                <c:pt idx="85">
                  <c:v>2.3335636696016575</c:v>
                </c:pt>
                <c:pt idx="86">
                  <c:v>4.7705288366586895</c:v>
                </c:pt>
                <c:pt idx="87">
                  <c:v>-6.3040446376665233</c:v>
                </c:pt>
                <c:pt idx="88">
                  <c:v>0.47628763017511072</c:v>
                </c:pt>
                <c:pt idx="89">
                  <c:v>5.9076334564987087</c:v>
                </c:pt>
                <c:pt idx="90">
                  <c:v>-5.3931735789791064</c:v>
                </c:pt>
                <c:pt idx="91">
                  <c:v>-1.4189292088151384</c:v>
                </c:pt>
                <c:pt idx="92">
                  <c:v>6.574139382044625</c:v>
                </c:pt>
                <c:pt idx="93">
                  <c:v>-4.0526854049005747</c:v>
                </c:pt>
                <c:pt idx="94">
                  <c:v>-3.2011149605043276</c:v>
                </c:pt>
                <c:pt idx="95">
                  <c:v>6.7169531333757879</c:v>
                </c:pt>
                <c:pt idx="96">
                  <c:v>-2.3893626348751718</c:v>
                </c:pt>
                <c:pt idx="97">
                  <c:v>-4.7283017296412924</c:v>
                </c:pt>
                <c:pt idx="98">
                  <c:v>6.3246982489363823</c:v>
                </c:pt>
                <c:pt idx="99">
                  <c:v>-0.53570460717896096</c:v>
                </c:pt>
                <c:pt idx="100">
                  <c:v>-5.8788346937338751</c:v>
                </c:pt>
                <c:pt idx="101">
                  <c:v>5.4286215279408419</c:v>
                </c:pt>
                <c:pt idx="102">
                  <c:v>1.3606273424052826</c:v>
                </c:pt>
                <c:pt idx="103">
                  <c:v>-6.5610630564638495</c:v>
                </c:pt>
                <c:pt idx="104">
                  <c:v>4.1001039282622296</c:v>
                </c:pt>
                <c:pt idx="105">
                  <c:v>3.1485724979421725</c:v>
                </c:pt>
                <c:pt idx="106">
                  <c:v>-6.7206408975781677</c:v>
                </c:pt>
                <c:pt idx="107">
                  <c:v>2.4449744002508313</c:v>
                </c:pt>
                <c:pt idx="108">
                  <c:v>4.6857041733719074</c:v>
                </c:pt>
                <c:pt idx="109">
                  <c:v>-6.3448563377397562</c:v>
                </c:pt>
                <c:pt idx="110">
                  <c:v>0.59507961322106573</c:v>
                </c:pt>
                <c:pt idx="111">
                  <c:v>5.8495753406684692</c:v>
                </c:pt>
                <c:pt idx="112">
                  <c:v>-5.4636441595477772</c:v>
                </c:pt>
                <c:pt idx="113">
                  <c:v>-1.3022188746383123</c:v>
                </c:pt>
                <c:pt idx="114">
                  <c:v>6.5474726898932047</c:v>
                </c:pt>
                <c:pt idx="115">
                  <c:v>-4.1472012199174202</c:v>
                </c:pt>
                <c:pt idx="116">
                  <c:v>-3.0957833535070365</c:v>
                </c:pt>
                <c:pt idx="117">
                  <c:v>6.7238021183119336</c:v>
                </c:pt>
                <c:pt idx="118">
                  <c:v>-2.500394608701936</c:v>
                </c:pt>
                <c:pt idx="119">
                  <c:v>-4.6427395052502529</c:v>
                </c:pt>
                <c:pt idx="120">
                  <c:v>6.3645173247466111</c:v>
                </c:pt>
                <c:pt idx="121">
                  <c:v>-0.654407996435315</c:v>
                </c:pt>
                <c:pt idx="122">
                  <c:v>-5.8198576896911911</c:v>
                </c:pt>
                <c:pt idx="123">
                  <c:v>5.4982387298744149</c:v>
                </c:pt>
                <c:pt idx="124">
                  <c:v>1.2437083816547596</c:v>
                </c:pt>
                <c:pt idx="125">
                  <c:v>-6.5333693471000025</c:v>
                </c:pt>
                <c:pt idx="126">
                  <c:v>4.1939735899247115</c:v>
                </c:pt>
                <c:pt idx="127">
                  <c:v>3.0427516630811415</c:v>
                </c:pt>
                <c:pt idx="128">
                  <c:v>-6.7264365479042585</c:v>
                </c:pt>
                <c:pt idx="129">
                  <c:v>2.5556189182097344</c:v>
                </c:pt>
                <c:pt idx="130">
                  <c:v>4.5994110914382356</c:v>
                </c:pt>
                <c:pt idx="131">
                  <c:v>-6.383679669573457</c:v>
                </c:pt>
                <c:pt idx="132">
                  <c:v>0.71368510860836698</c:v>
                </c:pt>
                <c:pt idx="133">
                  <c:v>5.7896840690971052</c:v>
                </c:pt>
                <c:pt idx="134">
                  <c:v>-5.5324025285326615</c:v>
                </c:pt>
                <c:pt idx="135">
                  <c:v>-1.185100447588548</c:v>
                </c:pt>
                <c:pt idx="136">
                  <c:v>6.5187541330418153</c:v>
                </c:pt>
                <c:pt idx="137">
                  <c:v>-4.2404173737993744</c:v>
                </c:pt>
                <c:pt idx="138">
                  <c:v>-2.9894815815495135</c:v>
                </c:pt>
                <c:pt idx="139">
                  <c:v>6.7285439799549307</c:v>
                </c:pt>
                <c:pt idx="140">
                  <c:v>-2.6106430021036138</c:v>
                </c:pt>
                <c:pt idx="141">
                  <c:v>-4.5557223265962241</c:v>
                </c:pt>
                <c:pt idx="142">
                  <c:v>6.4023418709040252</c:v>
                </c:pt>
                <c:pt idx="143">
                  <c:v>-0.77290630554382289</c:v>
                </c:pt>
                <c:pt idx="144">
                  <c:v>-5.759056842905224</c:v>
                </c:pt>
                <c:pt idx="145">
                  <c:v>5.5661328788841864</c:v>
                </c:pt>
                <c:pt idx="146">
                  <c:v>1.126399664207838</c:v>
                </c:pt>
                <c:pt idx="147">
                  <c:v>-6.5036281927798969</c:v>
                </c:pt>
                <c:pt idx="148">
                  <c:v>4.2865289328004881</c:v>
                </c:pt>
                <c:pt idx="149">
                  <c:v>2.9359772824744543</c:v>
                </c:pt>
                <c:pt idx="150">
                  <c:v>-6.730124249352528</c:v>
                </c:pt>
                <c:pt idx="151">
                  <c:v>2.6654625494000772</c:v>
                </c:pt>
                <c:pt idx="152">
                  <c:v>4.511676633617081</c:v>
                </c:pt>
                <c:pt idx="153">
                  <c:v>-6.4205024666068953</c:v>
                </c:pt>
                <c:pt idx="154">
                  <c:v>0.83206694742608711</c:v>
                </c:pt>
                <c:pt idx="155">
                  <c:v>5.7279784106732885</c:v>
                </c:pt>
                <c:pt idx="156">
                  <c:v>-5.5994271382501219</c:v>
                </c:pt>
                <c:pt idx="157">
                  <c:v>-1.0676106305552748</c:v>
                </c:pt>
                <c:pt idx="158">
                  <c:v>6.4879927113894764</c:v>
                </c:pt>
                <c:pt idx="159">
                  <c:v>-4.3323046542160206</c:v>
                </c:pt>
                <c:pt idx="160">
                  <c:v>-2.8822429577685598</c:v>
                </c:pt>
                <c:pt idx="161">
                  <c:v>6.7311772322873509</c:v>
                </c:pt>
                <c:pt idx="162">
                  <c:v>-2.7200732651405013</c:v>
                </c:pt>
                <c:pt idx="163">
                  <c:v>-4.4672774633579984</c:v>
                </c:pt>
                <c:pt idx="164">
                  <c:v>6.4381600338500489</c:v>
                </c:pt>
                <c:pt idx="165">
                  <c:v>-0.89116239918388351</c:v>
                </c:pt>
                <c:pt idx="166">
                  <c:v>-5.6964512073097797</c:v>
                </c:pt>
                <c:pt idx="167">
                  <c:v>5.6322826981181136</c:v>
                </c:pt>
                <c:pt idx="168">
                  <c:v>1.0087379525876665</c:v>
                </c:pt>
                <c:pt idx="169">
                  <c:v>-6.4718489138669106</c:v>
                </c:pt>
                <c:pt idx="170">
                  <c:v>4.3777409516458814</c:v>
                </c:pt>
                <c:pt idx="171">
                  <c:v>2.8282828173662899</c:v>
                </c:pt>
                <c:pt idx="172">
                  <c:v>-6.7317028462611228</c:v>
                </c:pt>
                <c:pt idx="173">
                  <c:v>2.7744708707276318</c:v>
                </c:pt>
                <c:pt idx="174">
                  <c:v>4.4225282943701245</c:v>
                </c:pt>
                <c:pt idx="175">
                  <c:v>-6.4553131892123448</c:v>
                </c:pt>
                <c:pt idx="176">
                  <c:v>0.95018803085339998</c:v>
                </c:pt>
                <c:pt idx="177">
                  <c:v>5.6644777028831426</c:v>
                </c:pt>
                <c:pt idx="178">
                  <c:v>-5.6646969843466879</c:v>
                </c:pt>
                <c:pt idx="179">
                  <c:v>-0.94978624281512003</c:v>
                </c:pt>
                <c:pt idx="180">
                  <c:v>6.455198065033704</c:v>
                </c:pt>
                <c:pt idx="181">
                  <c:v>-4.4228342652829014</c:v>
                </c:pt>
                <c:pt idx="182">
                  <c:v>-2.7741010888941355</c:v>
                </c:pt>
                <c:pt idx="183">
                  <c:v>6.7317010500934567</c:v>
                </c:pt>
                <c:pt idx="184">
                  <c:v>-2.8286511042608011</c:v>
                </c:pt>
                <c:pt idx="185">
                  <c:v>-4.3774326326260296</c:v>
                </c:pt>
                <c:pt idx="186">
                  <c:v>6.4719605887919043</c:v>
                </c:pt>
                <c:pt idx="187">
                  <c:v>-1.0091392179410343</c:v>
                </c:pt>
                <c:pt idx="188">
                  <c:v>-5.6320604024282668</c:v>
                </c:pt>
                <c:pt idx="189">
                  <c:v>5.6966674573669325</c:v>
                </c:pt>
                <c:pt idx="190">
                  <c:v>0.89076011993966298</c:v>
                </c:pt>
                <c:pt idx="191">
                  <c:v>-6.4380414694374197</c:v>
                </c:pt>
                <c:pt idx="192">
                  <c:v>4.4675810621917336</c:v>
                </c:pt>
                <c:pt idx="193">
                  <c:v>2.7197020173393955</c:v>
                </c:pt>
                <c:pt idx="194">
                  <c:v>-6.7311718439250754</c:v>
                </c:pt>
                <c:pt idx="195">
                  <c:v>2.8826097208698354</c:v>
                </c:pt>
                <c:pt idx="196">
                  <c:v>4.3319940112450297</c:v>
                </c:pt>
                <c:pt idx="197">
                  <c:v>-6.4881009283114048</c:v>
                </c:pt>
                <c:pt idx="198">
                  <c:v>1.0680113417857087</c:v>
                </c:pt>
                <c:pt idx="199">
                  <c:v>5.5992018457502217</c:v>
                </c:pt>
                <c:pt idx="200">
                  <c:v>-5.72819161238146</c:v>
                </c:pt>
                <c:pt idx="201">
                  <c:v>-0.83166420849338307</c:v>
                </c:pt>
                <c:pt idx="202">
                  <c:v>6.4203804712494685</c:v>
                </c:pt>
                <c:pt idx="203">
                  <c:v>-4.5119778365856522</c:v>
                </c:pt>
                <c:pt idx="204">
                  <c:v>-2.6650898647175918</c:v>
                </c:pt>
                <c:pt idx="205">
                  <c:v>6.7301152692178068</c:v>
                </c:pt>
                <c:pt idx="206">
                  <c:v>-2.9363424930476283</c:v>
                </c:pt>
                <c:pt idx="207">
                  <c:v>-4.286215990216367</c:v>
                </c:pt>
                <c:pt idx="208">
                  <c:v>6.5037329432202649</c:v>
                </c:pt>
                <c:pt idx="209">
                  <c:v>-1.1267997899207309</c:v>
                </c:pt>
                <c:pt idx="210">
                  <c:v>-5.5659046072252716</c:v>
                </c:pt>
                <c:pt idx="211">
                  <c:v>5.759266979560655</c:v>
                </c:pt>
                <c:pt idx="212">
                  <c:v>0.7725031384761073</c:v>
                </c:pt>
                <c:pt idx="213">
                  <c:v>-6.402216454159797</c:v>
                </c:pt>
                <c:pt idx="214">
                  <c:v>4.5560211101012182</c:v>
                </c:pt>
                <c:pt idx="215">
                  <c:v>2.6102689097385539</c:v>
                </c:pt>
                <c:pt idx="216">
                  <c:v>-6.7285314087513326</c:v>
                </c:pt>
                <c:pt idx="217">
                  <c:v>2.9898452109813558</c:v>
                </c:pt>
                <c:pt idx="218">
                  <c:v>4.2401021561203036</c:v>
                </c:pt>
                <c:pt idx="219">
                  <c:v>-6.5188554087937192</c:v>
                </c:pt>
                <c:pt idx="220">
                  <c:v>1.1854999564351667</c:v>
                </c:pt>
                <c:pt idx="221">
                  <c:v>5.5321712955991806</c:v>
                </c:pt>
                <c:pt idx="222">
                  <c:v>-5.7898911242361768</c:v>
                </c:pt>
                <c:pt idx="223">
                  <c:v>-0.71328154499265495</c:v>
                </c:pt>
                <c:pt idx="224">
                  <c:v>6.3835508412684794</c:v>
                </c:pt>
                <c:pt idx="225">
                  <c:v>-4.5997074320708</c:v>
                </c:pt>
                <c:pt idx="226">
                  <c:v>-2.5552434474711934</c:v>
                </c:pt>
                <c:pt idx="227">
                  <c:v>6.7264203866167023</c:v>
                </c:pt>
                <c:pt idx="228">
                  <c:v>-3.0431136828823009</c:v>
                </c:pt>
                <c:pt idx="229">
                  <c:v>-4.1936561218471153</c:v>
                </c:pt>
                <c:pt idx="230">
                  <c:v>6.5334671402287698</c:v>
                </c:pt>
                <c:pt idx="231">
                  <c:v>-1.2441072423346999</c:v>
                </c:pt>
                <c:pt idx="232">
                  <c:v>-5.4980045537828213</c:v>
                </c:pt>
                <c:pt idx="233">
                  <c:v>5.820061647091709</c:v>
                </c:pt>
                <c:pt idx="234">
                  <c:v>0.65400406788969023</c:v>
                </c:pt>
                <c:pt idx="235">
                  <c:v>-6.3643850949742227</c:v>
                </c:pt>
                <c:pt idx="236">
                  <c:v>4.6430333797929242</c:v>
                </c:pt>
                <c:pt idx="237">
                  <c:v>2.5000177890069986</c:v>
                </c:pt>
                <c:pt idx="238">
                  <c:v>-6.7237823682066118</c:v>
                </c:pt>
                <c:pt idx="239">
                  <c:v>3.0961437353142709</c:v>
                </c:pt>
                <c:pt idx="240">
                  <c:v>4.1468815263140382</c:v>
                </c:pt>
                <c:pt idx="241">
                  <c:v>-6.5475669927370159</c:v>
                </c:pt>
                <c:pt idx="242">
                  <c:v>1.3026170559019528</c:v>
                </c:pt>
                <c:pt idx="243">
                  <c:v>5.4634070586451156</c:v>
                </c:pt>
                <c:pt idx="244">
                  <c:v>-5.8497761843509384</c:v>
                </c:pt>
                <c:pt idx="245">
                  <c:v>-0.59467535139220318</c:v>
                </c:pt>
                <c:pt idx="246">
                  <c:v>6.3447207168597908</c:v>
                </c:pt>
                <c:pt idx="247">
                  <c:v>-4.6859955588004354</c:v>
                </c:pt>
                <c:pt idx="248">
                  <c:v>-2.4445962611222707</c:v>
                </c:pt>
                <c:pt idx="249">
                  <c:v>6.7206175602024452</c:v>
                </c:pt>
                <c:pt idx="250">
                  <c:v>-3.1489312135205729</c:v>
                </c:pt>
                <c:pt idx="251">
                  <c:v>-4.0997820341801638</c:v>
                </c:pt>
                <c:pt idx="252">
                  <c:v>6.5611538616343399</c:v>
                </c:pt>
                <c:pt idx="253">
                  <c:v>-1.3610248130562319</c:v>
                </c:pt>
                <c:pt idx="254">
                  <c:v>-5.4283815208033062</c:v>
                </c:pt>
                <c:pt idx="255">
                  <c:v>5.8790324079627556</c:v>
                </c:pt>
                <c:pt idx="256">
                  <c:v>0.53530004373964712</c:v>
                </c:pt>
                <c:pt idx="257">
                  <c:v>-6.3245592475743573</c:v>
                </c:pt>
                <c:pt idx="258">
                  <c:v>4.7285906031264409</c:v>
                </c:pt>
                <c:pt idx="259">
                  <c:v>2.3889832059391329</c:v>
                </c:pt>
                <c:pt idx="260">
                  <c:v>-6.716926210558082</c:v>
                </c:pt>
                <c:pt idx="261">
                  <c:v>3.2014719817495285</c:v>
                </c:pt>
                <c:pt idx="262">
                  <c:v>4.0523613355593282</c:v>
                </c:pt>
                <c:pt idx="263">
                  <c:v>-6.5742266824274624</c:v>
                </c:pt>
                <c:pt idx="264">
                  <c:v>1.4193259377126795</c:v>
                </c:pt>
                <c:pt idx="265">
                  <c:v>5.3929306844105867</c:v>
                </c:pt>
                <c:pt idx="266">
                  <c:v>-5.9078280257836413</c:v>
                </c:pt>
                <c:pt idx="267">
                  <c:v>-0.47588279682176277</c:v>
                </c:pt>
                <c:pt idx="268">
                  <c:v>6.3039022667128082</c:v>
                </c:pt>
                <c:pt idx="269">
                  <c:v>-4.7708151755680275</c:v>
                </c:pt>
                <c:pt idx="270">
                  <c:v>-2.333182980585339</c:v>
                </c:pt>
                <c:pt idx="271">
                  <c:v>6.7127086084804715</c:v>
                </c:pt>
                <c:pt idx="272">
                  <c:v>-3.2537619235784976</c:v>
                </c:pt>
                <c:pt idx="273">
                  <c:v>-4.0046231457309984</c:v>
                </c:pt>
                <c:pt idx="274">
                  <c:v>6.5867844308973389</c:v>
                </c:pt>
                <c:pt idx="275">
                  <c:v>-1.4775158621407964</c:v>
                </c:pt>
                <c:pt idx="276">
                  <c:v>-5.3570573269411064</c:v>
                </c:pt>
                <c:pt idx="277">
                  <c:v>5.9361607817572608</c:v>
                </c:pt>
                <c:pt idx="278">
                  <c:v>0.41642826581411502</c:v>
                </c:pt>
                <c:pt idx="279">
                  <c:v>-6.2827513926919742</c:v>
                </c:pt>
                <c:pt idx="280">
                  <c:v>4.8126659679477211</c:v>
                </c:pt>
                <c:pt idx="281">
                  <c:v>2.2771999568529036</c:v>
                </c:pt>
                <c:pt idx="282">
                  <c:v>-6.7079650844069709</c:v>
                </c:pt>
                <c:pt idx="283">
                  <c:v>3.3057969422363884</c:v>
                </c:pt>
                <c:pt idx="284">
                  <c:v>3.9565712048491926</c:v>
                </c:pt>
                <c:pt idx="285">
                  <c:v>-6.5988261231794025</c:v>
                </c:pt>
                <c:pt idx="286">
                  <c:v>1.5355900273223118</c:v>
                </c:pt>
                <c:pt idx="287">
                  <c:v>5.3207642589723623</c:v>
                </c:pt>
                <c:pt idx="288">
                  <c:v>-5.9640284560912091</c:v>
                </c:pt>
                <c:pt idx="289">
                  <c:v>-0.35694110881337338</c:v>
                </c:pt>
                <c:pt idx="290">
                  <c:v>6.2611082826238391</c:v>
                </c:pt>
                <c:pt idx="291">
                  <c:v>-4.854139701372671</c:v>
                </c:pt>
                <c:pt idx="292">
                  <c:v>-2.2210385208555841</c:v>
                </c:pt>
                <c:pt idx="293">
                  <c:v>6.7026960099794621</c:v>
                </c:pt>
                <c:pt idx="294">
                  <c:v>-3.357572960924629</c:v>
                </c:pt>
                <c:pt idx="295">
                  <c:v>-3.908209277649449</c:v>
                </c:pt>
                <c:pt idx="296">
                  <c:v>6.6103508158406505</c:v>
                </c:pt>
                <c:pt idx="297">
                  <c:v>-1.5935438833083679</c:v>
                </c:pt>
                <c:pt idx="298">
                  <c:v>-5.2840543239649982</c:v>
                </c:pt>
                <c:pt idx="299">
                  <c:v>5.9914288654309349</c:v>
                </c:pt>
                <c:pt idx="300">
                  <c:v>0.29742598647236279</c:v>
                </c:pt>
                <c:pt idx="301">
                  <c:v>-6.2389746321857089</c:v>
                </c:pt>
                <c:pt idx="302">
                  <c:v>4.8952331264915445</c:v>
                </c:pt>
                <c:pt idx="303">
                  <c:v>2.1647030726852408</c:v>
                </c:pt>
                <c:pt idx="304">
                  <c:v>-6.6969017980152277</c:v>
                </c:pt>
                <c:pt idx="305">
                  <c:v>3.4090859231365731</c:v>
                </c:pt>
                <c:pt idx="306">
                  <c:v>3.8595411531538693</c:v>
                </c:pt>
                <c:pt idx="307">
                  <c:v>-6.621357605953559</c:v>
                </c:pt>
                <c:pt idx="308">
                  <c:v>1.651372889575998</c:v>
                </c:pt>
                <c:pt idx="309">
                  <c:v>5.2469303980400284</c:v>
                </c:pt>
                <c:pt idx="310">
                  <c:v>-6.0183598630307911</c:v>
                </c:pt>
                <c:pt idx="311">
                  <c:v>-0.23788756163491481</c:v>
                </c:pt>
                <c:pt idx="312">
                  <c:v>6.2163521754873576</c:v>
                </c:pt>
                <c:pt idx="313">
                  <c:v>-4.9359430237491058</c:v>
                </c:pt>
                <c:pt idx="314">
                  <c:v>-2.1081980260671038</c:v>
                </c:pt>
                <c:pt idx="315">
                  <c:v>6.690582902474616</c:v>
                </c:pt>
                <c:pt idx="316">
                  <c:v>-3.4603317929753157</c:v>
                </c:pt>
                <c:pt idx="317">
                  <c:v>-3.8105706443742591</c:v>
                </c:pt>
                <c:pt idx="318">
                  <c:v>6.631845631166823</c:v>
                </c:pt>
                <c:pt idx="319">
                  <c:v>-1.7090725153838617</c:v>
                </c:pt>
                <c:pt idx="320">
                  <c:v>-5.2093953897535004</c:v>
                </c:pt>
                <c:pt idx="321">
                  <c:v>6.0448193389222356</c:v>
                </c:pt>
                <c:pt idx="322">
                  <c:v>0.17833049897054637</c:v>
                </c:pt>
                <c:pt idx="323">
                  <c:v>-6.1932426849351687</c:v>
                </c:pt>
                <c:pt idx="324">
                  <c:v>4.9762662036384553</c:v>
                </c:pt>
                <c:pt idx="325">
                  <c:v>2.0515278080139665</c:v>
                </c:pt>
                <c:pt idx="326">
                  <c:v>-6.6837398184254653</c:v>
                </c:pt>
                <c:pt idx="327">
                  <c:v>3.5113065554698926</c:v>
                </c:pt>
                <c:pt idx="328">
                  <c:v>3.7613015880133878</c:v>
                </c:pt>
                <c:pt idx="329">
                  <c:v>-6.6418140697729209</c:v>
                </c:pt>
                <c:pt idx="330">
                  <c:v>1.7666382401272169</c:v>
                </c:pt>
                <c:pt idx="331">
                  <c:v>5.1714522398686169</c:v>
                </c:pt>
                <c:pt idx="332">
                  <c:v>-6.0708052200791345</c:v>
                </c:pt>
                <c:pt idx="333">
                  <c:v>-0.11875946460899622</c:v>
                </c:pt>
                <c:pt idx="334">
                  <c:v>6.1696479710932666</c:v>
                </c:pt>
                <c:pt idx="335">
                  <c:v>-5.0161995069509198</c:v>
                </c:pt>
                <c:pt idx="336">
                  <c:v>-1.9946968584793447</c:v>
                </c:pt>
                <c:pt idx="337">
                  <c:v>6.676373082004325</c:v>
                </c:pt>
                <c:pt idx="338">
                  <c:v>-3.5620062168898454</c:v>
                </c:pt>
                <c:pt idx="339">
                  <c:v>-3.7117378441643978</c:v>
                </c:pt>
                <c:pt idx="340">
                  <c:v>6.6512621407724941</c:v>
                </c:pt>
                <c:pt idx="341">
                  <c:v>-1.8240655536920969</c:v>
                </c:pt>
                <c:pt idx="342">
                  <c:v>-5.133103921125338</c:v>
                </c:pt>
                <c:pt idx="343">
                  <c:v>6.0963154705801808</c:v>
                </c:pt>
                <c:pt idx="344">
                  <c:v>5.9179125774646721E-2</c:v>
                </c:pt>
                <c:pt idx="345">
                  <c:v>-6.14556988254167</c:v>
                </c:pt>
                <c:pt idx="346">
                  <c:v>5.0557398050235713</c:v>
                </c:pt>
                <c:pt idx="347">
                  <c:v>1.9377096300096179</c:v>
                </c:pt>
                <c:pt idx="348">
                  <c:v>-6.6684832703744448</c:v>
                </c:pt>
                <c:pt idx="349">
                  <c:v>3.6124268050581168</c:v>
                </c:pt>
                <c:pt idx="350">
                  <c:v>3.6618832960083729</c:v>
                </c:pt>
                <c:pt idx="351">
                  <c:v>-6.6601891039355321</c:v>
                </c:pt>
                <c:pt idx="352">
                  <c:v>1.881349956808664</c:v>
                </c:pt>
                <c:pt idx="353">
                  <c:v>5.0943534380074746</c:v>
                </c:pt>
                <c:pt idx="354">
                  <c:v>-6.1213480917684029</c:v>
                </c:pt>
                <c:pt idx="355">
                  <c:v>4.0584957914042508E-4</c:v>
                </c:pt>
                <c:pt idx="356">
                  <c:v>6.1210103057314562</c:v>
                </c:pt>
                <c:pt idx="357">
                  <c:v>-5.0948839999843454</c:v>
                </c:pt>
                <c:pt idx="358">
                  <c:v>-1.8805705873951837</c:v>
                </c:pt>
                <c:pt idx="359">
                  <c:v>6.6600710016805591</c:v>
                </c:pt>
                <c:pt idx="360">
                  <c:v>-3.6625643696622614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C-43B6-AB23-28D716BA1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658047"/>
        <c:axId val="2016656607"/>
      </c:scatterChart>
      <c:valAx>
        <c:axId val="201665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16656607"/>
        <c:crosses val="autoZero"/>
        <c:crossBetween val="midCat"/>
      </c:valAx>
      <c:valAx>
        <c:axId val="201665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16658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'PRACTICA 13'!$C$2:$C$101</c:f>
              <c:numCache>
                <c:formatCode>General</c:formatCode>
                <c:ptCount val="100"/>
                <c:pt idx="0">
                  <c:v>0</c:v>
                </c:pt>
                <c:pt idx="1">
                  <c:v>-3.9609760088602508E-3</c:v>
                </c:pt>
                <c:pt idx="2">
                  <c:v>-3.1500592032936092E-2</c:v>
                </c:pt>
                <c:pt idx="3">
                  <c:v>-0.10526859511270592</c:v>
                </c:pt>
                <c:pt idx="4">
                  <c:v>-0.24609022226350419</c:v>
                </c:pt>
                <c:pt idx="5">
                  <c:v>-0.47213595499957961</c:v>
                </c:pt>
                <c:pt idx="6">
                  <c:v>-0.79818642235205761</c:v>
                </c:pt>
                <c:pt idx="7">
                  <c:v>-1.2350188542663503</c:v>
                </c:pt>
                <c:pt idx="8">
                  <c:v>-1.7889371755074963</c:v>
                </c:pt>
                <c:pt idx="9">
                  <c:v>-2.4614627344900488</c:v>
                </c:pt>
                <c:pt idx="10">
                  <c:v>-3.2491969623290644</c:v>
                </c:pt>
                <c:pt idx="11">
                  <c:v>-4.1438611568088266</c:v>
                </c:pt>
                <c:pt idx="12">
                  <c:v>-5.1325123000411121</c:v>
                </c:pt>
                <c:pt idx="13">
                  <c:v>-6.1979275700621788</c:v>
                </c:pt>
                <c:pt idx="14">
                  <c:v>-7.3191442169026093</c:v>
                </c:pt>
                <c:pt idx="15">
                  <c:v>-8.4721359549995814</c:v>
                </c:pt>
                <c:pt idx="16">
                  <c:v>-9.6306021717669683</c:v>
                </c:pt>
                <c:pt idx="17">
                  <c:v>-10.766842238643623</c:v>
                </c:pt>
                <c:pt idx="18">
                  <c:v>-11.852684178251652</c:v>
                </c:pt>
                <c:pt idx="19">
                  <c:v>-12.860434996919306</c:v>
                </c:pt>
                <c:pt idx="20">
                  <c:v>-13.763819204711737</c:v>
                </c:pt>
                <c:pt idx="21">
                  <c:v>-14.538872443229224</c:v>
                </c:pt>
                <c:pt idx="22">
                  <c:v>-15.164758710752324</c:v>
                </c:pt>
                <c:pt idx="23">
                  <c:v>-15.624482359326739</c:v>
                </c:pt>
                <c:pt idx="24">
                  <c:v>-15.905469744054013</c:v>
                </c:pt>
                <c:pt idx="25">
                  <c:v>-16</c:v>
                </c:pt>
                <c:pt idx="26">
                  <c:v>-15.905469744054011</c:v>
                </c:pt>
                <c:pt idx="27">
                  <c:v>-15.624482359326739</c:v>
                </c:pt>
                <c:pt idx="28">
                  <c:v>-15.164758710752322</c:v>
                </c:pt>
                <c:pt idx="29">
                  <c:v>-14.538872443229218</c:v>
                </c:pt>
                <c:pt idx="30">
                  <c:v>-13.763819204711739</c:v>
                </c:pt>
                <c:pt idx="31">
                  <c:v>-12.860434996919309</c:v>
                </c:pt>
                <c:pt idx="32">
                  <c:v>-11.85268417825165</c:v>
                </c:pt>
                <c:pt idx="33">
                  <c:v>-10.766842238643612</c:v>
                </c:pt>
                <c:pt idx="34">
                  <c:v>-9.6306021717669559</c:v>
                </c:pt>
                <c:pt idx="35">
                  <c:v>-8.4721359549995796</c:v>
                </c:pt>
                <c:pt idx="36">
                  <c:v>-7.3191442169026075</c:v>
                </c:pt>
                <c:pt idx="37">
                  <c:v>-6.1979275700621752</c:v>
                </c:pt>
                <c:pt idx="38">
                  <c:v>-5.1325123000411104</c:v>
                </c:pt>
                <c:pt idx="39">
                  <c:v>-4.1438611568088231</c:v>
                </c:pt>
                <c:pt idx="40">
                  <c:v>-3.2491969623290631</c:v>
                </c:pt>
                <c:pt idx="41">
                  <c:v>-2.4614627344900515</c:v>
                </c:pt>
                <c:pt idx="42">
                  <c:v>-1.7889371755074945</c:v>
                </c:pt>
                <c:pt idx="43">
                  <c:v>-1.2350188542663481</c:v>
                </c:pt>
                <c:pt idx="44">
                  <c:v>-0.7981864223520585</c:v>
                </c:pt>
                <c:pt idx="45">
                  <c:v>-0.47213595499957872</c:v>
                </c:pt>
                <c:pt idx="46">
                  <c:v>-0.24609022226350419</c:v>
                </c:pt>
                <c:pt idx="47">
                  <c:v>-0.10526859511270903</c:v>
                </c:pt>
                <c:pt idx="48">
                  <c:v>-3.1500592032939423E-2</c:v>
                </c:pt>
                <c:pt idx="49">
                  <c:v>-3.9609760088619161E-3</c:v>
                </c:pt>
                <c:pt idx="50">
                  <c:v>0</c:v>
                </c:pt>
                <c:pt idx="51">
                  <c:v>3.9609760088619161E-3</c:v>
                </c:pt>
                <c:pt idx="52">
                  <c:v>3.1500592032939423E-2</c:v>
                </c:pt>
                <c:pt idx="53">
                  <c:v>0.10526859511270947</c:v>
                </c:pt>
                <c:pt idx="54">
                  <c:v>0.24609022226350241</c:v>
                </c:pt>
                <c:pt idx="55">
                  <c:v>0.47213595499957872</c:v>
                </c:pt>
                <c:pt idx="56">
                  <c:v>0.7981864223520585</c:v>
                </c:pt>
                <c:pt idx="57">
                  <c:v>1.2350188542663449</c:v>
                </c:pt>
                <c:pt idx="58">
                  <c:v>1.7889371755074999</c:v>
                </c:pt>
                <c:pt idx="59">
                  <c:v>2.461462734490047</c:v>
                </c:pt>
                <c:pt idx="60">
                  <c:v>3.2491969623290573</c:v>
                </c:pt>
                <c:pt idx="61">
                  <c:v>4.1438611568088231</c:v>
                </c:pt>
                <c:pt idx="62">
                  <c:v>5.1325123000411033</c:v>
                </c:pt>
                <c:pt idx="63">
                  <c:v>6.1979275700621823</c:v>
                </c:pt>
                <c:pt idx="64">
                  <c:v>7.3191442169026164</c:v>
                </c:pt>
                <c:pt idx="65">
                  <c:v>8.4721359549995796</c:v>
                </c:pt>
                <c:pt idx="66">
                  <c:v>9.6306021717669719</c:v>
                </c:pt>
                <c:pt idx="67">
                  <c:v>10.766842238643621</c:v>
                </c:pt>
                <c:pt idx="68">
                  <c:v>11.852684178251664</c:v>
                </c:pt>
                <c:pt idx="69">
                  <c:v>12.860434996919311</c:v>
                </c:pt>
                <c:pt idx="70">
                  <c:v>13.763819204711734</c:v>
                </c:pt>
                <c:pt idx="71">
                  <c:v>14.538872443229225</c:v>
                </c:pt>
                <c:pt idx="72">
                  <c:v>15.164758710752325</c:v>
                </c:pt>
                <c:pt idx="73">
                  <c:v>15.624482359326738</c:v>
                </c:pt>
                <c:pt idx="74">
                  <c:v>15.905469744054013</c:v>
                </c:pt>
                <c:pt idx="75">
                  <c:v>16</c:v>
                </c:pt>
                <c:pt idx="76">
                  <c:v>15.905469744054013</c:v>
                </c:pt>
                <c:pt idx="77">
                  <c:v>15.624482359326739</c:v>
                </c:pt>
                <c:pt idx="78">
                  <c:v>15.164758710752327</c:v>
                </c:pt>
                <c:pt idx="79">
                  <c:v>14.538872443229216</c:v>
                </c:pt>
                <c:pt idx="80">
                  <c:v>13.763819204711737</c:v>
                </c:pt>
                <c:pt idx="81">
                  <c:v>12.860434996919313</c:v>
                </c:pt>
                <c:pt idx="82">
                  <c:v>11.852684178251668</c:v>
                </c:pt>
                <c:pt idx="83">
                  <c:v>10.766842238643605</c:v>
                </c:pt>
                <c:pt idx="84">
                  <c:v>9.6306021717669594</c:v>
                </c:pt>
                <c:pt idx="85">
                  <c:v>8.4721359549995814</c:v>
                </c:pt>
                <c:pt idx="86">
                  <c:v>7.3191442169026173</c:v>
                </c:pt>
                <c:pt idx="87">
                  <c:v>6.197927570062193</c:v>
                </c:pt>
                <c:pt idx="88">
                  <c:v>5.1325123000411121</c:v>
                </c:pt>
                <c:pt idx="89">
                  <c:v>4.1438611568088186</c:v>
                </c:pt>
                <c:pt idx="90">
                  <c:v>3.2491969623290644</c:v>
                </c:pt>
                <c:pt idx="91">
                  <c:v>2.4614627344900533</c:v>
                </c:pt>
                <c:pt idx="92">
                  <c:v>1.7889371755075048</c:v>
                </c:pt>
                <c:pt idx="93">
                  <c:v>1.2350188542663503</c:v>
                </c:pt>
                <c:pt idx="94">
                  <c:v>0.79818642235205628</c:v>
                </c:pt>
                <c:pt idx="95">
                  <c:v>0.47213595499957961</c:v>
                </c:pt>
                <c:pt idx="96">
                  <c:v>0.24609022226350374</c:v>
                </c:pt>
                <c:pt idx="97">
                  <c:v>0.10526859511270592</c:v>
                </c:pt>
                <c:pt idx="98">
                  <c:v>3.1500592032936092E-2</c:v>
                </c:pt>
                <c:pt idx="99">
                  <c:v>3.9609760088619161E-3</c:v>
                </c:pt>
              </c:numCache>
            </c:numRef>
          </c:xVal>
          <c:yVal>
            <c:numRef>
              <c:f>'PRACTICA 13'!$D$2:$D$101</c:f>
              <c:numCache>
                <c:formatCode>General</c:formatCode>
                <c:ptCount val="100"/>
                <c:pt idx="0">
                  <c:v>-17</c:v>
                </c:pt>
                <c:pt idx="1">
                  <c:v>-16.938929635811171</c:v>
                </c:pt>
                <c:pt idx="2">
                  <c:v>-16.75716063099873</c:v>
                </c:pt>
                <c:pt idx="3">
                  <c:v>-16.458929465331593</c:v>
                </c:pt>
                <c:pt idx="4">
                  <c:v>-16.051004035027695</c:v>
                </c:pt>
                <c:pt idx="5">
                  <c:v>-15.542266173501734</c:v>
                </c:pt>
                <c:pt idx="6">
                  <c:v>-14.943169390053493</c:v>
                </c:pt>
                <c:pt idx="7">
                  <c:v>-14.265110541886262</c:v>
                </c:pt>
                <c:pt idx="8">
                  <c:v>-13.519760484841511</c:v>
                </c:pt>
                <c:pt idx="9">
                  <c:v>-12.718401966731477</c:v>
                </c:pt>
                <c:pt idx="10">
                  <c:v>-11.871322893123999</c:v>
                </c:pt>
                <c:pt idx="11">
                  <c:v>-10.98730959132906</c:v>
                </c:pt>
                <c:pt idx="12">
                  <c:v>-10.073278032307813</c:v>
                </c:pt>
                <c:pt idx="13">
                  <c:v>-9.1340715636634879</c:v>
                </c:pt>
                <c:pt idx="14">
                  <c:v>-8.1724421680038191</c:v>
                </c:pt>
                <c:pt idx="15">
                  <c:v>-7.1892193461427718</c:v>
                </c:pt>
                <c:pt idx="16">
                  <c:v>-6.1836572897818556</c:v>
                </c:pt>
                <c:pt idx="17">
                  <c:v>-5.1539379537187822</c:v>
                </c:pt>
                <c:pt idx="18">
                  <c:v>-4.0977958492740356</c:v>
                </c:pt>
                <c:pt idx="19">
                  <c:v>-3.013220672255108</c:v>
                </c:pt>
                <c:pt idx="20">
                  <c:v>-1.8991869381244193</c:v>
                </c:pt>
                <c:pt idx="21">
                  <c:v>-0.75635613976016502</c:v>
                </c:pt>
                <c:pt idx="22">
                  <c:v>0.41230312244743206</c:v>
                </c:pt>
                <c:pt idx="23">
                  <c:v>1.6010279838939789</c:v>
                </c:pt>
                <c:pt idx="24">
                  <c:v>2.8009509623912341</c:v>
                </c:pt>
                <c:pt idx="25">
                  <c:v>4.0000000000000009</c:v>
                </c:pt>
                <c:pt idx="26">
                  <c:v>5.183029728496285</c:v>
                </c:pt>
                <c:pt idx="27">
                  <c:v>6.3321902673046031</c:v>
                </c:pt>
                <c:pt idx="28">
                  <c:v>7.4275244815922612</c:v>
                </c:pt>
                <c:pt idx="29">
                  <c:v>8.4477693502408133</c:v>
                </c:pt>
                <c:pt idx="30">
                  <c:v>9.3713228931239971</c:v>
                </c:pt>
                <c:pt idx="31">
                  <c:v>10.177325907410596</c:v>
                </c:pt>
                <c:pt idx="32">
                  <c:v>10.84679837593238</c:v>
                </c:pt>
                <c:pt idx="33">
                  <c:v>11.3637644866389</c:v>
                </c:pt>
                <c:pt idx="34">
                  <c:v>11.716298184929965</c:v>
                </c:pt>
                <c:pt idx="35">
                  <c:v>11.897423278642144</c:v>
                </c:pt>
                <c:pt idx="36">
                  <c:v>11.905808285637569</c:v>
                </c:pt>
                <c:pt idx="37">
                  <c:v>11.746206161585576</c:v>
                </c:pt>
                <c:pt idx="38">
                  <c:v>11.429602239643641</c:v>
                </c:pt>
                <c:pt idx="39">
                  <c:v>10.973049417248317</c:v>
                </c:pt>
                <c:pt idx="40">
                  <c:v>10.399186938124421</c:v>
                </c:pt>
                <c:pt idx="41">
                  <c:v>9.7354570305781323</c:v>
                </c:pt>
                <c:pt idx="42">
                  <c:v>9.0130511181816857</c:v>
                </c:pt>
                <c:pt idx="43">
                  <c:v>8.2656332735708222</c:v>
                </c:pt>
                <c:pt idx="44">
                  <c:v>7.5279020767807507</c:v>
                </c:pt>
                <c:pt idx="45">
                  <c:v>6.8340622410023633</c:v>
                </c:pt>
                <c:pt idx="46">
                  <c:v>6.2162836446310701</c:v>
                </c:pt>
                <c:pt idx="47">
                  <c:v>5.7032273516062526</c:v>
                </c:pt>
                <c:pt idx="48">
                  <c:v>5.3187156596246901</c:v>
                </c:pt>
                <c:pt idx="49">
                  <c:v>5.0806163004091331</c:v>
                </c:pt>
                <c:pt idx="50">
                  <c:v>5</c:v>
                </c:pt>
                <c:pt idx="51">
                  <c:v>5.0806163004091331</c:v>
                </c:pt>
                <c:pt idx="52">
                  <c:v>5.3187156596246901</c:v>
                </c:pt>
                <c:pt idx="53">
                  <c:v>5.7032273516062553</c:v>
                </c:pt>
                <c:pt idx="54">
                  <c:v>6.2162836446310674</c:v>
                </c:pt>
                <c:pt idx="55">
                  <c:v>6.8340622410023633</c:v>
                </c:pt>
                <c:pt idx="56">
                  <c:v>7.5279020767807507</c:v>
                </c:pt>
                <c:pt idx="57">
                  <c:v>8.2656332735708169</c:v>
                </c:pt>
                <c:pt idx="58">
                  <c:v>9.0130511181816928</c:v>
                </c:pt>
                <c:pt idx="59">
                  <c:v>9.7354570305781323</c:v>
                </c:pt>
                <c:pt idx="60">
                  <c:v>10.399186938124416</c:v>
                </c:pt>
                <c:pt idx="61">
                  <c:v>10.973049417248317</c:v>
                </c:pt>
                <c:pt idx="62">
                  <c:v>11.429602239643641</c:v>
                </c:pt>
                <c:pt idx="63">
                  <c:v>11.746206161585578</c:v>
                </c:pt>
                <c:pt idx="64">
                  <c:v>11.905808285637567</c:v>
                </c:pt>
                <c:pt idx="65">
                  <c:v>11.897423278642144</c:v>
                </c:pt>
                <c:pt idx="66">
                  <c:v>11.716298184929963</c:v>
                </c:pt>
                <c:pt idx="67">
                  <c:v>11.363764486638898</c:v>
                </c:pt>
                <c:pt idx="68">
                  <c:v>10.846798375932373</c:v>
                </c:pt>
                <c:pt idx="69">
                  <c:v>10.177325907410593</c:v>
                </c:pt>
                <c:pt idx="70">
                  <c:v>9.3713228931240007</c:v>
                </c:pt>
                <c:pt idx="71">
                  <c:v>8.4477693502408027</c:v>
                </c:pt>
                <c:pt idx="72">
                  <c:v>7.4275244815922568</c:v>
                </c:pt>
                <c:pt idx="73">
                  <c:v>6.3321902673046067</c:v>
                </c:pt>
                <c:pt idx="74">
                  <c:v>5.1830297284962761</c:v>
                </c:pt>
                <c:pt idx="75">
                  <c:v>4.0000000000000009</c:v>
                </c:pt>
                <c:pt idx="76">
                  <c:v>2.800950962391243</c:v>
                </c:pt>
                <c:pt idx="77">
                  <c:v>1.6010279838939789</c:v>
                </c:pt>
                <c:pt idx="78">
                  <c:v>0.41230312244743694</c:v>
                </c:pt>
                <c:pt idx="79">
                  <c:v>-0.75635613976017368</c:v>
                </c:pt>
                <c:pt idx="80">
                  <c:v>-1.8991869381244193</c:v>
                </c:pt>
                <c:pt idx="81">
                  <c:v>-3.0132206722551009</c:v>
                </c:pt>
                <c:pt idx="82">
                  <c:v>-4.0977958492740196</c:v>
                </c:pt>
                <c:pt idx="83">
                  <c:v>-5.1539379537187964</c:v>
                </c:pt>
                <c:pt idx="84">
                  <c:v>-6.1836572897818645</c:v>
                </c:pt>
                <c:pt idx="85">
                  <c:v>-7.1892193461427718</c:v>
                </c:pt>
                <c:pt idx="86">
                  <c:v>-8.172442168003812</c:v>
                </c:pt>
                <c:pt idx="87">
                  <c:v>-9.1340715636634737</c:v>
                </c:pt>
                <c:pt idx="88">
                  <c:v>-10.073278032307813</c:v>
                </c:pt>
                <c:pt idx="89">
                  <c:v>-10.987309591329065</c:v>
                </c:pt>
                <c:pt idx="90">
                  <c:v>-11.871322893123999</c:v>
                </c:pt>
                <c:pt idx="91">
                  <c:v>-12.718401966731474</c:v>
                </c:pt>
                <c:pt idx="92">
                  <c:v>-13.5197604848415</c:v>
                </c:pt>
                <c:pt idx="93">
                  <c:v>-14.265110541886262</c:v>
                </c:pt>
                <c:pt idx="94">
                  <c:v>-14.943169390053498</c:v>
                </c:pt>
                <c:pt idx="95">
                  <c:v>-15.542266173501734</c:v>
                </c:pt>
                <c:pt idx="96">
                  <c:v>-16.051004035027692</c:v>
                </c:pt>
                <c:pt idx="97">
                  <c:v>-16.458929465331593</c:v>
                </c:pt>
                <c:pt idx="98">
                  <c:v>-16.75716063099873</c:v>
                </c:pt>
                <c:pt idx="99">
                  <c:v>-16.938929635811174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1D-4081-B808-1F2343F31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643167"/>
        <c:axId val="2016650847"/>
      </c:scatterChart>
      <c:valAx>
        <c:axId val="201664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16650847"/>
        <c:crosses val="autoZero"/>
        <c:crossBetween val="midCat"/>
      </c:valAx>
      <c:valAx>
        <c:axId val="201665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16643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[TEMA 2 ALGORITMOS.xlsx]PRACTICA 2!PivotTable3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'PRACTICA 2'!$AA$8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'PRACTICA 2'!$Z$9:$Z$17</c:f>
              <c:strCache>
                <c:ptCount val="8"/>
                <c:pt idx="0">
                  <c:v>Ana del Valle Hinojosa</c:v>
                </c:pt>
                <c:pt idx="1">
                  <c:v>Andrés González Rico</c:v>
                </c:pt>
                <c:pt idx="2">
                  <c:v>José de Jesús Morales</c:v>
                </c:pt>
                <c:pt idx="3">
                  <c:v>Laura Gutiérrez Saenz</c:v>
                </c:pt>
                <c:pt idx="4">
                  <c:v>Luis Miguel Valdés Garza</c:v>
                </c:pt>
                <c:pt idx="5">
                  <c:v>Mayra Aguilar Sepúlveda</c:v>
                </c:pt>
                <c:pt idx="6">
                  <c:v>Nancy Gil de la Peña</c:v>
                </c:pt>
                <c:pt idx="7">
                  <c:v>Robert Zárate Carrillo</c:v>
                </c:pt>
              </c:strCache>
            </c:strRef>
          </c:cat>
          <c:val>
            <c:numRef>
              <c:f>'PRACTICA 2'!$AA$9:$AA$17</c:f>
              <c:numCache>
                <c:formatCode>General</c:formatCode>
                <c:ptCount val="8"/>
                <c:pt idx="0">
                  <c:v>1313876.6200000001</c:v>
                </c:pt>
                <c:pt idx="1">
                  <c:v>940527</c:v>
                </c:pt>
                <c:pt idx="2">
                  <c:v>228907</c:v>
                </c:pt>
                <c:pt idx="3">
                  <c:v>575330.14</c:v>
                </c:pt>
                <c:pt idx="4">
                  <c:v>523852</c:v>
                </c:pt>
                <c:pt idx="5">
                  <c:v>593192.32000000007</c:v>
                </c:pt>
                <c:pt idx="6">
                  <c:v>1459392.7600000002</c:v>
                </c:pt>
                <c:pt idx="7">
                  <c:v>455428.4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84-4678-B682-7FF06BDC7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47806047"/>
        <c:axId val="1447805567"/>
      </c:barChart>
      <c:catAx>
        <c:axId val="1447806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7805567"/>
        <c:crosses val="autoZero"/>
        <c:auto val="1"/>
        <c:lblAlgn val="ctr"/>
        <c:lblOffset val="100"/>
        <c:noMultiLvlLbl val="0"/>
      </c:catAx>
      <c:valAx>
        <c:axId val="144780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780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unidades</a:t>
            </a:r>
            <a:r>
              <a:rPr lang="es-MX" baseline="0"/>
              <a:t> vendidas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[1]Hoja1!$A$4:$A$6</c:f>
              <c:strCache>
                <c:ptCount val="3"/>
                <c:pt idx="0">
                  <c:v>modelo 1</c:v>
                </c:pt>
                <c:pt idx="1">
                  <c:v>modelo 2</c:v>
                </c:pt>
                <c:pt idx="2">
                  <c:v>modelo 3</c:v>
                </c:pt>
              </c:strCache>
            </c:strRef>
          </c:cat>
          <c:val>
            <c:numRef>
              <c:f>[1]Hoja1!$F$4:$F$6</c:f>
              <c:numCache>
                <c:formatCode>General</c:formatCode>
                <c:ptCount val="3"/>
                <c:pt idx="0">
                  <c:v>162</c:v>
                </c:pt>
                <c:pt idx="1">
                  <c:v>126</c:v>
                </c:pt>
                <c:pt idx="2">
                  <c:v>72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84AF-489A-B704-8960CDA0B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shape val="box"/>
        <c:axId val="126699087"/>
        <c:axId val="126682767"/>
        <c:axId val="0"/>
      </c:bar3DChart>
      <c:catAx>
        <c:axId val="1266990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6682767"/>
        <c:crosses val="autoZero"/>
        <c:auto val="1"/>
        <c:lblAlgn val="ctr"/>
        <c:lblOffset val="100"/>
        <c:noMultiLvlLbl val="0"/>
      </c:catAx>
      <c:valAx>
        <c:axId val="12668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6699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ventas</a:t>
            </a:r>
            <a:r>
              <a:rPr lang="es-MX" baseline="0"/>
              <a:t> por modelos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0969203849518812"/>
          <c:y val="0.32335702828813068"/>
          <c:w val="0.89030796150481195"/>
          <c:h val="0.59276210265383489"/>
        </c:manualLayout>
      </c:layout>
      <c:lineChart>
        <c:grouping val="stacked"/>
        <c:varyColors val="0"/>
        <c:ser>
          <c:idx val="0"/>
          <c:order val="0"/>
          <c:tx>
            <c:strRef>
              <c:f>[1]Hoja1!$A$4</c:f>
              <c:strCache>
                <c:ptCount val="1"/>
                <c:pt idx="0">
                  <c:v>modelo 1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[1]Hoja1!$B$4:$E$4</c:f>
              <c:numCache>
                <c:formatCode>General</c:formatCode>
                <c:ptCount val="4"/>
                <c:pt idx="0">
                  <c:v>49</c:v>
                </c:pt>
                <c:pt idx="1">
                  <c:v>32</c:v>
                </c:pt>
                <c:pt idx="2">
                  <c:v>44</c:v>
                </c:pt>
                <c:pt idx="3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DD-4AD9-9B53-708FA140109F}"/>
            </c:ext>
          </c:extLst>
        </c:ser>
        <c:ser>
          <c:idx val="1"/>
          <c:order val="1"/>
          <c:tx>
            <c:strRef>
              <c:f>[1]Hoja1!$A$5</c:f>
              <c:strCache>
                <c:ptCount val="1"/>
                <c:pt idx="0">
                  <c:v>modelo 2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[1]Hoja1!$B$5:$E$5</c:f>
              <c:numCache>
                <c:formatCode>General</c:formatCode>
                <c:ptCount val="4"/>
                <c:pt idx="0">
                  <c:v>38</c:v>
                </c:pt>
                <c:pt idx="1">
                  <c:v>25</c:v>
                </c:pt>
                <c:pt idx="2">
                  <c:v>35</c:v>
                </c:pt>
                <c:pt idx="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DD-4AD9-9B53-708FA140109F}"/>
            </c:ext>
          </c:extLst>
        </c:ser>
        <c:ser>
          <c:idx val="2"/>
          <c:order val="2"/>
          <c:tx>
            <c:strRef>
              <c:f>[1]Hoja1!$A$6</c:f>
              <c:strCache>
                <c:ptCount val="1"/>
                <c:pt idx="0">
                  <c:v>modelo 3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[1]Hoja1!$B$6:$E$6</c:f>
              <c:numCache>
                <c:formatCode>General</c:formatCode>
                <c:ptCount val="4"/>
                <c:pt idx="0">
                  <c:v>21</c:v>
                </c:pt>
                <c:pt idx="1">
                  <c:v>15</c:v>
                </c:pt>
                <c:pt idx="2">
                  <c:v>20</c:v>
                </c:pt>
                <c:pt idx="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DD-4AD9-9B53-708FA140109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3196895"/>
        <c:axId val="203197375"/>
      </c:lineChart>
      <c:catAx>
        <c:axId val="203196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3197375"/>
        <c:crosses val="autoZero"/>
        <c:auto val="1"/>
        <c:lblAlgn val="ctr"/>
        <c:lblOffset val="100"/>
        <c:noMultiLvlLbl val="0"/>
      </c:catAx>
      <c:valAx>
        <c:axId val="20319737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319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MX"/>
              <a:t>Costes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[1]Hoja1!$A$12</c:f>
              <c:strCache>
                <c:ptCount val="1"/>
                <c:pt idx="0">
                  <c:v>personal de ventas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[1]Hoja1!$B$1:$E$1</c:f>
              <c:strCache>
                <c:ptCount val="4"/>
                <c:pt idx="0">
                  <c:v>1°</c:v>
                </c:pt>
                <c:pt idx="1">
                  <c:v>2°</c:v>
                </c:pt>
                <c:pt idx="2">
                  <c:v>3°</c:v>
                </c:pt>
                <c:pt idx="3">
                  <c:v>4°</c:v>
                </c:pt>
              </c:strCache>
            </c:strRef>
          </c:cat>
          <c:val>
            <c:numRef>
              <c:f>[1]Hoja1!$B$12:$E$12</c:f>
              <c:numCache>
                <c:formatCode>General</c:formatCode>
                <c:ptCount val="4"/>
                <c:pt idx="0">
                  <c:v>10000</c:v>
                </c:pt>
                <c:pt idx="1">
                  <c:v>10001</c:v>
                </c:pt>
                <c:pt idx="2">
                  <c:v>10002</c:v>
                </c:pt>
                <c:pt idx="3">
                  <c:v>10003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64-422E-99B9-FAF79AF2404E}"/>
            </c:ext>
          </c:extLst>
        </c:ser>
        <c:ser>
          <c:idx val="1"/>
          <c:order val="1"/>
          <c:tx>
            <c:strRef>
              <c:f>[1]Hoja1!$A$13</c:f>
              <c:strCache>
                <c:ptCount val="1"/>
                <c:pt idx="0">
                  <c:v>comision venta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[1]Hoja1!$B$1:$E$1</c:f>
              <c:strCache>
                <c:ptCount val="4"/>
                <c:pt idx="0">
                  <c:v>1°</c:v>
                </c:pt>
                <c:pt idx="1">
                  <c:v>2°</c:v>
                </c:pt>
                <c:pt idx="2">
                  <c:v>3°</c:v>
                </c:pt>
                <c:pt idx="3">
                  <c:v>4°</c:v>
                </c:pt>
              </c:strCache>
            </c:strRef>
          </c:cat>
          <c:val>
            <c:numRef>
              <c:f>[1]Hoja1!$B$13:$E$13</c:f>
              <c:numCache>
                <c:formatCode>General</c:formatCode>
                <c:ptCount val="4"/>
                <c:pt idx="0">
                  <c:v>3614.55</c:v>
                </c:pt>
                <c:pt idx="1">
                  <c:v>2424.4500000000003</c:v>
                </c:pt>
                <c:pt idx="2">
                  <c:v>3328.7750000000001</c:v>
                </c:pt>
                <c:pt idx="3">
                  <c:v>2710.2249999999999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64-422E-99B9-FAF79AF2404E}"/>
            </c:ext>
          </c:extLst>
        </c:ser>
        <c:ser>
          <c:idx val="2"/>
          <c:order val="2"/>
          <c:tx>
            <c:strRef>
              <c:f>[1]Hoja1!$A$14</c:f>
              <c:strCache>
                <c:ptCount val="1"/>
                <c:pt idx="0">
                  <c:v>publicidad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[1]Hoja1!$B$1:$E$1</c:f>
              <c:strCache>
                <c:ptCount val="4"/>
                <c:pt idx="0">
                  <c:v>1°</c:v>
                </c:pt>
                <c:pt idx="1">
                  <c:v>2°</c:v>
                </c:pt>
                <c:pt idx="2">
                  <c:v>3°</c:v>
                </c:pt>
                <c:pt idx="3">
                  <c:v>4°</c:v>
                </c:pt>
              </c:strCache>
            </c:strRef>
          </c:cat>
          <c:val>
            <c:numRef>
              <c:f>[1]Hoja1!$B$14:$E$14</c:f>
              <c:numCache>
                <c:formatCode>General</c:formatCode>
                <c:ptCount val="4"/>
                <c:pt idx="0">
                  <c:v>22000</c:v>
                </c:pt>
                <c:pt idx="1">
                  <c:v>22001</c:v>
                </c:pt>
                <c:pt idx="2">
                  <c:v>22002</c:v>
                </c:pt>
                <c:pt idx="3">
                  <c:v>22003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64-422E-99B9-FAF79AF2404E}"/>
            </c:ext>
          </c:extLst>
        </c:ser>
        <c:ser>
          <c:idx val="3"/>
          <c:order val="3"/>
          <c:tx>
            <c:strRef>
              <c:f>[1]Hoja1!$A$15</c:f>
              <c:strCache>
                <c:ptCount val="1"/>
                <c:pt idx="0">
                  <c:v>costes fijos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[1]Hoja1!$B$1:$E$1</c:f>
              <c:strCache>
                <c:ptCount val="4"/>
                <c:pt idx="0">
                  <c:v>1°</c:v>
                </c:pt>
                <c:pt idx="1">
                  <c:v>2°</c:v>
                </c:pt>
                <c:pt idx="2">
                  <c:v>3°</c:v>
                </c:pt>
                <c:pt idx="3">
                  <c:v>4°</c:v>
                </c:pt>
              </c:strCache>
            </c:strRef>
          </c:cat>
          <c:val>
            <c:numRef>
              <c:f>[1]Hoja1!$B$15:$E$15</c:f>
              <c:numCache>
                <c:formatCode>General</c:formatCode>
                <c:ptCount val="4"/>
                <c:pt idx="0">
                  <c:v>260247.59999999998</c:v>
                </c:pt>
                <c:pt idx="1">
                  <c:v>174560.4</c:v>
                </c:pt>
                <c:pt idx="2">
                  <c:v>239671.8</c:v>
                </c:pt>
                <c:pt idx="3">
                  <c:v>195136.19999999998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64-422E-99B9-FAF79AF24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99173647"/>
        <c:axId val="1599181807"/>
        <c:axId val="0"/>
      </c:bar3DChart>
      <c:catAx>
        <c:axId val="159917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99181807"/>
        <c:crosses val="autoZero"/>
        <c:auto val="1"/>
        <c:lblAlgn val="ctr"/>
        <c:lblOffset val="100"/>
        <c:noMultiLvlLbl val="0"/>
      </c:catAx>
      <c:valAx>
        <c:axId val="159918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9917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ventas</a:t>
            </a:r>
            <a:r>
              <a:rPr lang="es-MX" baseline="0"/>
              <a:t> por modelos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[1]Hoja1!$A$4</c:f>
              <c:strCache>
                <c:ptCount val="1"/>
                <c:pt idx="0">
                  <c:v>modelo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[1]Hoja1!$B$4:$E$4</c:f>
              <c:numCache>
                <c:formatCode>General</c:formatCode>
                <c:ptCount val="4"/>
                <c:pt idx="0">
                  <c:v>49</c:v>
                </c:pt>
                <c:pt idx="1">
                  <c:v>32</c:v>
                </c:pt>
                <c:pt idx="2">
                  <c:v>44</c:v>
                </c:pt>
                <c:pt idx="3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F-427C-B4FF-D44BF29E9176}"/>
            </c:ext>
          </c:extLst>
        </c:ser>
        <c:ser>
          <c:idx val="1"/>
          <c:order val="1"/>
          <c:tx>
            <c:strRef>
              <c:f>[1]Hoja1!$A$5</c:f>
              <c:strCache>
                <c:ptCount val="1"/>
                <c:pt idx="0">
                  <c:v>modelo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[1]Hoja1!$B$5:$E$5</c:f>
              <c:numCache>
                <c:formatCode>General</c:formatCode>
                <c:ptCount val="4"/>
                <c:pt idx="0">
                  <c:v>38</c:v>
                </c:pt>
                <c:pt idx="1">
                  <c:v>25</c:v>
                </c:pt>
                <c:pt idx="2">
                  <c:v>35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F-427C-B4FF-D44BF29E9176}"/>
            </c:ext>
          </c:extLst>
        </c:ser>
        <c:ser>
          <c:idx val="2"/>
          <c:order val="2"/>
          <c:tx>
            <c:strRef>
              <c:f>[1]Hoja1!$A$6</c:f>
              <c:strCache>
                <c:ptCount val="1"/>
                <c:pt idx="0">
                  <c:v>modelo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[1]Hoja1!$B$6:$E$6</c:f>
              <c:numCache>
                <c:formatCode>General</c:formatCode>
                <c:ptCount val="4"/>
                <c:pt idx="0">
                  <c:v>21</c:v>
                </c:pt>
                <c:pt idx="1">
                  <c:v>15</c:v>
                </c:pt>
                <c:pt idx="2">
                  <c:v>20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BF-427C-B4FF-D44BF29E9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47659391"/>
        <c:axId val="1847657471"/>
        <c:axId val="0"/>
      </c:bar3DChart>
      <c:catAx>
        <c:axId val="1847659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47657471"/>
        <c:crosses val="autoZero"/>
        <c:auto val="1"/>
        <c:lblAlgn val="ctr"/>
        <c:lblOffset val="100"/>
        <c:noMultiLvlLbl val="0"/>
      </c:catAx>
      <c:valAx>
        <c:axId val="184765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4765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Margen Bruto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[1]Hoja1!$A$8</c:f>
              <c:strCache>
                <c:ptCount val="1"/>
                <c:pt idx="0">
                  <c:v>ingreso por ventas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[1]Hoja1!$B$1:$E$1</c:f>
              <c:strCache>
                <c:ptCount val="4"/>
                <c:pt idx="0">
                  <c:v>1°</c:v>
                </c:pt>
                <c:pt idx="1">
                  <c:v>2°</c:v>
                </c:pt>
                <c:pt idx="2">
                  <c:v>3°</c:v>
                </c:pt>
                <c:pt idx="3">
                  <c:v>4°</c:v>
                </c:pt>
              </c:strCache>
            </c:strRef>
          </c:cat>
          <c:val>
            <c:numRef>
              <c:f>[1]Hoja1!$B$8:$E$8</c:f>
              <c:numCache>
                <c:formatCode>General</c:formatCode>
                <c:ptCount val="4"/>
                <c:pt idx="0">
                  <c:v>1445820</c:v>
                </c:pt>
                <c:pt idx="1">
                  <c:v>969780</c:v>
                </c:pt>
                <c:pt idx="2">
                  <c:v>1331510</c:v>
                </c:pt>
                <c:pt idx="3">
                  <c:v>1084090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B-4681-8F19-98FA616BABDD}"/>
            </c:ext>
          </c:extLst>
        </c:ser>
        <c:ser>
          <c:idx val="1"/>
          <c:order val="1"/>
          <c:tx>
            <c:strRef>
              <c:f>[1]Hoja1!$A$9</c:f>
              <c:strCache>
                <c:ptCount val="1"/>
                <c:pt idx="0">
                  <c:v>coste de ventas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[1]Hoja1!$B$1:$E$1</c:f>
              <c:strCache>
                <c:ptCount val="4"/>
                <c:pt idx="0">
                  <c:v>1°</c:v>
                </c:pt>
                <c:pt idx="1">
                  <c:v>2°</c:v>
                </c:pt>
                <c:pt idx="2">
                  <c:v>3°</c:v>
                </c:pt>
                <c:pt idx="3">
                  <c:v>4°</c:v>
                </c:pt>
              </c:strCache>
            </c:strRef>
          </c:cat>
          <c:val>
            <c:numRef>
              <c:f>[1]Hoja1!$B$9:$E$9</c:f>
              <c:numCache>
                <c:formatCode>General</c:formatCode>
                <c:ptCount val="4"/>
                <c:pt idx="0">
                  <c:v>1074570.2</c:v>
                </c:pt>
                <c:pt idx="1">
                  <c:v>721597.6</c:v>
                </c:pt>
                <c:pt idx="2">
                  <c:v>990318.2</c:v>
                </c:pt>
                <c:pt idx="3">
                  <c:v>805849.60000000009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9B-4681-8F19-98FA616BA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axId val="1525509455"/>
        <c:axId val="1525509935"/>
      </c:areaChart>
      <c:barChart>
        <c:barDir val="col"/>
        <c:grouping val="clustered"/>
        <c:varyColors val="0"/>
        <c:ser>
          <c:idx val="2"/>
          <c:order val="2"/>
          <c:tx>
            <c:strRef>
              <c:f>[1]Hoja1!$A$10</c:f>
              <c:strCache>
                <c:ptCount val="1"/>
                <c:pt idx="0">
                  <c:v>margen bruto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[1]Hoja1!$B$1:$E$1</c:f>
              <c:strCache>
                <c:ptCount val="4"/>
                <c:pt idx="0">
                  <c:v>1°</c:v>
                </c:pt>
                <c:pt idx="1">
                  <c:v>2°</c:v>
                </c:pt>
                <c:pt idx="2">
                  <c:v>3°</c:v>
                </c:pt>
                <c:pt idx="3">
                  <c:v>4°</c:v>
                </c:pt>
              </c:strCache>
            </c:strRef>
          </c:cat>
          <c:val>
            <c:numRef>
              <c:f>[1]Hoja1!$B$10:$E$10</c:f>
              <c:numCache>
                <c:formatCode>General</c:formatCode>
                <c:ptCount val="4"/>
                <c:pt idx="0">
                  <c:v>371249.80000000005</c:v>
                </c:pt>
                <c:pt idx="1">
                  <c:v>248182.40000000002</c:v>
                </c:pt>
                <c:pt idx="2">
                  <c:v>341191.80000000005</c:v>
                </c:pt>
                <c:pt idx="3">
                  <c:v>278240.39999999991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9B-4681-8F19-98FA616BA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5509455"/>
        <c:axId val="1525509935"/>
      </c:barChart>
      <c:catAx>
        <c:axId val="152550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25509935"/>
        <c:crosses val="autoZero"/>
        <c:auto val="1"/>
        <c:lblAlgn val="ctr"/>
        <c:lblOffset val="100"/>
        <c:noMultiLvlLbl val="0"/>
      </c:catAx>
      <c:valAx>
        <c:axId val="152550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2550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'C:\Users\joshu\AppData\Local\Microsoft\Windows\INetCache\IE\LSNA1TBU\[20-MARZO-2025[1].xlsx]Hoja1'!$B$18:$E$18</c:f>
              <c:numCache>
                <c:formatCode>_("$"* #,##0.00_);_("$"* \(#,##0.00\);_("$"* "-"??_);_(@_)</c:formatCode>
                <c:ptCount val="4"/>
                <c:pt idx="0">
                  <c:v>75387.650000000081</c:v>
                </c:pt>
                <c:pt idx="1">
                  <c:v>39195.550000000047</c:v>
                </c:pt>
                <c:pt idx="2">
                  <c:v>66187.225000000035</c:v>
                </c:pt>
                <c:pt idx="3">
                  <c:v>48387.974999999919</c:v>
                </c:pt>
              </c:numCache>
            </c:numRef>
          </c:val>
          <c:shape val="coneToMax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'C:\Users\joshu\AppData\Local\Microsoft\Windows\INetCache\IE\LSNA1TBU\[20-MARZO-2025[1].xlsx]Hoja1'!$A$18</c15:sqref>
                        </c15:formulaRef>
                      </c:ext>
                    </c:extLst>
                    <c:strCache>
                      <c:ptCount val="1"/>
                      <c:pt idx="0">
                        <c:v>benefficio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'C:\Users\joshu\AppData\Local\Microsoft\Windows\INetCache\IE\LSNA1TBU\[20-MARZO-2025[1].xlsx]Hoja1'!$B$1:$E$1</c15:sqref>
                        </c15:formulaRef>
                      </c:ext>
                    </c:extLst>
                    <c:strCache>
                      <c:ptCount val="4"/>
                      <c:pt idx="0">
                        <c:v>1°</c:v>
                      </c:pt>
                      <c:pt idx="1">
                        <c:v>2°</c:v>
                      </c:pt>
                      <c:pt idx="2">
                        <c:v>3°</c:v>
                      </c:pt>
                      <c:pt idx="3">
                        <c:v>4°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594-4A8D-84F8-9D2C34EAB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31912448"/>
        <c:axId val="1931912928"/>
        <c:axId val="0"/>
      </c:bar3DChart>
      <c:catAx>
        <c:axId val="193191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31912928"/>
        <c:crosses val="autoZero"/>
        <c:auto val="1"/>
        <c:lblAlgn val="ctr"/>
        <c:lblOffset val="100"/>
        <c:noMultiLvlLbl val="0"/>
      </c:catAx>
      <c:valAx>
        <c:axId val="193191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3191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[2]Hoja1!$B$18:$E$18</c:f>
              <c:numCache>
                <c:formatCode>General</c:formatCode>
                <c:ptCount val="4"/>
                <c:pt idx="0">
                  <c:v>75387.650000000081</c:v>
                </c:pt>
                <c:pt idx="1">
                  <c:v>39195.550000000047</c:v>
                </c:pt>
                <c:pt idx="2">
                  <c:v>66187.225000000035</c:v>
                </c:pt>
                <c:pt idx="3">
                  <c:v>48387.974999999919</c:v>
                </c:pt>
              </c:numCache>
            </c:numRef>
          </c:val>
          <c:shape val="cylinder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[2]Hoja1!$A$18</c15:sqref>
                        </c15:formulaRef>
                      </c:ext>
                    </c:extLst>
                    <c:strCache>
                      <c:ptCount val="1"/>
                      <c:pt idx="0">
                        <c:v>benefficio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[2]Hoja1!$B$1:$E$1</c15:sqref>
                        </c15:formulaRef>
                      </c:ext>
                    </c:extLst>
                    <c:strCache>
                      <c:ptCount val="4"/>
                      <c:pt idx="0">
                        <c:v>1°</c:v>
                      </c:pt>
                      <c:pt idx="1">
                        <c:v>2°</c:v>
                      </c:pt>
                      <c:pt idx="2">
                        <c:v>3°</c:v>
                      </c:pt>
                      <c:pt idx="3">
                        <c:v>4°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2DFA-434E-A841-3DB834331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31897088"/>
        <c:axId val="1931893248"/>
        <c:axId val="0"/>
      </c:bar3DChart>
      <c:catAx>
        <c:axId val="193189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31893248"/>
        <c:crosses val="autoZero"/>
        <c:auto val="1"/>
        <c:lblAlgn val="ctr"/>
        <c:lblOffset val="100"/>
        <c:noMultiLvlLbl val="0"/>
      </c:catAx>
      <c:valAx>
        <c:axId val="19318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3189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171450</xdr:colOff>
      <xdr:row>22</xdr:row>
      <xdr:rowOff>4762</xdr:rowOff>
    </xdr:from>
    <xdr:to>
      <xdr:col>24</xdr:col>
      <xdr:colOff>447675</xdr:colOff>
      <xdr:row>36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5C7B83-441F-5E50-D093-4D368D1AF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18</xdr:row>
      <xdr:rowOff>176212</xdr:rowOff>
    </xdr:from>
    <xdr:to>
      <xdr:col>30</xdr:col>
      <xdr:colOff>152400</xdr:colOff>
      <xdr:row>33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D2DE39-D979-7E87-FA49-72B99EE75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1</xdr:row>
      <xdr:rowOff>104775</xdr:rowOff>
    </xdr:from>
    <xdr:to>
      <xdr:col>7</xdr:col>
      <xdr:colOff>406229</xdr:colOff>
      <xdr:row>16</xdr:row>
      <xdr:rowOff>29412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3596FD-BED0-43B1-8136-545BD3EE61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247650</xdr:colOff>
      <xdr:row>1</xdr:row>
      <xdr:rowOff>95250</xdr:rowOff>
    </xdr:from>
    <xdr:to>
      <xdr:col>14</xdr:col>
      <xdr:colOff>192098</xdr:colOff>
      <xdr:row>16</xdr:row>
      <xdr:rowOff>99054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F9D78B1-75D8-4517-B6D5-44F502BEC9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609600</xdr:colOff>
      <xdr:row>18</xdr:row>
      <xdr:rowOff>19050</xdr:rowOff>
    </xdr:from>
    <xdr:to>
      <xdr:col>6</xdr:col>
      <xdr:colOff>619554</xdr:colOff>
      <xdr:row>32</xdr:row>
      <xdr:rowOff>80834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08446B1-384E-4FC0-A5E6-EB1912BB19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133350</xdr:rowOff>
    </xdr:from>
    <xdr:to>
      <xdr:col>7</xdr:col>
      <xdr:colOff>35499</xdr:colOff>
      <xdr:row>15</xdr:row>
      <xdr:rowOff>112424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7501492-969D-4E41-BD50-247FF430C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552450</xdr:colOff>
      <xdr:row>0</xdr:row>
      <xdr:rowOff>152400</xdr:rowOff>
    </xdr:from>
    <xdr:to>
      <xdr:col>13</xdr:col>
      <xdr:colOff>611238</xdr:colOff>
      <xdr:row>15</xdr:row>
      <xdr:rowOff>91612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E262E05-5AE9-4B30-AC16-DF4D8C4323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</xdr:row>
      <xdr:rowOff>0</xdr:rowOff>
    </xdr:from>
    <xdr:to>
      <xdr:col>7</xdr:col>
      <xdr:colOff>38817</xdr:colOff>
      <xdr:row>16</xdr:row>
      <xdr:rowOff>34527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BCCB167-9B99-422D-9EE5-56F62B207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714375</xdr:colOff>
      <xdr:row>2</xdr:row>
      <xdr:rowOff>19050</xdr:rowOff>
    </xdr:from>
    <xdr:to>
      <xdr:col>13</xdr:col>
      <xdr:colOff>728237</xdr:colOff>
      <xdr:row>16</xdr:row>
      <xdr:rowOff>62906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FE5B94D-BF6C-440D-91F1-90FA36685B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17</xdr:row>
      <xdr:rowOff>9525</xdr:rowOff>
    </xdr:from>
    <xdr:to>
      <xdr:col>10</xdr:col>
      <xdr:colOff>13861</xdr:colOff>
      <xdr:row>31</xdr:row>
      <xdr:rowOff>53381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A157AE4-30B3-49DA-A6C9-08A1FDF61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742950</xdr:colOff>
      <xdr:row>17</xdr:row>
      <xdr:rowOff>0</xdr:rowOff>
    </xdr:from>
    <xdr:to>
      <xdr:col>16</xdr:col>
      <xdr:colOff>680011</xdr:colOff>
      <xdr:row>31</xdr:row>
      <xdr:rowOff>175335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908A217-885B-4120-A85D-02C6B9E8F6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344</xdr:row>
      <xdr:rowOff>114300</xdr:rowOff>
    </xdr:from>
    <xdr:to>
      <xdr:col>8</xdr:col>
      <xdr:colOff>285750</xdr:colOff>
      <xdr:row>365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417CB5-E578-F408-CCB3-66E61039F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752475</xdr:colOff>
      <xdr:row>78</xdr:row>
      <xdr:rowOff>0</xdr:rowOff>
    </xdr:from>
    <xdr:to>
      <xdr:col>12</xdr:col>
      <xdr:colOff>180975</xdr:colOff>
      <xdr:row>99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CCE9563-0426-D22A-DBD2-53A62D065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shu\OneDrive\Desktop\Copia%20de%2020-MARZO-2025(1).xlsx" TargetMode="External"/><Relationship Id="rId1" Type="http://schemas.openxmlformats.org/officeDocument/2006/relationships/externalLinkPath" Target="Copia%20de%2020-MARZO-2025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</sheetNames>
    <sheetDataSet>
      <sheetData sheetId="0">
        <row r="1">
          <cell r="B1" t="str">
            <v>1°</v>
          </cell>
          <cell r="C1" t="str">
            <v>2°</v>
          </cell>
          <cell r="D1" t="str">
            <v>3°</v>
          </cell>
          <cell r="E1" t="str">
            <v>4°</v>
          </cell>
        </row>
        <row r="4">
          <cell r="A4" t="str">
            <v>modelo 1</v>
          </cell>
          <cell r="B4">
            <v>49</v>
          </cell>
          <cell r="C4">
            <v>32</v>
          </cell>
          <cell r="D4">
            <v>44</v>
          </cell>
          <cell r="E4">
            <v>37</v>
          </cell>
          <cell r="F4">
            <v>162</v>
          </cell>
        </row>
        <row r="5">
          <cell r="A5" t="str">
            <v>modelo 2</v>
          </cell>
          <cell r="B5">
            <v>38</v>
          </cell>
          <cell r="C5">
            <v>25</v>
          </cell>
          <cell r="D5">
            <v>35</v>
          </cell>
          <cell r="E5">
            <v>28</v>
          </cell>
          <cell r="F5">
            <v>126</v>
          </cell>
        </row>
        <row r="6">
          <cell r="A6" t="str">
            <v>modelo 3</v>
          </cell>
          <cell r="B6">
            <v>21</v>
          </cell>
          <cell r="C6">
            <v>15</v>
          </cell>
          <cell r="D6">
            <v>20</v>
          </cell>
          <cell r="E6">
            <v>16</v>
          </cell>
          <cell r="F6">
            <v>72</v>
          </cell>
        </row>
        <row r="8">
          <cell r="A8" t="str">
            <v>ingreso por ventas</v>
          </cell>
          <cell r="B8">
            <v>1445820</v>
          </cell>
          <cell r="C8">
            <v>969780</v>
          </cell>
          <cell r="D8">
            <v>1331510</v>
          </cell>
          <cell r="E8">
            <v>1084090</v>
          </cell>
        </row>
        <row r="9">
          <cell r="A9" t="str">
            <v>coste de ventas</v>
          </cell>
          <cell r="B9">
            <v>1074570.2</v>
          </cell>
          <cell r="C9">
            <v>721597.6</v>
          </cell>
          <cell r="D9">
            <v>990318.2</v>
          </cell>
          <cell r="E9">
            <v>805849.60000000009</v>
          </cell>
        </row>
        <row r="10">
          <cell r="A10" t="str">
            <v>margen bruto</v>
          </cell>
          <cell r="B10">
            <v>371249.80000000005</v>
          </cell>
          <cell r="C10">
            <v>248182.40000000002</v>
          </cell>
          <cell r="D10">
            <v>341191.80000000005</v>
          </cell>
          <cell r="E10">
            <v>278240.39999999991</v>
          </cell>
        </row>
        <row r="12">
          <cell r="A12" t="str">
            <v>personal de ventas</v>
          </cell>
          <cell r="B12">
            <v>10000</v>
          </cell>
          <cell r="C12">
            <v>10001</v>
          </cell>
          <cell r="D12">
            <v>10002</v>
          </cell>
          <cell r="E12">
            <v>10003</v>
          </cell>
        </row>
        <row r="13">
          <cell r="A13" t="str">
            <v>comision venta</v>
          </cell>
          <cell r="B13">
            <v>3614.55</v>
          </cell>
          <cell r="C13">
            <v>2424.4500000000003</v>
          </cell>
          <cell r="D13">
            <v>3328.7750000000001</v>
          </cell>
          <cell r="E13">
            <v>2710.2249999999999</v>
          </cell>
        </row>
        <row r="14">
          <cell r="A14" t="str">
            <v>publicidad</v>
          </cell>
          <cell r="B14">
            <v>22000</v>
          </cell>
          <cell r="C14">
            <v>22001</v>
          </cell>
          <cell r="D14">
            <v>22002</v>
          </cell>
          <cell r="E14">
            <v>22003</v>
          </cell>
        </row>
        <row r="15">
          <cell r="A15" t="str">
            <v>costes fijos</v>
          </cell>
          <cell r="B15">
            <v>260247.59999999998</v>
          </cell>
          <cell r="C15">
            <v>174560.4</v>
          </cell>
          <cell r="D15">
            <v>239671.8</v>
          </cell>
          <cell r="E15">
            <v>195136.19999999998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ue Javier Cobos Abundis" refreshedDate="45771.646924537039" createdVersion="8" refreshedVersion="8" minRefreshableVersion="3" recordCount="36" xr:uid="{8E42B8B3-829F-4667-AFDF-E27EBFE039FF}">
  <cacheSource type="worksheet">
    <worksheetSource name="Tabla1"/>
  </cacheSource>
  <cacheFields count="5">
    <cacheField name="Ciudad" numFmtId="0">
      <sharedItems count="6">
        <s v="Santander"/>
        <s v="Sevilla"/>
        <s v="Vigo"/>
        <s v="Alicante"/>
        <s v="Valencia"/>
        <s v="Granada"/>
      </sharedItems>
    </cacheField>
    <cacheField name="Zona" numFmtId="0">
      <sharedItems count="3">
        <s v="Norte"/>
        <s v="Sur"/>
        <s v="Levante"/>
      </sharedItems>
    </cacheField>
    <cacheField name="Ventas" numFmtId="164">
      <sharedItems containsSemiMixedTypes="0" containsString="0" containsNumber="1" minValue="420.3" maxValue="3215.3"/>
    </cacheField>
    <cacheField name="Forma pago" numFmtId="0">
      <sharedItems count="2">
        <s v="Contado"/>
        <s v="Tarjeta"/>
      </sharedItems>
    </cacheField>
    <cacheField name="Categoría" numFmtId="0">
      <sharedItems count="3">
        <s v="Eletrodomésticos"/>
        <s v="Informática"/>
        <s v="Audio y televisió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ue Javier Cobos Abundis" refreshedDate="45771.680701273151" createdVersion="8" refreshedVersion="8" minRefreshableVersion="3" recordCount="369" xr:uid="{3FC98380-B688-4328-988B-E2F07F74FE1D}">
  <cacheSource type="worksheet">
    <worksheetSource name="Tabla13"/>
  </cacheSource>
  <cacheFields count="19">
    <cacheField name="Folio" numFmtId="0">
      <sharedItems containsSemiMixedTypes="0" containsString="0" containsNumber="1" containsInteger="1" minValue="1001" maxValue="1432"/>
    </cacheField>
    <cacheField name="Fecha de orden" numFmtId="165">
      <sharedItems containsSemiMixedTypes="0" containsNonDate="0" containsDate="1" containsString="0" minDate="2018-01-01T00:00:00" maxDate="2018-12-30T00:00:00" count="149">
        <d v="2018-01-27T00:00:00"/>
        <d v="2018-01-04T00:00:00"/>
        <d v="2018-01-12T00:00:00"/>
        <d v="2018-01-08T00:00:00"/>
        <d v="2018-01-29T00:00:00"/>
        <d v="2018-01-03T00:00:00"/>
        <d v="2018-01-06T00:00:00"/>
        <d v="2018-01-28T00:00:00"/>
        <d v="2018-01-10T00:00:00"/>
        <d v="2018-01-07T00:00:00"/>
        <d v="2018-01-11T00:00:00"/>
        <d v="2018-01-01T00:00:00"/>
        <d v="2018-01-09T00:00:00"/>
        <d v="2018-02-08T00:00:00"/>
        <d v="2018-02-03T00:00:00"/>
        <d v="2018-02-06T00:00:00"/>
        <d v="2018-02-28T00:00:00"/>
        <d v="2018-02-10T00:00:00"/>
        <d v="2018-02-11T00:00:00"/>
        <d v="2018-02-01T00:00:00"/>
        <d v="2018-02-09T00:00:00"/>
        <d v="2018-02-25T00:00:00"/>
        <d v="2018-02-26T00:00:00"/>
        <d v="2018-03-01T00:00:00"/>
        <d v="2018-02-04T00:00:00"/>
        <d v="2018-03-09T00:00:00"/>
        <d v="2018-03-06T00:00:00"/>
        <d v="2018-03-08T00:00:00"/>
        <d v="2018-03-25T00:00:00"/>
        <d v="2018-03-26T00:00:00"/>
        <d v="2018-03-29T00:00:00"/>
        <d v="2018-03-04T00:00:00"/>
        <d v="2018-03-03T00:00:00"/>
        <d v="2018-03-10T00:00:00"/>
        <d v="2018-03-11T00:00:00"/>
        <d v="2018-03-28T00:00:00"/>
        <d v="2018-04-04T00:00:00"/>
        <d v="2018-04-12T00:00:00"/>
        <d v="2018-04-08T00:00:00"/>
        <d v="2018-04-29T00:00:00"/>
        <d v="2018-04-03T00:00:00"/>
        <d v="2018-04-06T00:00:00"/>
        <d v="2018-04-28T00:00:00"/>
        <d v="2018-04-10T00:00:00"/>
        <d v="2018-04-07T00:00:00"/>
        <d v="2018-04-11T00:00:00"/>
        <d v="2018-04-01T00:00:00"/>
        <d v="2018-05-29T00:00:00"/>
        <d v="2018-05-03T00:00:00"/>
        <d v="2018-05-06T00:00:00"/>
        <d v="2018-05-28T00:00:00"/>
        <d v="2018-05-08T00:00:00"/>
        <d v="2018-05-10T00:00:00"/>
        <d v="2018-05-07T00:00:00"/>
        <d v="2018-05-11T00:00:00"/>
        <d v="2018-05-01T00:00:00"/>
        <d v="2018-05-09T00:00:00"/>
        <d v="2018-05-25T00:00:00"/>
        <d v="2018-05-26T00:00:00"/>
        <d v="2018-05-04T00:00:00"/>
        <d v="2018-06-07T00:00:00"/>
        <d v="2018-06-10T00:00:00"/>
        <d v="2018-06-11T00:00:00"/>
        <d v="2018-06-01T00:00:00"/>
        <d v="2018-06-28T00:00:00"/>
        <d v="2018-06-09T00:00:00"/>
        <d v="2018-06-06T00:00:00"/>
        <d v="2018-06-08T00:00:00"/>
        <d v="2018-06-25T00:00:00"/>
        <d v="2018-06-26T00:00:00"/>
        <d v="2018-06-29T00:00:00"/>
        <d v="2018-06-04T00:00:00"/>
        <d v="2018-06-03T00:00:00"/>
        <d v="2018-07-01T00:00:00"/>
        <d v="2018-07-28T00:00:00"/>
        <d v="2018-07-09T00:00:00"/>
        <d v="2018-07-06T00:00:00"/>
        <d v="2018-07-08T00:00:00"/>
        <d v="2018-07-25T00:00:00"/>
        <d v="2018-07-26T00:00:00"/>
        <d v="2018-07-29T00:00:00"/>
        <d v="2018-07-04T00:00:00"/>
        <d v="2018-07-03T00:00:00"/>
        <d v="2018-07-10T00:00:00"/>
        <d v="2018-07-11T00:00:00"/>
        <d v="2018-08-28T00:00:00"/>
        <d v="2018-08-08T00:00:00"/>
        <d v="2018-08-10T00:00:00"/>
        <d v="2018-08-07T00:00:00"/>
        <d v="2018-08-11T00:00:00"/>
        <d v="2018-08-01T00:00:00"/>
        <d v="2018-08-09T00:00:00"/>
        <d v="2018-08-06T00:00:00"/>
        <d v="2018-08-25T00:00:00"/>
        <d v="2018-08-26T00:00:00"/>
        <d v="2018-08-29T00:00:00"/>
        <d v="2018-08-04T00:00:00"/>
        <d v="2018-09-10T00:00:00"/>
        <d v="2018-09-11T00:00:00"/>
        <d v="2018-09-01T00:00:00"/>
        <d v="2018-09-28T00:00:00"/>
        <d v="2018-09-09T00:00:00"/>
        <d v="2018-09-06T00:00:00"/>
        <d v="2018-09-08T00:00:00"/>
        <d v="2018-09-25T00:00:00"/>
        <d v="2018-09-26T00:00:00"/>
        <d v="2018-09-29T00:00:00"/>
        <d v="2018-09-04T00:00:00"/>
        <d v="2018-09-03T00:00:00"/>
        <d v="2018-10-06T00:00:00"/>
        <d v="2018-10-28T00:00:00"/>
        <d v="2018-10-08T00:00:00"/>
        <d v="2018-10-10T00:00:00"/>
        <d v="2018-10-07T00:00:00"/>
        <d v="2018-10-11T00:00:00"/>
        <d v="2018-10-01T00:00:00"/>
        <d v="2018-10-09T00:00:00"/>
        <d v="2018-10-25T00:00:00"/>
        <d v="2018-10-26T00:00:00"/>
        <d v="2018-10-29T00:00:00"/>
        <d v="2018-10-04T00:00:00"/>
        <d v="2018-10-03T00:00:00"/>
        <d v="2018-11-10T00:00:00"/>
        <d v="2018-11-11T00:00:00"/>
        <d v="2018-11-01T00:00:00"/>
        <d v="2018-11-28T00:00:00"/>
        <d v="2018-11-09T00:00:00"/>
        <d v="2018-11-06T00:00:00"/>
        <d v="2018-11-08T00:00:00"/>
        <d v="2018-11-25T00:00:00"/>
        <d v="2018-11-26T00:00:00"/>
        <d v="2018-11-29T00:00:00"/>
        <d v="2018-11-04T00:00:00"/>
        <d v="2018-11-03T00:00:00"/>
        <d v="2018-12-27T00:00:00"/>
        <d v="2018-12-04T00:00:00"/>
        <d v="2018-12-12T00:00:00"/>
        <d v="2018-12-08T00:00:00"/>
        <d v="2018-12-29T00:00:00"/>
        <d v="2018-12-03T00:00:00"/>
        <d v="2018-12-06T00:00:00"/>
        <d v="2018-12-28T00:00:00"/>
        <d v="2018-12-10T00:00:00"/>
        <d v="2018-12-07T00:00:00"/>
        <d v="2018-12-11T00:00:00"/>
        <d v="2018-12-01T00:00:00"/>
        <d v="2018-12-09T00:00:00"/>
        <d v="2018-12-25T00:00:00"/>
        <d v="2018-12-26T00:00:00"/>
      </sharedItems>
      <fieldGroup par="18"/>
    </cacheField>
    <cacheField name="Num. cliente" numFmtId="0">
      <sharedItems containsSemiMixedTypes="0" containsString="0" containsNumber="1" containsInteger="1" minValue="1" maxValue="29"/>
    </cacheField>
    <cacheField name="Nombre cliente" numFmtId="0">
      <sharedItems/>
    </cacheField>
    <cacheField name="Ciudad" numFmtId="0">
      <sharedItems/>
    </cacheField>
    <cacheField name="Estado" numFmtId="0">
      <sharedItems/>
    </cacheField>
    <cacheField name="Vendedor" numFmtId="0">
      <sharedItems count="8">
        <s v="Mayra Aguilar Sepúlveda"/>
        <s v="Andrés González Rico"/>
        <s v="Nancy Gil de la Peña"/>
        <s v="José de Jesús Morales"/>
        <s v="Luis Miguel Valdés Garza"/>
        <s v="Ana del Valle Hinojosa"/>
        <s v="Laura Gutiérrez Saenz"/>
        <s v="Robert Zárate Carrillo"/>
      </sharedItems>
    </cacheField>
    <cacheField name="Region" numFmtId="0">
      <sharedItems/>
    </cacheField>
    <cacheField name="Fecha de embarque" numFmtId="165">
      <sharedItems containsNonDate="0" containsDate="1" containsString="0" containsBlank="1" minDate="2018-01-05T00:00:00" maxDate="2019-01-01T00:00:00"/>
    </cacheField>
    <cacheField name="Empresa fletera" numFmtId="0">
      <sharedItems containsBlank="1"/>
    </cacheField>
    <cacheField name="Forma de pago" numFmtId="0">
      <sharedItems containsBlank="1"/>
    </cacheField>
    <cacheField name="Nombre del producto" numFmtId="0">
      <sharedItems containsBlank="1"/>
    </cacheField>
    <cacheField name="Categoría" numFmtId="0">
      <sharedItems/>
    </cacheField>
    <cacheField name="Precio unitario" numFmtId="166">
      <sharedItems containsString="0" containsBlank="1" containsNumber="1" minValue="41.86" maxValue="1134"/>
    </cacheField>
    <cacheField name="Cantidad" numFmtId="0">
      <sharedItems containsString="0" containsBlank="1" containsNumber="1" containsInteger="1" minValue="10" maxValue="100"/>
    </cacheField>
    <cacheField name="Ingresos" numFmtId="166">
      <sharedItems containsString="0" containsBlank="1" containsNumber="1" minValue="539" maxValue="111132"/>
    </cacheField>
    <cacheField name="Tarifa de envío" numFmtId="166">
      <sharedItems containsSemiMixedTypes="0" containsString="0" containsNumber="1" minValue="52.283000000000001" maxValue="10779.804"/>
    </cacheField>
    <cacheField name="Days (Fecha de orden)" numFmtId="0" databaseField="0">
      <fieldGroup base="1">
        <rangePr groupBy="days" startDate="2018-01-01T00:00:00" endDate="2018-12-30T00:00:00"/>
        <groupItems count="368">
          <s v="&lt;01/01/2018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30/12/2018"/>
        </groupItems>
      </fieldGroup>
    </cacheField>
    <cacheField name="Months (Fecha de orden)" numFmtId="0" databaseField="0">
      <fieldGroup base="1">
        <rangePr groupBy="months" startDate="2018-01-01T00:00:00" endDate="2018-12-30T00:00:00"/>
        <groupItems count="14">
          <s v="&lt;01/01/2018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0/12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n v="1235"/>
    <x v="0"/>
    <x v="0"/>
  </r>
  <r>
    <x v="0"/>
    <x v="0"/>
    <n v="639.20000000000005"/>
    <x v="1"/>
    <x v="0"/>
  </r>
  <r>
    <x v="0"/>
    <x v="0"/>
    <n v="621.39"/>
    <x v="0"/>
    <x v="1"/>
  </r>
  <r>
    <x v="0"/>
    <x v="0"/>
    <n v="1259.5"/>
    <x v="1"/>
    <x v="1"/>
  </r>
  <r>
    <x v="0"/>
    <x v="0"/>
    <n v="2563.25"/>
    <x v="0"/>
    <x v="2"/>
  </r>
  <r>
    <x v="0"/>
    <x v="0"/>
    <n v="1258.1199999999999"/>
    <x v="1"/>
    <x v="2"/>
  </r>
  <r>
    <x v="1"/>
    <x v="1"/>
    <n v="725.26"/>
    <x v="0"/>
    <x v="0"/>
  </r>
  <r>
    <x v="1"/>
    <x v="1"/>
    <n v="2563.39"/>
    <x v="1"/>
    <x v="0"/>
  </r>
  <r>
    <x v="1"/>
    <x v="1"/>
    <n v="1258.3599999999999"/>
    <x v="0"/>
    <x v="1"/>
  </r>
  <r>
    <x v="1"/>
    <x v="1"/>
    <n v="1578.3"/>
    <x v="1"/>
    <x v="1"/>
  </r>
  <r>
    <x v="1"/>
    <x v="1"/>
    <n v="953.26"/>
    <x v="0"/>
    <x v="2"/>
  </r>
  <r>
    <x v="1"/>
    <x v="1"/>
    <n v="2359.25"/>
    <x v="1"/>
    <x v="2"/>
  </r>
  <r>
    <x v="2"/>
    <x v="0"/>
    <n v="1259.1400000000001"/>
    <x v="0"/>
    <x v="0"/>
  </r>
  <r>
    <x v="2"/>
    <x v="0"/>
    <n v="856.5"/>
    <x v="1"/>
    <x v="0"/>
  </r>
  <r>
    <x v="2"/>
    <x v="0"/>
    <n v="420.3"/>
    <x v="0"/>
    <x v="1"/>
  </r>
  <r>
    <x v="2"/>
    <x v="0"/>
    <n v="2853"/>
    <x v="1"/>
    <x v="1"/>
  </r>
  <r>
    <x v="2"/>
    <x v="0"/>
    <n v="1933.6"/>
    <x v="0"/>
    <x v="2"/>
  </r>
  <r>
    <x v="2"/>
    <x v="0"/>
    <n v="1253.25"/>
    <x v="1"/>
    <x v="2"/>
  </r>
  <r>
    <x v="3"/>
    <x v="2"/>
    <n v="3215.3"/>
    <x v="0"/>
    <x v="0"/>
  </r>
  <r>
    <x v="3"/>
    <x v="2"/>
    <n v="1253.25"/>
    <x v="1"/>
    <x v="0"/>
  </r>
  <r>
    <x v="3"/>
    <x v="2"/>
    <n v="698.65"/>
    <x v="0"/>
    <x v="1"/>
  </r>
  <r>
    <x v="3"/>
    <x v="2"/>
    <n v="2653.26"/>
    <x v="1"/>
    <x v="1"/>
  </r>
  <r>
    <x v="3"/>
    <x v="2"/>
    <n v="1588.99"/>
    <x v="0"/>
    <x v="2"/>
  </r>
  <r>
    <x v="3"/>
    <x v="2"/>
    <n v="996.65"/>
    <x v="1"/>
    <x v="2"/>
  </r>
  <r>
    <x v="4"/>
    <x v="2"/>
    <n v="1254.4000000000001"/>
    <x v="0"/>
    <x v="0"/>
  </r>
  <r>
    <x v="4"/>
    <x v="2"/>
    <n v="782.69"/>
    <x v="1"/>
    <x v="0"/>
  </r>
  <r>
    <x v="4"/>
    <x v="2"/>
    <n v="2133.25"/>
    <x v="0"/>
    <x v="1"/>
  </r>
  <r>
    <x v="4"/>
    <x v="2"/>
    <n v="1120.3599999999999"/>
    <x v="1"/>
    <x v="1"/>
  </r>
  <r>
    <x v="4"/>
    <x v="2"/>
    <n v="1258.33"/>
    <x v="0"/>
    <x v="2"/>
  </r>
  <r>
    <x v="4"/>
    <x v="2"/>
    <n v="1255.2"/>
    <x v="1"/>
    <x v="2"/>
  </r>
  <r>
    <x v="5"/>
    <x v="1"/>
    <n v="2156.25"/>
    <x v="0"/>
    <x v="0"/>
  </r>
  <r>
    <x v="5"/>
    <x v="1"/>
    <n v="598.25"/>
    <x v="1"/>
    <x v="0"/>
  </r>
  <r>
    <x v="5"/>
    <x v="1"/>
    <n v="1256.8800000000001"/>
    <x v="0"/>
    <x v="1"/>
  </r>
  <r>
    <x v="5"/>
    <x v="1"/>
    <n v="1455.3"/>
    <x v="1"/>
    <x v="1"/>
  </r>
  <r>
    <x v="5"/>
    <x v="1"/>
    <n v="1788"/>
    <x v="0"/>
    <x v="2"/>
  </r>
  <r>
    <x v="5"/>
    <x v="1"/>
    <n v="2120"/>
    <x v="1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9">
  <r>
    <n v="1001"/>
    <x v="0"/>
    <n v="27"/>
    <s v="Empresa AA"/>
    <s v="Mazatlán"/>
    <s v="Sinaloa"/>
    <x v="0"/>
    <s v="Occidente"/>
    <d v="2018-01-29T00:00:00"/>
    <s v="Empresa de embarque B"/>
    <s v="Cheque"/>
    <s v="Cerveza"/>
    <s v="Bebidas"/>
    <n v="196"/>
    <n v="49"/>
    <n v="9604"/>
    <n v="931.58799999999997"/>
  </r>
  <r>
    <n v="1002"/>
    <x v="0"/>
    <n v="27"/>
    <s v="Empresa AA"/>
    <s v="Mazatlán"/>
    <s v="Sinaloa"/>
    <x v="0"/>
    <s v="Occidente"/>
    <d v="2018-01-29T00:00:00"/>
    <s v="Empresa de embarque B"/>
    <s v="Cheque"/>
    <s v="Ciruelas secas"/>
    <s v="Frutas secas"/>
    <n v="49"/>
    <n v="47"/>
    <n v="2303"/>
    <n v="232.60300000000001"/>
  </r>
  <r>
    <n v="1003"/>
    <x v="1"/>
    <n v="4"/>
    <s v="Empresa D"/>
    <s v="Querétaro"/>
    <s v="Querétaro"/>
    <x v="1"/>
    <s v="Bajío"/>
    <d v="2018-01-06T00:00:00"/>
    <s v="Empresa de embarque A"/>
    <s v="Tarjeta de crédito"/>
    <s v="Peras secas"/>
    <s v="Frutas secas"/>
    <n v="420"/>
    <n v="69"/>
    <n v="28980"/>
    <n v="2782.08"/>
  </r>
  <r>
    <n v="1004"/>
    <x v="1"/>
    <n v="4"/>
    <s v="Empresa D"/>
    <s v="Querétaro"/>
    <s v="Querétaro"/>
    <x v="1"/>
    <s v="Bajío"/>
    <d v="2018-01-06T00:00:00"/>
    <s v="Empresa de embarque A"/>
    <s v="Tarjeta de crédito"/>
    <s v="Manzanas secas"/>
    <s v="Frutas secas"/>
    <n v="742"/>
    <n v="89"/>
    <n v="66038"/>
    <n v="6273.6100000000006"/>
  </r>
  <r>
    <n v="1005"/>
    <x v="1"/>
    <n v="4"/>
    <s v="Empresa D"/>
    <s v="Querétaro"/>
    <s v="Querétaro"/>
    <x v="1"/>
    <s v="Bajío"/>
    <d v="2018-01-06T00:00:00"/>
    <s v="Empresa de embarque A"/>
    <s v="Tarjeta de crédito"/>
    <s v="Ciruelas secas"/>
    <s v="Frutas secas"/>
    <n v="49"/>
    <n v="11"/>
    <n v="539"/>
    <n v="52.283000000000001"/>
  </r>
  <r>
    <n v="1006"/>
    <x v="2"/>
    <n v="12"/>
    <s v="Empresa L"/>
    <s v="Mazatlán"/>
    <s v="Sinaloa"/>
    <x v="0"/>
    <s v="Occidente"/>
    <d v="2018-01-14T00:00:00"/>
    <s v="Empresa de embarque B"/>
    <s v="Tarjeta de crédito"/>
    <s v="Té chai"/>
    <s v="Bebidas"/>
    <n v="252"/>
    <n v="81"/>
    <n v="20412"/>
    <n v="1979.9640000000002"/>
  </r>
  <r>
    <n v="1007"/>
    <x v="2"/>
    <n v="12"/>
    <s v="Empresa L"/>
    <s v="Mazatlán"/>
    <s v="Sinaloa"/>
    <x v="0"/>
    <s v="Occidente"/>
    <d v="2018-01-14T00:00:00"/>
    <s v="Empresa de embarque B"/>
    <s v="Tarjeta de crédito"/>
    <s v="Café"/>
    <s v="Bebidas"/>
    <n v="644"/>
    <n v="44"/>
    <n v="28336"/>
    <n v="2776.9279999999999"/>
  </r>
  <r>
    <n v="1008"/>
    <x v="3"/>
    <n v="8"/>
    <s v="Empresa H"/>
    <s v="Monterrey"/>
    <s v="Nuevo León"/>
    <x v="2"/>
    <s v="Norte"/>
    <d v="2018-01-10T00:00:00"/>
    <s v="Empresa de embarque C"/>
    <s v="Tarjeta de crédito"/>
    <s v="Galletas de chocolate"/>
    <s v="Productos horneados"/>
    <n v="128.79999999999998"/>
    <n v="38"/>
    <n v="4894.3999999999996"/>
    <n v="504.1232"/>
  </r>
  <r>
    <n v="1009"/>
    <x v="1"/>
    <n v="4"/>
    <s v="Empresa D"/>
    <s v="Querétaro"/>
    <s v="Querétaro"/>
    <x v="1"/>
    <s v="Bajío"/>
    <d v="2018-01-06T00:00:00"/>
    <s v="Empresa de embarque C"/>
    <s v="Cheque"/>
    <s v="Galletas de chocolate"/>
    <s v="Productos horneados"/>
    <n v="128.79999999999998"/>
    <n v="88"/>
    <n v="11334.399999999998"/>
    <n v="1110.7711999999999"/>
  </r>
  <r>
    <n v="1010"/>
    <x v="4"/>
    <n v="29"/>
    <s v="Empresa CC"/>
    <s v="Puerto Vallarta"/>
    <s v="Jalisco"/>
    <x v="3"/>
    <s v="Occidente"/>
    <d v="2018-01-31T00:00:00"/>
    <s v="Empresa de embarque B"/>
    <s v="Cheque"/>
    <s v="Chocolate"/>
    <s v="Dulces"/>
    <n v="178.5"/>
    <n v="94"/>
    <n v="16779"/>
    <n v="1711.4580000000001"/>
  </r>
  <r>
    <n v="1011"/>
    <x v="5"/>
    <n v="3"/>
    <s v="Empresa C"/>
    <s v="Acapulco"/>
    <s v="Guerrero"/>
    <x v="0"/>
    <s v="Occidente"/>
    <d v="2018-01-05T00:00:00"/>
    <s v="Empresa de embarque B"/>
    <s v="Efectivo"/>
    <s v="Almejas"/>
    <s v="Sopas"/>
    <n v="135.1"/>
    <n v="91"/>
    <n v="12294.1"/>
    <n v="1290.8805"/>
  </r>
  <r>
    <n v="1012"/>
    <x v="6"/>
    <n v="6"/>
    <s v="Empresa F"/>
    <s v="Tijuana"/>
    <s v="Baja California"/>
    <x v="4"/>
    <s v="Norte"/>
    <d v="2018-01-08T00:00:00"/>
    <s v="Empresa de embarque B"/>
    <s v="Tarjeta de crédito"/>
    <s v="Salsa curry"/>
    <s v="Salsas"/>
    <n v="560"/>
    <n v="32"/>
    <n v="17920"/>
    <n v="1863.68"/>
  </r>
  <r>
    <n v="1013"/>
    <x v="7"/>
    <n v="28"/>
    <s v="Empresa BB"/>
    <s v="Toluca"/>
    <s v="Estado de México"/>
    <x v="5"/>
    <s v="Centro"/>
    <d v="2018-01-30T00:00:00"/>
    <s v="Empresa de embarque C"/>
    <s v="Cheque"/>
    <s v="Café"/>
    <s v="Bebidas"/>
    <n v="644"/>
    <n v="55"/>
    <n v="35420"/>
    <n v="3542"/>
  </r>
  <r>
    <n v="1014"/>
    <x v="3"/>
    <n v="8"/>
    <s v="Empresa H"/>
    <s v="Monterrey"/>
    <s v="Nuevo León"/>
    <x v="2"/>
    <s v="Norte"/>
    <d v="2018-01-10T00:00:00"/>
    <s v="Empresa de embarque C"/>
    <s v="Cheque"/>
    <s v="Chocolate"/>
    <s v="Dulces"/>
    <n v="178.5"/>
    <n v="47"/>
    <n v="8389.5"/>
    <n v="864.11850000000004"/>
  </r>
  <r>
    <n v="1015"/>
    <x v="8"/>
    <n v="10"/>
    <s v="Empresa J"/>
    <s v="León"/>
    <s v="Guanajuato"/>
    <x v="6"/>
    <s v="Bajío"/>
    <d v="2018-01-12T00:00:00"/>
    <s v="Empresa de embarque B"/>
    <s v="Tarjeta de crédito"/>
    <s v="Té verde"/>
    <s v="Bebidas"/>
    <n v="41.86"/>
    <n v="90"/>
    <n v="3767.4"/>
    <n v="388.04220000000009"/>
  </r>
  <r>
    <n v="1016"/>
    <x v="9"/>
    <n v="7"/>
    <s v="Empresa G"/>
    <s v="Chihuahua"/>
    <s v="Chihuahua"/>
    <x v="2"/>
    <s v="Norte"/>
    <m/>
    <m/>
    <m/>
    <s v="Café"/>
    <s v="Bebidas"/>
    <n v="644"/>
    <n v="24"/>
    <n v="15456"/>
    <n v="1545.6000000000001"/>
  </r>
  <r>
    <n v="1017"/>
    <x v="8"/>
    <n v="10"/>
    <s v="Empresa J"/>
    <s v="León"/>
    <s v="Guanajuato"/>
    <x v="6"/>
    <s v="Bajío"/>
    <d v="2018-01-12T00:00:00"/>
    <s v="Empresa de embarque A"/>
    <m/>
    <s v="Jalea de fresa"/>
    <s v="Mermeladas y jaleas"/>
    <n v="350"/>
    <n v="34"/>
    <n v="11900"/>
    <n v="1130.5"/>
  </r>
  <r>
    <n v="1018"/>
    <x v="8"/>
    <n v="10"/>
    <s v="Empresa J"/>
    <s v="León"/>
    <s v="Guanajuato"/>
    <x v="6"/>
    <s v="Bajío"/>
    <d v="2018-01-12T00:00:00"/>
    <s v="Empresa de embarque A"/>
    <m/>
    <s v="Condimento cajún"/>
    <s v="Condimentos"/>
    <n v="308"/>
    <n v="17"/>
    <n v="5236"/>
    <n v="502.65599999999995"/>
  </r>
  <r>
    <n v="1019"/>
    <x v="8"/>
    <n v="10"/>
    <s v="Empresa J"/>
    <s v="León"/>
    <s v="Guanajuato"/>
    <x v="6"/>
    <s v="Bajío"/>
    <d v="2018-01-12T00:00:00"/>
    <s v="Empresa de embarque A"/>
    <m/>
    <s v="Galletas de chocolate"/>
    <s v="Productos horneados"/>
    <n v="128.79999999999998"/>
    <n v="44"/>
    <n v="5667.1999999999989"/>
    <n v="589.38879999999995"/>
  </r>
  <r>
    <n v="1020"/>
    <x v="10"/>
    <n v="11"/>
    <s v="Empresa K"/>
    <s v="Ciudad de México"/>
    <s v="Ciudad de México"/>
    <x v="5"/>
    <s v="Centro"/>
    <m/>
    <s v="Empresa de embarque C"/>
    <m/>
    <s v="Ciruelas secas"/>
    <s v="Frutas secas"/>
    <n v="49"/>
    <n v="81"/>
    <n v="3969"/>
    <n v="384.99299999999999"/>
  </r>
  <r>
    <n v="1021"/>
    <x v="10"/>
    <n v="11"/>
    <s v="Empresa K"/>
    <s v="Ciudad de México"/>
    <s v="Ciudad de México"/>
    <x v="5"/>
    <s v="Centro"/>
    <m/>
    <s v="Empresa de embarque C"/>
    <m/>
    <s v="Té verde"/>
    <s v="Bebidas"/>
    <n v="41.86"/>
    <n v="49"/>
    <n v="2051.14"/>
    <n v="211.26742000000007"/>
  </r>
  <r>
    <n v="1022"/>
    <x v="11"/>
    <n v="1"/>
    <s v="Empresa A"/>
    <s v="Torreón"/>
    <s v="Coahuila"/>
    <x v="2"/>
    <s v="Norte"/>
    <m/>
    <m/>
    <m/>
    <s v="Té chai"/>
    <s v="Bebidas"/>
    <n v="252"/>
    <n v="42"/>
    <n v="10584"/>
    <n v="1058.4000000000001"/>
  </r>
  <r>
    <n v="1023"/>
    <x v="11"/>
    <n v="1"/>
    <s v="Empresa A"/>
    <s v="Torreón"/>
    <s v="Coahuila"/>
    <x v="2"/>
    <s v="Norte"/>
    <m/>
    <m/>
    <m/>
    <s v="Café"/>
    <s v="Bebidas"/>
    <n v="644"/>
    <n v="58"/>
    <n v="37352"/>
    <n v="3772.5520000000001"/>
  </r>
  <r>
    <n v="1024"/>
    <x v="11"/>
    <n v="1"/>
    <s v="Empresa A"/>
    <s v="Torreón"/>
    <s v="Coahuila"/>
    <x v="2"/>
    <s v="Norte"/>
    <m/>
    <m/>
    <m/>
    <s v="Té verde"/>
    <s v="Bebidas"/>
    <n v="41.86"/>
    <n v="67"/>
    <n v="2804.62"/>
    <n v="280.46199999999999"/>
  </r>
  <r>
    <n v="1025"/>
    <x v="7"/>
    <n v="28"/>
    <s v="Empresa BB"/>
    <s v="Toluca"/>
    <s v="Estado de México"/>
    <x v="5"/>
    <s v="Centro"/>
    <d v="2018-01-30T00:00:00"/>
    <s v="Empresa de embarque C"/>
    <s v="Tarjeta de crédito"/>
    <s v="Almejas"/>
    <s v="Sopas"/>
    <n v="135.1"/>
    <n v="100"/>
    <n v="13510"/>
    <n v="1310.47"/>
  </r>
  <r>
    <n v="1026"/>
    <x v="7"/>
    <n v="28"/>
    <s v="Empresa BB"/>
    <s v="Toluca"/>
    <s v="Estado de México"/>
    <x v="5"/>
    <s v="Centro"/>
    <d v="2018-01-30T00:00:00"/>
    <s v="Empresa de embarque C"/>
    <s v="Tarjeta de crédito"/>
    <s v="Carne de cangrejo"/>
    <s v="Carne enlatada"/>
    <n v="257.59999999999997"/>
    <n v="63"/>
    <n v="16228.799999999997"/>
    <n v="1606.6511999999998"/>
  </r>
  <r>
    <n v="1027"/>
    <x v="12"/>
    <n v="9"/>
    <s v="Empresa I"/>
    <s v="Guadalajara"/>
    <s v="Jalisco"/>
    <x v="7"/>
    <s v="Occidente"/>
    <d v="2018-01-11T00:00:00"/>
    <s v="Empresa de embarque A"/>
    <s v="Cheque"/>
    <s v="Ravioli"/>
    <s v="Pasta"/>
    <n v="273"/>
    <n v="57"/>
    <n v="15561"/>
    <n v="1540.539"/>
  </r>
  <r>
    <n v="1028"/>
    <x v="12"/>
    <n v="9"/>
    <s v="Empresa I"/>
    <s v="Guadalajara"/>
    <s v="Jalisco"/>
    <x v="7"/>
    <s v="Occidente"/>
    <d v="2018-01-11T00:00:00"/>
    <s v="Empresa de embarque A"/>
    <s v="Cheque"/>
    <s v="Mozzarella"/>
    <s v="Productos lácteos"/>
    <n v="487.19999999999993"/>
    <n v="81"/>
    <n v="39463.199999999997"/>
    <n v="4143.6359999999995"/>
  </r>
  <r>
    <n v="1029"/>
    <x v="6"/>
    <n v="6"/>
    <s v="Empresa F"/>
    <s v="Tijuana"/>
    <s v="Baja California"/>
    <x v="4"/>
    <s v="Norte"/>
    <d v="2018-01-08T00:00:00"/>
    <s v="Empresa de embarque B"/>
    <s v="Tarjeta de crédito"/>
    <s v="Cerveza"/>
    <s v="Bebidas"/>
    <n v="196"/>
    <n v="71"/>
    <n v="13916"/>
    <n v="1335.9360000000001"/>
  </r>
  <r>
    <n v="1030"/>
    <x v="13"/>
    <n v="8"/>
    <s v="Empresa H"/>
    <s v="Monterrey"/>
    <s v="Nuevo León"/>
    <x v="2"/>
    <s v="Norte"/>
    <d v="2018-02-10T00:00:00"/>
    <s v="Empresa de embarque B"/>
    <s v="Cheque"/>
    <s v="Salsa curry"/>
    <s v="Salsas"/>
    <n v="560"/>
    <n v="32"/>
    <n v="17920"/>
    <n v="1809.92"/>
  </r>
  <r>
    <n v="1031"/>
    <x v="14"/>
    <n v="3"/>
    <s v="Empresa C"/>
    <s v="Acapulco"/>
    <s v="Guerrero"/>
    <x v="0"/>
    <s v="Occidente"/>
    <d v="2018-02-05T00:00:00"/>
    <s v="Empresa de embarque B"/>
    <s v="Efectivo"/>
    <s v="Jarabe"/>
    <s v="Condimentos"/>
    <n v="140"/>
    <n v="63"/>
    <n v="8820"/>
    <n v="917.28"/>
  </r>
  <r>
    <n v="1032"/>
    <x v="14"/>
    <n v="3"/>
    <s v="Empresa C"/>
    <s v="Acapulco"/>
    <s v="Guerrero"/>
    <x v="0"/>
    <s v="Occidente"/>
    <d v="2018-02-05T00:00:00"/>
    <s v="Empresa de embarque B"/>
    <s v="Efectivo"/>
    <s v="Salsa curry"/>
    <s v="Salsas"/>
    <n v="560"/>
    <n v="30"/>
    <n v="16800"/>
    <n v="1680"/>
  </r>
  <r>
    <n v="1033"/>
    <x v="15"/>
    <n v="6"/>
    <s v="Empresa F"/>
    <s v="Tijuana"/>
    <s v="Baja California"/>
    <x v="4"/>
    <s v="Norte"/>
    <d v="2018-02-08T00:00:00"/>
    <s v="Empresa de embarque B"/>
    <s v="Tarjeta de crédito"/>
    <m/>
    <s v="Tarifa de envío"/>
    <m/>
    <m/>
    <m/>
    <n v="602"/>
  </r>
  <r>
    <n v="1034"/>
    <x v="16"/>
    <n v="28"/>
    <s v="Empresa BB"/>
    <s v="Toluca"/>
    <s v="Estado de México"/>
    <x v="5"/>
    <s v="Centro"/>
    <d v="2018-03-02T00:00:00"/>
    <s v="Empresa de embarque C"/>
    <s v="Cheque"/>
    <m/>
    <s v="Tarifa de envío"/>
    <m/>
    <m/>
    <m/>
    <n v="434"/>
  </r>
  <r>
    <n v="1035"/>
    <x v="13"/>
    <n v="8"/>
    <s v="Empresa H"/>
    <s v="Monterrey"/>
    <s v="Nuevo León"/>
    <x v="2"/>
    <s v="Norte"/>
    <d v="2018-02-10T00:00:00"/>
    <s v="Empresa de embarque C"/>
    <s v="Cheque"/>
    <m/>
    <s v="Tarifa de envío"/>
    <m/>
    <m/>
    <m/>
    <n v="644"/>
  </r>
  <r>
    <n v="1036"/>
    <x v="17"/>
    <n v="10"/>
    <s v="Empresa J"/>
    <s v="León"/>
    <s v="Guanajuato"/>
    <x v="6"/>
    <s v="Bajío"/>
    <d v="2018-02-12T00:00:00"/>
    <s v="Empresa de embarque B"/>
    <s v="Tarjeta de crédito"/>
    <s v="Almendras"/>
    <s v="Frutas secas"/>
    <n v="140"/>
    <n v="47"/>
    <n v="6580"/>
    <n v="684.32"/>
  </r>
  <r>
    <n v="1038"/>
    <x v="17"/>
    <n v="10"/>
    <s v="Empresa J"/>
    <s v="León"/>
    <s v="Guanajuato"/>
    <x v="6"/>
    <s v="Bajío"/>
    <m/>
    <s v="Empresa de embarque A"/>
    <m/>
    <s v="Ciruelas secas"/>
    <s v="Frutas secas"/>
    <n v="49"/>
    <n v="49"/>
    <n v="2401"/>
    <n v="230.49600000000004"/>
  </r>
  <r>
    <n v="1039"/>
    <x v="18"/>
    <n v="11"/>
    <s v="Empresa K"/>
    <s v="Ciudad de México"/>
    <s v="Ciudad de México"/>
    <x v="5"/>
    <s v="Centro"/>
    <m/>
    <s v="Empresa de embarque C"/>
    <m/>
    <s v="Salsa curry"/>
    <s v="Salsas"/>
    <n v="560"/>
    <n v="72"/>
    <n v="40320"/>
    <n v="3991.6800000000003"/>
  </r>
  <r>
    <n v="1040"/>
    <x v="19"/>
    <n v="1"/>
    <s v="Empresa A"/>
    <s v="Torreón"/>
    <s v="Coahuila"/>
    <x v="2"/>
    <s v="Norte"/>
    <m/>
    <s v="Empresa de embarque C"/>
    <m/>
    <s v="Carne de cangrejo"/>
    <s v="Carne enlatada"/>
    <n v="257.59999999999997"/>
    <n v="13"/>
    <n v="3348.7999999999997"/>
    <n v="331.53120000000001"/>
  </r>
  <r>
    <n v="1041"/>
    <x v="16"/>
    <n v="28"/>
    <s v="Empresa BB"/>
    <s v="Toluca"/>
    <s v="Estado de México"/>
    <x v="5"/>
    <s v="Centro"/>
    <d v="2018-03-02T00:00:00"/>
    <s v="Empresa de embarque C"/>
    <s v="Tarjeta de crédito"/>
    <s v="Café"/>
    <s v="Bebidas"/>
    <n v="644"/>
    <n v="32"/>
    <n v="20608"/>
    <n v="2081.4080000000004"/>
  </r>
  <r>
    <n v="1042"/>
    <x v="20"/>
    <n v="9"/>
    <s v="Empresa I"/>
    <s v="Guadalajara"/>
    <s v="Jalisco"/>
    <x v="7"/>
    <s v="Occidente"/>
    <d v="2018-02-11T00:00:00"/>
    <s v="Empresa de embarque A"/>
    <s v="Cheque"/>
    <s v="Almejas"/>
    <s v="Sopas"/>
    <n v="135.1"/>
    <n v="27"/>
    <n v="3647.7"/>
    <n v="346.53150000000005"/>
  </r>
  <r>
    <n v="1043"/>
    <x v="15"/>
    <n v="6"/>
    <s v="Empresa F"/>
    <s v="Tijuana"/>
    <s v="Baja California"/>
    <x v="4"/>
    <s v="Norte"/>
    <d v="2018-02-08T00:00:00"/>
    <s v="Empresa de embarque B"/>
    <s v="Tarjeta de crédito"/>
    <s v="Chocolate"/>
    <s v="Dulces"/>
    <n v="178.5"/>
    <n v="71"/>
    <n v="12673.5"/>
    <n v="1280.0235"/>
  </r>
  <r>
    <n v="1044"/>
    <x v="13"/>
    <n v="8"/>
    <s v="Empresa H"/>
    <s v="Monterrey"/>
    <s v="Nuevo León"/>
    <x v="2"/>
    <s v="Norte"/>
    <d v="2018-02-10T00:00:00"/>
    <s v="Empresa de embarque B"/>
    <s v="Cheque"/>
    <s v="Chocolate"/>
    <s v="Dulces"/>
    <n v="178.5"/>
    <n v="13"/>
    <n v="2320.5"/>
    <n v="220.44749999999996"/>
  </r>
  <r>
    <n v="1045"/>
    <x v="21"/>
    <n v="25"/>
    <s v="Empresa Y"/>
    <s v="León"/>
    <s v="Guanajuato"/>
    <x v="6"/>
    <s v="Bajío"/>
    <d v="2018-02-27T00:00:00"/>
    <s v="Empresa de embarque A"/>
    <s v="Efectivo"/>
    <s v="Condimento cajún"/>
    <s v="Condimentos"/>
    <n v="308"/>
    <n v="98"/>
    <n v="30184"/>
    <n v="2867.4800000000005"/>
  </r>
  <r>
    <n v="1046"/>
    <x v="22"/>
    <n v="26"/>
    <s v="Empresa Z"/>
    <s v="Ciudad de México"/>
    <s v="Ciudad de México"/>
    <x v="5"/>
    <s v="Centro"/>
    <d v="2018-02-28T00:00:00"/>
    <s v="Empresa de embarque C"/>
    <s v="Tarjeta de crédito"/>
    <s v="Jalea de fresa"/>
    <s v="Mermeladas y jaleas"/>
    <n v="350"/>
    <n v="21"/>
    <n v="7350"/>
    <n v="749.7"/>
  </r>
  <r>
    <n v="1047"/>
    <x v="23"/>
    <n v="29"/>
    <s v="Empresa CC"/>
    <s v="Puerto Vallarta"/>
    <s v="Jalisco"/>
    <x v="3"/>
    <s v="Occidente"/>
    <d v="2018-03-03T00:00:00"/>
    <s v="Empresa de embarque B"/>
    <s v="Cheque"/>
    <s v="Cóctel de frutas"/>
    <s v="Frutas y vegetales"/>
    <n v="546"/>
    <n v="26"/>
    <n v="14196"/>
    <n v="1490.5800000000002"/>
  </r>
  <r>
    <n v="1048"/>
    <x v="15"/>
    <n v="6"/>
    <s v="Empresa F"/>
    <s v="Tijuana"/>
    <s v="Baja California"/>
    <x v="4"/>
    <s v="Norte"/>
    <d v="2018-02-08T00:00:00"/>
    <s v="Empresa de embarque C"/>
    <s v="Cheque"/>
    <s v="Peras secas"/>
    <s v="Frutas secas"/>
    <n v="420"/>
    <n v="96"/>
    <n v="40320"/>
    <n v="4152.96"/>
  </r>
  <r>
    <n v="1049"/>
    <x v="15"/>
    <n v="6"/>
    <s v="Empresa F"/>
    <s v="Tijuana"/>
    <s v="Baja California"/>
    <x v="4"/>
    <s v="Norte"/>
    <d v="2018-02-08T00:00:00"/>
    <s v="Empresa de embarque C"/>
    <s v="Cheque"/>
    <s v="Manzanas secas"/>
    <s v="Frutas secas"/>
    <n v="742"/>
    <n v="16"/>
    <n v="11872"/>
    <n v="1234.6880000000003"/>
  </r>
  <r>
    <n v="1050"/>
    <x v="24"/>
    <n v="4"/>
    <s v="Empresa D"/>
    <s v="Querétaro"/>
    <s v="Querétaro"/>
    <x v="1"/>
    <s v="Bajío"/>
    <m/>
    <m/>
    <m/>
    <s v="Pasta penne"/>
    <s v="Pasta"/>
    <n v="532"/>
    <n v="96"/>
    <n v="51072"/>
    <n v="4851.84"/>
  </r>
  <r>
    <n v="1051"/>
    <x v="14"/>
    <n v="3"/>
    <s v="Empresa C"/>
    <s v="Acapulco"/>
    <s v="Guerrero"/>
    <x v="0"/>
    <s v="Occidente"/>
    <m/>
    <m/>
    <m/>
    <s v="Té verde"/>
    <s v="Bebidas"/>
    <n v="41.86"/>
    <n v="75"/>
    <n v="3139.5"/>
    <n v="323.36850000000004"/>
  </r>
  <r>
    <n v="1052"/>
    <x v="25"/>
    <n v="9"/>
    <s v="Empresa I"/>
    <s v="Guadalajara"/>
    <s v="Jalisco"/>
    <x v="7"/>
    <s v="Occidente"/>
    <d v="2018-03-11T00:00:00"/>
    <s v="Empresa de embarque A"/>
    <s v="Cheque"/>
    <s v="Ravioli"/>
    <s v="Pasta"/>
    <n v="273"/>
    <n v="55"/>
    <n v="15015"/>
    <n v="1516.5150000000001"/>
  </r>
  <r>
    <n v="1053"/>
    <x v="25"/>
    <n v="9"/>
    <s v="Empresa I"/>
    <s v="Guadalajara"/>
    <s v="Jalisco"/>
    <x v="7"/>
    <s v="Occidente"/>
    <d v="2018-03-11T00:00:00"/>
    <s v="Empresa de embarque A"/>
    <s v="Cheque"/>
    <s v="Mozzarella"/>
    <s v="Productos lácteos"/>
    <n v="487.19999999999993"/>
    <n v="11"/>
    <n v="5359.1999999999989"/>
    <n v="514.4831999999999"/>
  </r>
  <r>
    <n v="1054"/>
    <x v="26"/>
    <n v="6"/>
    <s v="Empresa F"/>
    <s v="Tijuana"/>
    <s v="Baja California"/>
    <x v="4"/>
    <s v="Norte"/>
    <d v="2018-03-08T00:00:00"/>
    <s v="Empresa de embarque B"/>
    <s v="Tarjeta de crédito"/>
    <s v="Cerveza"/>
    <s v="Bebidas"/>
    <n v="196"/>
    <n v="53"/>
    <n v="10388"/>
    <n v="1007.6360000000001"/>
  </r>
  <r>
    <n v="1055"/>
    <x v="27"/>
    <n v="8"/>
    <s v="Empresa H"/>
    <s v="Monterrey"/>
    <s v="Nuevo León"/>
    <x v="2"/>
    <s v="Norte"/>
    <d v="2018-03-10T00:00:00"/>
    <s v="Empresa de embarque B"/>
    <s v="Cheque"/>
    <s v="Salsa curry"/>
    <s v="Salsas"/>
    <n v="560"/>
    <n v="85"/>
    <n v="47600"/>
    <n v="4998"/>
  </r>
  <r>
    <n v="1056"/>
    <x v="27"/>
    <n v="8"/>
    <s v="Empresa H"/>
    <s v="Monterrey"/>
    <s v="Nuevo León"/>
    <x v="2"/>
    <s v="Norte"/>
    <d v="2018-03-10T00:00:00"/>
    <s v="Empresa de embarque B"/>
    <s v="Cheque"/>
    <s v="Galletas de chocolate"/>
    <s v="Productos horneados"/>
    <n v="128.79999999999998"/>
    <n v="97"/>
    <n v="12493.599999999999"/>
    <n v="1274.3472000000002"/>
  </r>
  <r>
    <n v="1057"/>
    <x v="28"/>
    <n v="25"/>
    <s v="Empresa Y"/>
    <s v="León"/>
    <s v="Guanajuato"/>
    <x v="6"/>
    <s v="Bajío"/>
    <d v="2018-03-27T00:00:00"/>
    <s v="Empresa de embarque A"/>
    <s v="Efectivo"/>
    <s v="Bolillos"/>
    <s v="Productos horneados"/>
    <n v="140"/>
    <n v="46"/>
    <n v="6440"/>
    <n v="650.44000000000005"/>
  </r>
  <r>
    <n v="1058"/>
    <x v="29"/>
    <n v="26"/>
    <s v="Empresa Z"/>
    <s v="Ciudad de México"/>
    <s v="Ciudad de México"/>
    <x v="5"/>
    <s v="Centro"/>
    <d v="2018-03-28T00:00:00"/>
    <s v="Empresa de embarque C"/>
    <s v="Tarjeta de crédito"/>
    <s v="Aceite de oliva"/>
    <s v="Aceite"/>
    <n v="298.90000000000003"/>
    <n v="97"/>
    <n v="28993.300000000003"/>
    <n v="2754.3634999999999"/>
  </r>
  <r>
    <n v="1059"/>
    <x v="29"/>
    <n v="26"/>
    <s v="Empresa Z"/>
    <s v="Ciudad de México"/>
    <s v="Ciudad de México"/>
    <x v="5"/>
    <s v="Centro"/>
    <d v="2018-03-28T00:00:00"/>
    <s v="Empresa de embarque C"/>
    <s v="Tarjeta de crédito"/>
    <s v="Almejas"/>
    <s v="Sopas"/>
    <n v="135.1"/>
    <n v="97"/>
    <n v="13104.699999999999"/>
    <n v="1336.6794000000002"/>
  </r>
  <r>
    <n v="1060"/>
    <x v="29"/>
    <n v="26"/>
    <s v="Empresa Z"/>
    <s v="Ciudad de México"/>
    <s v="Ciudad de México"/>
    <x v="5"/>
    <s v="Centro"/>
    <d v="2018-03-28T00:00:00"/>
    <s v="Empresa de embarque C"/>
    <s v="Tarjeta de crédito"/>
    <s v="Carne de cangrejo"/>
    <s v="Carne enlatada"/>
    <n v="257.59999999999997"/>
    <n v="65"/>
    <n v="16743.999999999996"/>
    <n v="1724.6320000000003"/>
  </r>
  <r>
    <n v="1061"/>
    <x v="30"/>
    <n v="29"/>
    <s v="Empresa CC"/>
    <s v="Puerto Vallarta"/>
    <s v="Jalisco"/>
    <x v="3"/>
    <s v="Occidente"/>
    <d v="2018-03-31T00:00:00"/>
    <s v="Empresa de embarque B"/>
    <s v="Cheque"/>
    <s v="Cerveza"/>
    <s v="Bebidas"/>
    <n v="196"/>
    <n v="72"/>
    <n v="14112"/>
    <n v="1411.2000000000003"/>
  </r>
  <r>
    <n v="1062"/>
    <x v="26"/>
    <n v="6"/>
    <s v="Empresa F"/>
    <s v="Tijuana"/>
    <s v="Baja California"/>
    <x v="4"/>
    <s v="Norte"/>
    <d v="2018-03-08T00:00:00"/>
    <s v="Empresa de embarque C"/>
    <s v="Cheque"/>
    <s v="Chocolate"/>
    <s v="Dulces"/>
    <n v="178.5"/>
    <n v="16"/>
    <n v="2856"/>
    <n v="282.74400000000003"/>
  </r>
  <r>
    <n v="1064"/>
    <x v="31"/>
    <n v="4"/>
    <s v="Empresa D"/>
    <s v="Querétaro"/>
    <s v="Querétaro"/>
    <x v="1"/>
    <s v="Bajío"/>
    <d v="2018-03-06T00:00:00"/>
    <s v="Empresa de embarque A"/>
    <s v="Tarjeta de crédito"/>
    <s v="Mermelada de zarzamora"/>
    <s v="Mermeladas y jaleas"/>
    <n v="1134"/>
    <n v="77"/>
    <n v="87318"/>
    <n v="8993.7540000000008"/>
  </r>
  <r>
    <n v="1065"/>
    <x v="31"/>
    <n v="4"/>
    <s v="Empresa D"/>
    <s v="Querétaro"/>
    <s v="Querétaro"/>
    <x v="1"/>
    <s v="Bajío"/>
    <d v="2018-03-06T00:00:00"/>
    <s v="Empresa de embarque A"/>
    <s v="Tarjeta de crédito"/>
    <s v="Arroz de grano largo"/>
    <s v="Granos"/>
    <n v="98"/>
    <n v="37"/>
    <n v="3626"/>
    <n v="344.47"/>
  </r>
  <r>
    <n v="1067"/>
    <x v="27"/>
    <n v="8"/>
    <s v="Empresa H"/>
    <s v="Monterrey"/>
    <s v="Nuevo León"/>
    <x v="2"/>
    <s v="Norte"/>
    <d v="2018-03-10T00:00:00"/>
    <s v="Empresa de embarque C"/>
    <s v="Tarjeta de crédito"/>
    <s v="Mozzarella"/>
    <s v="Productos lácteos"/>
    <n v="487.19999999999993"/>
    <n v="63"/>
    <n v="30693.599999999995"/>
    <n v="3038.6664000000001"/>
  </r>
  <r>
    <n v="1070"/>
    <x v="32"/>
    <n v="3"/>
    <s v="Empresa C"/>
    <s v="Acapulco"/>
    <s v="Guerrero"/>
    <x v="0"/>
    <s v="Occidente"/>
    <d v="2018-03-05T00:00:00"/>
    <s v="Empresa de embarque B"/>
    <s v="Efectivo"/>
    <s v="Jarabe"/>
    <s v="Condimentos"/>
    <n v="140"/>
    <n v="48"/>
    <n v="6720"/>
    <n v="672"/>
  </r>
  <r>
    <n v="1071"/>
    <x v="32"/>
    <n v="3"/>
    <s v="Empresa C"/>
    <s v="Acapulco"/>
    <s v="Guerrero"/>
    <x v="0"/>
    <s v="Occidente"/>
    <d v="2018-03-05T00:00:00"/>
    <s v="Empresa de embarque B"/>
    <s v="Efectivo"/>
    <s v="Salsa curry"/>
    <s v="Salsas"/>
    <n v="560"/>
    <n v="71"/>
    <n v="39760"/>
    <n v="4135.04"/>
  </r>
  <r>
    <n v="1075"/>
    <x v="33"/>
    <n v="10"/>
    <s v="Empresa J"/>
    <s v="León"/>
    <s v="Guanajuato"/>
    <x v="6"/>
    <s v="Bajío"/>
    <d v="2018-03-12T00:00:00"/>
    <s v="Empresa de embarque B"/>
    <s v="Tarjeta de crédito"/>
    <s v="Almendras"/>
    <s v="Frutas secas"/>
    <n v="140"/>
    <n v="55"/>
    <n v="7700"/>
    <n v="770"/>
  </r>
  <r>
    <n v="1077"/>
    <x v="33"/>
    <n v="10"/>
    <s v="Empresa J"/>
    <s v="León"/>
    <s v="Guanajuato"/>
    <x v="6"/>
    <s v="Bajío"/>
    <m/>
    <s v="Empresa de embarque A"/>
    <m/>
    <s v="Ciruelas secas"/>
    <s v="Frutas secas"/>
    <n v="49"/>
    <n v="21"/>
    <n v="1029"/>
    <n v="102.9"/>
  </r>
  <r>
    <n v="1078"/>
    <x v="34"/>
    <n v="11"/>
    <s v="Empresa K"/>
    <s v="Ciudad de México"/>
    <s v="Ciudad de México"/>
    <x v="5"/>
    <s v="Centro"/>
    <m/>
    <s v="Empresa de embarque C"/>
    <m/>
    <s v="Salsa curry"/>
    <s v="Salsas"/>
    <n v="560"/>
    <n v="67"/>
    <n v="37520"/>
    <n v="3789.52"/>
  </r>
  <r>
    <n v="1079"/>
    <x v="23"/>
    <n v="1"/>
    <s v="Empresa A"/>
    <s v="Torreón"/>
    <s v="Coahuila"/>
    <x v="2"/>
    <s v="Norte"/>
    <m/>
    <s v="Empresa de embarque C"/>
    <m/>
    <s v="Carne de cangrejo"/>
    <s v="Carne enlatada"/>
    <n v="257.59999999999997"/>
    <n v="75"/>
    <n v="19319.999999999996"/>
    <n v="1932"/>
  </r>
  <r>
    <n v="1080"/>
    <x v="35"/>
    <n v="28"/>
    <s v="Empresa BB"/>
    <s v="Toluca"/>
    <s v="Estado de México"/>
    <x v="5"/>
    <s v="Centro"/>
    <d v="2018-03-30T00:00:00"/>
    <s v="Empresa de embarque C"/>
    <s v="Tarjeta de crédito"/>
    <s v="Café"/>
    <s v="Bebidas"/>
    <n v="644"/>
    <n v="17"/>
    <n v="10948"/>
    <n v="1127.644"/>
  </r>
  <r>
    <n v="1081"/>
    <x v="36"/>
    <n v="4"/>
    <s v="Empresa D"/>
    <s v="Querétaro"/>
    <s v="Querétaro"/>
    <x v="1"/>
    <s v="Bajío"/>
    <d v="2018-04-06T00:00:00"/>
    <s v="Empresa de embarque A"/>
    <s v="Tarjeta de crédito"/>
    <s v="Ciruelas secas"/>
    <s v="Frutas secas"/>
    <n v="49"/>
    <n v="48"/>
    <n v="2352"/>
    <n v="228.14400000000001"/>
  </r>
  <r>
    <n v="1082"/>
    <x v="37"/>
    <n v="12"/>
    <s v="Empresa L"/>
    <s v="Mazatlán"/>
    <s v="Sinaloa"/>
    <x v="0"/>
    <s v="Occidente"/>
    <d v="2018-04-14T00:00:00"/>
    <s v="Empresa de embarque B"/>
    <s v="Tarjeta de crédito"/>
    <s v="Té chai"/>
    <s v="Bebidas"/>
    <n v="252"/>
    <n v="74"/>
    <n v="18648"/>
    <n v="1920.7440000000004"/>
  </r>
  <r>
    <n v="1083"/>
    <x v="37"/>
    <n v="12"/>
    <s v="Empresa L"/>
    <s v="Mazatlán"/>
    <s v="Sinaloa"/>
    <x v="0"/>
    <s v="Occidente"/>
    <d v="2018-04-14T00:00:00"/>
    <s v="Empresa de embarque B"/>
    <s v="Tarjeta de crédito"/>
    <s v="Café"/>
    <s v="Bebidas"/>
    <n v="644"/>
    <n v="96"/>
    <n v="61824"/>
    <n v="5996.9280000000008"/>
  </r>
  <r>
    <n v="1084"/>
    <x v="38"/>
    <n v="8"/>
    <s v="Empresa H"/>
    <s v="Monterrey"/>
    <s v="Nuevo León"/>
    <x v="2"/>
    <s v="Norte"/>
    <d v="2018-04-10T00:00:00"/>
    <s v="Empresa de embarque C"/>
    <s v="Tarjeta de crédito"/>
    <s v="Galletas de chocolate"/>
    <s v="Productos horneados"/>
    <n v="128.79999999999998"/>
    <n v="12"/>
    <n v="1545.6"/>
    <n v="159.1968"/>
  </r>
  <r>
    <n v="1085"/>
    <x v="36"/>
    <n v="4"/>
    <s v="Empresa D"/>
    <s v="Querétaro"/>
    <s v="Querétaro"/>
    <x v="1"/>
    <s v="Bajío"/>
    <d v="2018-04-06T00:00:00"/>
    <s v="Empresa de embarque C"/>
    <s v="Cheque"/>
    <s v="Galletas de chocolate"/>
    <s v="Productos horneados"/>
    <n v="128.79999999999998"/>
    <n v="62"/>
    <n v="7985.5999999999985"/>
    <n v="822.51679999999999"/>
  </r>
  <r>
    <n v="1086"/>
    <x v="39"/>
    <n v="29"/>
    <s v="Empresa CC"/>
    <s v="Puerto Vallarta"/>
    <s v="Jalisco"/>
    <x v="3"/>
    <s v="Occidente"/>
    <d v="2018-05-01T00:00:00"/>
    <s v="Empresa de embarque B"/>
    <s v="Cheque"/>
    <s v="Chocolate"/>
    <s v="Dulces"/>
    <n v="178.5"/>
    <n v="35"/>
    <n v="6247.5"/>
    <n v="643.49250000000006"/>
  </r>
  <r>
    <n v="1087"/>
    <x v="40"/>
    <n v="3"/>
    <s v="Empresa C"/>
    <s v="Acapulco"/>
    <s v="Guerrero"/>
    <x v="0"/>
    <s v="Occidente"/>
    <d v="2018-04-05T00:00:00"/>
    <s v="Empresa de embarque B"/>
    <s v="Efectivo"/>
    <s v="Almejas"/>
    <s v="Sopas"/>
    <n v="135.1"/>
    <n v="95"/>
    <n v="12834.5"/>
    <n v="1283.4500000000003"/>
  </r>
  <r>
    <n v="1088"/>
    <x v="41"/>
    <n v="6"/>
    <s v="Empresa F"/>
    <s v="Tijuana"/>
    <s v="Baja California"/>
    <x v="4"/>
    <s v="Norte"/>
    <d v="2018-04-08T00:00:00"/>
    <s v="Empresa de embarque B"/>
    <s v="Tarjeta de crédito"/>
    <s v="Salsa curry"/>
    <s v="Salsas"/>
    <n v="560"/>
    <n v="17"/>
    <n v="9520"/>
    <n v="961.5200000000001"/>
  </r>
  <r>
    <n v="1089"/>
    <x v="42"/>
    <n v="28"/>
    <s v="Empresa BB"/>
    <s v="Toluca"/>
    <s v="Estado de México"/>
    <x v="5"/>
    <s v="Centro"/>
    <d v="2018-04-30T00:00:00"/>
    <s v="Empresa de embarque C"/>
    <s v="Cheque"/>
    <s v="Café"/>
    <s v="Bebidas"/>
    <n v="644"/>
    <n v="96"/>
    <n v="61824"/>
    <n v="6491.52"/>
  </r>
  <r>
    <n v="1090"/>
    <x v="38"/>
    <n v="8"/>
    <s v="Empresa H"/>
    <s v="Monterrey"/>
    <s v="Nuevo León"/>
    <x v="2"/>
    <s v="Norte"/>
    <d v="2018-04-10T00:00:00"/>
    <s v="Empresa de embarque C"/>
    <s v="Cheque"/>
    <s v="Chocolate"/>
    <s v="Dulces"/>
    <n v="178.5"/>
    <n v="83"/>
    <n v="14815.5"/>
    <n v="1437.1034999999999"/>
  </r>
  <r>
    <n v="1091"/>
    <x v="43"/>
    <n v="10"/>
    <s v="Empresa J"/>
    <s v="León"/>
    <s v="Guanajuato"/>
    <x v="6"/>
    <s v="Bajío"/>
    <d v="2018-04-12T00:00:00"/>
    <s v="Empresa de embarque B"/>
    <s v="Tarjeta de crédito"/>
    <s v="Té verde"/>
    <s v="Bebidas"/>
    <n v="41.86"/>
    <n v="88"/>
    <n v="3683.68"/>
    <n v="364.68432000000001"/>
  </r>
  <r>
    <n v="1092"/>
    <x v="44"/>
    <n v="7"/>
    <s v="Empresa G"/>
    <s v="Chihuahua"/>
    <s v="Chihuahua"/>
    <x v="2"/>
    <s v="Norte"/>
    <m/>
    <m/>
    <m/>
    <s v="Café"/>
    <s v="Bebidas"/>
    <n v="644"/>
    <n v="59"/>
    <n v="37996"/>
    <n v="3989.5800000000004"/>
  </r>
  <r>
    <n v="1093"/>
    <x v="43"/>
    <n v="10"/>
    <s v="Empresa J"/>
    <s v="León"/>
    <s v="Guanajuato"/>
    <x v="6"/>
    <s v="Bajío"/>
    <d v="2018-04-12T00:00:00"/>
    <s v="Empresa de embarque A"/>
    <m/>
    <s v="Jalea de fresa"/>
    <s v="Mermeladas y jaleas"/>
    <n v="350"/>
    <n v="27"/>
    <n v="9450"/>
    <n v="963.89999999999986"/>
  </r>
  <r>
    <n v="1094"/>
    <x v="43"/>
    <n v="10"/>
    <s v="Empresa J"/>
    <s v="León"/>
    <s v="Guanajuato"/>
    <x v="6"/>
    <s v="Bajío"/>
    <d v="2018-04-12T00:00:00"/>
    <s v="Empresa de embarque A"/>
    <m/>
    <s v="Condimento cajún"/>
    <s v="Condimentos"/>
    <n v="308"/>
    <n v="37"/>
    <n v="11396"/>
    <n v="1196.5800000000002"/>
  </r>
  <r>
    <n v="1095"/>
    <x v="43"/>
    <n v="10"/>
    <s v="Empresa J"/>
    <s v="León"/>
    <s v="Guanajuato"/>
    <x v="6"/>
    <s v="Bajío"/>
    <d v="2018-04-12T00:00:00"/>
    <s v="Empresa de embarque A"/>
    <m/>
    <s v="Galletas de chocolate"/>
    <s v="Productos horneados"/>
    <n v="128.79999999999998"/>
    <n v="75"/>
    <n v="9659.9999999999982"/>
    <n v="966"/>
  </r>
  <r>
    <n v="1096"/>
    <x v="45"/>
    <n v="11"/>
    <s v="Empresa K"/>
    <s v="Ciudad de México"/>
    <s v="Ciudad de México"/>
    <x v="5"/>
    <s v="Centro"/>
    <m/>
    <s v="Empresa de embarque C"/>
    <m/>
    <s v="Ciruelas secas"/>
    <s v="Frutas secas"/>
    <n v="49"/>
    <n v="71"/>
    <n v="3479"/>
    <n v="337.46300000000002"/>
  </r>
  <r>
    <n v="1097"/>
    <x v="45"/>
    <n v="11"/>
    <s v="Empresa K"/>
    <s v="Ciudad de México"/>
    <s v="Ciudad de México"/>
    <x v="5"/>
    <s v="Centro"/>
    <m/>
    <s v="Empresa de embarque C"/>
    <m/>
    <s v="Té verde"/>
    <s v="Bebidas"/>
    <n v="41.86"/>
    <n v="88"/>
    <n v="3683.68"/>
    <n v="364.68432000000001"/>
  </r>
  <r>
    <n v="1098"/>
    <x v="46"/>
    <n v="1"/>
    <s v="Empresa A"/>
    <s v="Torreón"/>
    <s v="Coahuila"/>
    <x v="2"/>
    <s v="Norte"/>
    <m/>
    <m/>
    <m/>
    <s v="Té chai"/>
    <s v="Bebidas"/>
    <n v="252"/>
    <n v="55"/>
    <n v="13860"/>
    <n v="1358.28"/>
  </r>
  <r>
    <n v="1099"/>
    <x v="47"/>
    <n v="29"/>
    <s v="Empresa CC"/>
    <s v="Puerto Vallarta"/>
    <s v="Jalisco"/>
    <x v="3"/>
    <s v="Occidente"/>
    <d v="2018-05-31T00:00:00"/>
    <s v="Empresa de embarque B"/>
    <s v="Cheque"/>
    <s v="Chocolate"/>
    <s v="Dulces"/>
    <n v="178.5"/>
    <n v="14"/>
    <n v="2499"/>
    <n v="237.405"/>
  </r>
  <r>
    <n v="1100"/>
    <x v="48"/>
    <n v="3"/>
    <s v="Empresa C"/>
    <s v="Acapulco"/>
    <s v="Guerrero"/>
    <x v="0"/>
    <s v="Occidente"/>
    <d v="2018-05-05T00:00:00"/>
    <s v="Empresa de embarque B"/>
    <s v="Efectivo"/>
    <s v="Almejas"/>
    <s v="Sopas"/>
    <n v="135.1"/>
    <n v="43"/>
    <n v="5809.3"/>
    <n v="592.54860000000008"/>
  </r>
  <r>
    <n v="1101"/>
    <x v="49"/>
    <n v="6"/>
    <s v="Empresa F"/>
    <s v="Tijuana"/>
    <s v="Baja California"/>
    <x v="4"/>
    <s v="Norte"/>
    <d v="2018-05-08T00:00:00"/>
    <s v="Empresa de embarque B"/>
    <s v="Tarjeta de crédito"/>
    <s v="Salsa curry"/>
    <s v="Salsas"/>
    <n v="560"/>
    <n v="63"/>
    <n v="35280"/>
    <n v="3563.28"/>
  </r>
  <r>
    <n v="1102"/>
    <x v="50"/>
    <n v="28"/>
    <s v="Empresa BB"/>
    <s v="Toluca"/>
    <s v="Estado de México"/>
    <x v="5"/>
    <s v="Centro"/>
    <d v="2018-05-30T00:00:00"/>
    <s v="Empresa de embarque C"/>
    <s v="Cheque"/>
    <s v="Café"/>
    <s v="Bebidas"/>
    <n v="644"/>
    <n v="36"/>
    <n v="23184"/>
    <n v="2318.4000000000005"/>
  </r>
  <r>
    <n v="1103"/>
    <x v="51"/>
    <n v="8"/>
    <s v="Empresa H"/>
    <s v="Monterrey"/>
    <s v="Nuevo León"/>
    <x v="2"/>
    <s v="Norte"/>
    <d v="2018-05-10T00:00:00"/>
    <s v="Empresa de embarque C"/>
    <s v="Cheque"/>
    <s v="Chocolate"/>
    <s v="Dulces"/>
    <n v="178.5"/>
    <n v="41"/>
    <n v="7318.5"/>
    <n v="761.12400000000014"/>
  </r>
  <r>
    <n v="1104"/>
    <x v="52"/>
    <n v="10"/>
    <s v="Empresa J"/>
    <s v="León"/>
    <s v="Guanajuato"/>
    <x v="6"/>
    <s v="Bajío"/>
    <d v="2018-05-12T00:00:00"/>
    <s v="Empresa de embarque B"/>
    <s v="Tarjeta de crédito"/>
    <s v="Té verde"/>
    <s v="Bebidas"/>
    <n v="41.86"/>
    <n v="35"/>
    <n v="1465.1"/>
    <n v="143.57980000000001"/>
  </r>
  <r>
    <n v="1105"/>
    <x v="53"/>
    <n v="7"/>
    <s v="Empresa G"/>
    <s v="Chihuahua"/>
    <s v="Chihuahua"/>
    <x v="2"/>
    <s v="Norte"/>
    <m/>
    <m/>
    <m/>
    <s v="Café"/>
    <s v="Bebidas"/>
    <n v="644"/>
    <n v="31"/>
    <n v="19964"/>
    <n v="1916.5439999999999"/>
  </r>
  <r>
    <n v="1106"/>
    <x v="52"/>
    <n v="10"/>
    <s v="Empresa J"/>
    <s v="León"/>
    <s v="Guanajuato"/>
    <x v="6"/>
    <s v="Bajío"/>
    <d v="2018-05-12T00:00:00"/>
    <s v="Empresa de embarque A"/>
    <m/>
    <s v="Jalea de fresa"/>
    <s v="Mermeladas y jaleas"/>
    <n v="350"/>
    <n v="52"/>
    <n v="18200"/>
    <n v="1729"/>
  </r>
  <r>
    <n v="1107"/>
    <x v="52"/>
    <n v="10"/>
    <s v="Empresa J"/>
    <s v="León"/>
    <s v="Guanajuato"/>
    <x v="6"/>
    <s v="Bajío"/>
    <d v="2018-05-12T00:00:00"/>
    <s v="Empresa de embarque A"/>
    <m/>
    <s v="Condimento cajún"/>
    <s v="Condimentos"/>
    <n v="308"/>
    <n v="30"/>
    <n v="9240"/>
    <n v="942.48000000000013"/>
  </r>
  <r>
    <n v="1108"/>
    <x v="52"/>
    <n v="10"/>
    <s v="Empresa J"/>
    <s v="León"/>
    <s v="Guanajuato"/>
    <x v="6"/>
    <s v="Bajío"/>
    <d v="2018-05-12T00:00:00"/>
    <s v="Empresa de embarque A"/>
    <m/>
    <s v="Galletas de chocolate"/>
    <s v="Productos horneados"/>
    <n v="128.79999999999998"/>
    <n v="41"/>
    <n v="5280.7999999999993"/>
    <n v="538.64160000000004"/>
  </r>
  <r>
    <n v="1109"/>
    <x v="54"/>
    <n v="11"/>
    <s v="Empresa K"/>
    <s v="Ciudad de México"/>
    <s v="Ciudad de México"/>
    <x v="5"/>
    <s v="Centro"/>
    <m/>
    <s v="Empresa de embarque C"/>
    <m/>
    <s v="Ciruelas secas"/>
    <s v="Frutas secas"/>
    <n v="49"/>
    <n v="44"/>
    <n v="2156"/>
    <n v="213.44400000000002"/>
  </r>
  <r>
    <n v="1110"/>
    <x v="54"/>
    <n v="11"/>
    <s v="Empresa K"/>
    <s v="Ciudad de México"/>
    <s v="Ciudad de México"/>
    <x v="5"/>
    <s v="Centro"/>
    <m/>
    <s v="Empresa de embarque C"/>
    <m/>
    <s v="Té verde"/>
    <s v="Bebidas"/>
    <n v="41.86"/>
    <n v="77"/>
    <n v="3223.22"/>
    <n v="322.32200000000006"/>
  </r>
  <r>
    <n v="1111"/>
    <x v="55"/>
    <n v="1"/>
    <s v="Empresa A"/>
    <s v="Torreón"/>
    <s v="Coahuila"/>
    <x v="2"/>
    <s v="Norte"/>
    <m/>
    <m/>
    <m/>
    <s v="Té chai"/>
    <s v="Bebidas"/>
    <n v="252"/>
    <n v="29"/>
    <n v="7308"/>
    <n v="738.10800000000006"/>
  </r>
  <r>
    <n v="1112"/>
    <x v="55"/>
    <n v="1"/>
    <s v="Empresa A"/>
    <s v="Torreón"/>
    <s v="Coahuila"/>
    <x v="2"/>
    <s v="Norte"/>
    <m/>
    <m/>
    <m/>
    <s v="Café"/>
    <s v="Bebidas"/>
    <n v="644"/>
    <n v="77"/>
    <n v="49588"/>
    <n v="5157.152000000001"/>
  </r>
  <r>
    <n v="1113"/>
    <x v="55"/>
    <n v="1"/>
    <s v="Empresa A"/>
    <s v="Torreón"/>
    <s v="Coahuila"/>
    <x v="2"/>
    <s v="Norte"/>
    <m/>
    <m/>
    <m/>
    <s v="Té verde"/>
    <s v="Bebidas"/>
    <n v="41.86"/>
    <n v="73"/>
    <n v="3055.7799999999997"/>
    <n v="305.57800000000003"/>
  </r>
  <r>
    <n v="1114"/>
    <x v="50"/>
    <n v="28"/>
    <s v="Empresa BB"/>
    <s v="Toluca"/>
    <s v="Estado de México"/>
    <x v="5"/>
    <s v="Centro"/>
    <d v="2018-05-30T00:00:00"/>
    <s v="Empresa de embarque C"/>
    <s v="Tarjeta de crédito"/>
    <s v="Almejas"/>
    <s v="Sopas"/>
    <n v="135.1"/>
    <n v="74"/>
    <n v="9997.4"/>
    <n v="949.75300000000004"/>
  </r>
  <r>
    <n v="1115"/>
    <x v="50"/>
    <n v="28"/>
    <s v="Empresa BB"/>
    <s v="Toluca"/>
    <s v="Estado de México"/>
    <x v="5"/>
    <s v="Centro"/>
    <d v="2018-05-30T00:00:00"/>
    <s v="Empresa de embarque C"/>
    <s v="Tarjeta de crédito"/>
    <s v="Carne de cangrejo"/>
    <s v="Carne enlatada"/>
    <n v="257.59999999999997"/>
    <n v="25"/>
    <n v="6439.9999999999991"/>
    <n v="650.44000000000005"/>
  </r>
  <r>
    <n v="1116"/>
    <x v="56"/>
    <n v="9"/>
    <s v="Empresa I"/>
    <s v="Guadalajara"/>
    <s v="Jalisco"/>
    <x v="7"/>
    <s v="Occidente"/>
    <d v="2018-05-11T00:00:00"/>
    <s v="Empresa de embarque A"/>
    <s v="Cheque"/>
    <s v="Ravioli"/>
    <s v="Pasta"/>
    <n v="273"/>
    <n v="82"/>
    <n v="22386"/>
    <n v="2149.056"/>
  </r>
  <r>
    <n v="1117"/>
    <x v="56"/>
    <n v="9"/>
    <s v="Empresa I"/>
    <s v="Guadalajara"/>
    <s v="Jalisco"/>
    <x v="7"/>
    <s v="Occidente"/>
    <d v="2018-05-11T00:00:00"/>
    <s v="Empresa de embarque A"/>
    <s v="Cheque"/>
    <s v="Mozzarella"/>
    <s v="Productos lácteos"/>
    <n v="487.19999999999993"/>
    <n v="37"/>
    <n v="18026.399999999998"/>
    <n v="1856.7191999999998"/>
  </r>
  <r>
    <n v="1118"/>
    <x v="49"/>
    <n v="6"/>
    <s v="Empresa F"/>
    <s v="Tijuana"/>
    <s v="Baja California"/>
    <x v="4"/>
    <s v="Norte"/>
    <d v="2018-05-08T00:00:00"/>
    <s v="Empresa de embarque B"/>
    <s v="Tarjeta de crédito"/>
    <s v="Cerveza"/>
    <s v="Bebidas"/>
    <n v="196"/>
    <n v="84"/>
    <n v="16464"/>
    <n v="1580.5440000000001"/>
  </r>
  <r>
    <n v="1119"/>
    <x v="51"/>
    <n v="8"/>
    <s v="Empresa H"/>
    <s v="Monterrey"/>
    <s v="Nuevo León"/>
    <x v="2"/>
    <s v="Norte"/>
    <d v="2018-05-10T00:00:00"/>
    <s v="Empresa de embarque B"/>
    <s v="Cheque"/>
    <s v="Salsa curry"/>
    <s v="Salsas"/>
    <n v="560"/>
    <n v="73"/>
    <n v="40880"/>
    <n v="3965.36"/>
  </r>
  <r>
    <n v="1120"/>
    <x v="51"/>
    <n v="8"/>
    <s v="Empresa H"/>
    <s v="Monterrey"/>
    <s v="Nuevo León"/>
    <x v="2"/>
    <s v="Norte"/>
    <d v="2018-05-10T00:00:00"/>
    <s v="Empresa de embarque B"/>
    <s v="Cheque"/>
    <s v="Galletas de chocolate"/>
    <s v="Productos horneados"/>
    <n v="128.79999999999998"/>
    <n v="51"/>
    <n v="6568.7999999999993"/>
    <n v="624.03599999999994"/>
  </r>
  <r>
    <n v="1121"/>
    <x v="57"/>
    <n v="25"/>
    <s v="Empresa Y"/>
    <s v="León"/>
    <s v="Guanajuato"/>
    <x v="6"/>
    <s v="Bajío"/>
    <d v="2018-05-27T00:00:00"/>
    <s v="Empresa de embarque A"/>
    <s v="Efectivo"/>
    <s v="Bolillos"/>
    <s v="Productos horneados"/>
    <n v="140"/>
    <n v="66"/>
    <n v="9240"/>
    <n v="960.96"/>
  </r>
  <r>
    <n v="1122"/>
    <x v="58"/>
    <n v="26"/>
    <s v="Empresa Z"/>
    <s v="Ciudad de México"/>
    <s v="Ciudad de México"/>
    <x v="5"/>
    <s v="Centro"/>
    <d v="2018-05-28T00:00:00"/>
    <s v="Empresa de embarque C"/>
    <s v="Tarjeta de crédito"/>
    <s v="Aceite de oliva"/>
    <s v="Aceite"/>
    <n v="298.90000000000003"/>
    <n v="36"/>
    <n v="10760.400000000001"/>
    <n v="1043.7588000000001"/>
  </r>
  <r>
    <n v="1123"/>
    <x v="58"/>
    <n v="26"/>
    <s v="Empresa Z"/>
    <s v="Ciudad de México"/>
    <s v="Ciudad de México"/>
    <x v="5"/>
    <s v="Centro"/>
    <d v="2018-05-28T00:00:00"/>
    <s v="Empresa de embarque C"/>
    <s v="Tarjeta de crédito"/>
    <s v="Almejas"/>
    <s v="Sopas"/>
    <n v="135.1"/>
    <n v="87"/>
    <n v="11753.699999999999"/>
    <n v="1222.3848"/>
  </r>
  <r>
    <n v="1124"/>
    <x v="58"/>
    <n v="26"/>
    <s v="Empresa Z"/>
    <s v="Ciudad de México"/>
    <s v="Ciudad de México"/>
    <x v="5"/>
    <s v="Centro"/>
    <d v="2018-05-28T00:00:00"/>
    <s v="Empresa de embarque C"/>
    <s v="Tarjeta de crédito"/>
    <s v="Carne de cangrejo"/>
    <s v="Carne enlatada"/>
    <n v="257.59999999999997"/>
    <n v="64"/>
    <n v="16486.399999999998"/>
    <n v="1615.6671999999999"/>
  </r>
  <r>
    <n v="1125"/>
    <x v="47"/>
    <n v="29"/>
    <s v="Empresa CC"/>
    <s v="Puerto Vallarta"/>
    <s v="Jalisco"/>
    <x v="3"/>
    <s v="Occidente"/>
    <d v="2018-05-31T00:00:00"/>
    <s v="Empresa de embarque B"/>
    <s v="Cheque"/>
    <s v="Cerveza"/>
    <s v="Bebidas"/>
    <n v="196"/>
    <n v="21"/>
    <n v="4116"/>
    <n v="432.18000000000006"/>
  </r>
  <r>
    <n v="1126"/>
    <x v="49"/>
    <n v="6"/>
    <s v="Empresa F"/>
    <s v="Tijuana"/>
    <s v="Baja California"/>
    <x v="4"/>
    <s v="Norte"/>
    <d v="2018-05-08T00:00:00"/>
    <s v="Empresa de embarque C"/>
    <s v="Cheque"/>
    <s v="Chocolate"/>
    <s v="Dulces"/>
    <n v="178.5"/>
    <n v="19"/>
    <n v="3391.5"/>
    <n v="342.54149999999998"/>
  </r>
  <r>
    <n v="1128"/>
    <x v="59"/>
    <n v="4"/>
    <s v="Empresa D"/>
    <s v="Querétaro"/>
    <s v="Querétaro"/>
    <x v="1"/>
    <s v="Bajío"/>
    <d v="2018-05-06T00:00:00"/>
    <s v="Empresa de embarque A"/>
    <s v="Tarjeta de crédito"/>
    <s v="Mermelada de zarzamora"/>
    <s v="Mermeladas y jaleas"/>
    <n v="1134"/>
    <n v="23"/>
    <n v="26082"/>
    <n v="2738.61"/>
  </r>
  <r>
    <n v="1129"/>
    <x v="59"/>
    <n v="4"/>
    <s v="Empresa D"/>
    <s v="Querétaro"/>
    <s v="Querétaro"/>
    <x v="1"/>
    <s v="Bajío"/>
    <d v="2018-05-06T00:00:00"/>
    <s v="Empresa de embarque A"/>
    <s v="Tarjeta de crédito"/>
    <s v="Arroz de grano largo"/>
    <s v="Granos"/>
    <n v="98"/>
    <n v="72"/>
    <n v="7056"/>
    <n v="726.76800000000003"/>
  </r>
  <r>
    <n v="1131"/>
    <x v="51"/>
    <n v="8"/>
    <s v="Empresa H"/>
    <s v="Monterrey"/>
    <s v="Nuevo León"/>
    <x v="2"/>
    <s v="Norte"/>
    <d v="2018-05-10T00:00:00"/>
    <s v="Empresa de embarque C"/>
    <s v="Tarjeta de crédito"/>
    <s v="Mozzarella"/>
    <s v="Productos lácteos"/>
    <n v="487.19999999999993"/>
    <n v="22"/>
    <n v="10718.399999999998"/>
    <n v="1050.4031999999997"/>
  </r>
  <r>
    <n v="1134"/>
    <x v="48"/>
    <n v="3"/>
    <s v="Empresa C"/>
    <s v="Acapulco"/>
    <s v="Guerrero"/>
    <x v="0"/>
    <s v="Occidente"/>
    <d v="2018-05-05T00:00:00"/>
    <s v="Empresa de embarque B"/>
    <s v="Efectivo"/>
    <s v="Jarabe"/>
    <s v="Condimentos"/>
    <n v="140"/>
    <n v="82"/>
    <n v="11480"/>
    <n v="1193.92"/>
  </r>
  <r>
    <n v="1135"/>
    <x v="48"/>
    <n v="3"/>
    <s v="Empresa C"/>
    <s v="Acapulco"/>
    <s v="Guerrero"/>
    <x v="0"/>
    <s v="Occidente"/>
    <d v="2018-05-05T00:00:00"/>
    <s v="Empresa de embarque B"/>
    <s v="Efectivo"/>
    <s v="Salsa curry"/>
    <s v="Salsas"/>
    <n v="560"/>
    <n v="98"/>
    <n v="54880"/>
    <n v="5762.4000000000005"/>
  </r>
  <r>
    <n v="1138"/>
    <x v="60"/>
    <n v="7"/>
    <s v="Empresa G"/>
    <s v="Chihuahua"/>
    <s v="Chihuahua"/>
    <x v="2"/>
    <s v="Norte"/>
    <m/>
    <m/>
    <m/>
    <s v="Café"/>
    <s v="Bebidas"/>
    <n v="644"/>
    <n v="71"/>
    <n v="45724"/>
    <n v="4343.78"/>
  </r>
  <r>
    <n v="1139"/>
    <x v="61"/>
    <n v="10"/>
    <s v="Empresa J"/>
    <s v="León"/>
    <s v="Guanajuato"/>
    <x v="6"/>
    <s v="Bajío"/>
    <d v="2018-06-12T00:00:00"/>
    <s v="Empresa de embarque A"/>
    <m/>
    <s v="Jalea de fresa"/>
    <s v="Mermeladas y jaleas"/>
    <n v="350"/>
    <n v="40"/>
    <n v="14000"/>
    <n v="1470"/>
  </r>
  <r>
    <n v="1140"/>
    <x v="61"/>
    <n v="10"/>
    <s v="Empresa J"/>
    <s v="León"/>
    <s v="Guanajuato"/>
    <x v="6"/>
    <s v="Bajío"/>
    <d v="2018-06-12T00:00:00"/>
    <s v="Empresa de embarque A"/>
    <m/>
    <s v="Condimento cajún"/>
    <s v="Condimentos"/>
    <n v="308"/>
    <n v="80"/>
    <n v="24640"/>
    <n v="2414.7199999999998"/>
  </r>
  <r>
    <n v="1141"/>
    <x v="61"/>
    <n v="10"/>
    <s v="Empresa J"/>
    <s v="León"/>
    <s v="Guanajuato"/>
    <x v="6"/>
    <s v="Bajío"/>
    <d v="2018-06-12T00:00:00"/>
    <s v="Empresa de embarque A"/>
    <m/>
    <s v="Galletas de chocolate"/>
    <s v="Productos horneados"/>
    <n v="128.79999999999998"/>
    <n v="38"/>
    <n v="4894.3999999999996"/>
    <n v="464.96799999999996"/>
  </r>
  <r>
    <n v="1142"/>
    <x v="62"/>
    <n v="11"/>
    <s v="Empresa K"/>
    <s v="Ciudad de México"/>
    <s v="Ciudad de México"/>
    <x v="5"/>
    <s v="Centro"/>
    <m/>
    <s v="Empresa de embarque C"/>
    <m/>
    <s v="Ciruelas secas"/>
    <s v="Frutas secas"/>
    <n v="49"/>
    <n v="28"/>
    <n v="1372"/>
    <n v="144.06"/>
  </r>
  <r>
    <n v="1143"/>
    <x v="62"/>
    <n v="11"/>
    <s v="Empresa K"/>
    <s v="Ciudad de México"/>
    <s v="Ciudad de México"/>
    <x v="5"/>
    <s v="Centro"/>
    <m/>
    <s v="Empresa de embarque C"/>
    <m/>
    <s v="Té verde"/>
    <s v="Bebidas"/>
    <n v="41.86"/>
    <n v="60"/>
    <n v="2511.6"/>
    <n v="246.13680000000005"/>
  </r>
  <r>
    <n v="1144"/>
    <x v="63"/>
    <n v="1"/>
    <s v="Empresa A"/>
    <s v="Torreón"/>
    <s v="Coahuila"/>
    <x v="2"/>
    <s v="Norte"/>
    <m/>
    <m/>
    <m/>
    <s v="Té chai"/>
    <s v="Bebidas"/>
    <n v="252"/>
    <n v="33"/>
    <n v="8316"/>
    <n v="814.96800000000007"/>
  </r>
  <r>
    <n v="1145"/>
    <x v="63"/>
    <n v="1"/>
    <s v="Empresa A"/>
    <s v="Torreón"/>
    <s v="Coahuila"/>
    <x v="2"/>
    <s v="Norte"/>
    <m/>
    <m/>
    <m/>
    <s v="Café"/>
    <s v="Bebidas"/>
    <n v="644"/>
    <n v="22"/>
    <n v="14168"/>
    <n v="1416.8"/>
  </r>
  <r>
    <n v="1146"/>
    <x v="63"/>
    <n v="1"/>
    <s v="Empresa A"/>
    <s v="Torreón"/>
    <s v="Coahuila"/>
    <x v="2"/>
    <s v="Norte"/>
    <m/>
    <m/>
    <m/>
    <s v="Té verde"/>
    <s v="Bebidas"/>
    <n v="41.86"/>
    <n v="51"/>
    <n v="2134.86"/>
    <n v="209.21628000000004"/>
  </r>
  <r>
    <n v="1147"/>
    <x v="64"/>
    <n v="28"/>
    <s v="Empresa BB"/>
    <s v="Toluca"/>
    <s v="Estado de México"/>
    <x v="5"/>
    <s v="Centro"/>
    <d v="2018-06-30T00:00:00"/>
    <s v="Empresa de embarque C"/>
    <s v="Tarjeta de crédito"/>
    <s v="Almejas"/>
    <s v="Sopas"/>
    <n v="135.1"/>
    <n v="60"/>
    <n v="8106"/>
    <n v="802.49400000000003"/>
  </r>
  <r>
    <n v="1148"/>
    <x v="64"/>
    <n v="28"/>
    <s v="Empresa BB"/>
    <s v="Toluca"/>
    <s v="Estado de México"/>
    <x v="5"/>
    <s v="Centro"/>
    <d v="2018-06-30T00:00:00"/>
    <s v="Empresa de embarque C"/>
    <s v="Tarjeta de crédito"/>
    <s v="Carne de cangrejo"/>
    <s v="Carne enlatada"/>
    <n v="257.59999999999997"/>
    <n v="98"/>
    <n v="25244.799999999996"/>
    <n v="2574.9695999999999"/>
  </r>
  <r>
    <n v="1149"/>
    <x v="65"/>
    <n v="9"/>
    <s v="Empresa I"/>
    <s v="Guadalajara"/>
    <s v="Jalisco"/>
    <x v="7"/>
    <s v="Occidente"/>
    <d v="2018-06-11T00:00:00"/>
    <s v="Empresa de embarque A"/>
    <s v="Cheque"/>
    <s v="Ravioli"/>
    <s v="Pasta"/>
    <n v="273"/>
    <n v="27"/>
    <n v="7371"/>
    <n v="714.98700000000008"/>
  </r>
  <r>
    <n v="1150"/>
    <x v="65"/>
    <n v="9"/>
    <s v="Empresa I"/>
    <s v="Guadalajara"/>
    <s v="Jalisco"/>
    <x v="7"/>
    <s v="Occidente"/>
    <d v="2018-06-11T00:00:00"/>
    <s v="Empresa de embarque A"/>
    <s v="Cheque"/>
    <s v="Mozzarella"/>
    <s v="Productos lácteos"/>
    <n v="487.19999999999993"/>
    <n v="88"/>
    <n v="42873.599999999991"/>
    <n v="4244.4863999999989"/>
  </r>
  <r>
    <n v="1151"/>
    <x v="66"/>
    <n v="6"/>
    <s v="Empresa F"/>
    <s v="Tijuana"/>
    <s v="Baja California"/>
    <x v="4"/>
    <s v="Norte"/>
    <d v="2018-06-08T00:00:00"/>
    <s v="Empresa de embarque B"/>
    <s v="Tarjeta de crédito"/>
    <s v="Cerveza"/>
    <s v="Bebidas"/>
    <n v="196"/>
    <n v="65"/>
    <n v="12740"/>
    <n v="1337.7"/>
  </r>
  <r>
    <n v="1152"/>
    <x v="67"/>
    <n v="8"/>
    <s v="Empresa H"/>
    <s v="Monterrey"/>
    <s v="Nuevo León"/>
    <x v="2"/>
    <s v="Norte"/>
    <d v="2018-06-10T00:00:00"/>
    <s v="Empresa de embarque B"/>
    <s v="Cheque"/>
    <s v="Salsa curry"/>
    <s v="Salsas"/>
    <n v="560"/>
    <n v="38"/>
    <n v="21280"/>
    <n v="2085.44"/>
  </r>
  <r>
    <n v="1153"/>
    <x v="67"/>
    <n v="8"/>
    <s v="Empresa H"/>
    <s v="Monterrey"/>
    <s v="Nuevo León"/>
    <x v="2"/>
    <s v="Norte"/>
    <d v="2018-06-10T00:00:00"/>
    <s v="Empresa de embarque B"/>
    <s v="Cheque"/>
    <s v="Galletas de chocolate"/>
    <s v="Productos horneados"/>
    <n v="128.79999999999998"/>
    <n v="80"/>
    <n v="10303.999999999998"/>
    <n v="989.18400000000008"/>
  </r>
  <r>
    <n v="1154"/>
    <x v="68"/>
    <n v="25"/>
    <s v="Empresa Y"/>
    <s v="León"/>
    <s v="Guanajuato"/>
    <x v="6"/>
    <s v="Bajío"/>
    <d v="2018-06-27T00:00:00"/>
    <s v="Empresa de embarque A"/>
    <s v="Efectivo"/>
    <s v="Bolillos"/>
    <s v="Productos horneados"/>
    <n v="140"/>
    <n v="49"/>
    <n v="6860"/>
    <n v="658.56"/>
  </r>
  <r>
    <n v="1155"/>
    <x v="69"/>
    <n v="26"/>
    <s v="Empresa Z"/>
    <s v="Ciudad de México"/>
    <s v="Ciudad de México"/>
    <x v="5"/>
    <s v="Centro"/>
    <d v="2018-06-28T00:00:00"/>
    <s v="Empresa de embarque C"/>
    <s v="Tarjeta de crédito"/>
    <s v="Aceite de oliva"/>
    <s v="Aceite"/>
    <n v="298.90000000000003"/>
    <n v="90"/>
    <n v="26901.000000000004"/>
    <n v="2609.3970000000004"/>
  </r>
  <r>
    <n v="1156"/>
    <x v="69"/>
    <n v="26"/>
    <s v="Empresa Z"/>
    <s v="Ciudad de México"/>
    <s v="Ciudad de México"/>
    <x v="5"/>
    <s v="Centro"/>
    <d v="2018-06-28T00:00:00"/>
    <s v="Empresa de embarque C"/>
    <s v="Tarjeta de crédito"/>
    <s v="Almejas"/>
    <s v="Sopas"/>
    <n v="135.1"/>
    <n v="60"/>
    <n v="8106"/>
    <n v="834.91800000000012"/>
  </r>
  <r>
    <n v="1157"/>
    <x v="69"/>
    <n v="26"/>
    <s v="Empresa Z"/>
    <s v="Ciudad de México"/>
    <s v="Ciudad de México"/>
    <x v="5"/>
    <s v="Centro"/>
    <d v="2018-06-28T00:00:00"/>
    <s v="Empresa de embarque C"/>
    <s v="Tarjeta de crédito"/>
    <s v="Carne de cangrejo"/>
    <s v="Carne enlatada"/>
    <n v="257.59999999999997"/>
    <n v="39"/>
    <n v="10046.399999999998"/>
    <n v="1004.6399999999999"/>
  </r>
  <r>
    <n v="1158"/>
    <x v="70"/>
    <n v="29"/>
    <s v="Empresa CC"/>
    <s v="Puerto Vallarta"/>
    <s v="Jalisco"/>
    <x v="3"/>
    <s v="Occidente"/>
    <d v="2018-07-01T00:00:00"/>
    <s v="Empresa de embarque B"/>
    <s v="Cheque"/>
    <s v="Cerveza"/>
    <s v="Bebidas"/>
    <n v="196"/>
    <n v="79"/>
    <n v="15484"/>
    <n v="1594.8520000000001"/>
  </r>
  <r>
    <n v="1159"/>
    <x v="66"/>
    <n v="6"/>
    <s v="Empresa F"/>
    <s v="Tijuana"/>
    <s v="Baja California"/>
    <x v="4"/>
    <s v="Norte"/>
    <d v="2018-06-08T00:00:00"/>
    <s v="Empresa de embarque C"/>
    <s v="Cheque"/>
    <s v="Chocolate"/>
    <s v="Dulces"/>
    <n v="178.5"/>
    <n v="44"/>
    <n v="7854"/>
    <n v="801.10800000000006"/>
  </r>
  <r>
    <n v="1161"/>
    <x v="71"/>
    <n v="4"/>
    <s v="Empresa D"/>
    <s v="Querétaro"/>
    <s v="Querétaro"/>
    <x v="1"/>
    <s v="Bajío"/>
    <d v="2018-06-06T00:00:00"/>
    <s v="Empresa de embarque A"/>
    <s v="Tarjeta de crédito"/>
    <s v="Mermelada de zarzamora"/>
    <s v="Mermeladas y jaleas"/>
    <n v="1134"/>
    <n v="98"/>
    <n v="111132"/>
    <n v="10779.804"/>
  </r>
  <r>
    <n v="1162"/>
    <x v="71"/>
    <n v="4"/>
    <s v="Empresa D"/>
    <s v="Querétaro"/>
    <s v="Querétaro"/>
    <x v="1"/>
    <s v="Bajío"/>
    <d v="2018-06-06T00:00:00"/>
    <s v="Empresa de embarque A"/>
    <s v="Tarjeta de crédito"/>
    <s v="Arroz de grano largo"/>
    <s v="Granos"/>
    <n v="98"/>
    <n v="61"/>
    <n v="5978"/>
    <n v="591.822"/>
  </r>
  <r>
    <n v="1164"/>
    <x v="67"/>
    <n v="8"/>
    <s v="Empresa H"/>
    <s v="Monterrey"/>
    <s v="Nuevo León"/>
    <x v="2"/>
    <s v="Norte"/>
    <d v="2018-06-10T00:00:00"/>
    <s v="Empresa de embarque C"/>
    <s v="Tarjeta de crédito"/>
    <s v="Mozzarella"/>
    <s v="Productos lácteos"/>
    <n v="487.19999999999993"/>
    <n v="30"/>
    <n v="14615.999999999998"/>
    <n v="1534.68"/>
  </r>
  <r>
    <n v="1167"/>
    <x v="72"/>
    <n v="3"/>
    <s v="Empresa C"/>
    <s v="Acapulco"/>
    <s v="Guerrero"/>
    <x v="0"/>
    <s v="Occidente"/>
    <d v="2018-06-05T00:00:00"/>
    <s v="Empresa de embarque B"/>
    <s v="Efectivo"/>
    <s v="Jarabe"/>
    <s v="Condimentos"/>
    <n v="140"/>
    <n v="24"/>
    <n v="3360"/>
    <n v="352.80000000000007"/>
  </r>
  <r>
    <n v="1168"/>
    <x v="72"/>
    <n v="3"/>
    <s v="Empresa C"/>
    <s v="Acapulco"/>
    <s v="Guerrero"/>
    <x v="0"/>
    <s v="Occidente"/>
    <d v="2018-06-05T00:00:00"/>
    <s v="Empresa de embarque B"/>
    <s v="Efectivo"/>
    <s v="Salsa curry"/>
    <s v="Salsas"/>
    <n v="560"/>
    <n v="28"/>
    <n v="15680"/>
    <n v="1536.6399999999999"/>
  </r>
  <r>
    <n v="1172"/>
    <x v="61"/>
    <n v="10"/>
    <s v="Empresa J"/>
    <s v="León"/>
    <s v="Guanajuato"/>
    <x v="6"/>
    <s v="Bajío"/>
    <d v="2018-06-12T00:00:00"/>
    <s v="Empresa de embarque B"/>
    <s v="Tarjeta de crédito"/>
    <s v="Almendras"/>
    <s v="Frutas secas"/>
    <n v="140"/>
    <n v="74"/>
    <n v="10360"/>
    <n v="1004.9200000000001"/>
  </r>
  <r>
    <n v="1174"/>
    <x v="61"/>
    <n v="10"/>
    <s v="Empresa J"/>
    <s v="León"/>
    <s v="Guanajuato"/>
    <x v="6"/>
    <s v="Bajío"/>
    <m/>
    <s v="Empresa de embarque A"/>
    <m/>
    <s v="Ciruelas secas"/>
    <s v="Frutas secas"/>
    <n v="49"/>
    <n v="90"/>
    <n v="4410"/>
    <n v="423.35999999999996"/>
  </r>
  <r>
    <n v="1175"/>
    <x v="62"/>
    <n v="11"/>
    <s v="Empresa K"/>
    <s v="Ciudad de México"/>
    <s v="Ciudad de México"/>
    <x v="5"/>
    <s v="Centro"/>
    <m/>
    <s v="Empresa de embarque C"/>
    <m/>
    <s v="Salsa curry"/>
    <s v="Salsas"/>
    <n v="560"/>
    <n v="27"/>
    <n v="15120"/>
    <n v="1557.3600000000001"/>
  </r>
  <r>
    <n v="1176"/>
    <x v="63"/>
    <n v="1"/>
    <s v="Empresa A"/>
    <s v="Torreón"/>
    <s v="Coahuila"/>
    <x v="2"/>
    <s v="Norte"/>
    <m/>
    <s v="Empresa de embarque C"/>
    <m/>
    <s v="Carne de cangrejo"/>
    <s v="Carne enlatada"/>
    <n v="257.59999999999997"/>
    <n v="71"/>
    <n v="18289.599999999999"/>
    <n v="1920.4079999999999"/>
  </r>
  <r>
    <n v="1177"/>
    <x v="64"/>
    <n v="28"/>
    <s v="Empresa BB"/>
    <s v="Toluca"/>
    <s v="Estado de México"/>
    <x v="5"/>
    <s v="Centro"/>
    <d v="2018-06-30T00:00:00"/>
    <s v="Empresa de embarque C"/>
    <s v="Tarjeta de crédito"/>
    <s v="Café"/>
    <s v="Bebidas"/>
    <n v="644"/>
    <n v="74"/>
    <n v="47656"/>
    <n v="4765.6000000000004"/>
  </r>
  <r>
    <n v="1178"/>
    <x v="65"/>
    <n v="9"/>
    <s v="Empresa I"/>
    <s v="Guadalajara"/>
    <s v="Jalisco"/>
    <x v="7"/>
    <s v="Occidente"/>
    <d v="2018-06-11T00:00:00"/>
    <s v="Empresa de embarque A"/>
    <s v="Cheque"/>
    <s v="Almejas"/>
    <s v="Sopas"/>
    <n v="135.1"/>
    <n v="76"/>
    <n v="10267.6"/>
    <n v="1016.4924"/>
  </r>
  <r>
    <n v="1179"/>
    <x v="66"/>
    <n v="6"/>
    <s v="Empresa F"/>
    <s v="Tijuana"/>
    <s v="Baja California"/>
    <x v="4"/>
    <s v="Norte"/>
    <d v="2018-06-08T00:00:00"/>
    <s v="Empresa de embarque B"/>
    <s v="Tarjeta de crédito"/>
    <s v="Chocolate"/>
    <s v="Dulces"/>
    <n v="178.5"/>
    <n v="96"/>
    <n v="17136"/>
    <n v="1730.7360000000001"/>
  </r>
  <r>
    <n v="1180"/>
    <x v="67"/>
    <n v="8"/>
    <s v="Empresa H"/>
    <s v="Monterrey"/>
    <s v="Nuevo León"/>
    <x v="2"/>
    <s v="Norte"/>
    <d v="2018-06-10T00:00:00"/>
    <s v="Empresa de embarque B"/>
    <s v="Cheque"/>
    <s v="Chocolate"/>
    <s v="Dulces"/>
    <n v="178.5"/>
    <n v="92"/>
    <n v="16422"/>
    <n v="1625.7780000000002"/>
  </r>
  <r>
    <n v="1181"/>
    <x v="68"/>
    <n v="25"/>
    <s v="Empresa Y"/>
    <s v="León"/>
    <s v="Guanajuato"/>
    <x v="6"/>
    <s v="Bajío"/>
    <d v="2018-06-27T00:00:00"/>
    <s v="Empresa de embarque A"/>
    <s v="Efectivo"/>
    <s v="Condimento cajún"/>
    <s v="Condimentos"/>
    <n v="308"/>
    <n v="93"/>
    <n v="28644"/>
    <n v="2807.1120000000001"/>
  </r>
  <r>
    <n v="1182"/>
    <x v="69"/>
    <n v="26"/>
    <s v="Empresa Z"/>
    <s v="Ciudad de México"/>
    <s v="Ciudad de México"/>
    <x v="5"/>
    <s v="Centro"/>
    <d v="2018-06-28T00:00:00"/>
    <s v="Empresa de embarque C"/>
    <s v="Tarjeta de crédito"/>
    <s v="Jalea de fresa"/>
    <s v="Mermeladas y jaleas"/>
    <n v="350"/>
    <n v="18"/>
    <n v="6300"/>
    <n v="598.5"/>
  </r>
  <r>
    <n v="1183"/>
    <x v="70"/>
    <n v="29"/>
    <s v="Empresa CC"/>
    <s v="Puerto Vallarta"/>
    <s v="Jalisco"/>
    <x v="3"/>
    <s v="Occidente"/>
    <d v="2018-07-01T00:00:00"/>
    <s v="Empresa de embarque B"/>
    <s v="Cheque"/>
    <s v="Cóctel de frutas"/>
    <s v="Frutas y vegetales"/>
    <n v="546"/>
    <n v="98"/>
    <n v="53508"/>
    <n v="5564.8320000000003"/>
  </r>
  <r>
    <n v="1184"/>
    <x v="66"/>
    <n v="6"/>
    <s v="Empresa F"/>
    <s v="Tijuana"/>
    <s v="Baja California"/>
    <x v="4"/>
    <s v="Norte"/>
    <d v="2018-06-08T00:00:00"/>
    <s v="Empresa de embarque C"/>
    <s v="Cheque"/>
    <s v="Peras secas"/>
    <s v="Frutas secas"/>
    <n v="420"/>
    <n v="46"/>
    <n v="19320"/>
    <n v="1893.3600000000001"/>
  </r>
  <r>
    <n v="1185"/>
    <x v="66"/>
    <n v="6"/>
    <s v="Empresa F"/>
    <s v="Tijuana"/>
    <s v="Baja California"/>
    <x v="4"/>
    <s v="Norte"/>
    <d v="2018-06-08T00:00:00"/>
    <s v="Empresa de embarque C"/>
    <s v="Cheque"/>
    <s v="Manzanas secas"/>
    <s v="Frutas secas"/>
    <n v="742"/>
    <n v="14"/>
    <n v="10388"/>
    <n v="1038.8"/>
  </r>
  <r>
    <n v="1186"/>
    <x v="71"/>
    <n v="4"/>
    <s v="Empresa D"/>
    <s v="Querétaro"/>
    <s v="Querétaro"/>
    <x v="1"/>
    <s v="Bajío"/>
    <m/>
    <m/>
    <m/>
    <s v="Pasta penne"/>
    <s v="Pasta"/>
    <n v="532"/>
    <n v="85"/>
    <n v="45220"/>
    <n v="4476.78"/>
  </r>
  <r>
    <n v="1187"/>
    <x v="72"/>
    <n v="3"/>
    <s v="Empresa C"/>
    <s v="Acapulco"/>
    <s v="Guerrero"/>
    <x v="0"/>
    <s v="Occidente"/>
    <m/>
    <m/>
    <m/>
    <s v="Té verde"/>
    <s v="Bebidas"/>
    <n v="41.86"/>
    <n v="88"/>
    <n v="3683.68"/>
    <n v="357.31695999999999"/>
  </r>
  <r>
    <n v="1188"/>
    <x v="73"/>
    <n v="1"/>
    <s v="Empresa A"/>
    <s v="Torreón"/>
    <s v="Coahuila"/>
    <x v="2"/>
    <s v="Norte"/>
    <m/>
    <m/>
    <m/>
    <s v="Té verde"/>
    <s v="Bebidas"/>
    <n v="41.86"/>
    <n v="81"/>
    <n v="3390.66"/>
    <n v="335.67534000000006"/>
  </r>
  <r>
    <n v="1189"/>
    <x v="74"/>
    <n v="28"/>
    <s v="Empresa BB"/>
    <s v="Toluca"/>
    <s v="Estado de México"/>
    <x v="5"/>
    <s v="Centro"/>
    <d v="2018-07-30T00:00:00"/>
    <s v="Empresa de embarque C"/>
    <s v="Tarjeta de crédito"/>
    <s v="Almejas"/>
    <s v="Sopas"/>
    <n v="135.1"/>
    <n v="33"/>
    <n v="4458.3"/>
    <n v="423.5385"/>
  </r>
  <r>
    <n v="1190"/>
    <x v="74"/>
    <n v="28"/>
    <s v="Empresa BB"/>
    <s v="Toluca"/>
    <s v="Estado de México"/>
    <x v="5"/>
    <s v="Centro"/>
    <d v="2018-07-30T00:00:00"/>
    <s v="Empresa de embarque C"/>
    <s v="Tarjeta de crédito"/>
    <s v="Carne de cangrejo"/>
    <s v="Carne enlatada"/>
    <n v="257.59999999999997"/>
    <n v="47"/>
    <n v="12107.199999999999"/>
    <n v="1271.2560000000001"/>
  </r>
  <r>
    <n v="1191"/>
    <x v="75"/>
    <n v="9"/>
    <s v="Empresa I"/>
    <s v="Guadalajara"/>
    <s v="Jalisco"/>
    <x v="7"/>
    <s v="Occidente"/>
    <d v="2018-07-11T00:00:00"/>
    <s v="Empresa de embarque A"/>
    <s v="Cheque"/>
    <s v="Ravioli"/>
    <s v="Pasta"/>
    <n v="273"/>
    <n v="61"/>
    <n v="16653"/>
    <n v="1731.9120000000003"/>
  </r>
  <r>
    <n v="1192"/>
    <x v="75"/>
    <n v="9"/>
    <s v="Empresa I"/>
    <s v="Guadalajara"/>
    <s v="Jalisco"/>
    <x v="7"/>
    <s v="Occidente"/>
    <d v="2018-07-11T00:00:00"/>
    <s v="Empresa de embarque A"/>
    <s v="Cheque"/>
    <s v="Mozzarella"/>
    <s v="Productos lácteos"/>
    <n v="487.19999999999993"/>
    <n v="27"/>
    <n v="13154.399999999998"/>
    <n v="1341.7487999999998"/>
  </r>
  <r>
    <n v="1193"/>
    <x v="76"/>
    <n v="6"/>
    <s v="Empresa F"/>
    <s v="Tijuana"/>
    <s v="Baja California"/>
    <x v="4"/>
    <s v="Norte"/>
    <d v="2018-07-08T00:00:00"/>
    <s v="Empresa de embarque B"/>
    <s v="Tarjeta de crédito"/>
    <s v="Cerveza"/>
    <s v="Bebidas"/>
    <n v="196"/>
    <n v="84"/>
    <n v="16464"/>
    <n v="1662.864"/>
  </r>
  <r>
    <n v="1194"/>
    <x v="77"/>
    <n v="8"/>
    <s v="Empresa H"/>
    <s v="Monterrey"/>
    <s v="Nuevo León"/>
    <x v="2"/>
    <s v="Norte"/>
    <d v="2018-07-10T00:00:00"/>
    <s v="Empresa de embarque B"/>
    <s v="Cheque"/>
    <s v="Salsa curry"/>
    <s v="Salsas"/>
    <n v="560"/>
    <n v="91"/>
    <n v="50960"/>
    <n v="5045.04"/>
  </r>
  <r>
    <n v="1195"/>
    <x v="77"/>
    <n v="8"/>
    <s v="Empresa H"/>
    <s v="Monterrey"/>
    <s v="Nuevo León"/>
    <x v="2"/>
    <s v="Norte"/>
    <d v="2018-07-10T00:00:00"/>
    <s v="Empresa de embarque B"/>
    <s v="Cheque"/>
    <s v="Galletas de chocolate"/>
    <s v="Productos horneados"/>
    <n v="128.79999999999998"/>
    <n v="36"/>
    <n v="4636.7999999999993"/>
    <n v="482.22720000000004"/>
  </r>
  <r>
    <n v="1196"/>
    <x v="78"/>
    <n v="25"/>
    <s v="Empresa Y"/>
    <s v="León"/>
    <s v="Guanajuato"/>
    <x v="6"/>
    <s v="Bajío"/>
    <d v="2018-07-27T00:00:00"/>
    <s v="Empresa de embarque A"/>
    <s v="Efectivo"/>
    <s v="Bolillos"/>
    <s v="Productos horneados"/>
    <n v="140"/>
    <n v="34"/>
    <n v="4760"/>
    <n v="480.76000000000005"/>
  </r>
  <r>
    <n v="1197"/>
    <x v="79"/>
    <n v="26"/>
    <s v="Empresa Z"/>
    <s v="Ciudad de México"/>
    <s v="Ciudad de México"/>
    <x v="5"/>
    <s v="Centro"/>
    <d v="2018-07-28T00:00:00"/>
    <s v="Empresa de embarque C"/>
    <s v="Tarjeta de crédito"/>
    <s v="Aceite de oliva"/>
    <s v="Aceite"/>
    <n v="298.90000000000003"/>
    <n v="81"/>
    <n v="24210.9"/>
    <n v="2493.7227000000003"/>
  </r>
  <r>
    <n v="1198"/>
    <x v="79"/>
    <n v="26"/>
    <s v="Empresa Z"/>
    <s v="Ciudad de México"/>
    <s v="Ciudad de México"/>
    <x v="5"/>
    <s v="Centro"/>
    <d v="2018-07-28T00:00:00"/>
    <s v="Empresa de embarque C"/>
    <s v="Tarjeta de crédito"/>
    <s v="Almejas"/>
    <s v="Sopas"/>
    <n v="135.1"/>
    <n v="25"/>
    <n v="3377.5"/>
    <n v="327.61750000000001"/>
  </r>
  <r>
    <n v="1199"/>
    <x v="79"/>
    <n v="26"/>
    <s v="Empresa Z"/>
    <s v="Ciudad de México"/>
    <s v="Ciudad de México"/>
    <x v="5"/>
    <s v="Centro"/>
    <d v="2018-07-28T00:00:00"/>
    <s v="Empresa de embarque C"/>
    <s v="Tarjeta de crédito"/>
    <s v="Carne de cangrejo"/>
    <s v="Carne enlatada"/>
    <n v="257.59999999999997"/>
    <n v="12"/>
    <n v="3091.2"/>
    <n v="309.12"/>
  </r>
  <r>
    <n v="1200"/>
    <x v="80"/>
    <n v="29"/>
    <s v="Empresa CC"/>
    <s v="Puerto Vallarta"/>
    <s v="Jalisco"/>
    <x v="3"/>
    <s v="Occidente"/>
    <d v="2018-07-31T00:00:00"/>
    <s v="Empresa de embarque B"/>
    <s v="Cheque"/>
    <s v="Cerveza"/>
    <s v="Bebidas"/>
    <n v="196"/>
    <n v="23"/>
    <n v="4508"/>
    <n v="432.76800000000003"/>
  </r>
  <r>
    <n v="1201"/>
    <x v="76"/>
    <n v="6"/>
    <s v="Empresa F"/>
    <s v="Tijuana"/>
    <s v="Baja California"/>
    <x v="4"/>
    <s v="Norte"/>
    <d v="2018-07-08T00:00:00"/>
    <s v="Empresa de embarque C"/>
    <s v="Cheque"/>
    <s v="Chocolate"/>
    <s v="Dulces"/>
    <n v="178.5"/>
    <n v="76"/>
    <n v="13566"/>
    <n v="1370.1659999999999"/>
  </r>
  <r>
    <n v="1203"/>
    <x v="81"/>
    <n v="4"/>
    <s v="Empresa D"/>
    <s v="Querétaro"/>
    <s v="Querétaro"/>
    <x v="1"/>
    <s v="Bajío"/>
    <d v="2018-07-06T00:00:00"/>
    <s v="Empresa de embarque A"/>
    <s v="Tarjeta de crédito"/>
    <s v="Mermelada de zarzamora"/>
    <s v="Mermeladas y jaleas"/>
    <n v="1134"/>
    <n v="55"/>
    <n v="62370"/>
    <n v="6237"/>
  </r>
  <r>
    <n v="1204"/>
    <x v="81"/>
    <n v="4"/>
    <s v="Empresa D"/>
    <s v="Querétaro"/>
    <s v="Querétaro"/>
    <x v="1"/>
    <s v="Bajío"/>
    <d v="2018-07-06T00:00:00"/>
    <s v="Empresa de embarque A"/>
    <s v="Tarjeta de crédito"/>
    <s v="Arroz de grano largo"/>
    <s v="Granos"/>
    <n v="98"/>
    <n v="19"/>
    <n v="1862"/>
    <n v="180.614"/>
  </r>
  <r>
    <n v="1206"/>
    <x v="77"/>
    <n v="8"/>
    <s v="Empresa H"/>
    <s v="Monterrey"/>
    <s v="Nuevo León"/>
    <x v="2"/>
    <s v="Norte"/>
    <d v="2018-07-10T00:00:00"/>
    <s v="Empresa de embarque C"/>
    <s v="Tarjeta de crédito"/>
    <s v="Mozzarella"/>
    <s v="Productos lácteos"/>
    <n v="487.19999999999993"/>
    <n v="27"/>
    <n v="13154.399999999998"/>
    <n v="1249.6679999999999"/>
  </r>
  <r>
    <n v="1209"/>
    <x v="82"/>
    <n v="3"/>
    <s v="Empresa C"/>
    <s v="Acapulco"/>
    <s v="Guerrero"/>
    <x v="0"/>
    <s v="Occidente"/>
    <d v="2018-07-05T00:00:00"/>
    <s v="Empresa de embarque B"/>
    <s v="Efectivo"/>
    <s v="Jarabe"/>
    <s v="Condimentos"/>
    <n v="140"/>
    <n v="99"/>
    <n v="13860"/>
    <n v="1330.56"/>
  </r>
  <r>
    <n v="1210"/>
    <x v="82"/>
    <n v="3"/>
    <s v="Empresa C"/>
    <s v="Acapulco"/>
    <s v="Guerrero"/>
    <x v="0"/>
    <s v="Occidente"/>
    <d v="2018-07-05T00:00:00"/>
    <s v="Empresa de embarque B"/>
    <s v="Efectivo"/>
    <s v="Salsa curry"/>
    <s v="Salsas"/>
    <n v="560"/>
    <n v="10"/>
    <n v="5600"/>
    <n v="560"/>
  </r>
  <r>
    <n v="1214"/>
    <x v="83"/>
    <n v="10"/>
    <s v="Empresa J"/>
    <s v="León"/>
    <s v="Guanajuato"/>
    <x v="6"/>
    <s v="Bajío"/>
    <d v="2018-07-12T00:00:00"/>
    <s v="Empresa de embarque B"/>
    <s v="Tarjeta de crédito"/>
    <s v="Almendras"/>
    <s v="Frutas secas"/>
    <n v="140"/>
    <n v="80"/>
    <n v="11200"/>
    <n v="1086.3999999999999"/>
  </r>
  <r>
    <n v="1216"/>
    <x v="83"/>
    <n v="10"/>
    <s v="Empresa J"/>
    <s v="León"/>
    <s v="Guanajuato"/>
    <x v="6"/>
    <s v="Bajío"/>
    <m/>
    <s v="Empresa de embarque A"/>
    <m/>
    <s v="Ciruelas secas"/>
    <s v="Frutas secas"/>
    <n v="49"/>
    <n v="27"/>
    <n v="1323"/>
    <n v="127.00800000000001"/>
  </r>
  <r>
    <n v="1217"/>
    <x v="84"/>
    <n v="11"/>
    <s v="Empresa K"/>
    <s v="Ciudad de México"/>
    <s v="Ciudad de México"/>
    <x v="5"/>
    <s v="Centro"/>
    <m/>
    <s v="Empresa de embarque C"/>
    <m/>
    <s v="Salsa curry"/>
    <s v="Salsas"/>
    <n v="560"/>
    <n v="97"/>
    <n v="54320"/>
    <n v="5323.3600000000006"/>
  </r>
  <r>
    <n v="1218"/>
    <x v="73"/>
    <n v="1"/>
    <s v="Empresa A"/>
    <s v="Torreón"/>
    <s v="Coahuila"/>
    <x v="2"/>
    <s v="Norte"/>
    <m/>
    <s v="Empresa de embarque C"/>
    <m/>
    <s v="Carne de cangrejo"/>
    <s v="Carne enlatada"/>
    <n v="257.59999999999997"/>
    <n v="42"/>
    <n v="10819.199999999999"/>
    <n v="1125.1967999999999"/>
  </r>
  <r>
    <n v="1219"/>
    <x v="74"/>
    <n v="28"/>
    <s v="Empresa BB"/>
    <s v="Toluca"/>
    <s v="Estado de México"/>
    <x v="5"/>
    <s v="Centro"/>
    <d v="2018-07-30T00:00:00"/>
    <s v="Empresa de embarque C"/>
    <s v="Tarjeta de crédito"/>
    <s v="Café"/>
    <s v="Bebidas"/>
    <n v="644"/>
    <n v="24"/>
    <n v="15456"/>
    <n v="1483.7759999999998"/>
  </r>
  <r>
    <n v="1220"/>
    <x v="75"/>
    <n v="9"/>
    <s v="Empresa I"/>
    <s v="Guadalajara"/>
    <s v="Jalisco"/>
    <x v="7"/>
    <s v="Occidente"/>
    <d v="2018-07-11T00:00:00"/>
    <s v="Empresa de embarque A"/>
    <s v="Cheque"/>
    <s v="Almejas"/>
    <s v="Sopas"/>
    <n v="135.1"/>
    <n v="90"/>
    <n v="12159"/>
    <n v="1167.2640000000001"/>
  </r>
  <r>
    <n v="1221"/>
    <x v="76"/>
    <n v="6"/>
    <s v="Empresa F"/>
    <s v="Tijuana"/>
    <s v="Baja California"/>
    <x v="4"/>
    <s v="Norte"/>
    <d v="2018-07-08T00:00:00"/>
    <s v="Empresa de embarque B"/>
    <s v="Tarjeta de crédito"/>
    <s v="Chocolate"/>
    <s v="Dulces"/>
    <n v="178.5"/>
    <n v="28"/>
    <n v="4998"/>
    <n v="499.80000000000007"/>
  </r>
  <r>
    <n v="1222"/>
    <x v="85"/>
    <n v="28"/>
    <s v="Empresa BB"/>
    <s v="Toluca"/>
    <s v="Estado de México"/>
    <x v="5"/>
    <s v="Centro"/>
    <d v="2018-08-30T00:00:00"/>
    <s v="Empresa de embarque C"/>
    <s v="Cheque"/>
    <s v="Café"/>
    <s v="Bebidas"/>
    <n v="644"/>
    <n v="28"/>
    <n v="18032"/>
    <n v="1875.3280000000004"/>
  </r>
  <r>
    <n v="1223"/>
    <x v="86"/>
    <n v="8"/>
    <s v="Empresa H"/>
    <s v="Monterrey"/>
    <s v="Nuevo León"/>
    <x v="2"/>
    <s v="Norte"/>
    <d v="2018-08-10T00:00:00"/>
    <s v="Empresa de embarque C"/>
    <s v="Cheque"/>
    <s v="Chocolate"/>
    <s v="Dulces"/>
    <n v="178.5"/>
    <n v="57"/>
    <n v="10174.5"/>
    <n v="976.75199999999995"/>
  </r>
  <r>
    <n v="1224"/>
    <x v="87"/>
    <n v="10"/>
    <s v="Empresa J"/>
    <s v="León"/>
    <s v="Guanajuato"/>
    <x v="6"/>
    <s v="Bajío"/>
    <d v="2018-08-12T00:00:00"/>
    <s v="Empresa de embarque B"/>
    <s v="Tarjeta de crédito"/>
    <s v="Té verde"/>
    <s v="Bebidas"/>
    <n v="41.86"/>
    <n v="23"/>
    <n v="962.78"/>
    <n v="93.389660000000021"/>
  </r>
  <r>
    <n v="1225"/>
    <x v="88"/>
    <n v="7"/>
    <s v="Empresa G"/>
    <s v="Chihuahua"/>
    <s v="Chihuahua"/>
    <x v="2"/>
    <s v="Norte"/>
    <m/>
    <m/>
    <m/>
    <s v="Café"/>
    <s v="Bebidas"/>
    <n v="644"/>
    <n v="86"/>
    <n v="55384"/>
    <n v="5593.7840000000006"/>
  </r>
  <r>
    <n v="1226"/>
    <x v="87"/>
    <n v="10"/>
    <s v="Empresa J"/>
    <s v="León"/>
    <s v="Guanajuato"/>
    <x v="6"/>
    <s v="Bajío"/>
    <d v="2018-08-12T00:00:00"/>
    <s v="Empresa de embarque A"/>
    <m/>
    <s v="Jalea de fresa"/>
    <s v="Mermeladas y jaleas"/>
    <n v="350"/>
    <n v="47"/>
    <n v="16450"/>
    <n v="1628.55"/>
  </r>
  <r>
    <n v="1227"/>
    <x v="87"/>
    <n v="10"/>
    <s v="Empresa J"/>
    <s v="León"/>
    <s v="Guanajuato"/>
    <x v="6"/>
    <s v="Bajío"/>
    <d v="2018-08-12T00:00:00"/>
    <s v="Empresa de embarque A"/>
    <m/>
    <s v="Condimento cajún"/>
    <s v="Condimentos"/>
    <n v="308"/>
    <n v="97"/>
    <n v="29876"/>
    <n v="3107.1040000000003"/>
  </r>
  <r>
    <n v="1228"/>
    <x v="87"/>
    <n v="10"/>
    <s v="Empresa J"/>
    <s v="León"/>
    <s v="Guanajuato"/>
    <x v="6"/>
    <s v="Bajío"/>
    <d v="2018-08-12T00:00:00"/>
    <s v="Empresa de embarque A"/>
    <m/>
    <s v="Galletas de chocolate"/>
    <s v="Productos horneados"/>
    <n v="128.79999999999998"/>
    <n v="96"/>
    <n v="12364.8"/>
    <n v="1211.7503999999999"/>
  </r>
  <r>
    <n v="1229"/>
    <x v="89"/>
    <n v="11"/>
    <s v="Empresa K"/>
    <s v="Ciudad de México"/>
    <s v="Ciudad de México"/>
    <x v="5"/>
    <s v="Centro"/>
    <m/>
    <s v="Empresa de embarque C"/>
    <m/>
    <s v="Ciruelas secas"/>
    <s v="Frutas secas"/>
    <n v="49"/>
    <n v="31"/>
    <n v="1519"/>
    <n v="151.90000000000003"/>
  </r>
  <r>
    <n v="1230"/>
    <x v="89"/>
    <n v="11"/>
    <s v="Empresa K"/>
    <s v="Ciudad de México"/>
    <s v="Ciudad de México"/>
    <x v="5"/>
    <s v="Centro"/>
    <m/>
    <s v="Empresa de embarque C"/>
    <m/>
    <s v="Té verde"/>
    <s v="Bebidas"/>
    <n v="41.86"/>
    <n v="52"/>
    <n v="2176.7199999999998"/>
    <n v="224.20216000000005"/>
  </r>
  <r>
    <n v="1231"/>
    <x v="90"/>
    <n v="1"/>
    <s v="Empresa A"/>
    <s v="Torreón"/>
    <s v="Coahuila"/>
    <x v="2"/>
    <s v="Norte"/>
    <m/>
    <m/>
    <m/>
    <s v="Té chai"/>
    <s v="Bebidas"/>
    <n v="252"/>
    <n v="91"/>
    <n v="22932"/>
    <n v="2224.404"/>
  </r>
  <r>
    <n v="1232"/>
    <x v="90"/>
    <n v="1"/>
    <s v="Empresa A"/>
    <s v="Torreón"/>
    <s v="Coahuila"/>
    <x v="2"/>
    <s v="Norte"/>
    <m/>
    <m/>
    <m/>
    <s v="Café"/>
    <s v="Bebidas"/>
    <n v="644"/>
    <n v="14"/>
    <n v="9016"/>
    <n v="892.58400000000006"/>
  </r>
  <r>
    <n v="1233"/>
    <x v="90"/>
    <n v="1"/>
    <s v="Empresa A"/>
    <s v="Torreón"/>
    <s v="Coahuila"/>
    <x v="2"/>
    <s v="Norte"/>
    <m/>
    <m/>
    <m/>
    <s v="Té verde"/>
    <s v="Bebidas"/>
    <n v="41.86"/>
    <n v="44"/>
    <n v="1841.84"/>
    <n v="186.02584000000002"/>
  </r>
  <r>
    <n v="1234"/>
    <x v="85"/>
    <n v="28"/>
    <s v="Empresa BB"/>
    <s v="Toluca"/>
    <s v="Estado de México"/>
    <x v="5"/>
    <s v="Centro"/>
    <d v="2018-08-30T00:00:00"/>
    <s v="Empresa de embarque C"/>
    <s v="Tarjeta de crédito"/>
    <s v="Almejas"/>
    <s v="Sopas"/>
    <n v="135.1"/>
    <n v="97"/>
    <n v="13104.699999999999"/>
    <n v="1336.6794000000002"/>
  </r>
  <r>
    <n v="1235"/>
    <x v="85"/>
    <n v="28"/>
    <s v="Empresa BB"/>
    <s v="Toluca"/>
    <s v="Estado de México"/>
    <x v="5"/>
    <s v="Centro"/>
    <d v="2018-08-30T00:00:00"/>
    <s v="Empresa de embarque C"/>
    <s v="Tarjeta de crédito"/>
    <s v="Carne de cangrejo"/>
    <s v="Carne enlatada"/>
    <n v="257.59999999999997"/>
    <n v="80"/>
    <n v="20607.999999999996"/>
    <n v="2102.0160000000005"/>
  </r>
  <r>
    <n v="1236"/>
    <x v="91"/>
    <n v="9"/>
    <s v="Empresa I"/>
    <s v="Guadalajara"/>
    <s v="Jalisco"/>
    <x v="7"/>
    <s v="Occidente"/>
    <d v="2018-08-11T00:00:00"/>
    <s v="Empresa de embarque A"/>
    <s v="Cheque"/>
    <s v="Ravioli"/>
    <s v="Pasta"/>
    <n v="273"/>
    <n v="66"/>
    <n v="18018"/>
    <n v="1855.854"/>
  </r>
  <r>
    <n v="1237"/>
    <x v="91"/>
    <n v="9"/>
    <s v="Empresa I"/>
    <s v="Guadalajara"/>
    <s v="Jalisco"/>
    <x v="7"/>
    <s v="Occidente"/>
    <d v="2018-08-11T00:00:00"/>
    <s v="Empresa de embarque A"/>
    <s v="Cheque"/>
    <s v="Mozzarella"/>
    <s v="Productos lácteos"/>
    <n v="487.19999999999993"/>
    <n v="32"/>
    <n v="15590.399999999998"/>
    <n v="1559.04"/>
  </r>
  <r>
    <n v="1238"/>
    <x v="92"/>
    <n v="6"/>
    <s v="Empresa F"/>
    <s v="Tijuana"/>
    <s v="Baja California"/>
    <x v="4"/>
    <s v="Norte"/>
    <d v="2018-08-08T00:00:00"/>
    <s v="Empresa de embarque B"/>
    <s v="Tarjeta de crédito"/>
    <s v="Cerveza"/>
    <s v="Bebidas"/>
    <n v="196"/>
    <n v="52"/>
    <n v="10192"/>
    <n v="1019.1999999999999"/>
  </r>
  <r>
    <n v="1239"/>
    <x v="86"/>
    <n v="8"/>
    <s v="Empresa H"/>
    <s v="Monterrey"/>
    <s v="Nuevo León"/>
    <x v="2"/>
    <s v="Norte"/>
    <d v="2018-08-10T00:00:00"/>
    <s v="Empresa de embarque B"/>
    <s v="Cheque"/>
    <s v="Salsa curry"/>
    <s v="Salsas"/>
    <n v="560"/>
    <n v="78"/>
    <n v="43680"/>
    <n v="4455.3600000000006"/>
  </r>
  <r>
    <n v="1240"/>
    <x v="86"/>
    <n v="8"/>
    <s v="Empresa H"/>
    <s v="Monterrey"/>
    <s v="Nuevo León"/>
    <x v="2"/>
    <s v="Norte"/>
    <d v="2018-08-10T00:00:00"/>
    <s v="Empresa de embarque B"/>
    <s v="Cheque"/>
    <s v="Galletas de chocolate"/>
    <s v="Productos horneados"/>
    <n v="128.79999999999998"/>
    <n v="54"/>
    <n v="6955.1999999999989"/>
    <n v="688.56479999999999"/>
  </r>
  <r>
    <n v="1241"/>
    <x v="93"/>
    <n v="25"/>
    <s v="Empresa Y"/>
    <s v="León"/>
    <s v="Guanajuato"/>
    <x v="6"/>
    <s v="Bajío"/>
    <d v="2018-08-27T00:00:00"/>
    <s v="Empresa de embarque A"/>
    <s v="Efectivo"/>
    <s v="Bolillos"/>
    <s v="Productos horneados"/>
    <n v="140"/>
    <n v="55"/>
    <n v="7700"/>
    <n v="731.5"/>
  </r>
  <r>
    <n v="1242"/>
    <x v="94"/>
    <n v="26"/>
    <s v="Empresa Z"/>
    <s v="Ciudad de México"/>
    <s v="Ciudad de México"/>
    <x v="5"/>
    <s v="Centro"/>
    <d v="2018-08-28T00:00:00"/>
    <s v="Empresa de embarque C"/>
    <s v="Tarjeta de crédito"/>
    <s v="Aceite de oliva"/>
    <s v="Aceite"/>
    <n v="298.90000000000003"/>
    <n v="60"/>
    <n v="17934.000000000004"/>
    <n v="1811.3340000000001"/>
  </r>
  <r>
    <n v="1243"/>
    <x v="94"/>
    <n v="26"/>
    <s v="Empresa Z"/>
    <s v="Ciudad de México"/>
    <s v="Ciudad de México"/>
    <x v="5"/>
    <s v="Centro"/>
    <d v="2018-08-28T00:00:00"/>
    <s v="Empresa de embarque C"/>
    <s v="Tarjeta de crédito"/>
    <s v="Almejas"/>
    <s v="Sopas"/>
    <n v="135.1"/>
    <n v="19"/>
    <n v="2566.9"/>
    <n v="243.85550000000001"/>
  </r>
  <r>
    <n v="1244"/>
    <x v="94"/>
    <n v="26"/>
    <s v="Empresa Z"/>
    <s v="Ciudad de México"/>
    <s v="Ciudad de México"/>
    <x v="5"/>
    <s v="Centro"/>
    <d v="2018-08-28T00:00:00"/>
    <s v="Empresa de embarque C"/>
    <s v="Tarjeta de crédito"/>
    <s v="Carne de cangrejo"/>
    <s v="Carne enlatada"/>
    <n v="257.59999999999997"/>
    <n v="66"/>
    <n v="17001.599999999999"/>
    <n v="1751.1648"/>
  </r>
  <r>
    <n v="1245"/>
    <x v="95"/>
    <n v="29"/>
    <s v="Empresa CC"/>
    <s v="Puerto Vallarta"/>
    <s v="Jalisco"/>
    <x v="3"/>
    <s v="Occidente"/>
    <d v="2018-08-31T00:00:00"/>
    <s v="Empresa de embarque B"/>
    <s v="Cheque"/>
    <s v="Cerveza"/>
    <s v="Bebidas"/>
    <n v="196"/>
    <n v="42"/>
    <n v="8232"/>
    <n v="831.43200000000002"/>
  </r>
  <r>
    <n v="1246"/>
    <x v="92"/>
    <n v="6"/>
    <s v="Empresa F"/>
    <s v="Tijuana"/>
    <s v="Baja California"/>
    <x v="4"/>
    <s v="Norte"/>
    <d v="2018-08-08T00:00:00"/>
    <s v="Empresa de embarque C"/>
    <s v="Cheque"/>
    <s v="Chocolate"/>
    <s v="Dulces"/>
    <n v="178.5"/>
    <n v="72"/>
    <n v="12852"/>
    <n v="1246.644"/>
  </r>
  <r>
    <n v="1248"/>
    <x v="96"/>
    <n v="4"/>
    <s v="Empresa D"/>
    <s v="Querétaro"/>
    <s v="Querétaro"/>
    <x v="1"/>
    <s v="Bajío"/>
    <d v="2018-08-06T00:00:00"/>
    <s v="Empresa de embarque A"/>
    <s v="Tarjeta de crédito"/>
    <s v="Mermelada de zarzamora"/>
    <s v="Mermeladas y jaleas"/>
    <n v="1134"/>
    <n v="32"/>
    <n v="36288"/>
    <n v="3519.9359999999997"/>
  </r>
  <r>
    <n v="1249"/>
    <x v="96"/>
    <n v="4"/>
    <s v="Empresa D"/>
    <s v="Querétaro"/>
    <s v="Querétaro"/>
    <x v="1"/>
    <s v="Bajío"/>
    <d v="2018-08-06T00:00:00"/>
    <s v="Empresa de embarque A"/>
    <s v="Tarjeta de crédito"/>
    <s v="Arroz de grano largo"/>
    <s v="Granos"/>
    <n v="98"/>
    <n v="76"/>
    <n v="7448"/>
    <n v="752.24800000000005"/>
  </r>
  <r>
    <n v="1250"/>
    <x v="97"/>
    <n v="10"/>
    <s v="Empresa J"/>
    <s v="León"/>
    <s v="Guanajuato"/>
    <x v="6"/>
    <s v="Bajío"/>
    <d v="2018-09-12T00:00:00"/>
    <s v="Empresa de embarque A"/>
    <m/>
    <s v="Galletas de chocolate"/>
    <s v="Productos horneados"/>
    <n v="128.79999999999998"/>
    <n v="83"/>
    <n v="10690.399999999998"/>
    <n v="1047.6591999999998"/>
  </r>
  <r>
    <n v="1251"/>
    <x v="98"/>
    <n v="11"/>
    <s v="Empresa K"/>
    <s v="Ciudad de México"/>
    <s v="Ciudad de México"/>
    <x v="5"/>
    <s v="Centro"/>
    <m/>
    <s v="Empresa de embarque C"/>
    <m/>
    <s v="Ciruelas secas"/>
    <s v="Frutas secas"/>
    <n v="49"/>
    <n v="91"/>
    <n v="4459"/>
    <n v="436.98200000000003"/>
  </r>
  <r>
    <n v="1252"/>
    <x v="98"/>
    <n v="11"/>
    <s v="Empresa K"/>
    <s v="Ciudad de México"/>
    <s v="Ciudad de México"/>
    <x v="5"/>
    <s v="Centro"/>
    <m/>
    <s v="Empresa de embarque C"/>
    <m/>
    <s v="Té verde"/>
    <s v="Bebidas"/>
    <n v="41.86"/>
    <n v="64"/>
    <n v="2679.04"/>
    <n v="273.26208000000003"/>
  </r>
  <r>
    <n v="1253"/>
    <x v="99"/>
    <n v="1"/>
    <s v="Empresa A"/>
    <s v="Torreón"/>
    <s v="Coahuila"/>
    <x v="2"/>
    <s v="Norte"/>
    <m/>
    <m/>
    <m/>
    <s v="Té chai"/>
    <s v="Bebidas"/>
    <n v="252"/>
    <n v="58"/>
    <n v="14616"/>
    <n v="1446.9840000000002"/>
  </r>
  <r>
    <n v="1254"/>
    <x v="99"/>
    <n v="1"/>
    <s v="Empresa A"/>
    <s v="Torreón"/>
    <s v="Coahuila"/>
    <x v="2"/>
    <s v="Norte"/>
    <m/>
    <m/>
    <m/>
    <s v="Café"/>
    <s v="Bebidas"/>
    <n v="644"/>
    <n v="97"/>
    <n v="62468"/>
    <n v="6496.6720000000005"/>
  </r>
  <r>
    <n v="1255"/>
    <x v="99"/>
    <n v="1"/>
    <s v="Empresa A"/>
    <s v="Torreón"/>
    <s v="Coahuila"/>
    <x v="2"/>
    <s v="Norte"/>
    <m/>
    <m/>
    <m/>
    <s v="Té verde"/>
    <s v="Bebidas"/>
    <n v="41.86"/>
    <n v="14"/>
    <n v="586.04"/>
    <n v="60.948160000000001"/>
  </r>
  <r>
    <n v="1256"/>
    <x v="100"/>
    <n v="28"/>
    <s v="Empresa BB"/>
    <s v="Toluca"/>
    <s v="Estado de México"/>
    <x v="5"/>
    <s v="Centro"/>
    <d v="2018-09-30T00:00:00"/>
    <s v="Empresa de embarque C"/>
    <s v="Tarjeta de crédito"/>
    <s v="Almejas"/>
    <s v="Sopas"/>
    <n v="135.1"/>
    <n v="68"/>
    <n v="9186.7999999999993"/>
    <n v="900.30640000000017"/>
  </r>
  <r>
    <n v="1257"/>
    <x v="100"/>
    <n v="28"/>
    <s v="Empresa BB"/>
    <s v="Toluca"/>
    <s v="Estado de México"/>
    <x v="5"/>
    <s v="Centro"/>
    <d v="2018-09-30T00:00:00"/>
    <s v="Empresa de embarque C"/>
    <s v="Tarjeta de crédito"/>
    <s v="Carne de cangrejo"/>
    <s v="Carne enlatada"/>
    <n v="257.59999999999997"/>
    <n v="32"/>
    <n v="8243.1999999999989"/>
    <n v="824.31999999999994"/>
  </r>
  <r>
    <n v="1258"/>
    <x v="101"/>
    <n v="9"/>
    <s v="Empresa I"/>
    <s v="Guadalajara"/>
    <s v="Jalisco"/>
    <x v="7"/>
    <s v="Occidente"/>
    <d v="2018-09-11T00:00:00"/>
    <s v="Empresa de embarque A"/>
    <s v="Cheque"/>
    <s v="Ravioli"/>
    <s v="Pasta"/>
    <n v="273"/>
    <n v="48"/>
    <n v="13104"/>
    <n v="1323.5040000000001"/>
  </r>
  <r>
    <n v="1259"/>
    <x v="101"/>
    <n v="9"/>
    <s v="Empresa I"/>
    <s v="Guadalajara"/>
    <s v="Jalisco"/>
    <x v="7"/>
    <s v="Occidente"/>
    <d v="2018-09-11T00:00:00"/>
    <s v="Empresa de embarque A"/>
    <s v="Cheque"/>
    <s v="Mozzarella"/>
    <s v="Productos lácteos"/>
    <n v="487.19999999999993"/>
    <n v="57"/>
    <n v="27770.399999999998"/>
    <n v="2721.4992000000002"/>
  </r>
  <r>
    <n v="1260"/>
    <x v="102"/>
    <n v="6"/>
    <s v="Empresa F"/>
    <s v="Tijuana"/>
    <s v="Baja California"/>
    <x v="4"/>
    <s v="Norte"/>
    <d v="2018-09-08T00:00:00"/>
    <s v="Empresa de embarque B"/>
    <s v="Tarjeta de crédito"/>
    <s v="Cerveza"/>
    <s v="Bebidas"/>
    <n v="196"/>
    <n v="67"/>
    <n v="13132"/>
    <n v="1378.8600000000001"/>
  </r>
  <r>
    <n v="1261"/>
    <x v="103"/>
    <n v="8"/>
    <s v="Empresa H"/>
    <s v="Monterrey"/>
    <s v="Nuevo León"/>
    <x v="2"/>
    <s v="Norte"/>
    <d v="2018-09-10T00:00:00"/>
    <s v="Empresa de embarque B"/>
    <s v="Cheque"/>
    <s v="Salsa curry"/>
    <s v="Salsas"/>
    <n v="560"/>
    <n v="48"/>
    <n v="26880"/>
    <n v="2634.24"/>
  </r>
  <r>
    <n v="1262"/>
    <x v="103"/>
    <n v="8"/>
    <s v="Empresa H"/>
    <s v="Monterrey"/>
    <s v="Nuevo León"/>
    <x v="2"/>
    <s v="Norte"/>
    <d v="2018-09-10T00:00:00"/>
    <s v="Empresa de embarque B"/>
    <s v="Cheque"/>
    <s v="Galletas de chocolate"/>
    <s v="Productos horneados"/>
    <n v="128.79999999999998"/>
    <n v="77"/>
    <n v="9917.5999999999985"/>
    <n v="1011.5952"/>
  </r>
  <r>
    <n v="1263"/>
    <x v="104"/>
    <n v="25"/>
    <s v="Empresa Y"/>
    <s v="León"/>
    <s v="Guanajuato"/>
    <x v="6"/>
    <s v="Bajío"/>
    <d v="2018-09-27T00:00:00"/>
    <s v="Empresa de embarque A"/>
    <s v="Efectivo"/>
    <s v="Bolillos"/>
    <s v="Productos horneados"/>
    <n v="140"/>
    <n v="94"/>
    <n v="13160"/>
    <n v="1368.64"/>
  </r>
  <r>
    <n v="1264"/>
    <x v="105"/>
    <n v="26"/>
    <s v="Empresa Z"/>
    <s v="Ciudad de México"/>
    <s v="Ciudad de México"/>
    <x v="5"/>
    <s v="Centro"/>
    <d v="2018-09-28T00:00:00"/>
    <s v="Empresa de embarque C"/>
    <s v="Tarjeta de crédito"/>
    <s v="Aceite de oliva"/>
    <s v="Aceite"/>
    <n v="298.90000000000003"/>
    <n v="54"/>
    <n v="16140.600000000002"/>
    <n v="1694.7630000000004"/>
  </r>
  <r>
    <n v="1265"/>
    <x v="105"/>
    <n v="26"/>
    <s v="Empresa Z"/>
    <s v="Ciudad de México"/>
    <s v="Ciudad de México"/>
    <x v="5"/>
    <s v="Centro"/>
    <d v="2018-09-28T00:00:00"/>
    <s v="Empresa de embarque C"/>
    <s v="Tarjeta de crédito"/>
    <s v="Almejas"/>
    <s v="Sopas"/>
    <n v="135.1"/>
    <n v="43"/>
    <n v="5809.3"/>
    <n v="563.50210000000004"/>
  </r>
  <r>
    <n v="1266"/>
    <x v="105"/>
    <n v="26"/>
    <s v="Empresa Z"/>
    <s v="Ciudad de México"/>
    <s v="Ciudad de México"/>
    <x v="5"/>
    <s v="Centro"/>
    <d v="2018-09-28T00:00:00"/>
    <s v="Empresa de embarque C"/>
    <s v="Tarjeta de crédito"/>
    <s v="Carne de cangrejo"/>
    <s v="Carne enlatada"/>
    <n v="257.59999999999997"/>
    <n v="71"/>
    <n v="18289.599999999999"/>
    <n v="1883.8287999999998"/>
  </r>
  <r>
    <n v="1267"/>
    <x v="106"/>
    <n v="29"/>
    <s v="Empresa CC"/>
    <s v="Puerto Vallarta"/>
    <s v="Jalisco"/>
    <x v="3"/>
    <s v="Occidente"/>
    <d v="2018-10-01T00:00:00"/>
    <s v="Empresa de embarque B"/>
    <s v="Cheque"/>
    <s v="Cerveza"/>
    <s v="Bebidas"/>
    <n v="196"/>
    <n v="50"/>
    <n v="9800"/>
    <n v="940.80000000000007"/>
  </r>
  <r>
    <n v="1268"/>
    <x v="102"/>
    <n v="6"/>
    <s v="Empresa F"/>
    <s v="Tijuana"/>
    <s v="Baja California"/>
    <x v="4"/>
    <s v="Norte"/>
    <d v="2018-09-08T00:00:00"/>
    <s v="Empresa de embarque C"/>
    <s v="Cheque"/>
    <s v="Chocolate"/>
    <s v="Dulces"/>
    <n v="178.5"/>
    <n v="96"/>
    <n v="17136"/>
    <n v="1679.328"/>
  </r>
  <r>
    <n v="1270"/>
    <x v="107"/>
    <n v="4"/>
    <s v="Empresa D"/>
    <s v="Querétaro"/>
    <s v="Querétaro"/>
    <x v="1"/>
    <s v="Bajío"/>
    <d v="2018-09-06T00:00:00"/>
    <s v="Empresa de embarque A"/>
    <s v="Tarjeta de crédito"/>
    <s v="Mermelada de zarzamora"/>
    <s v="Mermeladas y jaleas"/>
    <n v="1134"/>
    <n v="54"/>
    <n v="61236"/>
    <n v="6123.6"/>
  </r>
  <r>
    <n v="1271"/>
    <x v="107"/>
    <n v="4"/>
    <s v="Empresa D"/>
    <s v="Querétaro"/>
    <s v="Querétaro"/>
    <x v="1"/>
    <s v="Bajío"/>
    <d v="2018-09-06T00:00:00"/>
    <s v="Empresa de embarque A"/>
    <s v="Tarjeta de crédito"/>
    <s v="Arroz de grano largo"/>
    <s v="Granos"/>
    <n v="98"/>
    <n v="39"/>
    <n v="3822"/>
    <n v="382.2"/>
  </r>
  <r>
    <n v="1273"/>
    <x v="103"/>
    <n v="8"/>
    <s v="Empresa H"/>
    <s v="Monterrey"/>
    <s v="Nuevo León"/>
    <x v="2"/>
    <s v="Norte"/>
    <d v="2018-09-10T00:00:00"/>
    <s v="Empresa de embarque C"/>
    <s v="Tarjeta de crédito"/>
    <s v="Mozzarella"/>
    <s v="Productos lácteos"/>
    <n v="487.19999999999993"/>
    <n v="63"/>
    <n v="30693.599999999995"/>
    <n v="3222.828"/>
  </r>
  <r>
    <n v="1276"/>
    <x v="108"/>
    <n v="3"/>
    <s v="Empresa C"/>
    <s v="Acapulco"/>
    <s v="Guerrero"/>
    <x v="0"/>
    <s v="Occidente"/>
    <d v="2018-09-05T00:00:00"/>
    <s v="Empresa de embarque B"/>
    <s v="Efectivo"/>
    <s v="Jarabe"/>
    <s v="Condimentos"/>
    <n v="140"/>
    <n v="71"/>
    <n v="9940"/>
    <n v="1023.8199999999999"/>
  </r>
  <r>
    <n v="1277"/>
    <x v="108"/>
    <n v="3"/>
    <s v="Empresa C"/>
    <s v="Acapulco"/>
    <s v="Guerrero"/>
    <x v="0"/>
    <s v="Occidente"/>
    <d v="2018-09-05T00:00:00"/>
    <s v="Empresa de embarque B"/>
    <s v="Efectivo"/>
    <s v="Salsa curry"/>
    <s v="Salsas"/>
    <n v="560"/>
    <n v="88"/>
    <n v="49280"/>
    <n v="5125.1200000000008"/>
  </r>
  <r>
    <n v="1281"/>
    <x v="97"/>
    <n v="10"/>
    <s v="Empresa J"/>
    <s v="León"/>
    <s v="Guanajuato"/>
    <x v="6"/>
    <s v="Bajío"/>
    <d v="2018-09-12T00:00:00"/>
    <s v="Empresa de embarque B"/>
    <s v="Tarjeta de crédito"/>
    <s v="Almendras"/>
    <s v="Frutas secas"/>
    <n v="140"/>
    <n v="59"/>
    <n v="8260"/>
    <n v="834.26"/>
  </r>
  <r>
    <n v="1282"/>
    <x v="109"/>
    <n v="6"/>
    <s v="Empresa F"/>
    <s v="Tijuana"/>
    <s v="Baja California"/>
    <x v="4"/>
    <s v="Norte"/>
    <d v="2018-10-08T00:00:00"/>
    <s v="Empresa de embarque B"/>
    <s v="Tarjeta de crédito"/>
    <s v="Salsa curry"/>
    <s v="Salsas"/>
    <n v="560"/>
    <n v="94"/>
    <n v="52640"/>
    <n v="5264"/>
  </r>
  <r>
    <n v="1283"/>
    <x v="110"/>
    <n v="28"/>
    <s v="Empresa BB"/>
    <s v="Toluca"/>
    <s v="Estado de México"/>
    <x v="5"/>
    <s v="Centro"/>
    <d v="2018-10-30T00:00:00"/>
    <s v="Empresa de embarque C"/>
    <s v="Cheque"/>
    <s v="Café"/>
    <s v="Bebidas"/>
    <n v="644"/>
    <n v="86"/>
    <n v="55384"/>
    <n v="5316.8640000000005"/>
  </r>
  <r>
    <n v="1284"/>
    <x v="111"/>
    <n v="8"/>
    <s v="Empresa H"/>
    <s v="Monterrey"/>
    <s v="Nuevo León"/>
    <x v="2"/>
    <s v="Norte"/>
    <d v="2018-10-10T00:00:00"/>
    <s v="Empresa de embarque C"/>
    <s v="Cheque"/>
    <s v="Chocolate"/>
    <s v="Dulces"/>
    <n v="178.5"/>
    <n v="61"/>
    <n v="10888.5"/>
    <n v="1099.7384999999999"/>
  </r>
  <r>
    <n v="1285"/>
    <x v="112"/>
    <n v="10"/>
    <s v="Empresa J"/>
    <s v="León"/>
    <s v="Guanajuato"/>
    <x v="6"/>
    <s v="Bajío"/>
    <d v="2018-10-12T00:00:00"/>
    <s v="Empresa de embarque B"/>
    <s v="Tarjeta de crédito"/>
    <s v="Té verde"/>
    <s v="Bebidas"/>
    <n v="41.86"/>
    <n v="32"/>
    <n v="1339.52"/>
    <n v="136.63104000000001"/>
  </r>
  <r>
    <n v="1286"/>
    <x v="113"/>
    <n v="7"/>
    <s v="Empresa G"/>
    <s v="Chihuahua"/>
    <s v="Chihuahua"/>
    <x v="2"/>
    <s v="Norte"/>
    <m/>
    <m/>
    <m/>
    <s v="Café"/>
    <s v="Bebidas"/>
    <n v="644"/>
    <n v="62"/>
    <n v="39928"/>
    <n v="4072.6559999999999"/>
  </r>
  <r>
    <n v="1287"/>
    <x v="112"/>
    <n v="10"/>
    <s v="Empresa J"/>
    <s v="León"/>
    <s v="Guanajuato"/>
    <x v="6"/>
    <s v="Bajío"/>
    <d v="2018-10-12T00:00:00"/>
    <s v="Empresa de embarque A"/>
    <m/>
    <s v="Jalea de fresa"/>
    <s v="Mermeladas y jaleas"/>
    <n v="350"/>
    <n v="60"/>
    <n v="21000"/>
    <n v="2163"/>
  </r>
  <r>
    <n v="1288"/>
    <x v="112"/>
    <n v="10"/>
    <s v="Empresa J"/>
    <s v="León"/>
    <s v="Guanajuato"/>
    <x v="6"/>
    <s v="Bajío"/>
    <d v="2018-10-12T00:00:00"/>
    <s v="Empresa de embarque A"/>
    <m/>
    <s v="Condimento cajún"/>
    <s v="Condimentos"/>
    <n v="308"/>
    <n v="51"/>
    <n v="15708"/>
    <n v="1539.384"/>
  </r>
  <r>
    <n v="1289"/>
    <x v="112"/>
    <n v="10"/>
    <s v="Empresa J"/>
    <s v="León"/>
    <s v="Guanajuato"/>
    <x v="6"/>
    <s v="Bajío"/>
    <d v="2018-10-12T00:00:00"/>
    <s v="Empresa de embarque A"/>
    <m/>
    <s v="Galletas de chocolate"/>
    <s v="Productos horneados"/>
    <n v="128.79999999999998"/>
    <n v="49"/>
    <n v="6311.1999999999989"/>
    <n v="624.80880000000002"/>
  </r>
  <r>
    <n v="1290"/>
    <x v="114"/>
    <n v="11"/>
    <s v="Empresa K"/>
    <s v="Ciudad de México"/>
    <s v="Ciudad de México"/>
    <x v="5"/>
    <s v="Centro"/>
    <m/>
    <s v="Empresa de embarque C"/>
    <m/>
    <s v="Ciruelas secas"/>
    <s v="Frutas secas"/>
    <n v="49"/>
    <n v="20"/>
    <n v="980"/>
    <n v="97.02"/>
  </r>
  <r>
    <n v="1291"/>
    <x v="114"/>
    <n v="11"/>
    <s v="Empresa K"/>
    <s v="Ciudad de México"/>
    <s v="Ciudad de México"/>
    <x v="5"/>
    <s v="Centro"/>
    <m/>
    <s v="Empresa de embarque C"/>
    <m/>
    <s v="Té verde"/>
    <s v="Bebidas"/>
    <n v="41.86"/>
    <n v="49"/>
    <n v="2051.14"/>
    <n v="205.11400000000003"/>
  </r>
  <r>
    <n v="1292"/>
    <x v="115"/>
    <n v="1"/>
    <s v="Empresa A"/>
    <s v="Torreón"/>
    <s v="Coahuila"/>
    <x v="2"/>
    <s v="Norte"/>
    <m/>
    <m/>
    <m/>
    <s v="Té chai"/>
    <s v="Bebidas"/>
    <n v="252"/>
    <n v="22"/>
    <n v="5544"/>
    <n v="532.22399999999993"/>
  </r>
  <r>
    <n v="1293"/>
    <x v="115"/>
    <n v="1"/>
    <s v="Empresa A"/>
    <s v="Torreón"/>
    <s v="Coahuila"/>
    <x v="2"/>
    <s v="Norte"/>
    <m/>
    <m/>
    <m/>
    <s v="Café"/>
    <s v="Bebidas"/>
    <n v="644"/>
    <n v="73"/>
    <n v="47012"/>
    <n v="4748.2120000000004"/>
  </r>
  <r>
    <n v="1294"/>
    <x v="115"/>
    <n v="1"/>
    <s v="Empresa A"/>
    <s v="Torreón"/>
    <s v="Coahuila"/>
    <x v="2"/>
    <s v="Norte"/>
    <m/>
    <m/>
    <m/>
    <s v="Té verde"/>
    <s v="Bebidas"/>
    <n v="41.86"/>
    <n v="85"/>
    <n v="3558.1"/>
    <n v="345.13570000000004"/>
  </r>
  <r>
    <n v="1295"/>
    <x v="110"/>
    <n v="28"/>
    <s v="Empresa BB"/>
    <s v="Toluca"/>
    <s v="Estado de México"/>
    <x v="5"/>
    <s v="Centro"/>
    <d v="2018-10-30T00:00:00"/>
    <s v="Empresa de embarque C"/>
    <s v="Tarjeta de crédito"/>
    <s v="Almejas"/>
    <s v="Sopas"/>
    <n v="135.1"/>
    <n v="44"/>
    <n v="5944.4"/>
    <n v="618.21760000000006"/>
  </r>
  <r>
    <n v="1296"/>
    <x v="110"/>
    <n v="28"/>
    <s v="Empresa BB"/>
    <s v="Toluca"/>
    <s v="Estado de México"/>
    <x v="5"/>
    <s v="Centro"/>
    <d v="2018-10-30T00:00:00"/>
    <s v="Empresa de embarque C"/>
    <s v="Tarjeta de crédito"/>
    <s v="Carne de cangrejo"/>
    <s v="Carne enlatada"/>
    <n v="257.59999999999997"/>
    <n v="24"/>
    <n v="6182.4"/>
    <n v="599.69279999999992"/>
  </r>
  <r>
    <n v="1297"/>
    <x v="116"/>
    <n v="9"/>
    <s v="Empresa I"/>
    <s v="Guadalajara"/>
    <s v="Jalisco"/>
    <x v="7"/>
    <s v="Occidente"/>
    <d v="2018-10-11T00:00:00"/>
    <s v="Empresa de embarque A"/>
    <s v="Cheque"/>
    <s v="Ravioli"/>
    <s v="Pasta"/>
    <n v="273"/>
    <n v="64"/>
    <n v="17472"/>
    <n v="1677.3120000000001"/>
  </r>
  <r>
    <n v="1298"/>
    <x v="116"/>
    <n v="9"/>
    <s v="Empresa I"/>
    <s v="Guadalajara"/>
    <s v="Jalisco"/>
    <x v="7"/>
    <s v="Occidente"/>
    <d v="2018-10-11T00:00:00"/>
    <s v="Empresa de embarque A"/>
    <s v="Cheque"/>
    <s v="Mozzarella"/>
    <s v="Productos lácteos"/>
    <n v="487.19999999999993"/>
    <n v="70"/>
    <n v="34103.999999999993"/>
    <n v="3444.5040000000004"/>
  </r>
  <r>
    <n v="1299"/>
    <x v="109"/>
    <n v="6"/>
    <s v="Empresa F"/>
    <s v="Tijuana"/>
    <s v="Baja California"/>
    <x v="4"/>
    <s v="Norte"/>
    <d v="2018-10-08T00:00:00"/>
    <s v="Empresa de embarque B"/>
    <s v="Tarjeta de crédito"/>
    <s v="Cerveza"/>
    <s v="Bebidas"/>
    <n v="196"/>
    <n v="98"/>
    <n v="19208"/>
    <n v="1940.0080000000005"/>
  </r>
  <r>
    <n v="1300"/>
    <x v="111"/>
    <n v="8"/>
    <s v="Empresa H"/>
    <s v="Monterrey"/>
    <s v="Nuevo León"/>
    <x v="2"/>
    <s v="Norte"/>
    <d v="2018-10-10T00:00:00"/>
    <s v="Empresa de embarque B"/>
    <s v="Cheque"/>
    <s v="Salsa curry"/>
    <s v="Salsas"/>
    <n v="560"/>
    <n v="48"/>
    <n v="26880"/>
    <n v="2634.24"/>
  </r>
  <r>
    <n v="1301"/>
    <x v="111"/>
    <n v="8"/>
    <s v="Empresa H"/>
    <s v="Monterrey"/>
    <s v="Nuevo León"/>
    <x v="2"/>
    <s v="Norte"/>
    <d v="2018-10-10T00:00:00"/>
    <s v="Empresa de embarque B"/>
    <s v="Cheque"/>
    <s v="Galletas de chocolate"/>
    <s v="Productos horneados"/>
    <n v="128.79999999999998"/>
    <n v="100"/>
    <n v="12879.999999999998"/>
    <n v="1275.1199999999999"/>
  </r>
  <r>
    <n v="1302"/>
    <x v="117"/>
    <n v="25"/>
    <s v="Empresa Y"/>
    <s v="León"/>
    <s v="Guanajuato"/>
    <x v="6"/>
    <s v="Bajío"/>
    <d v="2018-10-27T00:00:00"/>
    <s v="Empresa de embarque A"/>
    <s v="Efectivo"/>
    <s v="Bolillos"/>
    <s v="Productos horneados"/>
    <n v="140"/>
    <n v="90"/>
    <n v="12600"/>
    <n v="1222.2"/>
  </r>
  <r>
    <n v="1303"/>
    <x v="118"/>
    <n v="26"/>
    <s v="Empresa Z"/>
    <s v="Ciudad de México"/>
    <s v="Ciudad de México"/>
    <x v="5"/>
    <s v="Centro"/>
    <d v="2018-10-28T00:00:00"/>
    <s v="Empresa de embarque C"/>
    <s v="Tarjeta de crédito"/>
    <s v="Aceite de oliva"/>
    <s v="Aceite"/>
    <n v="298.90000000000003"/>
    <n v="49"/>
    <n v="14646.100000000002"/>
    <n v="1435.3178"/>
  </r>
  <r>
    <n v="1304"/>
    <x v="118"/>
    <n v="26"/>
    <s v="Empresa Z"/>
    <s v="Ciudad de México"/>
    <s v="Ciudad de México"/>
    <x v="5"/>
    <s v="Centro"/>
    <d v="2018-10-28T00:00:00"/>
    <s v="Empresa de embarque C"/>
    <s v="Tarjeta de crédito"/>
    <s v="Almejas"/>
    <s v="Sopas"/>
    <n v="135.1"/>
    <n v="71"/>
    <n v="9592.1"/>
    <n v="920.84159999999997"/>
  </r>
  <r>
    <n v="1305"/>
    <x v="118"/>
    <n v="26"/>
    <s v="Empresa Z"/>
    <s v="Ciudad de México"/>
    <s v="Ciudad de México"/>
    <x v="5"/>
    <s v="Centro"/>
    <d v="2018-10-28T00:00:00"/>
    <s v="Empresa de embarque C"/>
    <s v="Tarjeta de crédito"/>
    <s v="Carne de cangrejo"/>
    <s v="Carne enlatada"/>
    <n v="257.59999999999997"/>
    <n v="10"/>
    <n v="2575.9999999999995"/>
    <n v="267.90400000000005"/>
  </r>
  <r>
    <n v="1306"/>
    <x v="119"/>
    <n v="29"/>
    <s v="Empresa CC"/>
    <s v="Puerto Vallarta"/>
    <s v="Jalisco"/>
    <x v="3"/>
    <s v="Occidente"/>
    <d v="2018-10-31T00:00:00"/>
    <s v="Empresa de embarque B"/>
    <s v="Cheque"/>
    <s v="Cerveza"/>
    <s v="Bebidas"/>
    <n v="196"/>
    <n v="78"/>
    <n v="15288"/>
    <n v="1574.664"/>
  </r>
  <r>
    <n v="1307"/>
    <x v="109"/>
    <n v="6"/>
    <s v="Empresa F"/>
    <s v="Tijuana"/>
    <s v="Baja California"/>
    <x v="4"/>
    <s v="Norte"/>
    <d v="2018-10-08T00:00:00"/>
    <s v="Empresa de embarque C"/>
    <s v="Cheque"/>
    <s v="Chocolate"/>
    <s v="Dulces"/>
    <n v="178.5"/>
    <n v="44"/>
    <n v="7854"/>
    <n v="753.98400000000004"/>
  </r>
  <r>
    <n v="1309"/>
    <x v="120"/>
    <n v="4"/>
    <s v="Empresa D"/>
    <s v="Querétaro"/>
    <s v="Querétaro"/>
    <x v="1"/>
    <s v="Bajío"/>
    <d v="2018-10-06T00:00:00"/>
    <s v="Empresa de embarque A"/>
    <s v="Tarjeta de crédito"/>
    <s v="Mermelada de zarzamora"/>
    <s v="Mermeladas y jaleas"/>
    <n v="1134"/>
    <n v="82"/>
    <n v="92988"/>
    <n v="9763.7400000000016"/>
  </r>
  <r>
    <n v="1310"/>
    <x v="120"/>
    <n v="4"/>
    <s v="Empresa D"/>
    <s v="Querétaro"/>
    <s v="Querétaro"/>
    <x v="1"/>
    <s v="Bajío"/>
    <d v="2018-10-06T00:00:00"/>
    <s v="Empresa de embarque A"/>
    <s v="Tarjeta de crédito"/>
    <s v="Arroz de grano largo"/>
    <s v="Granos"/>
    <n v="98"/>
    <n v="29"/>
    <n v="2842"/>
    <n v="284.2"/>
  </r>
  <r>
    <n v="1312"/>
    <x v="111"/>
    <n v="8"/>
    <s v="Empresa H"/>
    <s v="Monterrey"/>
    <s v="Nuevo León"/>
    <x v="2"/>
    <s v="Norte"/>
    <d v="2018-10-10T00:00:00"/>
    <s v="Empresa de embarque C"/>
    <s v="Tarjeta de crédito"/>
    <s v="Mozzarella"/>
    <s v="Productos lácteos"/>
    <n v="487.19999999999993"/>
    <n v="93"/>
    <n v="45309.599999999991"/>
    <n v="4395.0311999999994"/>
  </r>
  <r>
    <n v="1315"/>
    <x v="121"/>
    <n v="3"/>
    <s v="Empresa C"/>
    <s v="Acapulco"/>
    <s v="Guerrero"/>
    <x v="0"/>
    <s v="Occidente"/>
    <d v="2018-10-05T00:00:00"/>
    <s v="Empresa de embarque B"/>
    <s v="Efectivo"/>
    <s v="Jarabe"/>
    <s v="Condimentos"/>
    <n v="140"/>
    <n v="11"/>
    <n v="1540"/>
    <n v="160.16000000000003"/>
  </r>
  <r>
    <n v="1316"/>
    <x v="121"/>
    <n v="3"/>
    <s v="Empresa C"/>
    <s v="Acapulco"/>
    <s v="Guerrero"/>
    <x v="0"/>
    <s v="Occidente"/>
    <d v="2018-10-05T00:00:00"/>
    <s v="Empresa de embarque B"/>
    <s v="Efectivo"/>
    <s v="Salsa curry"/>
    <s v="Salsas"/>
    <n v="560"/>
    <n v="91"/>
    <n v="50960"/>
    <n v="5096"/>
  </r>
  <r>
    <n v="1320"/>
    <x v="112"/>
    <n v="10"/>
    <s v="Empresa J"/>
    <s v="León"/>
    <s v="Guanajuato"/>
    <x v="6"/>
    <s v="Bajío"/>
    <d v="2018-10-12T00:00:00"/>
    <s v="Empresa de embarque B"/>
    <s v="Tarjeta de crédito"/>
    <s v="Almendras"/>
    <s v="Frutas secas"/>
    <n v="140"/>
    <n v="12"/>
    <n v="1680"/>
    <n v="173.04"/>
  </r>
  <r>
    <n v="1322"/>
    <x v="112"/>
    <n v="10"/>
    <s v="Empresa J"/>
    <s v="León"/>
    <s v="Guanajuato"/>
    <x v="6"/>
    <s v="Bajío"/>
    <m/>
    <s v="Empresa de embarque A"/>
    <m/>
    <s v="Ciruelas secas"/>
    <s v="Frutas secas"/>
    <n v="49"/>
    <n v="78"/>
    <n v="3822"/>
    <n v="382.2"/>
  </r>
  <r>
    <n v="1323"/>
    <x v="114"/>
    <n v="11"/>
    <s v="Empresa K"/>
    <s v="Ciudad de México"/>
    <s v="Ciudad de México"/>
    <x v="5"/>
    <s v="Centro"/>
    <m/>
    <s v="Empresa de embarque C"/>
    <m/>
    <s v="Salsa curry"/>
    <s v="Salsas"/>
    <n v="560"/>
    <n v="60"/>
    <n v="33600"/>
    <n v="3192"/>
  </r>
  <r>
    <n v="1324"/>
    <x v="115"/>
    <n v="1"/>
    <s v="Empresa A"/>
    <s v="Torreón"/>
    <s v="Coahuila"/>
    <x v="2"/>
    <s v="Norte"/>
    <m/>
    <s v="Empresa de embarque C"/>
    <m/>
    <s v="Carne de cangrejo"/>
    <s v="Carne enlatada"/>
    <n v="257.59999999999997"/>
    <n v="23"/>
    <n v="5924.7999999999993"/>
    <n v="610.25440000000003"/>
  </r>
  <r>
    <n v="1325"/>
    <x v="110"/>
    <n v="28"/>
    <s v="Empresa BB"/>
    <s v="Toluca"/>
    <s v="Estado de México"/>
    <x v="5"/>
    <s v="Centro"/>
    <d v="2018-10-30T00:00:00"/>
    <s v="Empresa de embarque C"/>
    <s v="Tarjeta de crédito"/>
    <s v="Café"/>
    <s v="Bebidas"/>
    <n v="644"/>
    <n v="34"/>
    <n v="21896"/>
    <n v="2211.4960000000001"/>
  </r>
  <r>
    <n v="1326"/>
    <x v="116"/>
    <n v="9"/>
    <s v="Empresa I"/>
    <s v="Guadalajara"/>
    <s v="Jalisco"/>
    <x v="7"/>
    <s v="Occidente"/>
    <d v="2018-10-11T00:00:00"/>
    <s v="Empresa de embarque A"/>
    <s v="Cheque"/>
    <s v="Almejas"/>
    <s v="Sopas"/>
    <n v="135.1"/>
    <n v="89"/>
    <n v="12023.9"/>
    <n v="1214.4139"/>
  </r>
  <r>
    <n v="1327"/>
    <x v="109"/>
    <n v="6"/>
    <s v="Empresa F"/>
    <s v="Tijuana"/>
    <s v="Baja California"/>
    <x v="4"/>
    <s v="Norte"/>
    <d v="2018-10-08T00:00:00"/>
    <s v="Empresa de embarque B"/>
    <s v="Tarjeta de crédito"/>
    <s v="Chocolate"/>
    <s v="Dulces"/>
    <n v="178.5"/>
    <n v="82"/>
    <n v="14637"/>
    <n v="1449.0630000000001"/>
  </r>
  <r>
    <n v="1328"/>
    <x v="111"/>
    <n v="8"/>
    <s v="Empresa H"/>
    <s v="Monterrey"/>
    <s v="Nuevo León"/>
    <x v="2"/>
    <s v="Norte"/>
    <d v="2018-10-10T00:00:00"/>
    <s v="Empresa de embarque B"/>
    <s v="Cheque"/>
    <s v="Chocolate"/>
    <s v="Dulces"/>
    <n v="178.5"/>
    <n v="43"/>
    <n v="7675.5"/>
    <n v="736.84799999999996"/>
  </r>
  <r>
    <n v="1329"/>
    <x v="122"/>
    <n v="10"/>
    <s v="Empresa J"/>
    <s v="León"/>
    <s v="Guanajuato"/>
    <x v="6"/>
    <s v="Bajío"/>
    <d v="2018-11-12T00:00:00"/>
    <s v="Empresa de embarque A"/>
    <m/>
    <s v="Condimento cajún"/>
    <s v="Condimentos"/>
    <n v="308"/>
    <n v="96"/>
    <n v="29568"/>
    <n v="3104.6400000000003"/>
  </r>
  <r>
    <n v="1330"/>
    <x v="122"/>
    <n v="10"/>
    <s v="Empresa J"/>
    <s v="León"/>
    <s v="Guanajuato"/>
    <x v="6"/>
    <s v="Bajío"/>
    <d v="2018-11-12T00:00:00"/>
    <s v="Empresa de embarque A"/>
    <m/>
    <s v="Galletas de chocolate"/>
    <s v="Productos horneados"/>
    <n v="128.79999999999998"/>
    <n v="34"/>
    <n v="4379.2"/>
    <n v="437.91999999999996"/>
  </r>
  <r>
    <n v="1331"/>
    <x v="123"/>
    <n v="11"/>
    <s v="Empresa K"/>
    <s v="Ciudad de México"/>
    <s v="Ciudad de México"/>
    <x v="5"/>
    <s v="Centro"/>
    <m/>
    <s v="Empresa de embarque C"/>
    <m/>
    <s v="Ciruelas secas"/>
    <s v="Frutas secas"/>
    <n v="49"/>
    <n v="42"/>
    <n v="2058"/>
    <n v="211.97400000000002"/>
  </r>
  <r>
    <n v="1332"/>
    <x v="123"/>
    <n v="11"/>
    <s v="Empresa K"/>
    <s v="Ciudad de México"/>
    <s v="Ciudad de México"/>
    <x v="5"/>
    <s v="Centro"/>
    <m/>
    <s v="Empresa de embarque C"/>
    <m/>
    <s v="Té verde"/>
    <s v="Bebidas"/>
    <n v="41.86"/>
    <n v="100"/>
    <n v="4186"/>
    <n v="426.97200000000004"/>
  </r>
  <r>
    <n v="1333"/>
    <x v="124"/>
    <n v="1"/>
    <s v="Empresa A"/>
    <s v="Torreón"/>
    <s v="Coahuila"/>
    <x v="2"/>
    <s v="Norte"/>
    <m/>
    <m/>
    <m/>
    <s v="Té chai"/>
    <s v="Bebidas"/>
    <n v="252"/>
    <n v="42"/>
    <n v="10584"/>
    <n v="1068.9840000000002"/>
  </r>
  <r>
    <n v="1334"/>
    <x v="124"/>
    <n v="1"/>
    <s v="Empresa A"/>
    <s v="Torreón"/>
    <s v="Coahuila"/>
    <x v="2"/>
    <s v="Norte"/>
    <m/>
    <m/>
    <m/>
    <s v="Café"/>
    <s v="Bebidas"/>
    <n v="644"/>
    <n v="16"/>
    <n v="10304"/>
    <n v="989.18400000000008"/>
  </r>
  <r>
    <n v="1335"/>
    <x v="124"/>
    <n v="1"/>
    <s v="Empresa A"/>
    <s v="Torreón"/>
    <s v="Coahuila"/>
    <x v="2"/>
    <s v="Norte"/>
    <m/>
    <m/>
    <m/>
    <s v="Té verde"/>
    <s v="Bebidas"/>
    <n v="41.86"/>
    <n v="22"/>
    <n v="920.92"/>
    <n v="89.329239999999999"/>
  </r>
  <r>
    <n v="1336"/>
    <x v="125"/>
    <n v="28"/>
    <s v="Empresa BB"/>
    <s v="Toluca"/>
    <s v="Estado de México"/>
    <x v="5"/>
    <s v="Centro"/>
    <d v="2018-11-30T00:00:00"/>
    <s v="Empresa de embarque C"/>
    <s v="Tarjeta de crédito"/>
    <s v="Almejas"/>
    <s v="Sopas"/>
    <n v="135.1"/>
    <n v="46"/>
    <n v="6214.5999999999995"/>
    <n v="640.10380000000009"/>
  </r>
  <r>
    <n v="1337"/>
    <x v="125"/>
    <n v="28"/>
    <s v="Empresa BB"/>
    <s v="Toluca"/>
    <s v="Estado de México"/>
    <x v="5"/>
    <s v="Centro"/>
    <d v="2018-11-30T00:00:00"/>
    <s v="Empresa de embarque C"/>
    <s v="Tarjeta de crédito"/>
    <s v="Carne de cangrejo"/>
    <s v="Carne enlatada"/>
    <n v="257.59999999999997"/>
    <n v="100"/>
    <n v="25759.999999999996"/>
    <n v="2576"/>
  </r>
  <r>
    <n v="1338"/>
    <x v="126"/>
    <n v="9"/>
    <s v="Empresa I"/>
    <s v="Guadalajara"/>
    <s v="Jalisco"/>
    <x v="7"/>
    <s v="Occidente"/>
    <d v="2018-11-11T00:00:00"/>
    <s v="Empresa de embarque A"/>
    <s v="Cheque"/>
    <s v="Ravioli"/>
    <s v="Pasta"/>
    <n v="273"/>
    <n v="87"/>
    <n v="23751"/>
    <n v="2446.3530000000001"/>
  </r>
  <r>
    <n v="1339"/>
    <x v="126"/>
    <n v="9"/>
    <s v="Empresa I"/>
    <s v="Guadalajara"/>
    <s v="Jalisco"/>
    <x v="7"/>
    <s v="Occidente"/>
    <d v="2018-11-11T00:00:00"/>
    <s v="Empresa de embarque A"/>
    <s v="Cheque"/>
    <s v="Mozzarella"/>
    <s v="Productos lácteos"/>
    <n v="487.19999999999993"/>
    <n v="58"/>
    <n v="28257.599999999995"/>
    <n v="2882.2752"/>
  </r>
  <r>
    <n v="1340"/>
    <x v="127"/>
    <n v="6"/>
    <s v="Empresa F"/>
    <s v="Tijuana"/>
    <s v="Baja California"/>
    <x v="4"/>
    <s v="Norte"/>
    <d v="2018-11-08T00:00:00"/>
    <s v="Empresa de embarque B"/>
    <s v="Tarjeta de crédito"/>
    <s v="Cerveza"/>
    <s v="Bebidas"/>
    <n v="196"/>
    <n v="85"/>
    <n v="16660"/>
    <n v="1682.6599999999999"/>
  </r>
  <r>
    <n v="1341"/>
    <x v="128"/>
    <n v="8"/>
    <s v="Empresa H"/>
    <s v="Monterrey"/>
    <s v="Nuevo León"/>
    <x v="2"/>
    <s v="Norte"/>
    <d v="2018-11-10T00:00:00"/>
    <s v="Empresa de embarque B"/>
    <s v="Cheque"/>
    <s v="Salsa curry"/>
    <s v="Salsas"/>
    <n v="560"/>
    <n v="28"/>
    <n v="15680"/>
    <n v="1552.32"/>
  </r>
  <r>
    <n v="1342"/>
    <x v="128"/>
    <n v="8"/>
    <s v="Empresa H"/>
    <s v="Monterrey"/>
    <s v="Nuevo León"/>
    <x v="2"/>
    <s v="Norte"/>
    <d v="2018-11-10T00:00:00"/>
    <s v="Empresa de embarque B"/>
    <s v="Cheque"/>
    <s v="Galletas de chocolate"/>
    <s v="Productos horneados"/>
    <n v="128.79999999999998"/>
    <n v="19"/>
    <n v="2447.1999999999998"/>
    <n v="239.82560000000001"/>
  </r>
  <r>
    <n v="1343"/>
    <x v="129"/>
    <n v="25"/>
    <s v="Empresa Y"/>
    <s v="León"/>
    <s v="Guanajuato"/>
    <x v="6"/>
    <s v="Bajío"/>
    <d v="2018-11-27T00:00:00"/>
    <s v="Empresa de embarque A"/>
    <s v="Efectivo"/>
    <s v="Bolillos"/>
    <s v="Productos horneados"/>
    <n v="140"/>
    <n v="99"/>
    <n v="13860"/>
    <n v="1441.44"/>
  </r>
  <r>
    <n v="1344"/>
    <x v="130"/>
    <n v="26"/>
    <s v="Empresa Z"/>
    <s v="Ciudad de México"/>
    <s v="Ciudad de México"/>
    <x v="5"/>
    <s v="Centro"/>
    <d v="2018-11-28T00:00:00"/>
    <s v="Empresa de embarque C"/>
    <s v="Tarjeta de crédito"/>
    <s v="Aceite de oliva"/>
    <s v="Aceite"/>
    <n v="298.90000000000003"/>
    <n v="69"/>
    <n v="20624.100000000002"/>
    <n v="2144.9064000000008"/>
  </r>
  <r>
    <n v="1345"/>
    <x v="130"/>
    <n v="26"/>
    <s v="Empresa Z"/>
    <s v="Ciudad de México"/>
    <s v="Ciudad de México"/>
    <x v="5"/>
    <s v="Centro"/>
    <d v="2018-11-28T00:00:00"/>
    <s v="Empresa de embarque C"/>
    <s v="Tarjeta de crédito"/>
    <s v="Almejas"/>
    <s v="Sopas"/>
    <n v="135.1"/>
    <n v="37"/>
    <n v="4998.7"/>
    <n v="474.87650000000002"/>
  </r>
  <r>
    <n v="1346"/>
    <x v="130"/>
    <n v="26"/>
    <s v="Empresa Z"/>
    <s v="Ciudad de México"/>
    <s v="Ciudad de México"/>
    <x v="5"/>
    <s v="Centro"/>
    <d v="2018-11-28T00:00:00"/>
    <s v="Empresa de embarque C"/>
    <s v="Tarjeta de crédito"/>
    <s v="Carne de cangrejo"/>
    <s v="Carne enlatada"/>
    <n v="257.59999999999997"/>
    <n v="64"/>
    <n v="16486.399999999998"/>
    <n v="1665.1263999999999"/>
  </r>
  <r>
    <n v="1347"/>
    <x v="131"/>
    <n v="29"/>
    <s v="Empresa CC"/>
    <s v="Puerto Vallarta"/>
    <s v="Jalisco"/>
    <x v="3"/>
    <s v="Occidente"/>
    <d v="2018-12-01T00:00:00"/>
    <s v="Empresa de embarque B"/>
    <s v="Cheque"/>
    <s v="Cerveza"/>
    <s v="Bebidas"/>
    <n v="196"/>
    <n v="38"/>
    <n v="7448"/>
    <n v="774.5920000000001"/>
  </r>
  <r>
    <n v="1348"/>
    <x v="127"/>
    <n v="6"/>
    <s v="Empresa F"/>
    <s v="Tijuana"/>
    <s v="Baja California"/>
    <x v="4"/>
    <s v="Norte"/>
    <d v="2018-11-08T00:00:00"/>
    <s v="Empresa de embarque C"/>
    <s v="Cheque"/>
    <s v="Chocolate"/>
    <s v="Dulces"/>
    <n v="178.5"/>
    <n v="15"/>
    <n v="2677.5"/>
    <n v="259.71749999999997"/>
  </r>
  <r>
    <n v="1350"/>
    <x v="132"/>
    <n v="4"/>
    <s v="Empresa D"/>
    <s v="Querétaro"/>
    <s v="Querétaro"/>
    <x v="1"/>
    <s v="Bajío"/>
    <d v="2018-11-06T00:00:00"/>
    <s v="Empresa de embarque A"/>
    <s v="Tarjeta de crédito"/>
    <s v="Mermelada de zarzamora"/>
    <s v="Mermeladas y jaleas"/>
    <n v="1134"/>
    <n v="52"/>
    <n v="58968"/>
    <n v="5778.8640000000005"/>
  </r>
  <r>
    <n v="1351"/>
    <x v="132"/>
    <n v="4"/>
    <s v="Empresa D"/>
    <s v="Querétaro"/>
    <s v="Querétaro"/>
    <x v="1"/>
    <s v="Bajío"/>
    <d v="2018-11-06T00:00:00"/>
    <s v="Empresa de embarque A"/>
    <s v="Tarjeta de crédito"/>
    <s v="Arroz de grano largo"/>
    <s v="Granos"/>
    <n v="98"/>
    <n v="37"/>
    <n v="3626"/>
    <n v="355.34800000000001"/>
  </r>
  <r>
    <n v="1353"/>
    <x v="128"/>
    <n v="8"/>
    <s v="Empresa H"/>
    <s v="Monterrey"/>
    <s v="Nuevo León"/>
    <x v="2"/>
    <s v="Norte"/>
    <d v="2018-11-10T00:00:00"/>
    <s v="Empresa de embarque C"/>
    <s v="Tarjeta de crédito"/>
    <s v="Mozzarella"/>
    <s v="Productos lácteos"/>
    <n v="487.19999999999993"/>
    <n v="24"/>
    <n v="11692.8"/>
    <n v="1122.5087999999998"/>
  </r>
  <r>
    <n v="1356"/>
    <x v="133"/>
    <n v="3"/>
    <s v="Empresa C"/>
    <s v="Acapulco"/>
    <s v="Guerrero"/>
    <x v="0"/>
    <s v="Occidente"/>
    <d v="2018-11-05T00:00:00"/>
    <s v="Empresa de embarque B"/>
    <s v="Efectivo"/>
    <s v="Jarabe"/>
    <s v="Condimentos"/>
    <n v="140"/>
    <n v="36"/>
    <n v="5040"/>
    <n v="519.12"/>
  </r>
  <r>
    <n v="1357"/>
    <x v="133"/>
    <n v="3"/>
    <s v="Empresa C"/>
    <s v="Acapulco"/>
    <s v="Guerrero"/>
    <x v="0"/>
    <s v="Occidente"/>
    <d v="2018-11-05T00:00:00"/>
    <s v="Empresa de embarque B"/>
    <s v="Efectivo"/>
    <s v="Salsa curry"/>
    <s v="Salsas"/>
    <n v="560"/>
    <n v="24"/>
    <n v="13440"/>
    <n v="1344"/>
  </r>
  <r>
    <n v="1361"/>
    <x v="122"/>
    <n v="10"/>
    <s v="Empresa J"/>
    <s v="León"/>
    <s v="Guanajuato"/>
    <x v="6"/>
    <s v="Bajío"/>
    <d v="2018-11-12T00:00:00"/>
    <s v="Empresa de embarque B"/>
    <s v="Tarjeta de crédito"/>
    <s v="Almendras"/>
    <s v="Frutas secas"/>
    <n v="140"/>
    <n v="20"/>
    <n v="2800"/>
    <n v="280"/>
  </r>
  <r>
    <n v="1363"/>
    <x v="122"/>
    <n v="10"/>
    <s v="Empresa J"/>
    <s v="León"/>
    <s v="Guanajuato"/>
    <x v="6"/>
    <s v="Bajío"/>
    <m/>
    <s v="Empresa de embarque A"/>
    <m/>
    <s v="Ciruelas secas"/>
    <s v="Frutas secas"/>
    <n v="49"/>
    <n v="11"/>
    <n v="539"/>
    <n v="52.283000000000001"/>
  </r>
  <r>
    <n v="1364"/>
    <x v="123"/>
    <n v="11"/>
    <s v="Empresa K"/>
    <s v="Ciudad de México"/>
    <s v="Ciudad de México"/>
    <x v="5"/>
    <s v="Centro"/>
    <m/>
    <s v="Empresa de embarque C"/>
    <m/>
    <s v="Salsa curry"/>
    <s v="Salsas"/>
    <n v="560"/>
    <n v="78"/>
    <n v="43680"/>
    <n v="4193.28"/>
  </r>
  <r>
    <n v="1365"/>
    <x v="124"/>
    <n v="1"/>
    <s v="Empresa A"/>
    <s v="Torreón"/>
    <s v="Coahuila"/>
    <x v="2"/>
    <s v="Norte"/>
    <m/>
    <s v="Empresa de embarque C"/>
    <m/>
    <s v="Carne de cangrejo"/>
    <s v="Carne enlatada"/>
    <n v="257.59999999999997"/>
    <n v="76"/>
    <n v="19577.599999999999"/>
    <n v="2016.4928"/>
  </r>
  <r>
    <n v="1366"/>
    <x v="125"/>
    <n v="28"/>
    <s v="Empresa BB"/>
    <s v="Toluca"/>
    <s v="Estado de México"/>
    <x v="5"/>
    <s v="Centro"/>
    <d v="2018-11-30T00:00:00"/>
    <s v="Empresa de embarque C"/>
    <s v="Tarjeta de crédito"/>
    <s v="Café"/>
    <s v="Bebidas"/>
    <n v="644"/>
    <n v="57"/>
    <n v="36708"/>
    <n v="3817.6319999999996"/>
  </r>
  <r>
    <n v="1367"/>
    <x v="126"/>
    <n v="9"/>
    <s v="Empresa I"/>
    <s v="Guadalajara"/>
    <s v="Jalisco"/>
    <x v="7"/>
    <s v="Occidente"/>
    <d v="2018-11-11T00:00:00"/>
    <s v="Empresa de embarque A"/>
    <s v="Cheque"/>
    <s v="Almejas"/>
    <s v="Sopas"/>
    <n v="135.1"/>
    <n v="14"/>
    <n v="1891.3999999999999"/>
    <n v="181.5744"/>
  </r>
  <r>
    <n v="1368"/>
    <x v="134"/>
    <n v="27"/>
    <s v="Empresa AA"/>
    <s v="Mazatlán"/>
    <s v="Sinaloa"/>
    <x v="0"/>
    <s v="Occidente"/>
    <d v="2018-12-29T00:00:00"/>
    <s v="Empresa de embarque B"/>
    <s v="Cheque"/>
    <s v="Cerveza"/>
    <s v="Bebidas"/>
    <n v="196"/>
    <n v="14"/>
    <n v="2744"/>
    <n v="277.14400000000006"/>
  </r>
  <r>
    <n v="1369"/>
    <x v="134"/>
    <n v="27"/>
    <s v="Empresa AA"/>
    <s v="Mazatlán"/>
    <s v="Sinaloa"/>
    <x v="0"/>
    <s v="Occidente"/>
    <d v="2018-12-29T00:00:00"/>
    <s v="Empresa de embarque B"/>
    <s v="Cheque"/>
    <s v="Ciruelas secas"/>
    <s v="Frutas secas"/>
    <n v="49"/>
    <n v="70"/>
    <n v="3430"/>
    <n v="353.28999999999996"/>
  </r>
  <r>
    <n v="1370"/>
    <x v="135"/>
    <n v="4"/>
    <s v="Empresa D"/>
    <s v="Querétaro"/>
    <s v="Querétaro"/>
    <x v="1"/>
    <s v="Bajío"/>
    <d v="2018-12-06T00:00:00"/>
    <s v="Empresa de embarque A"/>
    <s v="Tarjeta de crédito"/>
    <s v="Peras secas"/>
    <s v="Frutas secas"/>
    <n v="420"/>
    <n v="100"/>
    <n v="42000"/>
    <n v="4074"/>
  </r>
  <r>
    <n v="1371"/>
    <x v="135"/>
    <n v="4"/>
    <s v="Empresa D"/>
    <s v="Querétaro"/>
    <s v="Querétaro"/>
    <x v="1"/>
    <s v="Bajío"/>
    <d v="2018-12-06T00:00:00"/>
    <s v="Empresa de embarque A"/>
    <s v="Tarjeta de crédito"/>
    <s v="Manzanas secas"/>
    <s v="Frutas secas"/>
    <n v="742"/>
    <n v="27"/>
    <n v="20034"/>
    <n v="2003.3999999999999"/>
  </r>
  <r>
    <n v="1372"/>
    <x v="135"/>
    <n v="4"/>
    <s v="Empresa D"/>
    <s v="Querétaro"/>
    <s v="Querétaro"/>
    <x v="1"/>
    <s v="Bajío"/>
    <d v="2018-12-06T00:00:00"/>
    <s v="Empresa de embarque A"/>
    <s v="Tarjeta de crédito"/>
    <s v="Ciruelas secas"/>
    <s v="Frutas secas"/>
    <n v="49"/>
    <n v="70"/>
    <n v="3430"/>
    <n v="336.14"/>
  </r>
  <r>
    <n v="1373"/>
    <x v="136"/>
    <n v="12"/>
    <s v="Empresa L"/>
    <s v="Mazatlán"/>
    <s v="Sinaloa"/>
    <x v="0"/>
    <s v="Occidente"/>
    <d v="2018-12-14T00:00:00"/>
    <s v="Empresa de embarque B"/>
    <s v="Tarjeta de crédito"/>
    <s v="Té chai"/>
    <s v="Bebidas"/>
    <n v="252"/>
    <n v="57"/>
    <n v="14364"/>
    <n v="1436.4"/>
  </r>
  <r>
    <n v="1374"/>
    <x v="136"/>
    <n v="12"/>
    <s v="Empresa L"/>
    <s v="Mazatlán"/>
    <s v="Sinaloa"/>
    <x v="0"/>
    <s v="Occidente"/>
    <d v="2018-12-14T00:00:00"/>
    <s v="Empresa de embarque B"/>
    <s v="Tarjeta de crédito"/>
    <s v="Café"/>
    <s v="Bebidas"/>
    <n v="644"/>
    <n v="83"/>
    <n v="53452"/>
    <n v="5238.2960000000003"/>
  </r>
  <r>
    <n v="1375"/>
    <x v="137"/>
    <n v="8"/>
    <s v="Empresa H"/>
    <s v="Monterrey"/>
    <s v="Nuevo León"/>
    <x v="2"/>
    <s v="Norte"/>
    <d v="2018-12-10T00:00:00"/>
    <s v="Empresa de embarque C"/>
    <s v="Tarjeta de crédito"/>
    <s v="Galletas de chocolate"/>
    <s v="Productos horneados"/>
    <n v="128.79999999999998"/>
    <n v="76"/>
    <n v="9788.7999999999993"/>
    <n v="939.72479999999996"/>
  </r>
  <r>
    <n v="1376"/>
    <x v="135"/>
    <n v="4"/>
    <s v="Empresa D"/>
    <s v="Querétaro"/>
    <s v="Querétaro"/>
    <x v="1"/>
    <s v="Bajío"/>
    <d v="2018-12-06T00:00:00"/>
    <s v="Empresa de embarque C"/>
    <s v="Cheque"/>
    <s v="Galletas de chocolate"/>
    <s v="Productos horneados"/>
    <n v="128.79999999999998"/>
    <n v="80"/>
    <n v="10303.999999999998"/>
    <n v="1020.096"/>
  </r>
  <r>
    <n v="1377"/>
    <x v="138"/>
    <n v="29"/>
    <s v="Empresa CC"/>
    <s v="Puerto Vallarta"/>
    <s v="Jalisco"/>
    <x v="3"/>
    <s v="Occidente"/>
    <d v="2018-12-31T00:00:00"/>
    <s v="Empresa de embarque B"/>
    <s v="Cheque"/>
    <s v="Chocolate"/>
    <s v="Dulces"/>
    <n v="178.5"/>
    <n v="47"/>
    <n v="8389.5"/>
    <n v="830.56050000000005"/>
  </r>
  <r>
    <n v="1378"/>
    <x v="139"/>
    <n v="3"/>
    <s v="Empresa C"/>
    <s v="Acapulco"/>
    <s v="Guerrero"/>
    <x v="0"/>
    <s v="Occidente"/>
    <d v="2018-12-05T00:00:00"/>
    <s v="Empresa de embarque B"/>
    <s v="Efectivo"/>
    <s v="Almejas"/>
    <s v="Sopas"/>
    <n v="135.1"/>
    <n v="96"/>
    <n v="12969.599999999999"/>
    <n v="1322.8992000000003"/>
  </r>
  <r>
    <n v="1379"/>
    <x v="140"/>
    <n v="6"/>
    <s v="Empresa F"/>
    <s v="Tijuana"/>
    <s v="Baja California"/>
    <x v="4"/>
    <s v="Norte"/>
    <d v="2018-12-08T00:00:00"/>
    <s v="Empresa de embarque B"/>
    <s v="Tarjeta de crédito"/>
    <s v="Salsa curry"/>
    <s v="Salsas"/>
    <n v="560"/>
    <n v="32"/>
    <n v="17920"/>
    <n v="1881.6000000000001"/>
  </r>
  <r>
    <n v="1380"/>
    <x v="141"/>
    <n v="28"/>
    <s v="Empresa BB"/>
    <s v="Toluca"/>
    <s v="Estado de México"/>
    <x v="5"/>
    <s v="Centro"/>
    <d v="2018-12-30T00:00:00"/>
    <s v="Empresa de embarque C"/>
    <s v="Cheque"/>
    <s v="Café"/>
    <s v="Bebidas"/>
    <n v="644"/>
    <n v="16"/>
    <n v="10304"/>
    <n v="1030.4000000000001"/>
  </r>
  <r>
    <n v="1381"/>
    <x v="137"/>
    <n v="8"/>
    <s v="Empresa H"/>
    <s v="Monterrey"/>
    <s v="Nuevo León"/>
    <x v="2"/>
    <s v="Norte"/>
    <d v="2018-12-10T00:00:00"/>
    <s v="Empresa de embarque C"/>
    <s v="Cheque"/>
    <s v="Chocolate"/>
    <s v="Dulces"/>
    <n v="178.5"/>
    <n v="41"/>
    <n v="7318.5"/>
    <n v="717.21299999999997"/>
  </r>
  <r>
    <n v="1382"/>
    <x v="142"/>
    <n v="10"/>
    <s v="Empresa J"/>
    <s v="León"/>
    <s v="Guanajuato"/>
    <x v="6"/>
    <s v="Bajío"/>
    <d v="2018-12-12T00:00:00"/>
    <s v="Empresa de embarque B"/>
    <s v="Tarjeta de crédito"/>
    <s v="Té verde"/>
    <s v="Bebidas"/>
    <n v="41.86"/>
    <n v="41"/>
    <n v="1716.26"/>
    <n v="180.20730000000003"/>
  </r>
  <r>
    <n v="1383"/>
    <x v="143"/>
    <n v="7"/>
    <s v="Empresa G"/>
    <s v="Chihuahua"/>
    <s v="Chihuahua"/>
    <x v="2"/>
    <s v="Norte"/>
    <m/>
    <m/>
    <m/>
    <s v="Café"/>
    <s v="Bebidas"/>
    <n v="644"/>
    <n v="41"/>
    <n v="26404"/>
    <n v="2719.6120000000005"/>
  </r>
  <r>
    <n v="1384"/>
    <x v="142"/>
    <n v="10"/>
    <s v="Empresa J"/>
    <s v="León"/>
    <s v="Guanajuato"/>
    <x v="6"/>
    <s v="Bajío"/>
    <d v="2018-12-12T00:00:00"/>
    <s v="Empresa de embarque A"/>
    <m/>
    <s v="Jalea de fresa"/>
    <s v="Mermeladas y jaleas"/>
    <n v="350"/>
    <n v="94"/>
    <n v="32900"/>
    <n v="3290"/>
  </r>
  <r>
    <n v="1385"/>
    <x v="142"/>
    <n v="10"/>
    <s v="Empresa J"/>
    <s v="León"/>
    <s v="Guanajuato"/>
    <x v="6"/>
    <s v="Bajío"/>
    <d v="2018-12-12T00:00:00"/>
    <s v="Empresa de embarque A"/>
    <m/>
    <s v="Condimento cajún"/>
    <s v="Condimentos"/>
    <n v="308"/>
    <n v="20"/>
    <n v="6160"/>
    <n v="646.80000000000007"/>
  </r>
  <r>
    <n v="1386"/>
    <x v="142"/>
    <n v="10"/>
    <s v="Empresa J"/>
    <s v="León"/>
    <s v="Guanajuato"/>
    <x v="6"/>
    <s v="Bajío"/>
    <d v="2018-12-12T00:00:00"/>
    <s v="Empresa de embarque A"/>
    <m/>
    <s v="Galletas de chocolate"/>
    <s v="Productos horneados"/>
    <n v="128.79999999999998"/>
    <n v="13"/>
    <n v="1674.3999999999999"/>
    <n v="174.13760000000002"/>
  </r>
  <r>
    <n v="1387"/>
    <x v="144"/>
    <n v="11"/>
    <s v="Empresa K"/>
    <s v="Ciudad de México"/>
    <s v="Ciudad de México"/>
    <x v="5"/>
    <s v="Centro"/>
    <m/>
    <s v="Empresa de embarque C"/>
    <m/>
    <s v="Ciruelas secas"/>
    <s v="Frutas secas"/>
    <n v="49"/>
    <n v="74"/>
    <n v="3626"/>
    <n v="377.10400000000004"/>
  </r>
  <r>
    <n v="1388"/>
    <x v="144"/>
    <n v="11"/>
    <s v="Empresa K"/>
    <s v="Ciudad de México"/>
    <s v="Ciudad de México"/>
    <x v="5"/>
    <s v="Centro"/>
    <m/>
    <s v="Empresa de embarque C"/>
    <m/>
    <s v="Té verde"/>
    <s v="Bebidas"/>
    <n v="41.86"/>
    <n v="53"/>
    <n v="2218.58"/>
    <n v="224.07658000000004"/>
  </r>
  <r>
    <n v="1389"/>
    <x v="145"/>
    <n v="1"/>
    <s v="Empresa A"/>
    <s v="Torreón"/>
    <s v="Coahuila"/>
    <x v="2"/>
    <s v="Norte"/>
    <m/>
    <m/>
    <m/>
    <s v="Té chai"/>
    <s v="Bebidas"/>
    <n v="252"/>
    <n v="99"/>
    <n v="24948"/>
    <n v="2444.9040000000005"/>
  </r>
  <r>
    <n v="1390"/>
    <x v="145"/>
    <n v="1"/>
    <s v="Empresa A"/>
    <s v="Torreón"/>
    <s v="Coahuila"/>
    <x v="2"/>
    <s v="Norte"/>
    <m/>
    <m/>
    <m/>
    <s v="Café"/>
    <s v="Bebidas"/>
    <n v="644"/>
    <n v="89"/>
    <n v="57316"/>
    <n v="5445.02"/>
  </r>
  <r>
    <n v="1391"/>
    <x v="145"/>
    <n v="1"/>
    <s v="Empresa A"/>
    <s v="Torreón"/>
    <s v="Coahuila"/>
    <x v="2"/>
    <s v="Norte"/>
    <m/>
    <m/>
    <m/>
    <s v="Té verde"/>
    <s v="Bebidas"/>
    <n v="41.86"/>
    <n v="64"/>
    <n v="2679.04"/>
    <n v="273.26208000000003"/>
  </r>
  <r>
    <n v="1392"/>
    <x v="141"/>
    <n v="28"/>
    <s v="Empresa BB"/>
    <s v="Toluca"/>
    <s v="Estado de México"/>
    <x v="5"/>
    <s v="Centro"/>
    <d v="2018-12-30T00:00:00"/>
    <s v="Empresa de embarque C"/>
    <s v="Tarjeta de crédito"/>
    <s v="Almejas"/>
    <s v="Sopas"/>
    <n v="135.1"/>
    <n v="98"/>
    <n v="13239.8"/>
    <n v="1350.4596000000001"/>
  </r>
  <r>
    <n v="1393"/>
    <x v="141"/>
    <n v="28"/>
    <s v="Empresa BB"/>
    <s v="Toluca"/>
    <s v="Estado de México"/>
    <x v="5"/>
    <s v="Centro"/>
    <d v="2018-12-30T00:00:00"/>
    <s v="Empresa de embarque C"/>
    <s v="Tarjeta de crédito"/>
    <s v="Carne de cangrejo"/>
    <s v="Carne enlatada"/>
    <n v="257.59999999999997"/>
    <n v="86"/>
    <n v="22153.599999999999"/>
    <n v="2171.0527999999999"/>
  </r>
  <r>
    <n v="1394"/>
    <x v="146"/>
    <n v="9"/>
    <s v="Empresa I"/>
    <s v="Guadalajara"/>
    <s v="Jalisco"/>
    <x v="7"/>
    <s v="Occidente"/>
    <d v="2018-12-11T00:00:00"/>
    <s v="Empresa de embarque A"/>
    <s v="Cheque"/>
    <s v="Ravioli"/>
    <s v="Pasta"/>
    <n v="273"/>
    <n v="20"/>
    <n v="5460"/>
    <n v="573.30000000000007"/>
  </r>
  <r>
    <n v="1395"/>
    <x v="146"/>
    <n v="9"/>
    <s v="Empresa I"/>
    <s v="Guadalajara"/>
    <s v="Jalisco"/>
    <x v="7"/>
    <s v="Occidente"/>
    <d v="2018-12-11T00:00:00"/>
    <s v="Empresa de embarque A"/>
    <s v="Cheque"/>
    <s v="Mozzarella"/>
    <s v="Productos lácteos"/>
    <n v="487.19999999999993"/>
    <n v="69"/>
    <n v="33616.799999999996"/>
    <n v="3361.6800000000003"/>
  </r>
  <r>
    <n v="1396"/>
    <x v="140"/>
    <n v="6"/>
    <s v="Empresa F"/>
    <s v="Tijuana"/>
    <s v="Baja California"/>
    <x v="4"/>
    <s v="Norte"/>
    <d v="2018-12-08T00:00:00"/>
    <s v="Empresa de embarque B"/>
    <s v="Tarjeta de crédito"/>
    <s v="Cerveza"/>
    <s v="Bebidas"/>
    <n v="196"/>
    <n v="68"/>
    <n v="13328"/>
    <n v="1279.4879999999998"/>
  </r>
  <r>
    <n v="1397"/>
    <x v="137"/>
    <n v="8"/>
    <s v="Empresa H"/>
    <s v="Monterrey"/>
    <s v="Nuevo León"/>
    <x v="2"/>
    <s v="Norte"/>
    <d v="2018-12-10T00:00:00"/>
    <s v="Empresa de embarque B"/>
    <s v="Cheque"/>
    <s v="Salsa curry"/>
    <s v="Salsas"/>
    <n v="560"/>
    <n v="52"/>
    <n v="29120"/>
    <n v="2853.76"/>
  </r>
  <r>
    <n v="1398"/>
    <x v="137"/>
    <n v="8"/>
    <s v="Empresa H"/>
    <s v="Monterrey"/>
    <s v="Nuevo León"/>
    <x v="2"/>
    <s v="Norte"/>
    <d v="2018-12-10T00:00:00"/>
    <s v="Empresa de embarque B"/>
    <s v="Cheque"/>
    <s v="Galletas de chocolate"/>
    <s v="Productos horneados"/>
    <n v="128.79999999999998"/>
    <n v="40"/>
    <n v="5151.9999999999991"/>
    <n v="540.96000000000015"/>
  </r>
  <r>
    <n v="1399"/>
    <x v="147"/>
    <n v="25"/>
    <s v="Empresa Y"/>
    <s v="León"/>
    <s v="Guanajuato"/>
    <x v="6"/>
    <s v="Bajío"/>
    <d v="2018-12-27T00:00:00"/>
    <s v="Empresa de embarque A"/>
    <s v="Efectivo"/>
    <s v="Bolillos"/>
    <s v="Productos horneados"/>
    <n v="140"/>
    <n v="100"/>
    <n v="14000"/>
    <n v="1372"/>
  </r>
  <r>
    <n v="1400"/>
    <x v="148"/>
    <n v="26"/>
    <s v="Empresa Z"/>
    <s v="Ciudad de México"/>
    <s v="Ciudad de México"/>
    <x v="5"/>
    <s v="Centro"/>
    <d v="2018-12-28T00:00:00"/>
    <s v="Empresa de embarque C"/>
    <s v="Tarjeta de crédito"/>
    <s v="Aceite de oliva"/>
    <s v="Aceite"/>
    <n v="298.90000000000003"/>
    <n v="88"/>
    <n v="26303.200000000004"/>
    <n v="2577.7136000000005"/>
  </r>
  <r>
    <n v="1401"/>
    <x v="148"/>
    <n v="26"/>
    <s v="Empresa Z"/>
    <s v="Ciudad de México"/>
    <s v="Ciudad de México"/>
    <x v="5"/>
    <s v="Centro"/>
    <d v="2018-12-28T00:00:00"/>
    <s v="Empresa de embarque C"/>
    <s v="Tarjeta de crédito"/>
    <s v="Almejas"/>
    <s v="Sopas"/>
    <n v="135.1"/>
    <n v="46"/>
    <n v="6214.5999999999995"/>
    <n v="596.60160000000008"/>
  </r>
  <r>
    <n v="1402"/>
    <x v="148"/>
    <n v="26"/>
    <s v="Empresa Z"/>
    <s v="Ciudad de México"/>
    <s v="Ciudad de México"/>
    <x v="5"/>
    <s v="Centro"/>
    <d v="2018-12-28T00:00:00"/>
    <s v="Empresa de embarque C"/>
    <s v="Tarjeta de crédito"/>
    <s v="Carne de cangrejo"/>
    <s v="Carne enlatada"/>
    <n v="257.59999999999997"/>
    <n v="93"/>
    <n v="23956.799999999996"/>
    <n v="2347.7664"/>
  </r>
  <r>
    <n v="1403"/>
    <x v="138"/>
    <n v="29"/>
    <s v="Empresa CC"/>
    <s v="Puerto Vallarta"/>
    <s v="Jalisco"/>
    <x v="3"/>
    <s v="Occidente"/>
    <d v="2018-12-31T00:00:00"/>
    <s v="Empresa de embarque B"/>
    <s v="Cheque"/>
    <s v="Cerveza"/>
    <s v="Bebidas"/>
    <n v="196"/>
    <n v="96"/>
    <n v="18816"/>
    <n v="1975.68"/>
  </r>
  <r>
    <n v="1404"/>
    <x v="140"/>
    <n v="6"/>
    <s v="Empresa F"/>
    <s v="Tijuana"/>
    <s v="Baja California"/>
    <x v="4"/>
    <s v="Norte"/>
    <d v="2018-12-08T00:00:00"/>
    <s v="Empresa de embarque C"/>
    <s v="Cheque"/>
    <s v="Chocolate"/>
    <s v="Dulces"/>
    <n v="178.5"/>
    <n v="12"/>
    <n v="2142"/>
    <n v="224.91000000000003"/>
  </r>
  <r>
    <n v="1406"/>
    <x v="135"/>
    <n v="4"/>
    <s v="Empresa D"/>
    <s v="Querétaro"/>
    <s v="Querétaro"/>
    <x v="1"/>
    <s v="Bajío"/>
    <d v="2018-12-06T00:00:00"/>
    <s v="Empresa de embarque A"/>
    <s v="Tarjeta de crédito"/>
    <s v="Mermelada de zarzamora"/>
    <s v="Mermeladas y jaleas"/>
    <n v="1134"/>
    <n v="38"/>
    <n v="43092"/>
    <n v="4093.7400000000002"/>
  </r>
  <r>
    <n v="1407"/>
    <x v="135"/>
    <n v="4"/>
    <s v="Empresa D"/>
    <s v="Querétaro"/>
    <s v="Querétaro"/>
    <x v="1"/>
    <s v="Bajío"/>
    <d v="2018-12-06T00:00:00"/>
    <s v="Empresa de embarque A"/>
    <s v="Tarjeta de crédito"/>
    <s v="Arroz de grano largo"/>
    <s v="Granos"/>
    <n v="98"/>
    <n v="42"/>
    <n v="4116"/>
    <n v="407.48400000000004"/>
  </r>
  <r>
    <n v="1409"/>
    <x v="137"/>
    <n v="8"/>
    <s v="Empresa H"/>
    <s v="Monterrey"/>
    <s v="Nuevo León"/>
    <x v="2"/>
    <s v="Norte"/>
    <d v="2018-12-10T00:00:00"/>
    <s v="Empresa de embarque C"/>
    <s v="Tarjeta de crédito"/>
    <s v="Mozzarella"/>
    <s v="Productos lácteos"/>
    <n v="487.19999999999993"/>
    <n v="100"/>
    <n v="48719.999999999993"/>
    <n v="4823.28"/>
  </r>
  <r>
    <n v="1412"/>
    <x v="139"/>
    <n v="3"/>
    <s v="Empresa C"/>
    <s v="Acapulco"/>
    <s v="Guerrero"/>
    <x v="0"/>
    <s v="Occidente"/>
    <d v="2018-12-05T00:00:00"/>
    <s v="Empresa de embarque B"/>
    <s v="Efectivo"/>
    <s v="Jarabe"/>
    <s v="Condimentos"/>
    <n v="140"/>
    <n v="89"/>
    <n v="12460"/>
    <n v="1221.08"/>
  </r>
  <r>
    <n v="1413"/>
    <x v="139"/>
    <n v="3"/>
    <s v="Empresa C"/>
    <s v="Acapulco"/>
    <s v="Guerrero"/>
    <x v="0"/>
    <s v="Occidente"/>
    <d v="2018-12-05T00:00:00"/>
    <s v="Empresa de embarque B"/>
    <s v="Efectivo"/>
    <s v="Salsa curry"/>
    <s v="Salsas"/>
    <n v="560"/>
    <n v="12"/>
    <n v="6720"/>
    <n v="651.84"/>
  </r>
  <r>
    <n v="1417"/>
    <x v="142"/>
    <n v="10"/>
    <s v="Empresa J"/>
    <s v="León"/>
    <s v="Guanajuato"/>
    <x v="6"/>
    <s v="Bajío"/>
    <d v="2018-12-12T00:00:00"/>
    <s v="Empresa de embarque B"/>
    <s v="Tarjeta de crédito"/>
    <s v="Almendras"/>
    <s v="Frutas secas"/>
    <n v="140"/>
    <n v="97"/>
    <n v="13580"/>
    <n v="1412.3200000000002"/>
  </r>
  <r>
    <n v="1419"/>
    <x v="142"/>
    <n v="10"/>
    <s v="Empresa J"/>
    <s v="León"/>
    <s v="Guanajuato"/>
    <x v="6"/>
    <s v="Bajío"/>
    <m/>
    <s v="Empresa de embarque A"/>
    <m/>
    <s v="Ciruelas secas"/>
    <s v="Frutas secas"/>
    <n v="49"/>
    <n v="53"/>
    <n v="2597"/>
    <n v="246.71499999999997"/>
  </r>
  <r>
    <n v="1420"/>
    <x v="144"/>
    <n v="11"/>
    <s v="Empresa K"/>
    <s v="Ciudad de México"/>
    <s v="Ciudad de México"/>
    <x v="5"/>
    <s v="Centro"/>
    <m/>
    <s v="Empresa de embarque C"/>
    <m/>
    <s v="Salsa curry"/>
    <s v="Salsas"/>
    <n v="560"/>
    <n v="61"/>
    <n v="34160"/>
    <n v="3484.3199999999997"/>
  </r>
  <r>
    <n v="1421"/>
    <x v="145"/>
    <n v="1"/>
    <s v="Empresa A"/>
    <s v="Torreón"/>
    <s v="Coahuila"/>
    <x v="2"/>
    <s v="Norte"/>
    <m/>
    <s v="Empresa de embarque C"/>
    <m/>
    <s v="Carne de cangrejo"/>
    <s v="Carne enlatada"/>
    <n v="257.59999999999997"/>
    <n v="45"/>
    <n v="11591.999999999998"/>
    <n v="1136.0159999999998"/>
  </r>
  <r>
    <n v="1422"/>
    <x v="141"/>
    <n v="28"/>
    <s v="Empresa BB"/>
    <s v="Toluca"/>
    <s v="Estado de México"/>
    <x v="5"/>
    <s v="Centro"/>
    <d v="2018-12-30T00:00:00"/>
    <s v="Empresa de embarque C"/>
    <s v="Tarjeta de crédito"/>
    <s v="Café"/>
    <s v="Bebidas"/>
    <n v="644"/>
    <n v="43"/>
    <n v="27692"/>
    <n v="2769.2000000000003"/>
  </r>
  <r>
    <n v="1423"/>
    <x v="146"/>
    <n v="9"/>
    <s v="Empresa I"/>
    <s v="Guadalajara"/>
    <s v="Jalisco"/>
    <x v="7"/>
    <s v="Occidente"/>
    <d v="2018-12-11T00:00:00"/>
    <s v="Empresa de embarque A"/>
    <s v="Cheque"/>
    <s v="Almejas"/>
    <s v="Sopas"/>
    <n v="135.1"/>
    <n v="18"/>
    <n v="2431.7999999999997"/>
    <n v="231.02100000000002"/>
  </r>
  <r>
    <n v="1424"/>
    <x v="140"/>
    <n v="6"/>
    <s v="Empresa F"/>
    <s v="Tijuana"/>
    <s v="Baja California"/>
    <x v="4"/>
    <s v="Norte"/>
    <d v="2018-12-08T00:00:00"/>
    <s v="Empresa de embarque B"/>
    <s v="Tarjeta de crédito"/>
    <s v="Chocolate"/>
    <s v="Dulces"/>
    <n v="178.5"/>
    <n v="41"/>
    <n v="7318.5"/>
    <n v="709.89450000000011"/>
  </r>
  <r>
    <n v="1425"/>
    <x v="137"/>
    <n v="8"/>
    <s v="Empresa H"/>
    <s v="Monterrey"/>
    <s v="Nuevo León"/>
    <x v="2"/>
    <s v="Norte"/>
    <d v="2018-12-10T00:00:00"/>
    <s v="Empresa de embarque B"/>
    <s v="Cheque"/>
    <s v="Chocolate"/>
    <s v="Dulces"/>
    <n v="178.5"/>
    <n v="19"/>
    <n v="3391.5"/>
    <n v="335.75850000000003"/>
  </r>
  <r>
    <n v="1426"/>
    <x v="147"/>
    <n v="25"/>
    <s v="Empresa Y"/>
    <s v="León"/>
    <s v="Guanajuato"/>
    <x v="6"/>
    <s v="Bajío"/>
    <d v="2018-12-27T00:00:00"/>
    <s v="Empresa de embarque A"/>
    <s v="Efectivo"/>
    <s v="Condimento cajún"/>
    <s v="Condimentos"/>
    <n v="308"/>
    <n v="65"/>
    <n v="20020"/>
    <n v="1941.94"/>
  </r>
  <r>
    <n v="1427"/>
    <x v="148"/>
    <n v="26"/>
    <s v="Empresa Z"/>
    <s v="Ciudad de México"/>
    <s v="Ciudad de México"/>
    <x v="5"/>
    <s v="Centro"/>
    <d v="2018-12-28T00:00:00"/>
    <s v="Empresa de embarque C"/>
    <s v="Tarjeta de crédito"/>
    <s v="Jalea de fresa"/>
    <s v="Mermeladas y jaleas"/>
    <n v="350"/>
    <n v="13"/>
    <n v="4550"/>
    <n v="450.44999999999993"/>
  </r>
  <r>
    <n v="1428"/>
    <x v="138"/>
    <n v="29"/>
    <s v="Empresa CC"/>
    <s v="Puerto Vallarta"/>
    <s v="Jalisco"/>
    <x v="3"/>
    <s v="Occidente"/>
    <d v="2018-12-31T00:00:00"/>
    <s v="Empresa de embarque B"/>
    <s v="Cheque"/>
    <s v="Cóctel de frutas"/>
    <s v="Frutas y vegetales"/>
    <n v="546"/>
    <n v="54"/>
    <n v="29484"/>
    <n v="3007.3680000000004"/>
  </r>
  <r>
    <n v="1429"/>
    <x v="140"/>
    <n v="6"/>
    <s v="Empresa F"/>
    <s v="Tijuana"/>
    <s v="Baja California"/>
    <x v="4"/>
    <s v="Norte"/>
    <d v="2018-12-08T00:00:00"/>
    <s v="Empresa de embarque C"/>
    <s v="Cheque"/>
    <s v="Peras secas"/>
    <s v="Frutas secas"/>
    <n v="420"/>
    <n v="33"/>
    <n v="13860"/>
    <n v="1330.56"/>
  </r>
  <r>
    <n v="1430"/>
    <x v="140"/>
    <n v="6"/>
    <s v="Empresa F"/>
    <s v="Tijuana"/>
    <s v="Baja California"/>
    <x v="4"/>
    <s v="Norte"/>
    <d v="2018-12-08T00:00:00"/>
    <s v="Empresa de embarque C"/>
    <s v="Cheque"/>
    <s v="Manzanas secas"/>
    <s v="Frutas secas"/>
    <n v="742"/>
    <n v="34"/>
    <n v="25228"/>
    <n v="2598.4840000000004"/>
  </r>
  <r>
    <n v="1431"/>
    <x v="135"/>
    <n v="4"/>
    <s v="Empresa D"/>
    <s v="Querétaro"/>
    <s v="Querétaro"/>
    <x v="1"/>
    <s v="Bajío"/>
    <m/>
    <m/>
    <m/>
    <s v="Pasta penne"/>
    <s v="Pasta"/>
    <n v="532"/>
    <n v="59"/>
    <n v="31388"/>
    <n v="3170.1880000000001"/>
  </r>
  <r>
    <n v="1432"/>
    <x v="139"/>
    <n v="3"/>
    <s v="Empresa C"/>
    <s v="Acapulco"/>
    <s v="Guerrero"/>
    <x v="0"/>
    <s v="Occidente"/>
    <m/>
    <m/>
    <m/>
    <s v="Té verde"/>
    <s v="Bebidas"/>
    <n v="41.86"/>
    <n v="24"/>
    <n v="1004.64"/>
    <n v="99.459360000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777BA4-35FE-42A8-BB81-46E7F7AAFE3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J4:N18" firstHeaderRow="1" firstDataRow="2" firstDataCol="1" rowPageCount="1" colPageCount="1"/>
  <pivotFields count="5">
    <pivotField axis="axisRow" showAll="0">
      <items count="7">
        <item x="3"/>
        <item x="5"/>
        <item x="0"/>
        <item x="1"/>
        <item x="4"/>
        <item x="2"/>
        <item t="default"/>
      </items>
    </pivotField>
    <pivotField axis="axisRow" showAll="0">
      <items count="4">
        <item x="2"/>
        <item x="0"/>
        <item x="1"/>
        <item t="default"/>
      </items>
    </pivotField>
    <pivotField dataField="1" numFmtId="164" showAll="0"/>
    <pivotField axis="axisPage" showAll="0">
      <items count="3">
        <item x="0"/>
        <item x="1"/>
        <item t="default"/>
      </items>
    </pivotField>
    <pivotField axis="axisCol" showAll="0">
      <items count="4">
        <item x="2"/>
        <item x="0"/>
        <item x="1"/>
        <item t="default"/>
      </items>
    </pivotField>
  </pivotFields>
  <rowFields count="2">
    <field x="0"/>
    <field x="1"/>
  </rowFields>
  <rowItems count="13">
    <i>
      <x/>
    </i>
    <i r="1">
      <x/>
    </i>
    <i>
      <x v="1"/>
    </i>
    <i r="1">
      <x v="2"/>
    </i>
    <i>
      <x v="2"/>
    </i>
    <i r="1">
      <x v="1"/>
    </i>
    <i>
      <x v="3"/>
    </i>
    <i r="1">
      <x v="2"/>
    </i>
    <i>
      <x v="4"/>
    </i>
    <i r="1">
      <x/>
    </i>
    <i>
      <x v="5"/>
    </i>
    <i r="1">
      <x v="1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3" hier="-1"/>
  </pageFields>
  <dataFields count="1">
    <dataField name="Sum of Ventas" fld="2" baseField="0" baseItem="0" numFmtId="16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CDF793-8AE7-455B-9642-6308F67B6C16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">
  <location ref="Z8:AA17" firstHeaderRow="1" firstDataRow="1" firstDataCol="1"/>
  <pivotFields count="19">
    <pivotField showAll="0"/>
    <pivotField numFmtId="165" showAll="0">
      <items count="150">
        <item x="11"/>
        <item x="5"/>
        <item x="1"/>
        <item x="6"/>
        <item x="9"/>
        <item x="3"/>
        <item x="12"/>
        <item x="8"/>
        <item x="10"/>
        <item x="2"/>
        <item x="0"/>
        <item x="7"/>
        <item x="4"/>
        <item x="19"/>
        <item x="14"/>
        <item x="24"/>
        <item x="15"/>
        <item x="13"/>
        <item x="20"/>
        <item x="17"/>
        <item x="18"/>
        <item x="21"/>
        <item x="22"/>
        <item x="16"/>
        <item x="23"/>
        <item x="32"/>
        <item x="31"/>
        <item x="26"/>
        <item x="27"/>
        <item x="25"/>
        <item x="33"/>
        <item x="34"/>
        <item x="28"/>
        <item x="29"/>
        <item x="35"/>
        <item x="30"/>
        <item x="46"/>
        <item x="40"/>
        <item x="36"/>
        <item x="41"/>
        <item x="44"/>
        <item x="38"/>
        <item x="43"/>
        <item x="45"/>
        <item x="37"/>
        <item x="42"/>
        <item x="39"/>
        <item x="55"/>
        <item x="48"/>
        <item x="59"/>
        <item x="49"/>
        <item x="53"/>
        <item x="51"/>
        <item x="56"/>
        <item x="52"/>
        <item x="54"/>
        <item x="57"/>
        <item x="58"/>
        <item x="50"/>
        <item x="47"/>
        <item x="63"/>
        <item x="72"/>
        <item x="71"/>
        <item x="66"/>
        <item x="60"/>
        <item x="67"/>
        <item x="65"/>
        <item x="61"/>
        <item x="62"/>
        <item x="68"/>
        <item x="69"/>
        <item x="64"/>
        <item x="70"/>
        <item x="73"/>
        <item x="82"/>
        <item x="81"/>
        <item x="76"/>
        <item x="77"/>
        <item x="75"/>
        <item x="83"/>
        <item x="84"/>
        <item x="78"/>
        <item x="79"/>
        <item x="74"/>
        <item x="80"/>
        <item x="90"/>
        <item x="96"/>
        <item x="92"/>
        <item x="88"/>
        <item x="86"/>
        <item x="91"/>
        <item x="87"/>
        <item x="89"/>
        <item x="93"/>
        <item x="94"/>
        <item x="85"/>
        <item x="95"/>
        <item x="99"/>
        <item x="108"/>
        <item x="107"/>
        <item x="102"/>
        <item x="103"/>
        <item x="101"/>
        <item x="97"/>
        <item x="98"/>
        <item x="104"/>
        <item x="105"/>
        <item x="100"/>
        <item x="106"/>
        <item x="115"/>
        <item x="121"/>
        <item x="120"/>
        <item x="109"/>
        <item x="113"/>
        <item x="111"/>
        <item x="116"/>
        <item x="112"/>
        <item x="114"/>
        <item x="117"/>
        <item x="118"/>
        <item x="110"/>
        <item x="119"/>
        <item x="124"/>
        <item x="133"/>
        <item x="132"/>
        <item x="127"/>
        <item x="128"/>
        <item x="126"/>
        <item x="122"/>
        <item x="123"/>
        <item x="129"/>
        <item x="130"/>
        <item x="125"/>
        <item x="131"/>
        <item x="145"/>
        <item x="139"/>
        <item x="135"/>
        <item x="140"/>
        <item x="143"/>
        <item x="137"/>
        <item x="146"/>
        <item x="142"/>
        <item x="144"/>
        <item x="136"/>
        <item x="147"/>
        <item x="148"/>
        <item x="134"/>
        <item x="141"/>
        <item x="138"/>
        <item t="default"/>
      </items>
    </pivotField>
    <pivotField showAll="0"/>
    <pivotField showAll="0"/>
    <pivotField showAll="0"/>
    <pivotField showAll="0"/>
    <pivotField axis="axisRow"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66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Ingresos" fld="1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43E8C0-E850-4B47-B50A-A36487F3D0B5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">
  <location ref="V8:W21" firstHeaderRow="1" firstDataRow="1" firstDataCol="1"/>
  <pivotFields count="19">
    <pivotField showAll="0"/>
    <pivotField axis="axisRow" numFmtId="165" showAll="0">
      <items count="150">
        <item x="11"/>
        <item x="5"/>
        <item x="1"/>
        <item x="6"/>
        <item x="9"/>
        <item x="3"/>
        <item x="12"/>
        <item x="8"/>
        <item x="10"/>
        <item x="2"/>
        <item x="0"/>
        <item x="7"/>
        <item x="4"/>
        <item x="19"/>
        <item x="14"/>
        <item x="24"/>
        <item x="15"/>
        <item x="13"/>
        <item x="20"/>
        <item x="17"/>
        <item x="18"/>
        <item x="21"/>
        <item x="22"/>
        <item x="16"/>
        <item x="23"/>
        <item x="32"/>
        <item x="31"/>
        <item x="26"/>
        <item x="27"/>
        <item x="25"/>
        <item x="33"/>
        <item x="34"/>
        <item x="28"/>
        <item x="29"/>
        <item x="35"/>
        <item x="30"/>
        <item x="46"/>
        <item x="40"/>
        <item x="36"/>
        <item x="41"/>
        <item x="44"/>
        <item x="38"/>
        <item x="43"/>
        <item x="45"/>
        <item x="37"/>
        <item x="42"/>
        <item x="39"/>
        <item x="55"/>
        <item x="48"/>
        <item x="59"/>
        <item x="49"/>
        <item x="53"/>
        <item x="51"/>
        <item x="56"/>
        <item x="52"/>
        <item x="54"/>
        <item x="57"/>
        <item x="58"/>
        <item x="50"/>
        <item x="47"/>
        <item x="63"/>
        <item x="72"/>
        <item x="71"/>
        <item x="66"/>
        <item x="60"/>
        <item x="67"/>
        <item x="65"/>
        <item x="61"/>
        <item x="62"/>
        <item x="68"/>
        <item x="69"/>
        <item x="64"/>
        <item x="70"/>
        <item x="73"/>
        <item x="82"/>
        <item x="81"/>
        <item x="76"/>
        <item x="77"/>
        <item x="75"/>
        <item x="83"/>
        <item x="84"/>
        <item x="78"/>
        <item x="79"/>
        <item x="74"/>
        <item x="80"/>
        <item x="90"/>
        <item x="96"/>
        <item x="92"/>
        <item x="88"/>
        <item x="86"/>
        <item x="91"/>
        <item x="87"/>
        <item x="89"/>
        <item x="93"/>
        <item x="94"/>
        <item x="85"/>
        <item x="95"/>
        <item x="99"/>
        <item x="108"/>
        <item x="107"/>
        <item x="102"/>
        <item x="103"/>
        <item x="101"/>
        <item x="97"/>
        <item x="98"/>
        <item x="104"/>
        <item x="105"/>
        <item x="100"/>
        <item x="106"/>
        <item x="115"/>
        <item x="121"/>
        <item x="120"/>
        <item x="109"/>
        <item x="113"/>
        <item x="111"/>
        <item x="116"/>
        <item x="112"/>
        <item x="114"/>
        <item x="117"/>
        <item x="118"/>
        <item x="110"/>
        <item x="119"/>
        <item x="124"/>
        <item x="133"/>
        <item x="132"/>
        <item x="127"/>
        <item x="128"/>
        <item x="126"/>
        <item x="122"/>
        <item x="123"/>
        <item x="129"/>
        <item x="130"/>
        <item x="125"/>
        <item x="131"/>
        <item x="145"/>
        <item x="139"/>
        <item x="135"/>
        <item x="140"/>
        <item x="143"/>
        <item x="137"/>
        <item x="146"/>
        <item x="142"/>
        <item x="144"/>
        <item x="136"/>
        <item x="147"/>
        <item x="148"/>
        <item x="134"/>
        <item x="141"/>
        <item x="13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66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18"/>
    <field x="17"/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Ingresos" fld="1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5EC377-C457-49EC-AFD5-AA498E967C73}" name="Tabla1" displayName="Tabla1" ref="C3:G39" totalsRowShown="0" headerRowDxfId="17" headerRowBorderDxfId="16" tableBorderDxfId="15">
  <tableColumns count="5">
    <tableColumn id="1" xr3:uid="{B5068E6F-FC6C-4506-AA67-F37AFA19842C}" name="Ciudad" dataDxfId="14"/>
    <tableColumn id="2" xr3:uid="{D907FE02-41F8-4FAF-BBE2-5882CF425871}" name="Zona" dataDxfId="13"/>
    <tableColumn id="3" xr3:uid="{CC3535A5-F153-4490-9FF6-1E4D85667CE2}" name="Ventas" dataDxfId="12"/>
    <tableColumn id="4" xr3:uid="{1E00AD87-C02E-4BDE-9442-C3F581D68E24}" name="Forma pago" dataDxfId="11"/>
    <tableColumn id="5" xr3:uid="{63833FDE-F480-485C-9EC3-722308C3B2C5}" name="Categoría" dataDxf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D9908C-F3DE-4A82-A017-4B250B0E521C}" name="Tabla13" displayName="Tabla13" ref="C8:S377" totalsRowShown="0" headerRowDxfId="9">
  <autoFilter ref="C8:S377" xr:uid="{00D9908C-F3DE-4A82-A017-4B250B0E521C}"/>
  <tableColumns count="17">
    <tableColumn id="1" xr3:uid="{1B641AD4-7D15-4C0D-8412-7964FA13B711}" name="Folio" dataDxfId="8"/>
    <tableColumn id="15" xr3:uid="{FF4C471C-0554-47A3-943C-67317B87ADFD}" name="Fecha de orden" dataDxfId="7"/>
    <tableColumn id="3" xr3:uid="{00FB40D2-C961-46E5-B941-26C040250C2C}" name="Num. cliente" dataDxfId="6"/>
    <tableColumn id="4" xr3:uid="{E3375E1C-5CF1-482A-A9F8-04E74A61E0ED}" name="Nombre cliente"/>
    <tableColumn id="6" xr3:uid="{9EACF059-2389-45A5-BE28-BA77A30DE6FE}" name="Ciudad"/>
    <tableColumn id="7" xr3:uid="{AE035F8F-2F8D-41DD-A3CA-6302551C4F48}" name="Estado"/>
    <tableColumn id="10" xr3:uid="{0BB38BAC-5FE7-410D-8890-D7326860846E}" name="Vendedor"/>
    <tableColumn id="11" xr3:uid="{68700A3A-E0BC-474F-9D9F-9BAF48A7DD28}" name="Region"/>
    <tableColumn id="14" xr3:uid="{35E052FA-4860-4D85-902C-F10182835CDB}" name="Fecha de embarque" dataDxfId="5"/>
    <tableColumn id="13" xr3:uid="{00467957-8A7D-4E2A-8DB2-045DF8FFB7B5}" name="Empresa fletera"/>
    <tableColumn id="20" xr3:uid="{3067E239-191F-4483-AFDD-E18D18B5DFB1}" name="Forma de pago"/>
    <tableColumn id="5" xr3:uid="{84FB24D6-72C4-4860-AFC4-7F63A1CB1CD2}" name="Nombre del producto" dataDxfId="4"/>
    <tableColumn id="8" xr3:uid="{9E7A9804-D50A-450C-BCAD-989BFDD20560}" name="Categoría" dataDxfId="3"/>
    <tableColumn id="23" xr3:uid="{D1A337B0-6CDC-4BBE-9F33-766B1A5F32BB}" name="Precio unitario" dataDxfId="2"/>
    <tableColumn id="24" xr3:uid="{0281518B-67B4-44DB-A563-BCB0A949B69B}" name="Cantidad"/>
    <tableColumn id="25" xr3:uid="{0DE0A098-5D40-4E00-B910-84A7EA650216}" name="Ingresos" dataDxfId="1" dataCellStyle="Currency 2">
      <calculatedColumnFormula>Tabla13[[#This Row],[Precio unitario]]*Tabla13[[#This Row],[Cantidad]]</calculatedColumnFormula>
    </tableColumn>
    <tableColumn id="26" xr3:uid="{4BD98980-386E-41B1-9CA5-BF11C23327A7}" name="Tarifa de envío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9B2DD-746D-4CE8-B848-2994EBA09F88}">
  <dimension ref="C2:N39"/>
  <sheetViews>
    <sheetView topLeftCell="A3" workbookViewId="0">
      <selection activeCell="J4" sqref="J4:O33"/>
    </sheetView>
  </sheetViews>
  <sheetFormatPr baseColWidth="10" defaultColWidth="9.140625" defaultRowHeight="15" x14ac:dyDescent="0.25"/>
  <cols>
    <col min="5" max="5" width="10.28515625" bestFit="1" customWidth="1"/>
    <col min="6" max="6" width="11.85546875" bestFit="1" customWidth="1"/>
    <col min="7" max="7" width="18" customWidth="1"/>
    <col min="10" max="10" width="14" bestFit="1" customWidth="1"/>
    <col min="11" max="12" width="17.28515625" bestFit="1" customWidth="1"/>
    <col min="13" max="14" width="11.5703125" bestFit="1" customWidth="1"/>
    <col min="15" max="15" width="16.85546875" bestFit="1" customWidth="1"/>
    <col min="16" max="16" width="11.28515625" bestFit="1" customWidth="1"/>
  </cols>
  <sheetData>
    <row r="2" spans="3:14" x14ac:dyDescent="0.25">
      <c r="J2" s="25" t="s">
        <v>3</v>
      </c>
      <c r="K2" t="s">
        <v>130</v>
      </c>
    </row>
    <row r="3" spans="3:14" ht="16.5" thickBot="1" x14ac:dyDescent="0.3">
      <c r="C3" s="1" t="s">
        <v>0</v>
      </c>
      <c r="D3" s="2" t="s">
        <v>1</v>
      </c>
      <c r="E3" s="3" t="s">
        <v>2</v>
      </c>
      <c r="F3" s="2" t="s">
        <v>3</v>
      </c>
      <c r="G3" s="4" t="s">
        <v>4</v>
      </c>
    </row>
    <row r="4" spans="3:14" x14ac:dyDescent="0.25">
      <c r="C4" s="5" t="s">
        <v>5</v>
      </c>
      <c r="D4" s="5" t="s">
        <v>6</v>
      </c>
      <c r="E4" s="6">
        <v>1235</v>
      </c>
      <c r="F4" s="6" t="s">
        <v>7</v>
      </c>
      <c r="G4" s="7" t="s">
        <v>8</v>
      </c>
      <c r="J4" s="25" t="s">
        <v>129</v>
      </c>
      <c r="K4" s="25" t="s">
        <v>128</v>
      </c>
    </row>
    <row r="5" spans="3:14" x14ac:dyDescent="0.25">
      <c r="C5" s="8" t="s">
        <v>5</v>
      </c>
      <c r="D5" s="8" t="s">
        <v>6</v>
      </c>
      <c r="E5" s="9">
        <v>639.20000000000005</v>
      </c>
      <c r="F5" s="9" t="s">
        <v>9</v>
      </c>
      <c r="G5" s="10" t="s">
        <v>8</v>
      </c>
      <c r="J5" s="25" t="s">
        <v>126</v>
      </c>
      <c r="K5" t="s">
        <v>11</v>
      </c>
      <c r="L5" t="s">
        <v>8</v>
      </c>
      <c r="M5" t="s">
        <v>10</v>
      </c>
      <c r="N5" t="s">
        <v>127</v>
      </c>
    </row>
    <row r="6" spans="3:14" x14ac:dyDescent="0.25">
      <c r="C6" s="8" t="s">
        <v>5</v>
      </c>
      <c r="D6" s="8" t="s">
        <v>6</v>
      </c>
      <c r="E6" s="9">
        <v>621.39</v>
      </c>
      <c r="F6" s="9" t="s">
        <v>7</v>
      </c>
      <c r="G6" s="10" t="s">
        <v>10</v>
      </c>
      <c r="J6" s="26" t="s">
        <v>15</v>
      </c>
      <c r="K6" s="28">
        <v>2585.64</v>
      </c>
      <c r="L6" s="28">
        <v>4468.55</v>
      </c>
      <c r="M6" s="28">
        <v>3351.9100000000003</v>
      </c>
      <c r="N6" s="28">
        <v>10406.1</v>
      </c>
    </row>
    <row r="7" spans="3:14" x14ac:dyDescent="0.25">
      <c r="C7" s="8" t="s">
        <v>5</v>
      </c>
      <c r="D7" s="8" t="s">
        <v>6</v>
      </c>
      <c r="E7" s="9">
        <v>1259.5</v>
      </c>
      <c r="F7" s="9" t="s">
        <v>9</v>
      </c>
      <c r="G7" s="10" t="s">
        <v>10</v>
      </c>
      <c r="J7" s="27" t="s">
        <v>16</v>
      </c>
      <c r="K7" s="28">
        <v>2585.64</v>
      </c>
      <c r="L7" s="28">
        <v>4468.55</v>
      </c>
      <c r="M7" s="28">
        <v>3351.9100000000003</v>
      </c>
      <c r="N7" s="28">
        <v>10406.1</v>
      </c>
    </row>
    <row r="8" spans="3:14" x14ac:dyDescent="0.25">
      <c r="C8" s="8" t="s">
        <v>5</v>
      </c>
      <c r="D8" s="8" t="s">
        <v>6</v>
      </c>
      <c r="E8" s="9">
        <v>2563.25</v>
      </c>
      <c r="F8" s="9" t="s">
        <v>7</v>
      </c>
      <c r="G8" s="10" t="s">
        <v>11</v>
      </c>
      <c r="J8" s="26" t="s">
        <v>18</v>
      </c>
      <c r="K8" s="28">
        <v>3908</v>
      </c>
      <c r="L8" s="28">
        <v>2754.5</v>
      </c>
      <c r="M8" s="28">
        <v>2712.1800000000003</v>
      </c>
      <c r="N8" s="28">
        <v>9374.68</v>
      </c>
    </row>
    <row r="9" spans="3:14" x14ac:dyDescent="0.25">
      <c r="C9" s="8" t="s">
        <v>5</v>
      </c>
      <c r="D9" s="8" t="s">
        <v>6</v>
      </c>
      <c r="E9" s="9">
        <v>1258.1199999999999</v>
      </c>
      <c r="F9" s="9" t="s">
        <v>9</v>
      </c>
      <c r="G9" s="10" t="s">
        <v>11</v>
      </c>
      <c r="J9" s="27" t="s">
        <v>13</v>
      </c>
      <c r="K9" s="28">
        <v>3908</v>
      </c>
      <c r="L9" s="28">
        <v>2754.5</v>
      </c>
      <c r="M9" s="28">
        <v>2712.1800000000003</v>
      </c>
      <c r="N9" s="28">
        <v>9374.68</v>
      </c>
    </row>
    <row r="10" spans="3:14" x14ac:dyDescent="0.25">
      <c r="C10" s="8" t="s">
        <v>12</v>
      </c>
      <c r="D10" s="8" t="s">
        <v>13</v>
      </c>
      <c r="E10" s="9">
        <v>725.26</v>
      </c>
      <c r="F10" s="9" t="s">
        <v>7</v>
      </c>
      <c r="G10" s="10" t="s">
        <v>8</v>
      </c>
      <c r="J10" s="26" t="s">
        <v>5</v>
      </c>
      <c r="K10" s="28">
        <v>3821.37</v>
      </c>
      <c r="L10" s="28">
        <v>1874.2</v>
      </c>
      <c r="M10" s="28">
        <v>1880.8899999999999</v>
      </c>
      <c r="N10" s="28">
        <v>7576.4599999999991</v>
      </c>
    </row>
    <row r="11" spans="3:14" x14ac:dyDescent="0.25">
      <c r="C11" s="8" t="s">
        <v>12</v>
      </c>
      <c r="D11" s="8" t="s">
        <v>13</v>
      </c>
      <c r="E11" s="9">
        <v>2563.39</v>
      </c>
      <c r="F11" s="9" t="s">
        <v>9</v>
      </c>
      <c r="G11" s="10" t="s">
        <v>8</v>
      </c>
      <c r="J11" s="27" t="s">
        <v>6</v>
      </c>
      <c r="K11" s="28">
        <v>3821.37</v>
      </c>
      <c r="L11" s="28">
        <v>1874.2</v>
      </c>
      <c r="M11" s="28">
        <v>1880.8899999999999</v>
      </c>
      <c r="N11" s="28">
        <v>7576.4599999999991</v>
      </c>
    </row>
    <row r="12" spans="3:14" x14ac:dyDescent="0.25">
      <c r="C12" s="8" t="s">
        <v>12</v>
      </c>
      <c r="D12" s="8" t="s">
        <v>13</v>
      </c>
      <c r="E12" s="9">
        <v>1258.3599999999999</v>
      </c>
      <c r="F12" s="9" t="s">
        <v>7</v>
      </c>
      <c r="G12" s="10" t="s">
        <v>10</v>
      </c>
      <c r="J12" s="26" t="s">
        <v>12</v>
      </c>
      <c r="K12" s="28">
        <v>3312.51</v>
      </c>
      <c r="L12" s="28">
        <v>3288.6499999999996</v>
      </c>
      <c r="M12" s="28">
        <v>2836.66</v>
      </c>
      <c r="N12" s="28">
        <v>9437.82</v>
      </c>
    </row>
    <row r="13" spans="3:14" x14ac:dyDescent="0.25">
      <c r="C13" s="8" t="s">
        <v>12</v>
      </c>
      <c r="D13" s="8" t="s">
        <v>13</v>
      </c>
      <c r="E13" s="9">
        <v>1578.3</v>
      </c>
      <c r="F13" s="9" t="s">
        <v>9</v>
      </c>
      <c r="G13" s="10" t="s">
        <v>10</v>
      </c>
      <c r="J13" s="27" t="s">
        <v>13</v>
      </c>
      <c r="K13" s="28">
        <v>3312.51</v>
      </c>
      <c r="L13" s="28">
        <v>3288.6499999999996</v>
      </c>
      <c r="M13" s="28">
        <v>2836.66</v>
      </c>
      <c r="N13" s="28">
        <v>9437.82</v>
      </c>
    </row>
    <row r="14" spans="3:14" x14ac:dyDescent="0.25">
      <c r="C14" s="8" t="s">
        <v>12</v>
      </c>
      <c r="D14" s="8" t="s">
        <v>13</v>
      </c>
      <c r="E14" s="9">
        <v>953.26</v>
      </c>
      <c r="F14" s="10" t="s">
        <v>7</v>
      </c>
      <c r="G14" s="10" t="s">
        <v>11</v>
      </c>
      <c r="J14" s="26" t="s">
        <v>17</v>
      </c>
      <c r="K14" s="28">
        <v>2513.5299999999997</v>
      </c>
      <c r="L14" s="28">
        <v>2037.0900000000001</v>
      </c>
      <c r="M14" s="28">
        <v>3253.6099999999997</v>
      </c>
      <c r="N14" s="28">
        <v>7804.23</v>
      </c>
    </row>
    <row r="15" spans="3:14" x14ac:dyDescent="0.25">
      <c r="C15" s="8" t="s">
        <v>12</v>
      </c>
      <c r="D15" s="8" t="s">
        <v>13</v>
      </c>
      <c r="E15" s="9">
        <v>2359.25</v>
      </c>
      <c r="F15" s="10" t="s">
        <v>9</v>
      </c>
      <c r="G15" s="10" t="s">
        <v>11</v>
      </c>
      <c r="J15" s="27" t="s">
        <v>16</v>
      </c>
      <c r="K15" s="28">
        <v>2513.5299999999997</v>
      </c>
      <c r="L15" s="28">
        <v>2037.0900000000001</v>
      </c>
      <c r="M15" s="28">
        <v>3253.6099999999997</v>
      </c>
      <c r="N15" s="28">
        <v>7804.23</v>
      </c>
    </row>
    <row r="16" spans="3:14" x14ac:dyDescent="0.25">
      <c r="C16" s="8" t="s">
        <v>14</v>
      </c>
      <c r="D16" s="8" t="s">
        <v>6</v>
      </c>
      <c r="E16" s="9">
        <v>1259.1400000000001</v>
      </c>
      <c r="F16" s="9" t="s">
        <v>7</v>
      </c>
      <c r="G16" s="10" t="s">
        <v>8</v>
      </c>
      <c r="J16" s="26" t="s">
        <v>14</v>
      </c>
      <c r="K16" s="28">
        <v>3186.85</v>
      </c>
      <c r="L16" s="28">
        <v>2115.6400000000003</v>
      </c>
      <c r="M16" s="28">
        <v>3273.3</v>
      </c>
      <c r="N16" s="28">
        <v>8575.7900000000009</v>
      </c>
    </row>
    <row r="17" spans="3:14" x14ac:dyDescent="0.25">
      <c r="C17" s="8" t="s">
        <v>14</v>
      </c>
      <c r="D17" s="8" t="s">
        <v>6</v>
      </c>
      <c r="E17" s="9">
        <v>856.5</v>
      </c>
      <c r="F17" s="9" t="s">
        <v>9</v>
      </c>
      <c r="G17" s="10" t="s">
        <v>8</v>
      </c>
      <c r="J17" s="27" t="s">
        <v>6</v>
      </c>
      <c r="K17" s="28">
        <v>3186.85</v>
      </c>
      <c r="L17" s="28">
        <v>2115.6400000000003</v>
      </c>
      <c r="M17" s="28">
        <v>3273.3</v>
      </c>
      <c r="N17" s="28">
        <v>8575.7900000000009</v>
      </c>
    </row>
    <row r="18" spans="3:14" x14ac:dyDescent="0.25">
      <c r="C18" s="8" t="s">
        <v>14</v>
      </c>
      <c r="D18" s="8" t="s">
        <v>6</v>
      </c>
      <c r="E18" s="9">
        <v>420.3</v>
      </c>
      <c r="F18" s="9" t="s">
        <v>7</v>
      </c>
      <c r="G18" s="10" t="s">
        <v>10</v>
      </c>
      <c r="J18" s="26" t="s">
        <v>127</v>
      </c>
      <c r="K18" s="28">
        <v>19327.899999999998</v>
      </c>
      <c r="L18" s="28">
        <v>16538.63</v>
      </c>
      <c r="M18" s="28">
        <v>17308.55</v>
      </c>
      <c r="N18" s="28">
        <v>53175.079999999994</v>
      </c>
    </row>
    <row r="19" spans="3:14" x14ac:dyDescent="0.25">
      <c r="C19" s="8" t="s">
        <v>14</v>
      </c>
      <c r="D19" s="8" t="s">
        <v>6</v>
      </c>
      <c r="E19" s="9">
        <v>2853</v>
      </c>
      <c r="F19" s="9" t="s">
        <v>9</v>
      </c>
      <c r="G19" s="10" t="s">
        <v>10</v>
      </c>
    </row>
    <row r="20" spans="3:14" x14ac:dyDescent="0.25">
      <c r="C20" s="8" t="s">
        <v>14</v>
      </c>
      <c r="D20" s="8" t="s">
        <v>6</v>
      </c>
      <c r="E20" s="9">
        <v>1933.6</v>
      </c>
      <c r="F20" s="9" t="s">
        <v>7</v>
      </c>
      <c r="G20" s="10" t="s">
        <v>11</v>
      </c>
    </row>
    <row r="21" spans="3:14" x14ac:dyDescent="0.25">
      <c r="C21" s="8" t="s">
        <v>14</v>
      </c>
      <c r="D21" s="8" t="s">
        <v>6</v>
      </c>
      <c r="E21" s="9">
        <v>1253.25</v>
      </c>
      <c r="F21" s="9" t="s">
        <v>9</v>
      </c>
      <c r="G21" s="10" t="s">
        <v>11</v>
      </c>
    </row>
    <row r="22" spans="3:14" x14ac:dyDescent="0.25">
      <c r="C22" s="8" t="s">
        <v>15</v>
      </c>
      <c r="D22" s="8" t="s">
        <v>16</v>
      </c>
      <c r="E22" s="9">
        <v>3215.3</v>
      </c>
      <c r="F22" s="9" t="s">
        <v>7</v>
      </c>
      <c r="G22" s="10" t="s">
        <v>8</v>
      </c>
    </row>
    <row r="23" spans="3:14" x14ac:dyDescent="0.25">
      <c r="C23" s="8" t="s">
        <v>15</v>
      </c>
      <c r="D23" s="8" t="s">
        <v>16</v>
      </c>
      <c r="E23" s="9">
        <v>1253.25</v>
      </c>
      <c r="F23" s="9" t="s">
        <v>9</v>
      </c>
      <c r="G23" s="10" t="s">
        <v>8</v>
      </c>
    </row>
    <row r="24" spans="3:14" x14ac:dyDescent="0.25">
      <c r="C24" s="8" t="s">
        <v>15</v>
      </c>
      <c r="D24" s="8" t="s">
        <v>16</v>
      </c>
      <c r="E24" s="9">
        <v>698.65</v>
      </c>
      <c r="F24" s="9" t="s">
        <v>7</v>
      </c>
      <c r="G24" s="10" t="s">
        <v>10</v>
      </c>
    </row>
    <row r="25" spans="3:14" x14ac:dyDescent="0.25">
      <c r="C25" s="8" t="s">
        <v>15</v>
      </c>
      <c r="D25" s="8" t="s">
        <v>16</v>
      </c>
      <c r="E25" s="9">
        <v>2653.26</v>
      </c>
      <c r="F25" s="9" t="s">
        <v>9</v>
      </c>
      <c r="G25" s="10" t="s">
        <v>10</v>
      </c>
    </row>
    <row r="26" spans="3:14" x14ac:dyDescent="0.25">
      <c r="C26" s="8" t="s">
        <v>15</v>
      </c>
      <c r="D26" s="8" t="s">
        <v>16</v>
      </c>
      <c r="E26" s="9">
        <v>1588.99</v>
      </c>
      <c r="F26" s="9" t="s">
        <v>7</v>
      </c>
      <c r="G26" s="10" t="s">
        <v>11</v>
      </c>
    </row>
    <row r="27" spans="3:14" x14ac:dyDescent="0.25">
      <c r="C27" s="8" t="s">
        <v>15</v>
      </c>
      <c r="D27" s="8" t="s">
        <v>16</v>
      </c>
      <c r="E27" s="9">
        <v>996.65</v>
      </c>
      <c r="F27" s="9" t="s">
        <v>9</v>
      </c>
      <c r="G27" s="10" t="s">
        <v>11</v>
      </c>
    </row>
    <row r="28" spans="3:14" x14ac:dyDescent="0.25">
      <c r="C28" s="8" t="s">
        <v>17</v>
      </c>
      <c r="D28" s="8" t="s">
        <v>16</v>
      </c>
      <c r="E28" s="9">
        <v>1254.4000000000001</v>
      </c>
      <c r="F28" s="9" t="s">
        <v>7</v>
      </c>
      <c r="G28" s="10" t="s">
        <v>8</v>
      </c>
    </row>
    <row r="29" spans="3:14" x14ac:dyDescent="0.25">
      <c r="C29" s="8" t="s">
        <v>17</v>
      </c>
      <c r="D29" s="8" t="s">
        <v>16</v>
      </c>
      <c r="E29" s="9">
        <v>782.69</v>
      </c>
      <c r="F29" s="9" t="s">
        <v>9</v>
      </c>
      <c r="G29" s="10" t="s">
        <v>8</v>
      </c>
    </row>
    <row r="30" spans="3:14" x14ac:dyDescent="0.25">
      <c r="C30" s="8" t="s">
        <v>17</v>
      </c>
      <c r="D30" s="8" t="s">
        <v>16</v>
      </c>
      <c r="E30" s="9">
        <v>2133.25</v>
      </c>
      <c r="F30" s="9" t="s">
        <v>7</v>
      </c>
      <c r="G30" s="10" t="s">
        <v>10</v>
      </c>
    </row>
    <row r="31" spans="3:14" x14ac:dyDescent="0.25">
      <c r="C31" s="8" t="s">
        <v>17</v>
      </c>
      <c r="D31" s="8" t="s">
        <v>16</v>
      </c>
      <c r="E31" s="9">
        <v>1120.3599999999999</v>
      </c>
      <c r="F31" s="9" t="s">
        <v>9</v>
      </c>
      <c r="G31" s="10" t="s">
        <v>10</v>
      </c>
    </row>
    <row r="32" spans="3:14" x14ac:dyDescent="0.25">
      <c r="C32" s="8" t="s">
        <v>17</v>
      </c>
      <c r="D32" s="8" t="s">
        <v>16</v>
      </c>
      <c r="E32" s="9">
        <v>1258.33</v>
      </c>
      <c r="F32" s="9" t="s">
        <v>7</v>
      </c>
      <c r="G32" s="10" t="s">
        <v>11</v>
      </c>
    </row>
    <row r="33" spans="3:7" x14ac:dyDescent="0.25">
      <c r="C33" s="8" t="s">
        <v>17</v>
      </c>
      <c r="D33" s="8" t="s">
        <v>16</v>
      </c>
      <c r="E33" s="9">
        <v>1255.2</v>
      </c>
      <c r="F33" s="9" t="s">
        <v>9</v>
      </c>
      <c r="G33" s="10" t="s">
        <v>11</v>
      </c>
    </row>
    <row r="34" spans="3:7" x14ac:dyDescent="0.25">
      <c r="C34" s="8" t="s">
        <v>18</v>
      </c>
      <c r="D34" s="8" t="s">
        <v>13</v>
      </c>
      <c r="E34" s="9">
        <v>2156.25</v>
      </c>
      <c r="F34" s="9" t="s">
        <v>7</v>
      </c>
      <c r="G34" s="10" t="s">
        <v>8</v>
      </c>
    </row>
    <row r="35" spans="3:7" x14ac:dyDescent="0.25">
      <c r="C35" s="8" t="s">
        <v>18</v>
      </c>
      <c r="D35" s="8" t="s">
        <v>13</v>
      </c>
      <c r="E35" s="9">
        <v>598.25</v>
      </c>
      <c r="F35" s="9" t="s">
        <v>9</v>
      </c>
      <c r="G35" s="10" t="s">
        <v>8</v>
      </c>
    </row>
    <row r="36" spans="3:7" x14ac:dyDescent="0.25">
      <c r="C36" s="8" t="s">
        <v>18</v>
      </c>
      <c r="D36" s="8" t="s">
        <v>13</v>
      </c>
      <c r="E36" s="9">
        <v>1256.8800000000001</v>
      </c>
      <c r="F36" s="9" t="s">
        <v>7</v>
      </c>
      <c r="G36" s="10" t="s">
        <v>10</v>
      </c>
    </row>
    <row r="37" spans="3:7" x14ac:dyDescent="0.25">
      <c r="C37" s="8" t="s">
        <v>18</v>
      </c>
      <c r="D37" s="8" t="s">
        <v>13</v>
      </c>
      <c r="E37" s="9">
        <v>1455.3</v>
      </c>
      <c r="F37" s="9" t="s">
        <v>9</v>
      </c>
      <c r="G37" s="10" t="s">
        <v>10</v>
      </c>
    </row>
    <row r="38" spans="3:7" x14ac:dyDescent="0.25">
      <c r="C38" s="8" t="s">
        <v>18</v>
      </c>
      <c r="D38" s="8" t="s">
        <v>13</v>
      </c>
      <c r="E38" s="9">
        <v>1788</v>
      </c>
      <c r="F38" s="9" t="s">
        <v>7</v>
      </c>
      <c r="G38" s="10" t="s">
        <v>11</v>
      </c>
    </row>
    <row r="39" spans="3:7" x14ac:dyDescent="0.25">
      <c r="C39" s="11" t="s">
        <v>18</v>
      </c>
      <c r="D39" s="11" t="s">
        <v>13</v>
      </c>
      <c r="E39" s="12">
        <v>2120</v>
      </c>
      <c r="F39" s="12" t="s">
        <v>9</v>
      </c>
      <c r="G39" s="13" t="s">
        <v>11</v>
      </c>
    </row>
  </sheetData>
  <pageMargins left="0.7" right="0.7" top="0.75" bottom="0.75" header="0.3" footer="0.3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5F376-D7A2-421B-8628-D30D0760C549}">
  <dimension ref="C3:M18"/>
  <sheetViews>
    <sheetView workbookViewId="0">
      <selection activeCell="C4" sqref="C4:M5"/>
    </sheetView>
  </sheetViews>
  <sheetFormatPr baseColWidth="10" defaultRowHeight="15" x14ac:dyDescent="0.25"/>
  <sheetData>
    <row r="3" spans="3:13" x14ac:dyDescent="0.25">
      <c r="C3" s="64" t="s">
        <v>235</v>
      </c>
      <c r="D3" s="64"/>
      <c r="E3" s="64"/>
      <c r="F3" s="64"/>
      <c r="G3" s="64"/>
      <c r="H3" s="64"/>
      <c r="I3" s="64"/>
      <c r="J3" s="64"/>
      <c r="K3" s="64"/>
      <c r="L3" s="64"/>
      <c r="M3" s="64"/>
    </row>
    <row r="4" spans="3:13" ht="45" x14ac:dyDescent="0.25">
      <c r="C4" s="52" t="s">
        <v>236</v>
      </c>
      <c r="D4" s="52" t="s">
        <v>237</v>
      </c>
      <c r="E4" s="52" t="s">
        <v>238</v>
      </c>
      <c r="F4" s="52" t="s">
        <v>239</v>
      </c>
      <c r="G4" s="52" t="s">
        <v>240</v>
      </c>
      <c r="H4" s="52" t="s">
        <v>241</v>
      </c>
      <c r="I4" s="52" t="s">
        <v>242</v>
      </c>
      <c r="J4" s="52" t="s">
        <v>243</v>
      </c>
      <c r="K4" s="52" t="s">
        <v>244</v>
      </c>
      <c r="L4" s="52" t="s">
        <v>245</v>
      </c>
      <c r="M4" s="52" t="s">
        <v>246</v>
      </c>
    </row>
    <row r="5" spans="3:13" x14ac:dyDescent="0.25">
      <c r="C5" s="52"/>
      <c r="D5" s="52"/>
      <c r="E5" s="52"/>
      <c r="F5" s="52"/>
      <c r="G5" s="53">
        <v>0.12</v>
      </c>
      <c r="H5" s="53">
        <v>7.0000000000000007E-2</v>
      </c>
      <c r="I5" s="52"/>
      <c r="J5" s="54">
        <v>6.5000000000000002E-2</v>
      </c>
      <c r="K5" s="53">
        <v>0.04</v>
      </c>
      <c r="L5" s="52"/>
      <c r="M5" s="52"/>
    </row>
    <row r="6" spans="3:13" x14ac:dyDescent="0.25">
      <c r="C6" s="29">
        <v>50026</v>
      </c>
      <c r="D6" s="29" t="s">
        <v>247</v>
      </c>
      <c r="E6" s="29">
        <v>57</v>
      </c>
      <c r="F6" s="29">
        <v>855</v>
      </c>
      <c r="G6" s="29">
        <v>102.6</v>
      </c>
      <c r="H6" s="51">
        <v>59.850000000000009</v>
      </c>
      <c r="I6" s="51">
        <v>1017.45</v>
      </c>
      <c r="J6" s="29">
        <v>55.575000000000003</v>
      </c>
      <c r="K6" s="29">
        <v>34.200000000000003</v>
      </c>
      <c r="L6" s="29">
        <v>89.775000000000006</v>
      </c>
      <c r="M6" s="51">
        <v>927.67500000000007</v>
      </c>
    </row>
    <row r="7" spans="3:13" x14ac:dyDescent="0.25">
      <c r="C7" s="29">
        <v>50027</v>
      </c>
      <c r="D7" s="29" t="s">
        <v>248</v>
      </c>
      <c r="E7" s="29">
        <v>80.23</v>
      </c>
      <c r="F7" s="29">
        <v>1203.45</v>
      </c>
      <c r="G7" s="29">
        <v>144.41399999999999</v>
      </c>
      <c r="H7" s="51">
        <v>84.241500000000016</v>
      </c>
      <c r="I7" s="51">
        <v>1432.1055000000001</v>
      </c>
      <c r="J7" s="29">
        <v>78.224250000000012</v>
      </c>
      <c r="K7" s="29">
        <v>48.138000000000005</v>
      </c>
      <c r="L7" s="29">
        <v>126.36225000000002</v>
      </c>
      <c r="M7" s="51">
        <v>1305.74325</v>
      </c>
    </row>
    <row r="8" spans="3:13" x14ac:dyDescent="0.25">
      <c r="C8" s="29">
        <v>50028</v>
      </c>
      <c r="D8" s="29" t="s">
        <v>249</v>
      </c>
      <c r="E8" s="29">
        <v>27.3</v>
      </c>
      <c r="F8" s="29">
        <v>409.5</v>
      </c>
      <c r="G8" s="29">
        <v>49.14</v>
      </c>
      <c r="H8" s="51">
        <v>28.665000000000003</v>
      </c>
      <c r="I8" s="51">
        <v>487.30500000000001</v>
      </c>
      <c r="J8" s="29">
        <v>26.6175</v>
      </c>
      <c r="K8" s="29">
        <v>16.38</v>
      </c>
      <c r="L8" s="29">
        <v>42.997500000000002</v>
      </c>
      <c r="M8" s="51">
        <v>444.3075</v>
      </c>
    </row>
    <row r="9" spans="3:13" x14ac:dyDescent="0.25">
      <c r="C9" s="29">
        <v>50029</v>
      </c>
      <c r="D9" s="29" t="s">
        <v>250</v>
      </c>
      <c r="E9" s="29">
        <v>45.6</v>
      </c>
      <c r="F9" s="29">
        <v>684</v>
      </c>
      <c r="G9" s="29">
        <v>82.08</v>
      </c>
      <c r="H9" s="51">
        <v>47.88</v>
      </c>
      <c r="I9" s="51">
        <v>813.96</v>
      </c>
      <c r="J9" s="29">
        <v>44.46</v>
      </c>
      <c r="K9" s="29">
        <v>27.36</v>
      </c>
      <c r="L9" s="29">
        <v>71.819999999999993</v>
      </c>
      <c r="M9" s="51">
        <v>742.1400000000001</v>
      </c>
    </row>
    <row r="10" spans="3:13" x14ac:dyDescent="0.25">
      <c r="C10" s="29">
        <v>50030</v>
      </c>
      <c r="D10" s="29" t="s">
        <v>251</v>
      </c>
      <c r="E10" s="29">
        <v>75.599999999999994</v>
      </c>
      <c r="F10" s="29">
        <v>1134</v>
      </c>
      <c r="G10" s="29">
        <v>136.07999999999998</v>
      </c>
      <c r="H10" s="51">
        <v>79.38000000000001</v>
      </c>
      <c r="I10" s="51">
        <v>1349.46</v>
      </c>
      <c r="J10" s="29">
        <v>73.710000000000008</v>
      </c>
      <c r="K10" s="29">
        <v>45.36</v>
      </c>
      <c r="L10" s="29">
        <v>119.07000000000001</v>
      </c>
      <c r="M10" s="51">
        <v>1230.3900000000001</v>
      </c>
    </row>
    <row r="11" spans="3:13" x14ac:dyDescent="0.25">
      <c r="C11" s="29">
        <v>50031</v>
      </c>
      <c r="D11" s="29" t="s">
        <v>252</v>
      </c>
      <c r="E11" s="29">
        <v>60.2</v>
      </c>
      <c r="F11" s="29">
        <v>903</v>
      </c>
      <c r="G11" s="29">
        <v>108.36</v>
      </c>
      <c r="H11" s="51">
        <v>63.210000000000008</v>
      </c>
      <c r="I11" s="51">
        <v>1074.57</v>
      </c>
      <c r="J11" s="29">
        <v>58.695</v>
      </c>
      <c r="K11" s="29">
        <v>36.119999999999997</v>
      </c>
      <c r="L11" s="29">
        <v>94.814999999999998</v>
      </c>
      <c r="M11" s="51">
        <v>979.75499999999988</v>
      </c>
    </row>
    <row r="12" spans="3:13" x14ac:dyDescent="0.25">
      <c r="C12" s="29">
        <v>50032</v>
      </c>
      <c r="D12" s="29" t="s">
        <v>253</v>
      </c>
      <c r="E12" s="29">
        <v>45.2</v>
      </c>
      <c r="F12" s="29">
        <v>678</v>
      </c>
      <c r="G12" s="29">
        <v>81.36</v>
      </c>
      <c r="H12" s="51">
        <v>47.460000000000008</v>
      </c>
      <c r="I12" s="51">
        <v>806.82</v>
      </c>
      <c r="J12" s="29">
        <v>44.07</v>
      </c>
      <c r="K12" s="29">
        <v>27.12</v>
      </c>
      <c r="L12" s="29">
        <v>71.19</v>
      </c>
      <c r="M12" s="51">
        <v>735.63000000000011</v>
      </c>
    </row>
    <row r="13" spans="3:13" x14ac:dyDescent="0.25">
      <c r="C13" s="29">
        <v>50033</v>
      </c>
      <c r="D13" s="29" t="s">
        <v>254</v>
      </c>
      <c r="E13" s="29">
        <v>25.6</v>
      </c>
      <c r="F13" s="29">
        <v>384</v>
      </c>
      <c r="G13" s="29">
        <v>46.08</v>
      </c>
      <c r="H13" s="51">
        <v>26.880000000000003</v>
      </c>
      <c r="I13" s="51">
        <v>456.96</v>
      </c>
      <c r="J13" s="29">
        <v>24.96</v>
      </c>
      <c r="K13" s="29">
        <v>15.36</v>
      </c>
      <c r="L13" s="29">
        <v>40.32</v>
      </c>
      <c r="M13" s="51">
        <v>416.64</v>
      </c>
    </row>
    <row r="14" spans="3:13" x14ac:dyDescent="0.25">
      <c r="C14" s="29">
        <v>50034</v>
      </c>
      <c r="D14" s="29" t="s">
        <v>255</v>
      </c>
      <c r="E14" s="29">
        <v>48.9</v>
      </c>
      <c r="F14" s="29">
        <v>733.5</v>
      </c>
      <c r="G14" s="29">
        <v>88.02</v>
      </c>
      <c r="H14" s="51">
        <v>51.345000000000006</v>
      </c>
      <c r="I14" s="51">
        <v>872.86500000000001</v>
      </c>
      <c r="J14" s="29">
        <v>47.677500000000002</v>
      </c>
      <c r="K14" s="29">
        <v>29.34</v>
      </c>
      <c r="L14" s="29">
        <v>77.017499999999998</v>
      </c>
      <c r="M14" s="51">
        <v>795.84749999999997</v>
      </c>
    </row>
    <row r="15" spans="3:13" x14ac:dyDescent="0.25">
      <c r="C15" s="29">
        <v>50035</v>
      </c>
      <c r="D15" s="29" t="s">
        <v>256</v>
      </c>
      <c r="E15" s="29">
        <v>78.900000000000006</v>
      </c>
      <c r="F15" s="29">
        <v>1183.5</v>
      </c>
      <c r="G15" s="29">
        <v>142.01999999999998</v>
      </c>
      <c r="H15" s="51">
        <v>82.845000000000013</v>
      </c>
      <c r="I15" s="51">
        <v>1408.365</v>
      </c>
      <c r="J15" s="29">
        <v>76.927500000000009</v>
      </c>
      <c r="K15" s="29">
        <v>47.34</v>
      </c>
      <c r="L15" s="29">
        <v>124.26750000000001</v>
      </c>
      <c r="M15" s="51">
        <v>1284.0975000000001</v>
      </c>
    </row>
    <row r="16" spans="3:13" x14ac:dyDescent="0.25">
      <c r="C16" s="29">
        <v>50036</v>
      </c>
      <c r="D16" s="29" t="s">
        <v>257</v>
      </c>
      <c r="E16" s="29">
        <v>86.3</v>
      </c>
      <c r="F16" s="29">
        <v>1294.5</v>
      </c>
      <c r="G16" s="29">
        <v>155.34</v>
      </c>
      <c r="H16" s="51">
        <v>90.615000000000009</v>
      </c>
      <c r="I16" s="51">
        <v>1540.4549999999999</v>
      </c>
      <c r="J16" s="29">
        <v>84.142499999999998</v>
      </c>
      <c r="K16" s="29">
        <v>51.78</v>
      </c>
      <c r="L16" s="29">
        <v>135.92250000000001</v>
      </c>
      <c r="M16" s="51">
        <v>1404.5324999999998</v>
      </c>
    </row>
    <row r="17" spans="3:13" x14ac:dyDescent="0.25">
      <c r="C17" s="29">
        <v>50037</v>
      </c>
      <c r="D17" s="29" t="s">
        <v>258</v>
      </c>
      <c r="E17" s="29">
        <v>78.5</v>
      </c>
      <c r="F17" s="29">
        <v>1177.5</v>
      </c>
      <c r="G17" s="29">
        <v>141.29999999999998</v>
      </c>
      <c r="H17" s="51">
        <v>82.425000000000011</v>
      </c>
      <c r="I17" s="51">
        <v>1401.2249999999999</v>
      </c>
      <c r="J17" s="29">
        <v>76.537500000000009</v>
      </c>
      <c r="K17" s="29">
        <v>47.1</v>
      </c>
      <c r="L17" s="29">
        <v>123.63750000000002</v>
      </c>
      <c r="M17" s="51">
        <v>1277.5874999999999</v>
      </c>
    </row>
    <row r="18" spans="3:13" x14ac:dyDescent="0.25">
      <c r="C18" s="29">
        <v>50038</v>
      </c>
      <c r="D18" s="29" t="s">
        <v>259</v>
      </c>
      <c r="E18" s="29">
        <v>45.8</v>
      </c>
      <c r="F18" s="29">
        <v>687</v>
      </c>
      <c r="G18" s="29">
        <v>82.44</v>
      </c>
      <c r="H18" s="51">
        <v>48.09</v>
      </c>
      <c r="I18" s="51">
        <v>817.53000000000009</v>
      </c>
      <c r="J18" s="29">
        <v>44.655000000000001</v>
      </c>
      <c r="K18" s="29">
        <v>27.48</v>
      </c>
      <c r="L18" s="29">
        <v>72.135000000000005</v>
      </c>
      <c r="M18" s="51">
        <v>745.3950000000001</v>
      </c>
    </row>
  </sheetData>
  <mergeCells count="1">
    <mergeCell ref="C3:M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A0526-A1A2-4189-990C-A639015C6DE1}">
  <dimension ref="C3:M10"/>
  <sheetViews>
    <sheetView workbookViewId="0">
      <selection activeCell="C3" sqref="C3:M3"/>
    </sheetView>
  </sheetViews>
  <sheetFormatPr baseColWidth="10" defaultRowHeight="15" x14ac:dyDescent="0.25"/>
  <cols>
    <col min="5" max="5" width="12.5703125" bestFit="1" customWidth="1"/>
    <col min="9" max="9" width="12.5703125" bestFit="1" customWidth="1"/>
    <col min="12" max="12" width="12.5703125" bestFit="1" customWidth="1"/>
  </cols>
  <sheetData>
    <row r="3" spans="3:13" ht="30" x14ac:dyDescent="0.25">
      <c r="C3" s="55" t="s">
        <v>260</v>
      </c>
      <c r="D3" s="55" t="s">
        <v>261</v>
      </c>
      <c r="E3" s="55" t="s">
        <v>262</v>
      </c>
      <c r="F3" s="55" t="s">
        <v>263</v>
      </c>
      <c r="G3" s="55" t="s">
        <v>264</v>
      </c>
      <c r="H3" s="55" t="s">
        <v>265</v>
      </c>
      <c r="I3" s="55" t="s">
        <v>266</v>
      </c>
      <c r="J3" s="55" t="s">
        <v>267</v>
      </c>
      <c r="K3" s="55" t="s">
        <v>268</v>
      </c>
      <c r="L3" s="55" t="s">
        <v>269</v>
      </c>
      <c r="M3" s="55" t="s">
        <v>270</v>
      </c>
    </row>
    <row r="4" spans="3:13" x14ac:dyDescent="0.25">
      <c r="C4" s="29" t="s">
        <v>271</v>
      </c>
      <c r="D4" s="56">
        <v>64848</v>
      </c>
      <c r="E4" s="56">
        <v>250000</v>
      </c>
      <c r="F4" s="56">
        <v>50000</v>
      </c>
      <c r="G4" s="56">
        <v>70000</v>
      </c>
      <c r="H4" s="56">
        <v>22100</v>
      </c>
      <c r="I4" s="56">
        <v>142100</v>
      </c>
      <c r="J4" s="51">
        <v>2.1912780656303972</v>
      </c>
      <c r="K4" s="57">
        <v>3.0677892918825562</v>
      </c>
      <c r="L4" s="56">
        <v>107900</v>
      </c>
      <c r="M4" s="56">
        <v>56840</v>
      </c>
    </row>
    <row r="5" spans="3:13" x14ac:dyDescent="0.25">
      <c r="C5" s="29" t="s">
        <v>272</v>
      </c>
      <c r="D5" s="56">
        <v>23006</v>
      </c>
      <c r="E5" s="56">
        <v>160000</v>
      </c>
      <c r="F5" s="56">
        <v>32000</v>
      </c>
      <c r="G5" s="56">
        <v>44800</v>
      </c>
      <c r="H5" s="56">
        <v>14144.000000000002</v>
      </c>
      <c r="I5" s="56">
        <v>90944</v>
      </c>
      <c r="J5" s="51">
        <v>3.9530557245935842</v>
      </c>
      <c r="K5" s="57">
        <v>5.5342780144310177</v>
      </c>
      <c r="L5" s="56">
        <v>69056</v>
      </c>
      <c r="M5" s="56">
        <v>36377.599999999991</v>
      </c>
    </row>
    <row r="6" spans="3:13" x14ac:dyDescent="0.25">
      <c r="C6" s="29" t="s">
        <v>273</v>
      </c>
      <c r="D6" s="56">
        <v>42880</v>
      </c>
      <c r="E6" s="56">
        <v>230000</v>
      </c>
      <c r="F6" s="56">
        <v>46000</v>
      </c>
      <c r="G6" s="56">
        <v>64399.999999999993</v>
      </c>
      <c r="H6" s="56">
        <v>20332</v>
      </c>
      <c r="I6" s="56">
        <v>130732</v>
      </c>
      <c r="J6" s="51">
        <v>3.0487873134328356</v>
      </c>
      <c r="K6" s="57">
        <v>4.2683022388059699</v>
      </c>
      <c r="L6" s="56">
        <v>99268</v>
      </c>
      <c r="M6" s="56">
        <v>52292.799999999988</v>
      </c>
    </row>
    <row r="7" spans="3:13" x14ac:dyDescent="0.25">
      <c r="C7" s="29" t="s">
        <v>274</v>
      </c>
      <c r="D7" s="56">
        <v>23456</v>
      </c>
      <c r="E7" s="56">
        <v>140000</v>
      </c>
      <c r="F7" s="56">
        <v>28000</v>
      </c>
      <c r="G7" s="56">
        <v>39200</v>
      </c>
      <c r="H7" s="56">
        <v>12376</v>
      </c>
      <c r="I7" s="56">
        <v>79576</v>
      </c>
      <c r="J7" s="51">
        <v>3.3925648021828105</v>
      </c>
      <c r="K7" s="57">
        <v>4.7495907230559347</v>
      </c>
      <c r="L7" s="56">
        <v>60424</v>
      </c>
      <c r="M7" s="56">
        <v>31830.400000000009</v>
      </c>
    </row>
    <row r="8" spans="3:13" x14ac:dyDescent="0.25">
      <c r="C8" s="29" t="s">
        <v>275</v>
      </c>
      <c r="D8" s="56">
        <v>23432</v>
      </c>
      <c r="E8" s="56">
        <v>200000</v>
      </c>
      <c r="F8" s="56">
        <v>40000</v>
      </c>
      <c r="G8" s="56">
        <v>56000</v>
      </c>
      <c r="H8" s="56">
        <v>17680</v>
      </c>
      <c r="I8" s="56">
        <v>113680</v>
      </c>
      <c r="J8" s="51">
        <v>4.8514851485148514</v>
      </c>
      <c r="K8" s="57">
        <v>6.7920792079207919</v>
      </c>
      <c r="L8" s="56">
        <v>86320</v>
      </c>
      <c r="M8" s="56">
        <v>45472</v>
      </c>
    </row>
    <row r="9" spans="3:13" x14ac:dyDescent="0.25">
      <c r="C9" s="29" t="s">
        <v>276</v>
      </c>
      <c r="D9" s="56">
        <v>7558</v>
      </c>
      <c r="E9" s="56">
        <v>190000</v>
      </c>
      <c r="F9" s="56">
        <v>38000</v>
      </c>
      <c r="G9" s="56">
        <v>53200</v>
      </c>
      <c r="H9" s="56">
        <v>16796</v>
      </c>
      <c r="I9" s="56">
        <v>107996</v>
      </c>
      <c r="J9" s="51">
        <v>14.288965334744642</v>
      </c>
      <c r="K9" s="57">
        <v>20.0045514686425</v>
      </c>
      <c r="L9" s="56">
        <v>82004</v>
      </c>
      <c r="M9" s="56">
        <v>43198.400000000023</v>
      </c>
    </row>
    <row r="10" spans="3:13" x14ac:dyDescent="0.25">
      <c r="C10" s="29" t="s">
        <v>277</v>
      </c>
      <c r="D10" s="56">
        <v>14585</v>
      </c>
      <c r="E10" s="56">
        <v>220000</v>
      </c>
      <c r="F10" s="56">
        <v>44000</v>
      </c>
      <c r="G10" s="56">
        <v>61599.999999999993</v>
      </c>
      <c r="H10" s="56">
        <v>19448</v>
      </c>
      <c r="I10" s="56">
        <v>125048</v>
      </c>
      <c r="J10" s="51">
        <v>8.5737401439835441</v>
      </c>
      <c r="K10" s="57">
        <v>12.003236201576962</v>
      </c>
      <c r="L10" s="56">
        <v>94952</v>
      </c>
      <c r="M10" s="56">
        <v>50019.200000000012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6DC49-D03B-4541-96CA-9B73E940DDA7}">
  <dimension ref="A1:E368"/>
  <sheetViews>
    <sheetView topLeftCell="A343" workbookViewId="0">
      <selection activeCell="B8" sqref="B8:C368"/>
    </sheetView>
  </sheetViews>
  <sheetFormatPr baseColWidth="10" defaultRowHeight="15" x14ac:dyDescent="0.25"/>
  <cols>
    <col min="4" max="4" width="44.140625" bestFit="1" customWidth="1"/>
  </cols>
  <sheetData>
    <row r="1" spans="1:5" x14ac:dyDescent="0.25">
      <c r="A1" t="s">
        <v>278</v>
      </c>
      <c r="B1">
        <v>8</v>
      </c>
    </row>
    <row r="2" spans="1:5" x14ac:dyDescent="0.25">
      <c r="A2" t="s">
        <v>279</v>
      </c>
      <c r="B2">
        <v>0.5</v>
      </c>
      <c r="D2" t="s">
        <v>285</v>
      </c>
      <c r="E2">
        <f>B1*SIN(B2*A8+B4)*COS(B3*A8)</f>
        <v>6.731767878463172</v>
      </c>
    </row>
    <row r="3" spans="1:5" x14ac:dyDescent="0.25">
      <c r="A3" t="s">
        <v>280</v>
      </c>
      <c r="B3">
        <v>2</v>
      </c>
      <c r="D3" t="s">
        <v>286</v>
      </c>
    </row>
    <row r="4" spans="1:5" x14ac:dyDescent="0.25">
      <c r="A4" t="s">
        <v>281</v>
      </c>
      <c r="B4">
        <v>1</v>
      </c>
    </row>
    <row r="6" spans="1:5" x14ac:dyDescent="0.25">
      <c r="A6" t="s">
        <v>287</v>
      </c>
    </row>
    <row r="7" spans="1:5" x14ac:dyDescent="0.25">
      <c r="A7" t="s">
        <v>282</v>
      </c>
      <c r="B7" t="s">
        <v>283</v>
      </c>
      <c r="C7" t="s">
        <v>284</v>
      </c>
    </row>
    <row r="8" spans="1:5" x14ac:dyDescent="0.25">
      <c r="A8">
        <v>0</v>
      </c>
      <c r="B8">
        <f>$B$1*SIN($B$2*A8+$B$4)*COS($B$3*A8)</f>
        <v>6.731767878463172</v>
      </c>
      <c r="C8">
        <f>$B$1*SIN($B$2*$A$8+$B$4)*SIN($B$3*A8)</f>
        <v>0</v>
      </c>
    </row>
    <row r="9" spans="1:5" x14ac:dyDescent="0.25">
      <c r="A9">
        <v>1</v>
      </c>
      <c r="B9">
        <f t="shared" ref="B9:B72" si="0">$B$1*SIN($B$2*A9+$B$4)*COS($B$3*A9)</f>
        <v>-3.3208350651752916</v>
      </c>
      <c r="C9">
        <f t="shared" ref="C9:C72" si="1">$B$1*SIN($B$2*$A$8+$B$4)*SIN($B$3*A9)</f>
        <v>6.1211792098743407</v>
      </c>
    </row>
    <row r="10" spans="1:5" x14ac:dyDescent="0.25">
      <c r="A10">
        <v>2</v>
      </c>
      <c r="B10">
        <f t="shared" si="0"/>
        <v>-4.7548517000984303</v>
      </c>
      <c r="C10">
        <f t="shared" si="1"/>
        <v>-5.0946187282546864</v>
      </c>
    </row>
    <row r="11" spans="1:5" x14ac:dyDescent="0.25">
      <c r="A11">
        <v>3</v>
      </c>
      <c r="B11">
        <f t="shared" si="0"/>
        <v>4.5970813612524406</v>
      </c>
      <c r="C11">
        <f t="shared" si="1"/>
        <v>-1.8809602755203134</v>
      </c>
    </row>
    <row r="12" spans="1:5" x14ac:dyDescent="0.25">
      <c r="A12">
        <v>4</v>
      </c>
      <c r="B12">
        <f t="shared" si="0"/>
        <v>-0.16426372755025995</v>
      </c>
      <c r="C12">
        <f t="shared" si="1"/>
        <v>6.6601300649119262</v>
      </c>
    </row>
    <row r="13" spans="1:5" x14ac:dyDescent="0.25">
      <c r="A13">
        <v>5</v>
      </c>
      <c r="B13">
        <f t="shared" si="0"/>
        <v>2.3546577538552214</v>
      </c>
      <c r="C13">
        <f t="shared" si="1"/>
        <v>-3.662223839490911</v>
      </c>
    </row>
    <row r="14" spans="1:5" x14ac:dyDescent="0.25">
      <c r="A14">
        <v>6</v>
      </c>
      <c r="B14">
        <f t="shared" si="0"/>
        <v>-5.1090462531537879</v>
      </c>
      <c r="C14">
        <f t="shared" si="1"/>
        <v>-3.6120843338485815</v>
      </c>
    </row>
    <row r="15" spans="1:5" x14ac:dyDescent="0.25">
      <c r="A15">
        <v>7</v>
      </c>
      <c r="B15">
        <f t="shared" si="0"/>
        <v>-1.069317992031213</v>
      </c>
      <c r="C15">
        <f t="shared" si="1"/>
        <v>6.66853877723607</v>
      </c>
    </row>
    <row r="16" spans="1:5" x14ac:dyDescent="0.25">
      <c r="A16">
        <v>8</v>
      </c>
      <c r="B16">
        <f t="shared" si="0"/>
        <v>7.3465833803470382</v>
      </c>
      <c r="C16">
        <f t="shared" si="1"/>
        <v>-1.9380982992288975</v>
      </c>
    </row>
    <row r="17" spans="1:3" x14ac:dyDescent="0.25">
      <c r="A17">
        <v>9</v>
      </c>
      <c r="B17">
        <f t="shared" si="0"/>
        <v>-3.7270405225127825</v>
      </c>
      <c r="C17">
        <f t="shared" si="1"/>
        <v>-5.0554718249530639</v>
      </c>
    </row>
    <row r="18" spans="1:3" x14ac:dyDescent="0.25">
      <c r="A18">
        <v>10</v>
      </c>
      <c r="B18">
        <f t="shared" si="0"/>
        <v>-0.9121956208610702</v>
      </c>
      <c r="C18">
        <f t="shared" si="1"/>
        <v>6.1457355136437508</v>
      </c>
    </row>
    <row r="19" spans="1:3" x14ac:dyDescent="0.25">
      <c r="A19">
        <v>11</v>
      </c>
      <c r="B19">
        <f t="shared" si="0"/>
        <v>-1.7208924884983721</v>
      </c>
      <c r="C19">
        <f t="shared" si="1"/>
        <v>-5.9584959563483468E-2</v>
      </c>
    </row>
    <row r="20" spans="1:3" x14ac:dyDescent="0.25">
      <c r="A20">
        <v>12</v>
      </c>
      <c r="B20">
        <f t="shared" si="0"/>
        <v>2.2294393862259674</v>
      </c>
      <c r="C20">
        <f t="shared" si="1"/>
        <v>-6.0961433287874849</v>
      </c>
    </row>
    <row r="21" spans="1:3" x14ac:dyDescent="0.25">
      <c r="A21">
        <v>13</v>
      </c>
      <c r="B21">
        <f t="shared" si="0"/>
        <v>4.854482474555156</v>
      </c>
      <c r="C21">
        <f t="shared" si="1"/>
        <v>5.1333664823892384</v>
      </c>
    </row>
    <row r="22" spans="1:3" x14ac:dyDescent="0.25">
      <c r="A22">
        <v>14</v>
      </c>
      <c r="B22">
        <f t="shared" si="0"/>
        <v>-7.6188964166829738</v>
      </c>
      <c r="C22">
        <f t="shared" si="1"/>
        <v>1.8236748838206569</v>
      </c>
    </row>
    <row r="23" spans="1:3" x14ac:dyDescent="0.25">
      <c r="A23">
        <v>15</v>
      </c>
      <c r="B23">
        <f t="shared" si="0"/>
        <v>0.98534235870979192</v>
      </c>
      <c r="C23">
        <f t="shared" si="1"/>
        <v>-6.6511995499741268</v>
      </c>
    </row>
    <row r="24" spans="1:3" x14ac:dyDescent="0.25">
      <c r="A24">
        <v>16</v>
      </c>
      <c r="B24">
        <f t="shared" si="0"/>
        <v>2.7503909414818466</v>
      </c>
      <c r="C24">
        <f t="shared" si="1"/>
        <v>3.7120764201103631</v>
      </c>
    </row>
    <row r="25" spans="1:3" x14ac:dyDescent="0.25">
      <c r="A25">
        <v>17</v>
      </c>
      <c r="B25">
        <f t="shared" si="0"/>
        <v>0.51016805552518785</v>
      </c>
      <c r="C25">
        <f t="shared" si="1"/>
        <v>3.5616618314737893</v>
      </c>
    </row>
    <row r="26" spans="1:3" x14ac:dyDescent="0.25">
      <c r="A26">
        <v>18</v>
      </c>
      <c r="B26">
        <f t="shared" si="0"/>
        <v>0.55691958867682567</v>
      </c>
      <c r="C26">
        <f t="shared" si="1"/>
        <v>-6.6764250281474009</v>
      </c>
    </row>
    <row r="27" spans="1:3" x14ac:dyDescent="0.25">
      <c r="A27">
        <v>19</v>
      </c>
      <c r="B27">
        <f t="shared" si="0"/>
        <v>-6.7213938810327791</v>
      </c>
      <c r="C27">
        <f t="shared" si="1"/>
        <v>1.9950844783416244</v>
      </c>
    </row>
    <row r="28" spans="1:3" x14ac:dyDescent="0.25">
      <c r="A28">
        <v>20</v>
      </c>
      <c r="B28">
        <f t="shared" si="0"/>
        <v>5.3354522402253695</v>
      </c>
      <c r="C28">
        <f t="shared" si="1"/>
        <v>5.0159288395350554</v>
      </c>
    </row>
    <row r="29" spans="1:3" x14ac:dyDescent="0.25">
      <c r="A29">
        <v>21</v>
      </c>
      <c r="B29">
        <f t="shared" si="0"/>
        <v>2.8013441107999055</v>
      </c>
      <c r="C29">
        <f t="shared" si="1"/>
        <v>-6.1698103161778084</v>
      </c>
    </row>
    <row r="30" spans="1:3" x14ac:dyDescent="0.25">
      <c r="A30">
        <v>22</v>
      </c>
      <c r="B30">
        <f t="shared" si="0"/>
        <v>-4.2919107333144098</v>
      </c>
      <c r="C30">
        <f t="shared" si="1"/>
        <v>0.11916525081158393</v>
      </c>
    </row>
    <row r="31" spans="1:3" x14ac:dyDescent="0.25">
      <c r="A31">
        <v>23</v>
      </c>
      <c r="B31">
        <f t="shared" si="0"/>
        <v>0.22930289038480905</v>
      </c>
      <c r="C31">
        <f t="shared" si="1"/>
        <v>6.0706298318746335</v>
      </c>
    </row>
    <row r="32" spans="1:3" x14ac:dyDescent="0.25">
      <c r="A32">
        <v>24</v>
      </c>
      <c r="B32">
        <f t="shared" si="0"/>
        <v>-2.1517404020489677</v>
      </c>
      <c r="C32">
        <f t="shared" si="1"/>
        <v>-5.1717120515782637</v>
      </c>
    </row>
    <row r="33" spans="1:3" x14ac:dyDescent="0.25">
      <c r="A33">
        <v>25</v>
      </c>
      <c r="B33">
        <f t="shared" si="0"/>
        <v>6.2049973268266276</v>
      </c>
      <c r="C33">
        <f t="shared" si="1"/>
        <v>-1.7662466122805818</v>
      </c>
    </row>
    <row r="34" spans="1:3" x14ac:dyDescent="0.25">
      <c r="A34">
        <v>26</v>
      </c>
      <c r="B34">
        <f t="shared" si="0"/>
        <v>-1.2916789309334085</v>
      </c>
      <c r="C34">
        <f t="shared" si="1"/>
        <v>6.6417479321036064</v>
      </c>
    </row>
    <row r="35" spans="1:3" x14ac:dyDescent="0.25">
      <c r="A35">
        <v>27</v>
      </c>
      <c r="B35">
        <f t="shared" si="0"/>
        <v>-6.2025412979340828</v>
      </c>
      <c r="C35">
        <f t="shared" si="1"/>
        <v>-3.7616381698962988</v>
      </c>
    </row>
    <row r="36" spans="1:3" x14ac:dyDescent="0.25">
      <c r="A36">
        <v>28</v>
      </c>
      <c r="B36">
        <f t="shared" si="0"/>
        <v>4.4387092882363346</v>
      </c>
      <c r="C36">
        <f t="shared" si="1"/>
        <v>-3.5109602828289521</v>
      </c>
    </row>
    <row r="37" spans="1:3" x14ac:dyDescent="0.25">
      <c r="A37">
        <v>29</v>
      </c>
      <c r="B37">
        <f t="shared" si="0"/>
        <v>0.19685457970498599</v>
      </c>
      <c r="C37">
        <f t="shared" si="1"/>
        <v>6.6837881997801558</v>
      </c>
    </row>
    <row r="38" spans="1:3" x14ac:dyDescent="0.25">
      <c r="A38">
        <v>30</v>
      </c>
      <c r="B38">
        <f t="shared" si="0"/>
        <v>2.193622847171067</v>
      </c>
      <c r="C38">
        <f t="shared" si="1"/>
        <v>-2.0519143481503108</v>
      </c>
    </row>
    <row r="39" spans="1:3" x14ac:dyDescent="0.25">
      <c r="A39">
        <v>31</v>
      </c>
      <c r="B39">
        <f t="shared" si="0"/>
        <v>-3.8351402089804028</v>
      </c>
      <c r="C39">
        <f t="shared" si="1"/>
        <v>-4.9759928700832683</v>
      </c>
    </row>
    <row r="40" spans="1:3" x14ac:dyDescent="0.25">
      <c r="A40">
        <v>32</v>
      </c>
      <c r="B40">
        <f t="shared" si="0"/>
        <v>-3.0138444680787115</v>
      </c>
      <c r="C40">
        <f t="shared" si="1"/>
        <v>6.1934017312828864</v>
      </c>
    </row>
    <row r="41" spans="1:3" x14ac:dyDescent="0.25">
      <c r="A41">
        <v>33</v>
      </c>
      <c r="B41">
        <f t="shared" si="0"/>
        <v>7.8022564347268482</v>
      </c>
      <c r="C41">
        <f t="shared" si="1"/>
        <v>-0.17873620579466787</v>
      </c>
    </row>
    <row r="42" spans="1:3" x14ac:dyDescent="0.25">
      <c r="A42">
        <v>34</v>
      </c>
      <c r="B42">
        <f t="shared" si="0"/>
        <v>-2.644334373200524</v>
      </c>
      <c r="C42">
        <f t="shared" si="1"/>
        <v>-6.0446407180471073</v>
      </c>
    </row>
    <row r="43" spans="1:3" x14ac:dyDescent="0.25">
      <c r="A43">
        <v>35</v>
      </c>
      <c r="B43">
        <f t="shared" si="0"/>
        <v>-1.735196418893425</v>
      </c>
      <c r="C43">
        <f t="shared" si="1"/>
        <v>5.2096524315533692</v>
      </c>
    </row>
    <row r="44" spans="1:3" x14ac:dyDescent="0.25">
      <c r="A44">
        <v>36</v>
      </c>
      <c r="B44">
        <f t="shared" si="0"/>
        <v>-1.1597505537227093</v>
      </c>
      <c r="C44">
        <f t="shared" si="1"/>
        <v>1.7086799602449809</v>
      </c>
    </row>
    <row r="45" spans="1:3" x14ac:dyDescent="0.25">
      <c r="A45">
        <v>37</v>
      </c>
      <c r="B45">
        <f t="shared" si="0"/>
        <v>0.83185357440644192</v>
      </c>
      <c r="C45">
        <f t="shared" si="1"/>
        <v>-6.6317759518082608</v>
      </c>
    </row>
    <row r="46" spans="1:3" x14ac:dyDescent="0.25">
      <c r="A46">
        <v>38</v>
      </c>
      <c r="B46">
        <f t="shared" si="0"/>
        <v>6.020554990085027</v>
      </c>
      <c r="C46">
        <f t="shared" si="1"/>
        <v>3.8109052058238633</v>
      </c>
    </row>
    <row r="47" spans="1:3" x14ac:dyDescent="0.25">
      <c r="A47">
        <v>39</v>
      </c>
      <c r="B47">
        <f t="shared" si="0"/>
        <v>-6.8406694477689509</v>
      </c>
      <c r="C47">
        <f t="shared" si="1"/>
        <v>3.4599836602389868</v>
      </c>
    </row>
    <row r="48" spans="1:3" x14ac:dyDescent="0.25">
      <c r="A48">
        <v>40</v>
      </c>
      <c r="B48">
        <f t="shared" si="0"/>
        <v>-0.73884887984314929</v>
      </c>
      <c r="C48">
        <f t="shared" si="1"/>
        <v>-6.6906277152503772</v>
      </c>
    </row>
    <row r="49" spans="1:3" x14ac:dyDescent="0.25">
      <c r="A49">
        <v>41</v>
      </c>
      <c r="B49">
        <f t="shared" si="0"/>
        <v>3.5832403415209111</v>
      </c>
      <c r="C49">
        <f t="shared" si="1"/>
        <v>2.108583456193172</v>
      </c>
    </row>
    <row r="50" spans="1:3" x14ac:dyDescent="0.25">
      <c r="A50">
        <v>42</v>
      </c>
      <c r="B50">
        <f t="shared" si="0"/>
        <v>4.8152786273481046E-2</v>
      </c>
      <c r="C50">
        <f t="shared" si="1"/>
        <v>4.9356670454695202</v>
      </c>
    </row>
    <row r="51" spans="1:3" x14ac:dyDescent="0.25">
      <c r="A51">
        <v>43</v>
      </c>
      <c r="B51">
        <f t="shared" si="0"/>
        <v>1.4954248228019691</v>
      </c>
      <c r="C51">
        <f t="shared" si="1"/>
        <v>-6.2165079106374153</v>
      </c>
    </row>
    <row r="52" spans="1:3" x14ac:dyDescent="0.25">
      <c r="A52">
        <v>44</v>
      </c>
      <c r="B52">
        <f t="shared" si="0"/>
        <v>-6.7655205124028468</v>
      </c>
      <c r="C52">
        <f t="shared" si="1"/>
        <v>0.23829315729457207</v>
      </c>
    </row>
    <row r="53" spans="1:3" x14ac:dyDescent="0.25">
      <c r="A53">
        <v>45</v>
      </c>
      <c r="B53">
        <f t="shared" si="0"/>
        <v>3.577713787762109</v>
      </c>
      <c r="C53">
        <f t="shared" si="1"/>
        <v>6.0181780234794813</v>
      </c>
    </row>
    <row r="54" spans="1:3" x14ac:dyDescent="0.25">
      <c r="A54">
        <v>46</v>
      </c>
      <c r="B54">
        <f t="shared" si="0"/>
        <v>4.5383562962143094</v>
      </c>
      <c r="C54">
        <f t="shared" si="1"/>
        <v>-5.2471846497916124</v>
      </c>
    </row>
    <row r="55" spans="1:3" x14ac:dyDescent="0.25">
      <c r="A55">
        <v>47</v>
      </c>
      <c r="B55">
        <f t="shared" si="0"/>
        <v>-4.5863767710285739</v>
      </c>
      <c r="C55">
        <f t="shared" si="1"/>
        <v>-1.6509794379004721</v>
      </c>
    </row>
    <row r="56" spans="1:3" x14ac:dyDescent="0.25">
      <c r="A56">
        <v>48</v>
      </c>
      <c r="B56">
        <f t="shared" si="0"/>
        <v>0.19104228587681962</v>
      </c>
      <c r="C56">
        <f t="shared" si="1"/>
        <v>6.6212843903649343</v>
      </c>
    </row>
    <row r="57" spans="1:3" x14ac:dyDescent="0.25">
      <c r="A57">
        <v>49</v>
      </c>
      <c r="B57">
        <f t="shared" si="0"/>
        <v>-2.3533783105924946</v>
      </c>
      <c r="C57">
        <f t="shared" si="1"/>
        <v>-3.8598736679582113</v>
      </c>
    </row>
    <row r="58" spans="1:3" x14ac:dyDescent="0.25">
      <c r="A58">
        <v>50</v>
      </c>
      <c r="B58">
        <f t="shared" si="0"/>
        <v>5.2605483445681172</v>
      </c>
      <c r="C58">
        <f t="shared" si="1"/>
        <v>-3.4087359575800851</v>
      </c>
    </row>
    <row r="59" spans="1:3" x14ac:dyDescent="0.25">
      <c r="A59">
        <v>51</v>
      </c>
      <c r="B59">
        <f t="shared" si="0"/>
        <v>0.79590988276300756</v>
      </c>
      <c r="C59">
        <f t="shared" si="1"/>
        <v>6.6969430387011037</v>
      </c>
    </row>
    <row r="60" spans="1:3" x14ac:dyDescent="0.25">
      <c r="A60">
        <v>52</v>
      </c>
      <c r="B60">
        <f t="shared" si="0"/>
        <v>-7.2444941828697269</v>
      </c>
      <c r="C60">
        <f t="shared" si="1"/>
        <v>-2.165087362603658</v>
      </c>
    </row>
    <row r="61" spans="1:3" x14ac:dyDescent="0.25">
      <c r="A61">
        <v>53</v>
      </c>
      <c r="B61">
        <f t="shared" si="0"/>
        <v>3.8401510206959872</v>
      </c>
      <c r="C61">
        <f t="shared" si="1"/>
        <v>-4.8949545251096875</v>
      </c>
    </row>
    <row r="62" spans="1:3" x14ac:dyDescent="0.25">
      <c r="A62">
        <v>54</v>
      </c>
      <c r="B62">
        <f t="shared" si="0"/>
        <v>0.81382178880194589</v>
      </c>
      <c r="C62">
        <f t="shared" si="1"/>
        <v>6.2391270439366906</v>
      </c>
    </row>
    <row r="63" spans="1:3" x14ac:dyDescent="0.25">
      <c r="A63">
        <v>55</v>
      </c>
      <c r="B63">
        <f t="shared" si="0"/>
        <v>1.7882923331452247</v>
      </c>
      <c r="C63">
        <f t="shared" si="1"/>
        <v>-0.29783143919026722</v>
      </c>
    </row>
    <row r="64" spans="1:3" x14ac:dyDescent="0.25">
      <c r="A64">
        <v>56</v>
      </c>
      <c r="B64">
        <f t="shared" si="0"/>
        <v>-2.4207723829077059</v>
      </c>
      <c r="C64">
        <f t="shared" si="1"/>
        <v>-5.9912438214500661</v>
      </c>
    </row>
    <row r="65" spans="1:3" x14ac:dyDescent="0.25">
      <c r="A65">
        <v>57</v>
      </c>
      <c r="B65">
        <f t="shared" si="0"/>
        <v>-4.6639068362726599</v>
      </c>
      <c r="C65">
        <f t="shared" si="1"/>
        <v>5.2843057657483818</v>
      </c>
    </row>
    <row r="66" spans="1:3" x14ac:dyDescent="0.25">
      <c r="A66">
        <v>58</v>
      </c>
      <c r="B66">
        <f t="shared" si="0"/>
        <v>7.6797104805033349</v>
      </c>
      <c r="C66">
        <f t="shared" si="1"/>
        <v>1.593149565922038</v>
      </c>
    </row>
    <row r="67" spans="1:3" x14ac:dyDescent="0.25">
      <c r="A67">
        <v>59</v>
      </c>
      <c r="B67">
        <f t="shared" si="0"/>
        <v>-1.2000295616343102</v>
      </c>
      <c r="C67">
        <f t="shared" si="1"/>
        <v>-6.6102740697582005</v>
      </c>
    </row>
    <row r="68" spans="1:3" x14ac:dyDescent="0.25">
      <c r="A68">
        <v>60</v>
      </c>
      <c r="B68">
        <f t="shared" si="0"/>
        <v>-2.6316780975871987</v>
      </c>
      <c r="C68">
        <f t="shared" si="1"/>
        <v>3.9085397197569209</v>
      </c>
    </row>
    <row r="69" spans="1:3" x14ac:dyDescent="0.25">
      <c r="A69">
        <v>61</v>
      </c>
      <c r="B69">
        <f t="shared" si="0"/>
        <v>-0.58229035746087032</v>
      </c>
      <c r="C69">
        <f t="shared" si="1"/>
        <v>3.3572211899668063</v>
      </c>
    </row>
    <row r="70" spans="1:3" x14ac:dyDescent="0.25">
      <c r="A70">
        <v>62</v>
      </c>
      <c r="B70">
        <f t="shared" si="0"/>
        <v>-0.40927419679590571</v>
      </c>
      <c r="C70">
        <f t="shared" si="1"/>
        <v>-6.7027336753443594</v>
      </c>
    </row>
    <row r="71" spans="1:3" x14ac:dyDescent="0.25">
      <c r="A71">
        <v>63</v>
      </c>
      <c r="B71">
        <f t="shared" si="0"/>
        <v>6.6748772871448185</v>
      </c>
      <c r="C71">
        <f t="shared" si="1"/>
        <v>2.2214216404583058</v>
      </c>
    </row>
    <row r="72" spans="1:3" x14ac:dyDescent="0.25">
      <c r="A72">
        <v>64</v>
      </c>
      <c r="B72">
        <f t="shared" si="0"/>
        <v>-5.542678001253968</v>
      </c>
      <c r="C72">
        <f t="shared" si="1"/>
        <v>4.8538584987161846</v>
      </c>
    </row>
    <row r="73" spans="1:3" x14ac:dyDescent="0.25">
      <c r="A73">
        <v>65</v>
      </c>
      <c r="B73">
        <f t="shared" ref="B73:B136" si="2">$B$1*SIN($B$2*A73+$B$4)*COS($B$3*A73)</f>
        <v>-2.5596973573955304</v>
      </c>
      <c r="C73">
        <f t="shared" ref="C73:C136" si="3">$B$1*SIN($B$2*$A$8+$B$4)*SIN($B$3*A73)</f>
        <v>-6.26125735903471</v>
      </c>
    </row>
    <row r="74" spans="1:3" x14ac:dyDescent="0.25">
      <c r="A74">
        <v>66</v>
      </c>
      <c r="B74">
        <f t="shared" si="2"/>
        <v>4.2266937428747182</v>
      </c>
      <c r="C74">
        <f t="shared" si="3"/>
        <v>0.35734638682343539</v>
      </c>
    </row>
    <row r="75" spans="1:3" x14ac:dyDescent="0.25">
      <c r="A75">
        <v>67</v>
      </c>
      <c r="B75">
        <f t="shared" si="2"/>
        <v>-0.21331481554043122</v>
      </c>
      <c r="C75">
        <f t="shared" si="3"/>
        <v>5.9638402221784617</v>
      </c>
    </row>
    <row r="76" spans="1:3" x14ac:dyDescent="0.25">
      <c r="A76">
        <v>68</v>
      </c>
      <c r="B76">
        <f t="shared" si="2"/>
        <v>2.0982603230608605</v>
      </c>
      <c r="C76">
        <f t="shared" si="3"/>
        <v>-5.3210128710877829</v>
      </c>
    </row>
    <row r="77" spans="1:3" x14ac:dyDescent="0.25">
      <c r="A77">
        <v>69</v>
      </c>
      <c r="B77">
        <f t="shared" si="2"/>
        <v>-6.3016018094280772</v>
      </c>
      <c r="C77">
        <f t="shared" si="3"/>
        <v>-1.5351948751188451</v>
      </c>
    </row>
    <row r="78" spans="1:3" x14ac:dyDescent="0.25">
      <c r="A78">
        <v>70</v>
      </c>
      <c r="B78">
        <f t="shared" si="2"/>
        <v>1.5694985569715045</v>
      </c>
      <c r="C78">
        <f t="shared" si="3"/>
        <v>6.5987458526159681</v>
      </c>
    </row>
    <row r="79" spans="1:3" x14ac:dyDescent="0.25">
      <c r="A79">
        <v>71</v>
      </c>
      <c r="B79">
        <f t="shared" si="2"/>
        <v>6.0301455420034467</v>
      </c>
      <c r="C79">
        <f t="shared" si="3"/>
        <v>-3.9568995483705773</v>
      </c>
    </row>
    <row r="80" spans="1:3" x14ac:dyDescent="0.25">
      <c r="A80">
        <v>72</v>
      </c>
      <c r="B80">
        <f t="shared" si="2"/>
        <v>-4.4849325787132459</v>
      </c>
      <c r="C80">
        <f t="shared" si="3"/>
        <v>-3.3054433934375043</v>
      </c>
    </row>
    <row r="81" spans="1:3" x14ac:dyDescent="0.25">
      <c r="A81">
        <v>73</v>
      </c>
      <c r="B81">
        <f t="shared" si="2"/>
        <v>-0.13285660644552891</v>
      </c>
      <c r="C81">
        <f t="shared" si="3"/>
        <v>6.7079991714999139</v>
      </c>
    </row>
    <row r="82" spans="1:3" x14ac:dyDescent="0.25">
      <c r="A82">
        <v>74</v>
      </c>
      <c r="B82">
        <f t="shared" si="2"/>
        <v>-2.2311250378808491</v>
      </c>
      <c r="C82">
        <f t="shared" si="3"/>
        <v>-2.2775818761235787</v>
      </c>
    </row>
    <row r="83" spans="1:3" x14ac:dyDescent="0.25">
      <c r="A83">
        <v>75</v>
      </c>
      <c r="B83">
        <f t="shared" si="2"/>
        <v>4.0163545042124404</v>
      </c>
      <c r="C83">
        <f t="shared" si="3"/>
        <v>-4.8123821860480485</v>
      </c>
    </row>
    <row r="84" spans="1:3" x14ac:dyDescent="0.25">
      <c r="A84">
        <v>76</v>
      </c>
      <c r="B84">
        <f t="shared" si="2"/>
        <v>2.7683618174185445</v>
      </c>
      <c r="C84">
        <f t="shared" si="3"/>
        <v>6.2828971220830132</v>
      </c>
    </row>
    <row r="85" spans="1:3" x14ac:dyDescent="0.25">
      <c r="A85">
        <v>77</v>
      </c>
      <c r="B85">
        <f t="shared" si="2"/>
        <v>-7.7742169790808102</v>
      </c>
      <c r="C85">
        <f t="shared" si="3"/>
        <v>-0.41683333736393302</v>
      </c>
    </row>
    <row r="86" spans="1:3" x14ac:dyDescent="0.25">
      <c r="A86">
        <v>78</v>
      </c>
      <c r="B86">
        <f t="shared" si="2"/>
        <v>2.8114746488225815</v>
      </c>
      <c r="C86">
        <f t="shared" si="3"/>
        <v>-5.9359693726602361</v>
      </c>
    </row>
    <row r="87" spans="1:3" x14ac:dyDescent="0.25">
      <c r="A87">
        <v>79</v>
      </c>
      <c r="B87">
        <f t="shared" si="2"/>
        <v>1.6187028163314072</v>
      </c>
      <c r="C87">
        <f t="shared" si="3"/>
        <v>5.3573030899104976</v>
      </c>
    </row>
    <row r="88" spans="1:3" x14ac:dyDescent="0.25">
      <c r="A88">
        <v>80</v>
      </c>
      <c r="B88">
        <f t="shared" si="2"/>
        <v>1.2380554028774782</v>
      </c>
      <c r="C88">
        <f t="shared" si="3"/>
        <v>1.4771199060792661</v>
      </c>
    </row>
    <row r="89" spans="1:3" x14ac:dyDescent="0.25">
      <c r="A89">
        <v>81</v>
      </c>
      <c r="B89">
        <f t="shared" si="2"/>
        <v>-1.0118622879190848</v>
      </c>
      <c r="C89">
        <f t="shared" si="3"/>
        <v>-6.5867006421418957</v>
      </c>
    </row>
    <row r="90" spans="1:3" x14ac:dyDescent="0.25">
      <c r="A90">
        <v>82</v>
      </c>
      <c r="B90">
        <f t="shared" si="2"/>
        <v>-5.8934202280872157</v>
      </c>
      <c r="C90">
        <f t="shared" si="3"/>
        <v>4.0049493649414956</v>
      </c>
    </row>
    <row r="91" spans="1:3" x14ac:dyDescent="0.25">
      <c r="A91">
        <v>83</v>
      </c>
      <c r="B91">
        <f t="shared" si="2"/>
        <v>6.9762668094545246</v>
      </c>
      <c r="C91">
        <f t="shared" si="3"/>
        <v>3.2534066246381146</v>
      </c>
    </row>
    <row r="92" spans="1:3" x14ac:dyDescent="0.25">
      <c r="A92">
        <v>84</v>
      </c>
      <c r="B92">
        <f t="shared" si="2"/>
        <v>0.49997042135277381</v>
      </c>
      <c r="C92">
        <f t="shared" si="3"/>
        <v>-6.7127391146308311</v>
      </c>
    </row>
    <row r="93" spans="1:3" x14ac:dyDescent="0.25">
      <c r="A93">
        <v>85</v>
      </c>
      <c r="B93">
        <f t="shared" si="2"/>
        <v>-3.4804521595552083</v>
      </c>
      <c r="C93">
        <f t="shared" si="3"/>
        <v>2.3335636696016575</v>
      </c>
    </row>
    <row r="94" spans="1:3" x14ac:dyDescent="0.25">
      <c r="A94">
        <v>86</v>
      </c>
      <c r="B94">
        <f t="shared" si="2"/>
        <v>-9.9916888627280279E-2</v>
      </c>
      <c r="C94">
        <f t="shared" si="3"/>
        <v>4.7705288366586895</v>
      </c>
    </row>
    <row r="95" spans="1:3" x14ac:dyDescent="0.25">
      <c r="A95">
        <v>87</v>
      </c>
      <c r="B95">
        <f t="shared" si="2"/>
        <v>-1.388723871825235</v>
      </c>
      <c r="C95">
        <f t="shared" si="3"/>
        <v>-6.3040446376665233</v>
      </c>
    </row>
    <row r="96" spans="1:3" x14ac:dyDescent="0.25">
      <c r="A96">
        <v>88</v>
      </c>
      <c r="B96">
        <f t="shared" si="2"/>
        <v>6.7901687400618318</v>
      </c>
      <c r="C96">
        <f t="shared" si="3"/>
        <v>0.47628763017511072</v>
      </c>
    </row>
    <row r="97" spans="1:3" x14ac:dyDescent="0.25">
      <c r="A97">
        <v>89</v>
      </c>
      <c r="B97">
        <f t="shared" si="2"/>
        <v>-3.8301054019012635</v>
      </c>
      <c r="C97">
        <f t="shared" si="3"/>
        <v>5.9076334564987087</v>
      </c>
    </row>
    <row r="98" spans="1:3" x14ac:dyDescent="0.25">
      <c r="A98">
        <v>90</v>
      </c>
      <c r="B98">
        <f t="shared" si="2"/>
        <v>-4.3174745344758252</v>
      </c>
      <c r="C98">
        <f t="shared" si="3"/>
        <v>-5.3931735789791064</v>
      </c>
    </row>
    <row r="99" spans="1:3" x14ac:dyDescent="0.25">
      <c r="A99">
        <v>91</v>
      </c>
      <c r="B99">
        <f t="shared" si="2"/>
        <v>4.5685728953382032</v>
      </c>
      <c r="C99">
        <f t="shared" si="3"/>
        <v>-1.4189292088151384</v>
      </c>
    </row>
    <row r="100" spans="1:3" x14ac:dyDescent="0.25">
      <c r="A100">
        <v>92</v>
      </c>
      <c r="B100">
        <f t="shared" si="2"/>
        <v>-0.21267894079940922</v>
      </c>
      <c r="C100">
        <f t="shared" si="3"/>
        <v>6.574139382044625</v>
      </c>
    </row>
    <row r="101" spans="1:3" x14ac:dyDescent="0.25">
      <c r="A101">
        <v>93</v>
      </c>
      <c r="B101">
        <f t="shared" si="2"/>
        <v>2.3462820388421015</v>
      </c>
      <c r="C101">
        <f t="shared" si="3"/>
        <v>-4.0526854049005747</v>
      </c>
    </row>
    <row r="102" spans="1:3" x14ac:dyDescent="0.25">
      <c r="A102">
        <v>94</v>
      </c>
      <c r="B102">
        <f t="shared" si="2"/>
        <v>-5.4066869955089372</v>
      </c>
      <c r="C102">
        <f t="shared" si="3"/>
        <v>-3.2011149605043276</v>
      </c>
    </row>
    <row r="103" spans="1:3" x14ac:dyDescent="0.25">
      <c r="A103">
        <v>95</v>
      </c>
      <c r="B103">
        <f t="shared" si="2"/>
        <v>-0.52043374612899329</v>
      </c>
      <c r="C103">
        <f t="shared" si="3"/>
        <v>6.7169531333757879</v>
      </c>
    </row>
    <row r="104" spans="1:3" x14ac:dyDescent="0.25">
      <c r="A104">
        <v>96</v>
      </c>
      <c r="B104">
        <f t="shared" si="2"/>
        <v>7.1332282966012848</v>
      </c>
      <c r="C104">
        <f t="shared" si="3"/>
        <v>-2.3893626348751718</v>
      </c>
    </row>
    <row r="105" spans="1:3" x14ac:dyDescent="0.25">
      <c r="A105">
        <v>97</v>
      </c>
      <c r="B105">
        <f t="shared" si="2"/>
        <v>-3.9455415171831607</v>
      </c>
      <c r="C105">
        <f t="shared" si="3"/>
        <v>-4.7283017296412924</v>
      </c>
    </row>
    <row r="106" spans="1:3" x14ac:dyDescent="0.25">
      <c r="A106">
        <v>98</v>
      </c>
      <c r="B106">
        <f t="shared" si="2"/>
        <v>-0.71883669399586092</v>
      </c>
      <c r="C106">
        <f t="shared" si="3"/>
        <v>6.3246982489363823</v>
      </c>
    </row>
    <row r="107" spans="1:3" x14ac:dyDescent="0.25">
      <c r="A107">
        <v>99</v>
      </c>
      <c r="B107">
        <f t="shared" si="2"/>
        <v>-1.8530944827103841</v>
      </c>
      <c r="C107">
        <f t="shared" si="3"/>
        <v>-0.53570460717896096</v>
      </c>
    </row>
    <row r="108" spans="1:3" x14ac:dyDescent="0.25">
      <c r="A108">
        <v>100</v>
      </c>
      <c r="B108">
        <f t="shared" si="2"/>
        <v>2.6122191512079636</v>
      </c>
      <c r="C108">
        <f t="shared" si="3"/>
        <v>-5.8788346937338751</v>
      </c>
    </row>
    <row r="109" spans="1:3" x14ac:dyDescent="0.25">
      <c r="A109">
        <v>101</v>
      </c>
      <c r="B109">
        <f t="shared" si="2"/>
        <v>4.4657887702931545</v>
      </c>
      <c r="C109">
        <f t="shared" si="3"/>
        <v>5.4286215279408419</v>
      </c>
    </row>
    <row r="110" spans="1:3" x14ac:dyDescent="0.25">
      <c r="A110">
        <v>102</v>
      </c>
      <c r="B110">
        <f t="shared" si="2"/>
        <v>-7.7301142314236992</v>
      </c>
      <c r="C110">
        <f t="shared" si="3"/>
        <v>1.3606273424052826</v>
      </c>
    </row>
    <row r="111" spans="1:3" x14ac:dyDescent="0.25">
      <c r="A111">
        <v>103</v>
      </c>
      <c r="B111">
        <f t="shared" si="2"/>
        <v>1.4101204698592196</v>
      </c>
      <c r="C111">
        <f t="shared" si="3"/>
        <v>-6.5610630564638495</v>
      </c>
    </row>
    <row r="112" spans="1:3" x14ac:dyDescent="0.25">
      <c r="A112">
        <v>104</v>
      </c>
      <c r="B112">
        <f t="shared" si="2"/>
        <v>2.5121230947708186</v>
      </c>
      <c r="C112">
        <f t="shared" si="3"/>
        <v>4.1001039282622296</v>
      </c>
    </row>
    <row r="113" spans="1:3" x14ac:dyDescent="0.25">
      <c r="A113">
        <v>105</v>
      </c>
      <c r="B113">
        <f t="shared" si="2"/>
        <v>0.65612849425264308</v>
      </c>
      <c r="C113">
        <f t="shared" si="3"/>
        <v>3.1485724979421725</v>
      </c>
    </row>
    <row r="114" spans="1:3" x14ac:dyDescent="0.25">
      <c r="A114">
        <v>106</v>
      </c>
      <c r="B114">
        <f t="shared" si="2"/>
        <v>0.25691971974845823</v>
      </c>
      <c r="C114">
        <f t="shared" si="3"/>
        <v>-6.7206408975781677</v>
      </c>
    </row>
    <row r="115" spans="1:3" x14ac:dyDescent="0.25">
      <c r="A115">
        <v>107</v>
      </c>
      <c r="B115">
        <f t="shared" si="2"/>
        <v>-6.6186977897374728</v>
      </c>
      <c r="C115">
        <f t="shared" si="3"/>
        <v>2.4449744002508313</v>
      </c>
    </row>
    <row r="116" spans="1:3" x14ac:dyDescent="0.25">
      <c r="A116">
        <v>108</v>
      </c>
      <c r="B116">
        <f t="shared" si="2"/>
        <v>5.7424744167443542</v>
      </c>
      <c r="C116">
        <f t="shared" si="3"/>
        <v>4.6857041733719074</v>
      </c>
    </row>
    <row r="117" spans="1:3" x14ac:dyDescent="0.25">
      <c r="A117">
        <v>109</v>
      </c>
      <c r="B117">
        <f t="shared" si="2"/>
        <v>2.316931349761763</v>
      </c>
      <c r="C117">
        <f t="shared" si="3"/>
        <v>-6.3448563377397562</v>
      </c>
    </row>
    <row r="118" spans="1:3" x14ac:dyDescent="0.25">
      <c r="A118">
        <v>110</v>
      </c>
      <c r="B118">
        <f t="shared" si="2"/>
        <v>-4.1560737522564732</v>
      </c>
      <c r="C118">
        <f t="shared" si="3"/>
        <v>0.59507961322106573</v>
      </c>
    </row>
    <row r="119" spans="1:3" x14ac:dyDescent="0.25">
      <c r="A119">
        <v>111</v>
      </c>
      <c r="B119">
        <f t="shared" si="2"/>
        <v>0.19260874143796983</v>
      </c>
      <c r="C119">
        <f t="shared" si="3"/>
        <v>5.8495753406684692</v>
      </c>
    </row>
    <row r="120" spans="1:3" x14ac:dyDescent="0.25">
      <c r="A120">
        <v>112</v>
      </c>
      <c r="B120">
        <f t="shared" si="2"/>
        <v>-2.0384049978279455</v>
      </c>
      <c r="C120">
        <f t="shared" si="3"/>
        <v>-5.4636441595477772</v>
      </c>
    </row>
    <row r="121" spans="1:3" x14ac:dyDescent="0.25">
      <c r="A121">
        <v>113</v>
      </c>
      <c r="B121">
        <f t="shared" si="2"/>
        <v>6.3904862428312237</v>
      </c>
      <c r="C121">
        <f t="shared" si="3"/>
        <v>-1.3022188746383123</v>
      </c>
    </row>
    <row r="122" spans="1:3" x14ac:dyDescent="0.25">
      <c r="A122">
        <v>114</v>
      </c>
      <c r="B122">
        <f t="shared" si="2"/>
        <v>-1.8458568573547851</v>
      </c>
      <c r="C122">
        <f t="shared" si="3"/>
        <v>6.5474726898932047</v>
      </c>
    </row>
    <row r="123" spans="1:3" x14ac:dyDescent="0.25">
      <c r="A123">
        <v>115</v>
      </c>
      <c r="B123">
        <f t="shared" si="2"/>
        <v>-5.8507894542306742</v>
      </c>
      <c r="C123">
        <f t="shared" si="3"/>
        <v>-4.1472012199174202</v>
      </c>
    </row>
    <row r="124" spans="1:3" x14ac:dyDescent="0.25">
      <c r="A124">
        <v>116</v>
      </c>
      <c r="B124">
        <f t="shared" si="2"/>
        <v>4.5232990336377839</v>
      </c>
      <c r="C124">
        <f t="shared" si="3"/>
        <v>-3.0957833535070365</v>
      </c>
    </row>
    <row r="125" spans="1:3" x14ac:dyDescent="0.25">
      <c r="A125">
        <v>117</v>
      </c>
      <c r="B125">
        <f t="shared" si="2"/>
        <v>7.3578447926096177E-2</v>
      </c>
      <c r="C125">
        <f t="shared" si="3"/>
        <v>6.7238021183119336</v>
      </c>
    </row>
    <row r="126" spans="1:3" x14ac:dyDescent="0.25">
      <c r="A126">
        <v>118</v>
      </c>
      <c r="B126">
        <f t="shared" si="2"/>
        <v>2.2640360579368255</v>
      </c>
      <c r="C126">
        <f t="shared" si="3"/>
        <v>-2.500394608701936</v>
      </c>
    </row>
    <row r="127" spans="1:3" x14ac:dyDescent="0.25">
      <c r="A127">
        <v>119</v>
      </c>
      <c r="B127">
        <f t="shared" si="2"/>
        <v>-4.194714653602321</v>
      </c>
      <c r="C127">
        <f t="shared" si="3"/>
        <v>-4.6427395052502529</v>
      </c>
    </row>
    <row r="128" spans="1:3" x14ac:dyDescent="0.25">
      <c r="A128">
        <v>120</v>
      </c>
      <c r="B128">
        <f t="shared" si="2"/>
        <v>-2.5179448673123219</v>
      </c>
      <c r="C128">
        <f t="shared" si="3"/>
        <v>6.3645173247466111</v>
      </c>
    </row>
    <row r="129" spans="1:3" x14ac:dyDescent="0.25">
      <c r="A129">
        <v>121</v>
      </c>
      <c r="B129">
        <f t="shared" si="2"/>
        <v>7.7358951553550215</v>
      </c>
      <c r="C129">
        <f t="shared" si="3"/>
        <v>-0.654407996435315</v>
      </c>
    </row>
    <row r="130" spans="1:3" x14ac:dyDescent="0.25">
      <c r="A130">
        <v>122</v>
      </c>
      <c r="B130">
        <f t="shared" si="2"/>
        <v>-2.9719225903752284</v>
      </c>
      <c r="C130">
        <f t="shared" si="3"/>
        <v>-5.8198576896911911</v>
      </c>
    </row>
    <row r="131" spans="1:3" x14ac:dyDescent="0.25">
      <c r="A131">
        <v>123</v>
      </c>
      <c r="B131">
        <f t="shared" si="2"/>
        <v>-1.5038137930739328</v>
      </c>
      <c r="C131">
        <f t="shared" si="3"/>
        <v>5.4982387298744149</v>
      </c>
    </row>
    <row r="132" spans="1:3" x14ac:dyDescent="0.25">
      <c r="A132">
        <v>124</v>
      </c>
      <c r="B132">
        <f t="shared" si="2"/>
        <v>-1.3157975785076206</v>
      </c>
      <c r="C132">
        <f t="shared" si="3"/>
        <v>1.2437083816547596</v>
      </c>
    </row>
    <row r="133" spans="1:3" x14ac:dyDescent="0.25">
      <c r="A133">
        <v>125</v>
      </c>
      <c r="B133">
        <f t="shared" si="2"/>
        <v>1.1944005897049308</v>
      </c>
      <c r="C133">
        <f t="shared" si="3"/>
        <v>-6.5333693471000025</v>
      </c>
    </row>
    <row r="134" spans="1:3" x14ac:dyDescent="0.25">
      <c r="A134">
        <v>126</v>
      </c>
      <c r="B134">
        <f t="shared" si="2"/>
        <v>5.7572440683179211</v>
      </c>
      <c r="C134">
        <f t="shared" si="3"/>
        <v>4.1939735899247115</v>
      </c>
    </row>
    <row r="135" spans="1:3" x14ac:dyDescent="0.25">
      <c r="A135">
        <v>127</v>
      </c>
      <c r="B135">
        <f t="shared" si="2"/>
        <v>-7.102359525516559</v>
      </c>
      <c r="C135">
        <f t="shared" si="3"/>
        <v>3.0427516630811415</v>
      </c>
    </row>
    <row r="136" spans="1:3" x14ac:dyDescent="0.25">
      <c r="A136">
        <v>128</v>
      </c>
      <c r="B136">
        <f t="shared" si="2"/>
        <v>-0.26320113191829481</v>
      </c>
      <c r="C136">
        <f t="shared" si="3"/>
        <v>-6.7264365479042585</v>
      </c>
    </row>
    <row r="137" spans="1:3" x14ac:dyDescent="0.25">
      <c r="A137">
        <v>129</v>
      </c>
      <c r="B137">
        <f t="shared" ref="B137:B200" si="4">$B$1*SIN($B$2*A137+$B$4)*COS($B$3*A137)</f>
        <v>3.3745685271945183</v>
      </c>
      <c r="C137">
        <f t="shared" ref="C137:C200" si="5">$B$1*SIN($B$2*$A$8+$B$4)*SIN($B$3*A137)</f>
        <v>2.5556189182097344</v>
      </c>
    </row>
    <row r="138" spans="1:3" x14ac:dyDescent="0.25">
      <c r="A138">
        <v>130</v>
      </c>
      <c r="B138">
        <f t="shared" si="4"/>
        <v>0.15509998027019556</v>
      </c>
      <c r="C138">
        <f t="shared" si="5"/>
        <v>4.5994110914382356</v>
      </c>
    </row>
    <row r="139" spans="1:3" x14ac:dyDescent="0.25">
      <c r="A139">
        <v>131</v>
      </c>
      <c r="B139">
        <f t="shared" si="4"/>
        <v>1.2760940889796506</v>
      </c>
      <c r="C139">
        <f t="shared" si="5"/>
        <v>-6.383679669573457</v>
      </c>
    </row>
    <row r="140" spans="1:3" x14ac:dyDescent="0.25">
      <c r="A140">
        <v>132</v>
      </c>
      <c r="B140">
        <f t="shared" si="4"/>
        <v>-6.8055879644668575</v>
      </c>
      <c r="C140">
        <f t="shared" si="5"/>
        <v>0.71368510860836698</v>
      </c>
    </row>
    <row r="141" spans="1:3" x14ac:dyDescent="0.25">
      <c r="A141">
        <v>133</v>
      </c>
      <c r="B141">
        <f t="shared" si="4"/>
        <v>4.0776298172199832</v>
      </c>
      <c r="C141">
        <f t="shared" si="5"/>
        <v>5.7896840690971052</v>
      </c>
    </row>
    <row r="142" spans="1:3" x14ac:dyDescent="0.25">
      <c r="A142">
        <v>134</v>
      </c>
      <c r="B142">
        <f t="shared" si="4"/>
        <v>4.0925788117898918</v>
      </c>
      <c r="C142">
        <f t="shared" si="5"/>
        <v>-5.5324025285326615</v>
      </c>
    </row>
    <row r="143" spans="1:3" x14ac:dyDescent="0.25">
      <c r="A143">
        <v>135</v>
      </c>
      <c r="B143">
        <f t="shared" si="4"/>
        <v>-4.5438273002660692</v>
      </c>
      <c r="C143">
        <f t="shared" si="5"/>
        <v>-1.185100447588548</v>
      </c>
    </row>
    <row r="144" spans="1:3" x14ac:dyDescent="0.25">
      <c r="A144">
        <v>136</v>
      </c>
      <c r="B144">
        <f t="shared" si="4"/>
        <v>0.22917413289125327</v>
      </c>
      <c r="C144">
        <f t="shared" si="5"/>
        <v>6.5187541330418153</v>
      </c>
    </row>
    <row r="145" spans="1:3" x14ac:dyDescent="0.25">
      <c r="A145">
        <v>137</v>
      </c>
      <c r="B145">
        <f t="shared" si="4"/>
        <v>-2.3332540793299303</v>
      </c>
      <c r="C145">
        <f t="shared" si="5"/>
        <v>-4.2404173737993744</v>
      </c>
    </row>
    <row r="146" spans="1:3" x14ac:dyDescent="0.25">
      <c r="A146">
        <v>138</v>
      </c>
      <c r="B146">
        <f t="shared" si="4"/>
        <v>5.5471514144499796</v>
      </c>
      <c r="C146">
        <f t="shared" si="5"/>
        <v>-2.9894815815495135</v>
      </c>
    </row>
    <row r="147" spans="1:3" x14ac:dyDescent="0.25">
      <c r="A147">
        <v>139</v>
      </c>
      <c r="B147">
        <f t="shared" si="4"/>
        <v>0.24329683092133078</v>
      </c>
      <c r="C147">
        <f t="shared" si="5"/>
        <v>6.7285439799549307</v>
      </c>
    </row>
    <row r="148" spans="1:3" x14ac:dyDescent="0.25">
      <c r="A148">
        <v>140</v>
      </c>
      <c r="B148">
        <f t="shared" si="4"/>
        <v>-7.0129977322636448</v>
      </c>
      <c r="C148">
        <f t="shared" si="5"/>
        <v>-2.6106430021036138</v>
      </c>
    </row>
    <row r="149" spans="1:3" x14ac:dyDescent="0.25">
      <c r="A149">
        <v>141</v>
      </c>
      <c r="B149">
        <f t="shared" si="4"/>
        <v>4.0431386875736868</v>
      </c>
      <c r="C149">
        <f t="shared" si="5"/>
        <v>-4.5557223265962241</v>
      </c>
    </row>
    <row r="150" spans="1:3" x14ac:dyDescent="0.25">
      <c r="A150">
        <v>142</v>
      </c>
      <c r="B150">
        <f t="shared" si="4"/>
        <v>0.62743928923024417</v>
      </c>
      <c r="C150">
        <f t="shared" si="5"/>
        <v>6.4023418709040252</v>
      </c>
    </row>
    <row r="151" spans="1:3" x14ac:dyDescent="0.25">
      <c r="A151">
        <v>143</v>
      </c>
      <c r="B151">
        <f t="shared" si="4"/>
        <v>1.9150407910331764</v>
      </c>
      <c r="C151">
        <f t="shared" si="5"/>
        <v>-0.77290630554382289</v>
      </c>
    </row>
    <row r="152" spans="1:3" x14ac:dyDescent="0.25">
      <c r="A152">
        <v>144</v>
      </c>
      <c r="B152">
        <f t="shared" si="4"/>
        <v>-2.8034362703906104</v>
      </c>
      <c r="C152">
        <f t="shared" si="5"/>
        <v>-5.759056842905224</v>
      </c>
    </row>
    <row r="153" spans="1:3" x14ac:dyDescent="0.25">
      <c r="A153">
        <v>145</v>
      </c>
      <c r="B153">
        <f t="shared" si="4"/>
        <v>-4.260389483345949</v>
      </c>
      <c r="C153">
        <f t="shared" si="5"/>
        <v>5.5661328788841864</v>
      </c>
    </row>
    <row r="154" spans="1:3" x14ac:dyDescent="0.25">
      <c r="A154">
        <v>146</v>
      </c>
      <c r="B154">
        <f t="shared" si="4"/>
        <v>7.7700584000638617</v>
      </c>
      <c r="C154">
        <f t="shared" si="5"/>
        <v>1.126399664207838</v>
      </c>
    </row>
    <row r="155" spans="1:3" x14ac:dyDescent="0.25">
      <c r="A155">
        <v>147</v>
      </c>
      <c r="B155">
        <f t="shared" si="4"/>
        <v>-1.6153234348676324</v>
      </c>
      <c r="C155">
        <f t="shared" si="5"/>
        <v>-6.5036281927798969</v>
      </c>
    </row>
    <row r="156" spans="1:3" x14ac:dyDescent="0.25">
      <c r="A156">
        <v>148</v>
      </c>
      <c r="B156">
        <f t="shared" si="4"/>
        <v>-2.392026453274902</v>
      </c>
      <c r="C156">
        <f t="shared" si="5"/>
        <v>4.2865289328004881</v>
      </c>
    </row>
    <row r="157" spans="1:3" x14ac:dyDescent="0.25">
      <c r="A157">
        <v>149</v>
      </c>
      <c r="B157">
        <f t="shared" si="4"/>
        <v>-0.73142746738471143</v>
      </c>
      <c r="C157">
        <f t="shared" si="5"/>
        <v>2.9359772824744543</v>
      </c>
    </row>
    <row r="158" spans="1:3" x14ac:dyDescent="0.25">
      <c r="A158">
        <v>150</v>
      </c>
      <c r="B158">
        <f t="shared" si="4"/>
        <v>-0.10007251938635635</v>
      </c>
      <c r="C158">
        <f t="shared" si="5"/>
        <v>-6.730124249352528</v>
      </c>
    </row>
    <row r="159" spans="1:3" x14ac:dyDescent="0.25">
      <c r="A159">
        <v>151</v>
      </c>
      <c r="B159">
        <f t="shared" si="4"/>
        <v>6.552866614989922</v>
      </c>
      <c r="C159">
        <f t="shared" si="5"/>
        <v>2.6654625494000772</v>
      </c>
    </row>
    <row r="160" spans="1:3" x14ac:dyDescent="0.25">
      <c r="A160">
        <v>152</v>
      </c>
      <c r="B160">
        <f t="shared" si="4"/>
        <v>-5.9345461926736816</v>
      </c>
      <c r="C160">
        <f t="shared" si="5"/>
        <v>4.511676633617081</v>
      </c>
    </row>
    <row r="161" spans="1:3" x14ac:dyDescent="0.25">
      <c r="A161">
        <v>153</v>
      </c>
      <c r="B161">
        <f t="shared" si="4"/>
        <v>-2.0734362991208113</v>
      </c>
      <c r="C161">
        <f t="shared" si="5"/>
        <v>-6.4205024666068953</v>
      </c>
    </row>
    <row r="162" spans="1:3" x14ac:dyDescent="0.25">
      <c r="A162">
        <v>154</v>
      </c>
      <c r="B162">
        <f t="shared" si="4"/>
        <v>4.0802970995039685</v>
      </c>
      <c r="C162">
        <f t="shared" si="5"/>
        <v>0.83206694742608711</v>
      </c>
    </row>
    <row r="163" spans="1:3" x14ac:dyDescent="0.25">
      <c r="A163">
        <v>155</v>
      </c>
      <c r="B163">
        <f t="shared" si="4"/>
        <v>-0.16729514898988374</v>
      </c>
      <c r="C163">
        <f t="shared" si="5"/>
        <v>5.7279784106732885</v>
      </c>
    </row>
    <row r="164" spans="1:3" x14ac:dyDescent="0.25">
      <c r="A164">
        <v>156</v>
      </c>
      <c r="B164">
        <f t="shared" si="4"/>
        <v>1.9721737142876241</v>
      </c>
      <c r="C164">
        <f t="shared" si="5"/>
        <v>-5.5994271382501219</v>
      </c>
    </row>
    <row r="165" spans="1:3" x14ac:dyDescent="0.25">
      <c r="A165">
        <v>157</v>
      </c>
      <c r="B165">
        <f t="shared" si="4"/>
        <v>-6.4714233116776283</v>
      </c>
      <c r="C165">
        <f t="shared" si="5"/>
        <v>-1.0676106305552748</v>
      </c>
    </row>
    <row r="166" spans="1:3" x14ac:dyDescent="0.25">
      <c r="A166">
        <v>158</v>
      </c>
      <c r="B166">
        <f t="shared" si="4"/>
        <v>2.1203380834945209</v>
      </c>
      <c r="C166">
        <f t="shared" si="5"/>
        <v>6.4879927113894764</v>
      </c>
    </row>
    <row r="167" spans="1:3" x14ac:dyDescent="0.25">
      <c r="A167">
        <v>159</v>
      </c>
      <c r="B167">
        <f t="shared" si="4"/>
        <v>5.6647887843163467</v>
      </c>
      <c r="C167">
        <f t="shared" si="5"/>
        <v>-4.3323046542160206</v>
      </c>
    </row>
    <row r="168" spans="1:3" x14ac:dyDescent="0.25">
      <c r="A168">
        <v>160</v>
      </c>
      <c r="B168">
        <f t="shared" si="4"/>
        <v>-4.5538640031579263</v>
      </c>
      <c r="C168">
        <f t="shared" si="5"/>
        <v>-2.8822429577685598</v>
      </c>
    </row>
    <row r="169" spans="1:3" x14ac:dyDescent="0.25">
      <c r="A169">
        <v>161</v>
      </c>
      <c r="B169">
        <f t="shared" si="4"/>
        <v>-1.9119156856021859E-2</v>
      </c>
      <c r="C169">
        <f t="shared" si="5"/>
        <v>6.7311772322873509</v>
      </c>
    </row>
    <row r="170" spans="1:3" x14ac:dyDescent="0.25">
      <c r="A170">
        <v>162</v>
      </c>
      <c r="B170">
        <f t="shared" si="4"/>
        <v>-2.292158559115975</v>
      </c>
      <c r="C170">
        <f t="shared" si="5"/>
        <v>-2.7200732651405013</v>
      </c>
    </row>
    <row r="171" spans="1:3" x14ac:dyDescent="0.25">
      <c r="A171">
        <v>163</v>
      </c>
      <c r="B171">
        <f t="shared" si="4"/>
        <v>4.3698731267299307</v>
      </c>
      <c r="C171">
        <f t="shared" si="5"/>
        <v>-4.4672774633579984</v>
      </c>
    </row>
    <row r="172" spans="1:3" x14ac:dyDescent="0.25">
      <c r="A172">
        <v>164</v>
      </c>
      <c r="B172">
        <f t="shared" si="4"/>
        <v>2.2629513812403559</v>
      </c>
      <c r="C172">
        <f t="shared" si="5"/>
        <v>6.4381600338500489</v>
      </c>
    </row>
    <row r="173" spans="1:3" x14ac:dyDescent="0.25">
      <c r="A173">
        <v>165</v>
      </c>
      <c r="B173">
        <f t="shared" si="4"/>
        <v>-7.6873865434066202</v>
      </c>
      <c r="C173">
        <f t="shared" si="5"/>
        <v>-0.89116239918388351</v>
      </c>
    </row>
    <row r="174" spans="1:3" x14ac:dyDescent="0.25">
      <c r="A174">
        <v>166</v>
      </c>
      <c r="B174">
        <f t="shared" si="4"/>
        <v>3.1254937226185775</v>
      </c>
      <c r="C174">
        <f t="shared" si="5"/>
        <v>-5.6964512073097797</v>
      </c>
    </row>
    <row r="175" spans="1:3" x14ac:dyDescent="0.25">
      <c r="A175">
        <v>167</v>
      </c>
      <c r="B175">
        <f t="shared" si="4"/>
        <v>1.3907932312774962</v>
      </c>
      <c r="C175">
        <f t="shared" si="5"/>
        <v>5.6322826981181136</v>
      </c>
    </row>
    <row r="176" spans="1:3" x14ac:dyDescent="0.25">
      <c r="A176">
        <v>168</v>
      </c>
      <c r="B176">
        <f t="shared" si="4"/>
        <v>1.3927005921222197</v>
      </c>
      <c r="C176">
        <f t="shared" si="5"/>
        <v>1.0087379525876665</v>
      </c>
    </row>
    <row r="177" spans="1:3" x14ac:dyDescent="0.25">
      <c r="A177">
        <v>169</v>
      </c>
      <c r="B177">
        <f t="shared" si="4"/>
        <v>-1.3791674649874932</v>
      </c>
      <c r="C177">
        <f t="shared" si="5"/>
        <v>-6.4718489138669106</v>
      </c>
    </row>
    <row r="178" spans="1:3" x14ac:dyDescent="0.25">
      <c r="A178">
        <v>170</v>
      </c>
      <c r="B178">
        <f t="shared" si="4"/>
        <v>-5.6121769423797634</v>
      </c>
      <c r="C178">
        <f t="shared" si="5"/>
        <v>4.3777409516458814</v>
      </c>
    </row>
    <row r="179" spans="1:3" x14ac:dyDescent="0.25">
      <c r="A179">
        <v>171</v>
      </c>
      <c r="B179">
        <f t="shared" si="4"/>
        <v>7.2187735694158581</v>
      </c>
      <c r="C179">
        <f t="shared" si="5"/>
        <v>2.8282828173662899</v>
      </c>
    </row>
    <row r="180" spans="1:3" x14ac:dyDescent="0.25">
      <c r="A180">
        <v>172</v>
      </c>
      <c r="B180">
        <f t="shared" si="4"/>
        <v>2.8898756958552169E-2</v>
      </c>
      <c r="C180">
        <f t="shared" si="5"/>
        <v>-6.7317028462611228</v>
      </c>
    </row>
    <row r="181" spans="1:3" x14ac:dyDescent="0.25">
      <c r="A181">
        <v>173</v>
      </c>
      <c r="B181">
        <f t="shared" si="4"/>
        <v>-3.2658847016126269</v>
      </c>
      <c r="C181">
        <f t="shared" si="5"/>
        <v>2.7744708707276318</v>
      </c>
    </row>
    <row r="182" spans="1:3" x14ac:dyDescent="0.25">
      <c r="A182">
        <v>174</v>
      </c>
      <c r="B182">
        <f t="shared" si="4"/>
        <v>-0.21350049009708907</v>
      </c>
      <c r="C182">
        <f t="shared" si="5"/>
        <v>4.4225282943701245</v>
      </c>
    </row>
    <row r="183" spans="1:3" x14ac:dyDescent="0.25">
      <c r="A183">
        <v>175</v>
      </c>
      <c r="B183">
        <f t="shared" si="4"/>
        <v>-1.1576549198041264</v>
      </c>
      <c r="C183">
        <f t="shared" si="5"/>
        <v>-6.4553131892123448</v>
      </c>
    </row>
    <row r="184" spans="1:3" x14ac:dyDescent="0.25">
      <c r="A184">
        <v>176</v>
      </c>
      <c r="B184">
        <f t="shared" si="4"/>
        <v>6.8116687936994653</v>
      </c>
      <c r="C184">
        <f t="shared" si="5"/>
        <v>0.95018803085339998</v>
      </c>
    </row>
    <row r="185" spans="1:3" x14ac:dyDescent="0.25">
      <c r="A185">
        <v>177</v>
      </c>
      <c r="B185">
        <f t="shared" si="4"/>
        <v>-4.3199146182339137</v>
      </c>
      <c r="C185">
        <f t="shared" si="5"/>
        <v>5.6644777028831426</v>
      </c>
    </row>
    <row r="186" spans="1:3" x14ac:dyDescent="0.25">
      <c r="A186">
        <v>178</v>
      </c>
      <c r="B186">
        <f t="shared" si="4"/>
        <v>-3.864046254413843</v>
      </c>
      <c r="C186">
        <f t="shared" si="5"/>
        <v>-5.6646969843466879</v>
      </c>
    </row>
    <row r="187" spans="1:3" x14ac:dyDescent="0.25">
      <c r="A187">
        <v>179</v>
      </c>
      <c r="B187">
        <f t="shared" si="4"/>
        <v>4.5123097324959573</v>
      </c>
      <c r="C187">
        <f t="shared" si="5"/>
        <v>-0.94978624281512003</v>
      </c>
    </row>
    <row r="188" spans="1:3" x14ac:dyDescent="0.25">
      <c r="A188">
        <v>180</v>
      </c>
      <c r="B188">
        <f t="shared" si="4"/>
        <v>-0.24054170314101464</v>
      </c>
      <c r="C188">
        <f t="shared" si="5"/>
        <v>6.455198065033704</v>
      </c>
    </row>
    <row r="189" spans="1:3" x14ac:dyDescent="0.25">
      <c r="A189">
        <v>181</v>
      </c>
      <c r="B189">
        <f t="shared" si="4"/>
        <v>2.3141921317969576</v>
      </c>
      <c r="C189">
        <f t="shared" si="5"/>
        <v>-4.4228342652829014</v>
      </c>
    </row>
    <row r="190" spans="1:3" x14ac:dyDescent="0.25">
      <c r="A190">
        <v>182</v>
      </c>
      <c r="B190">
        <f t="shared" si="4"/>
        <v>-5.6816384572707763</v>
      </c>
      <c r="C190">
        <f t="shared" si="5"/>
        <v>-2.7741010888941355</v>
      </c>
    </row>
    <row r="191" spans="1:3" x14ac:dyDescent="0.25">
      <c r="A191">
        <v>183</v>
      </c>
      <c r="B191">
        <f t="shared" si="4"/>
        <v>3.5089909276420542E-2</v>
      </c>
      <c r="C191">
        <f t="shared" si="5"/>
        <v>6.7317010500934567</v>
      </c>
    </row>
    <row r="192" spans="1:3" x14ac:dyDescent="0.25">
      <c r="A192">
        <v>184</v>
      </c>
      <c r="B192">
        <f t="shared" si="4"/>
        <v>6.8840285279081641</v>
      </c>
      <c r="C192">
        <f t="shared" si="5"/>
        <v>-2.8286511042608011</v>
      </c>
    </row>
    <row r="193" spans="1:3" x14ac:dyDescent="0.25">
      <c r="A193">
        <v>185</v>
      </c>
      <c r="B193">
        <f t="shared" si="4"/>
        <v>-4.1328845165853743</v>
      </c>
      <c r="C193">
        <f t="shared" si="5"/>
        <v>-4.3774326326260296</v>
      </c>
    </row>
    <row r="194" spans="1:3" x14ac:dyDescent="0.25">
      <c r="A194">
        <v>186</v>
      </c>
      <c r="B194">
        <f t="shared" si="4"/>
        <v>-0.53981797903027151</v>
      </c>
      <c r="C194">
        <f t="shared" si="5"/>
        <v>6.4719605887919043</v>
      </c>
    </row>
    <row r="195" spans="1:3" x14ac:dyDescent="0.25">
      <c r="A195">
        <v>187</v>
      </c>
      <c r="B195">
        <f t="shared" si="4"/>
        <v>-1.9738781595754729</v>
      </c>
      <c r="C195">
        <f t="shared" si="5"/>
        <v>-1.0091392179410343</v>
      </c>
    </row>
    <row r="196" spans="1:3" x14ac:dyDescent="0.25">
      <c r="A196">
        <v>188</v>
      </c>
      <c r="B196">
        <f t="shared" si="4"/>
        <v>2.9940773243617582</v>
      </c>
      <c r="C196">
        <f t="shared" si="5"/>
        <v>-5.6320604024282668</v>
      </c>
    </row>
    <row r="197" spans="1:3" x14ac:dyDescent="0.25">
      <c r="A197">
        <v>189</v>
      </c>
      <c r="B197">
        <f t="shared" si="4"/>
        <v>4.047983408935746</v>
      </c>
      <c r="C197">
        <f t="shared" si="5"/>
        <v>5.6966674573669325</v>
      </c>
    </row>
    <row r="198" spans="1:3" x14ac:dyDescent="0.25">
      <c r="A198">
        <v>190</v>
      </c>
      <c r="B198">
        <f t="shared" si="4"/>
        <v>-7.7995109017973236</v>
      </c>
      <c r="C198">
        <f t="shared" si="5"/>
        <v>0.89076011993966298</v>
      </c>
    </row>
    <row r="199" spans="1:3" x14ac:dyDescent="0.25">
      <c r="A199">
        <v>191</v>
      </c>
      <c r="B199">
        <f t="shared" si="4"/>
        <v>1.8153578798603505</v>
      </c>
      <c r="C199">
        <f t="shared" si="5"/>
        <v>-6.4380414694374197</v>
      </c>
    </row>
    <row r="200" spans="1:3" x14ac:dyDescent="0.25">
      <c r="A200">
        <v>192</v>
      </c>
      <c r="B200">
        <f t="shared" si="4"/>
        <v>2.271686667171259</v>
      </c>
      <c r="C200">
        <f t="shared" si="5"/>
        <v>4.4675810621917336</v>
      </c>
    </row>
    <row r="201" spans="1:3" x14ac:dyDescent="0.25">
      <c r="A201">
        <v>193</v>
      </c>
      <c r="B201">
        <f t="shared" ref="B201:B264" si="6">$B$1*SIN($B$2*A201+$B$4)*COS($B$3*A201)</f>
        <v>0.80792748146093651</v>
      </c>
      <c r="C201">
        <f t="shared" ref="C201:C264" si="7">$B$1*SIN($B$2*$A$8+$B$4)*SIN($B$3*A201)</f>
        <v>2.7197020173393955</v>
      </c>
    </row>
    <row r="202" spans="1:3" x14ac:dyDescent="0.25">
      <c r="A202">
        <v>194</v>
      </c>
      <c r="B202">
        <f t="shared" si="6"/>
        <v>-6.1039431004577212E-2</v>
      </c>
      <c r="C202">
        <f t="shared" si="7"/>
        <v>-6.7311718439250754</v>
      </c>
    </row>
    <row r="203" spans="1:3" x14ac:dyDescent="0.25">
      <c r="A203">
        <v>195</v>
      </c>
      <c r="B203">
        <f t="shared" si="6"/>
        <v>-6.4774115566837764</v>
      </c>
      <c r="C203">
        <f t="shared" si="7"/>
        <v>2.8826097208698354</v>
      </c>
    </row>
    <row r="204" spans="1:3" x14ac:dyDescent="0.25">
      <c r="A204">
        <v>196</v>
      </c>
      <c r="B204">
        <f t="shared" si="6"/>
        <v>6.1186106799424707</v>
      </c>
      <c r="C204">
        <f t="shared" si="7"/>
        <v>4.3319940112450297</v>
      </c>
    </row>
    <row r="205" spans="1:3" x14ac:dyDescent="0.25">
      <c r="A205">
        <v>197</v>
      </c>
      <c r="B205">
        <f t="shared" si="6"/>
        <v>1.8296011591944807</v>
      </c>
      <c r="C205">
        <f t="shared" si="7"/>
        <v>-6.4881009283114048</v>
      </c>
    </row>
    <row r="206" spans="1:3" x14ac:dyDescent="0.25">
      <c r="A206">
        <v>198</v>
      </c>
      <c r="B206">
        <f t="shared" si="6"/>
        <v>-3.9996181184188062</v>
      </c>
      <c r="C206">
        <f t="shared" si="7"/>
        <v>1.0680113417857087</v>
      </c>
    </row>
    <row r="207" spans="1:3" x14ac:dyDescent="0.25">
      <c r="A207">
        <v>199</v>
      </c>
      <c r="B207">
        <f t="shared" si="6"/>
        <v>0.13749652509697102</v>
      </c>
      <c r="C207">
        <f t="shared" si="7"/>
        <v>5.5992018457502217</v>
      </c>
    </row>
    <row r="208" spans="1:3" x14ac:dyDescent="0.25">
      <c r="A208">
        <v>200</v>
      </c>
      <c r="B208">
        <f t="shared" si="6"/>
        <v>-1.8995799278143819</v>
      </c>
      <c r="C208">
        <f t="shared" si="7"/>
        <v>-5.72819161238146</v>
      </c>
    </row>
    <row r="209" spans="1:3" x14ac:dyDescent="0.25">
      <c r="A209">
        <v>201</v>
      </c>
      <c r="B209">
        <f t="shared" si="6"/>
        <v>6.5441980439602707</v>
      </c>
      <c r="C209">
        <f t="shared" si="7"/>
        <v>-0.83166420849338307</v>
      </c>
    </row>
    <row r="210" spans="1:3" x14ac:dyDescent="0.25">
      <c r="A210">
        <v>202</v>
      </c>
      <c r="B210">
        <f t="shared" si="6"/>
        <v>-2.3925289375102667</v>
      </c>
      <c r="C210">
        <f t="shared" si="7"/>
        <v>6.4203804712494685</v>
      </c>
    </row>
    <row r="211" spans="1:3" x14ac:dyDescent="0.25">
      <c r="A211">
        <v>203</v>
      </c>
      <c r="B211">
        <f t="shared" si="6"/>
        <v>-5.4724689006289422</v>
      </c>
      <c r="C211">
        <f t="shared" si="7"/>
        <v>-4.5119778365856522</v>
      </c>
    </row>
    <row r="212" spans="1:3" x14ac:dyDescent="0.25">
      <c r="A212">
        <v>204</v>
      </c>
      <c r="B212">
        <f t="shared" si="6"/>
        <v>4.576697370489657</v>
      </c>
      <c r="C212">
        <f t="shared" si="7"/>
        <v>-2.6650898647175918</v>
      </c>
    </row>
    <row r="213" spans="1:3" x14ac:dyDescent="0.25">
      <c r="A213">
        <v>205</v>
      </c>
      <c r="B213">
        <f t="shared" si="6"/>
        <v>-3.043515052199771E-2</v>
      </c>
      <c r="C213">
        <f t="shared" si="7"/>
        <v>6.7301152692178068</v>
      </c>
    </row>
    <row r="214" spans="1:3" x14ac:dyDescent="0.25">
      <c r="A214">
        <v>206</v>
      </c>
      <c r="B214">
        <f t="shared" si="6"/>
        <v>2.3153048209914866</v>
      </c>
      <c r="C214">
        <f t="shared" si="7"/>
        <v>-2.9363424930476283</v>
      </c>
    </row>
    <row r="215" spans="1:3" x14ac:dyDescent="0.25">
      <c r="A215">
        <v>207</v>
      </c>
      <c r="B215">
        <f t="shared" si="6"/>
        <v>-4.5414851285466424</v>
      </c>
      <c r="C215">
        <f t="shared" si="7"/>
        <v>-4.286215990216367</v>
      </c>
    </row>
    <row r="216" spans="1:3" x14ac:dyDescent="0.25">
      <c r="A216">
        <v>208</v>
      </c>
      <c r="B216">
        <f t="shared" si="6"/>
        <v>-2.0037478352670517</v>
      </c>
      <c r="C216">
        <f t="shared" si="7"/>
        <v>6.5037329432202649</v>
      </c>
    </row>
    <row r="217" spans="1:3" x14ac:dyDescent="0.25">
      <c r="A217">
        <v>209</v>
      </c>
      <c r="B217">
        <f t="shared" si="6"/>
        <v>7.6288031732875536</v>
      </c>
      <c r="C217">
        <f t="shared" si="7"/>
        <v>-1.1267997899207309</v>
      </c>
    </row>
    <row r="218" spans="1:3" x14ac:dyDescent="0.25">
      <c r="A218">
        <v>210</v>
      </c>
      <c r="B218">
        <f t="shared" si="6"/>
        <v>-3.2720177827220747</v>
      </c>
      <c r="C218">
        <f t="shared" si="7"/>
        <v>-5.5659046072252716</v>
      </c>
    </row>
    <row r="219" spans="1:3" x14ac:dyDescent="0.25">
      <c r="A219">
        <v>211</v>
      </c>
      <c r="B219">
        <f t="shared" si="6"/>
        <v>-1.2798979600188158</v>
      </c>
      <c r="C219">
        <f t="shared" si="7"/>
        <v>5.759266979560655</v>
      </c>
    </row>
    <row r="220" spans="1:3" x14ac:dyDescent="0.25">
      <c r="A220">
        <v>212</v>
      </c>
      <c r="B220">
        <f t="shared" si="6"/>
        <v>-1.4684883734189209</v>
      </c>
      <c r="C220">
        <f t="shared" si="7"/>
        <v>0.7725031384761073</v>
      </c>
    </row>
    <row r="221" spans="1:3" x14ac:dyDescent="0.25">
      <c r="A221">
        <v>213</v>
      </c>
      <c r="B221">
        <f t="shared" si="6"/>
        <v>1.5658543140116914</v>
      </c>
      <c r="C221">
        <f t="shared" si="7"/>
        <v>-6.402216454159797</v>
      </c>
    </row>
    <row r="222" spans="1:3" x14ac:dyDescent="0.25">
      <c r="A222">
        <v>214</v>
      </c>
      <c r="B222">
        <f t="shared" si="6"/>
        <v>5.4583850128703588</v>
      </c>
      <c r="C222">
        <f t="shared" si="7"/>
        <v>4.5560211101012182</v>
      </c>
    </row>
    <row r="223" spans="1:3" x14ac:dyDescent="0.25">
      <c r="A223">
        <v>215</v>
      </c>
      <c r="B223">
        <f t="shared" si="6"/>
        <v>-7.3253508862627692</v>
      </c>
      <c r="C223">
        <f t="shared" si="7"/>
        <v>2.6102689097385539</v>
      </c>
    </row>
    <row r="224" spans="1:3" x14ac:dyDescent="0.25">
      <c r="A224">
        <v>216</v>
      </c>
      <c r="B224">
        <f t="shared" si="6"/>
        <v>0.20258589207407451</v>
      </c>
      <c r="C224">
        <f t="shared" si="7"/>
        <v>-6.7285314087513326</v>
      </c>
    </row>
    <row r="225" spans="1:3" x14ac:dyDescent="0.25">
      <c r="A225">
        <v>217</v>
      </c>
      <c r="B225">
        <f t="shared" si="6"/>
        <v>3.1546987384990519</v>
      </c>
      <c r="C225">
        <f t="shared" si="7"/>
        <v>2.9898452109813558</v>
      </c>
    </row>
    <row r="226" spans="1:3" x14ac:dyDescent="0.25">
      <c r="A226">
        <v>218</v>
      </c>
      <c r="B226">
        <f t="shared" si="6"/>
        <v>0.27490806336752205</v>
      </c>
      <c r="C226">
        <f t="shared" si="7"/>
        <v>4.2401021561203036</v>
      </c>
    </row>
    <row r="227" spans="1:3" x14ac:dyDescent="0.25">
      <c r="A227">
        <v>219</v>
      </c>
      <c r="B227">
        <f t="shared" si="6"/>
        <v>1.0335395208505338</v>
      </c>
      <c r="C227">
        <f t="shared" si="7"/>
        <v>-6.5188554087937192</v>
      </c>
    </row>
    <row r="228" spans="1:3" x14ac:dyDescent="0.25">
      <c r="A228">
        <v>220</v>
      </c>
      <c r="B228">
        <f t="shared" si="6"/>
        <v>-6.8083173109658963</v>
      </c>
      <c r="C228">
        <f t="shared" si="7"/>
        <v>1.1854999564351667</v>
      </c>
    </row>
    <row r="229" spans="1:3" x14ac:dyDescent="0.25">
      <c r="A229">
        <v>221</v>
      </c>
      <c r="B229">
        <f t="shared" si="6"/>
        <v>4.5565957144733247</v>
      </c>
      <c r="C229">
        <f t="shared" si="7"/>
        <v>5.5321712955991806</v>
      </c>
    </row>
    <row r="230" spans="1:3" x14ac:dyDescent="0.25">
      <c r="A230">
        <v>222</v>
      </c>
      <c r="B230">
        <f t="shared" si="6"/>
        <v>3.6322580240359881</v>
      </c>
      <c r="C230">
        <f t="shared" si="7"/>
        <v>-5.7898911242361768</v>
      </c>
    </row>
    <row r="231" spans="1:3" x14ac:dyDescent="0.25">
      <c r="A231">
        <v>223</v>
      </c>
      <c r="B231">
        <f t="shared" si="6"/>
        <v>-4.4742017013663018</v>
      </c>
      <c r="C231">
        <f t="shared" si="7"/>
        <v>-0.71328154499265495</v>
      </c>
    </row>
    <row r="232" spans="1:3" x14ac:dyDescent="0.25">
      <c r="A232">
        <v>224</v>
      </c>
      <c r="B232">
        <f t="shared" si="6"/>
        <v>0.24680883331086989</v>
      </c>
      <c r="C232">
        <f t="shared" si="7"/>
        <v>6.3835508412684794</v>
      </c>
    </row>
    <row r="233" spans="1:3" x14ac:dyDescent="0.25">
      <c r="A233">
        <v>225</v>
      </c>
      <c r="B233">
        <f t="shared" si="6"/>
        <v>-2.2890067454613865</v>
      </c>
      <c r="C233">
        <f t="shared" si="7"/>
        <v>-4.5997074320708</v>
      </c>
    </row>
    <row r="234" spans="1:3" x14ac:dyDescent="0.25">
      <c r="A234">
        <v>226</v>
      </c>
      <c r="B234">
        <f t="shared" si="6"/>
        <v>5.8098532407124432</v>
      </c>
      <c r="C234">
        <f t="shared" si="7"/>
        <v>-2.5552434474711934</v>
      </c>
    </row>
    <row r="235" spans="1:3" x14ac:dyDescent="0.25">
      <c r="A235">
        <v>227</v>
      </c>
      <c r="B235">
        <f t="shared" si="6"/>
        <v>-0.31431252797055148</v>
      </c>
      <c r="C235">
        <f t="shared" si="7"/>
        <v>6.7264203866167023</v>
      </c>
    </row>
    <row r="236" spans="1:3" x14ac:dyDescent="0.25">
      <c r="A236">
        <v>228</v>
      </c>
      <c r="B236">
        <f t="shared" si="6"/>
        <v>-6.7465603128894376</v>
      </c>
      <c r="C236">
        <f t="shared" si="7"/>
        <v>-3.0431136828823009</v>
      </c>
    </row>
    <row r="237" spans="1:3" x14ac:dyDescent="0.25">
      <c r="A237">
        <v>229</v>
      </c>
      <c r="B237">
        <f t="shared" si="6"/>
        <v>4.2147363178112451</v>
      </c>
      <c r="C237">
        <f t="shared" si="7"/>
        <v>-4.1936561218471153</v>
      </c>
    </row>
    <row r="238" spans="1:3" x14ac:dyDescent="0.25">
      <c r="A238">
        <v>230</v>
      </c>
      <c r="B238">
        <f t="shared" si="6"/>
        <v>0.45615024405456467</v>
      </c>
      <c r="C238">
        <f t="shared" si="7"/>
        <v>6.5334671402287698</v>
      </c>
    </row>
    <row r="239" spans="1:3" x14ac:dyDescent="0.25">
      <c r="A239">
        <v>231</v>
      </c>
      <c r="B239">
        <f t="shared" si="6"/>
        <v>2.0293591260028325</v>
      </c>
      <c r="C239">
        <f t="shared" si="7"/>
        <v>-1.2441072423346999</v>
      </c>
    </row>
    <row r="240" spans="1:3" x14ac:dyDescent="0.25">
      <c r="A240">
        <v>232</v>
      </c>
      <c r="B240">
        <f t="shared" si="6"/>
        <v>-3.1837935602981609</v>
      </c>
      <c r="C240">
        <f t="shared" si="7"/>
        <v>-5.4980045537828213</v>
      </c>
    </row>
    <row r="241" spans="1:3" x14ac:dyDescent="0.25">
      <c r="A241">
        <v>233</v>
      </c>
      <c r="B241">
        <f t="shared" si="6"/>
        <v>-3.8288577600201879</v>
      </c>
      <c r="C241">
        <f t="shared" si="7"/>
        <v>5.820061647091709</v>
      </c>
    </row>
    <row r="242" spans="1:3" x14ac:dyDescent="0.25">
      <c r="A242">
        <v>234</v>
      </c>
      <c r="B242">
        <f t="shared" si="6"/>
        <v>7.8184568670515189</v>
      </c>
      <c r="C242">
        <f t="shared" si="7"/>
        <v>0.65400406788969023</v>
      </c>
    </row>
    <row r="243" spans="1:3" x14ac:dyDescent="0.25">
      <c r="A243">
        <v>235</v>
      </c>
      <c r="B243">
        <f t="shared" si="6"/>
        <v>-2.0099547637118254</v>
      </c>
      <c r="C243">
        <f t="shared" si="7"/>
        <v>-6.3643850949742227</v>
      </c>
    </row>
    <row r="244" spans="1:3" x14ac:dyDescent="0.25">
      <c r="A244">
        <v>236</v>
      </c>
      <c r="B244">
        <f t="shared" si="6"/>
        <v>-2.1513995751663977</v>
      </c>
      <c r="C244">
        <f t="shared" si="7"/>
        <v>4.6430333797929242</v>
      </c>
    </row>
    <row r="245" spans="1:3" x14ac:dyDescent="0.25">
      <c r="A245">
        <v>237</v>
      </c>
      <c r="B245">
        <f t="shared" si="6"/>
        <v>-0.88536453218509892</v>
      </c>
      <c r="C245">
        <f t="shared" si="7"/>
        <v>2.5000177890069986</v>
      </c>
    </row>
    <row r="246" spans="1:3" x14ac:dyDescent="0.25">
      <c r="A246">
        <v>238</v>
      </c>
      <c r="B246">
        <f t="shared" si="6"/>
        <v>0.22617693732398145</v>
      </c>
      <c r="C246">
        <f t="shared" si="7"/>
        <v>-6.7237823682066118</v>
      </c>
    </row>
    <row r="247" spans="1:3" x14ac:dyDescent="0.25">
      <c r="A247">
        <v>239</v>
      </c>
      <c r="B247">
        <f t="shared" si="6"/>
        <v>6.3923769930767884</v>
      </c>
      <c r="C247">
        <f t="shared" si="7"/>
        <v>3.0961437353142709</v>
      </c>
    </row>
    <row r="248" spans="1:3" x14ac:dyDescent="0.25">
      <c r="A248">
        <v>240</v>
      </c>
      <c r="B248">
        <f t="shared" si="6"/>
        <v>-6.2943983619819415</v>
      </c>
      <c r="C248">
        <f t="shared" si="7"/>
        <v>4.1468815263140382</v>
      </c>
    </row>
    <row r="249" spans="1:3" x14ac:dyDescent="0.25">
      <c r="A249">
        <v>241</v>
      </c>
      <c r="B249">
        <f t="shared" si="6"/>
        <v>-1.5858129264651522</v>
      </c>
      <c r="C249">
        <f t="shared" si="7"/>
        <v>-6.5475669927370159</v>
      </c>
    </row>
    <row r="250" spans="1:3" x14ac:dyDescent="0.25">
      <c r="A250">
        <v>242</v>
      </c>
      <c r="B250">
        <f t="shared" si="6"/>
        <v>3.914298565785987</v>
      </c>
      <c r="C250">
        <f t="shared" si="7"/>
        <v>1.3026170559019528</v>
      </c>
    </row>
    <row r="251" spans="1:3" x14ac:dyDescent="0.25">
      <c r="A251">
        <v>243</v>
      </c>
      <c r="B251">
        <f t="shared" si="6"/>
        <v>-0.10334707136289085</v>
      </c>
      <c r="C251">
        <f t="shared" si="7"/>
        <v>5.4634070586451156</v>
      </c>
    </row>
    <row r="252" spans="1:3" x14ac:dyDescent="0.25">
      <c r="A252">
        <v>244</v>
      </c>
      <c r="B252">
        <f t="shared" si="6"/>
        <v>1.820651316835777</v>
      </c>
      <c r="C252">
        <f t="shared" si="7"/>
        <v>-5.8497761843509384</v>
      </c>
    </row>
    <row r="253" spans="1:3" x14ac:dyDescent="0.25">
      <c r="A253">
        <v>245</v>
      </c>
      <c r="B253">
        <f t="shared" si="6"/>
        <v>-6.6086082718332237</v>
      </c>
      <c r="C253">
        <f t="shared" si="7"/>
        <v>-0.59467535139220318</v>
      </c>
    </row>
    <row r="254" spans="1:3" x14ac:dyDescent="0.25">
      <c r="A254">
        <v>246</v>
      </c>
      <c r="B254">
        <f t="shared" si="6"/>
        <v>2.6620192940221021</v>
      </c>
      <c r="C254">
        <f t="shared" si="7"/>
        <v>6.3447207168597908</v>
      </c>
    </row>
    <row r="255" spans="1:3" x14ac:dyDescent="0.25">
      <c r="A255">
        <v>247</v>
      </c>
      <c r="B255">
        <f t="shared" si="6"/>
        <v>5.2741641804332255</v>
      </c>
      <c r="C255">
        <f t="shared" si="7"/>
        <v>-4.6859955588004354</v>
      </c>
    </row>
    <row r="256" spans="1:3" x14ac:dyDescent="0.25">
      <c r="A256">
        <v>248</v>
      </c>
      <c r="B256">
        <f t="shared" si="6"/>
        <v>-4.5918833235808112</v>
      </c>
      <c r="C256">
        <f t="shared" si="7"/>
        <v>-2.4445962611222707</v>
      </c>
    </row>
    <row r="257" spans="1:3" x14ac:dyDescent="0.25">
      <c r="A257">
        <v>249</v>
      </c>
      <c r="B257">
        <f t="shared" si="6"/>
        <v>7.501144860040708E-2</v>
      </c>
      <c r="C257">
        <f t="shared" si="7"/>
        <v>6.7206175602024452</v>
      </c>
    </row>
    <row r="258" spans="1:3" x14ac:dyDescent="0.25">
      <c r="A258">
        <v>250</v>
      </c>
      <c r="B258">
        <f t="shared" si="6"/>
        <v>-2.333297212086606</v>
      </c>
      <c r="C258">
        <f t="shared" si="7"/>
        <v>-3.1489312135205729</v>
      </c>
    </row>
    <row r="259" spans="1:3" x14ac:dyDescent="0.25">
      <c r="A259">
        <v>251</v>
      </c>
      <c r="B259">
        <f t="shared" si="6"/>
        <v>4.7092092758603084</v>
      </c>
      <c r="C259">
        <f t="shared" si="7"/>
        <v>-4.0997820341801638</v>
      </c>
    </row>
    <row r="260" spans="1:3" x14ac:dyDescent="0.25">
      <c r="A260">
        <v>252</v>
      </c>
      <c r="B260">
        <f t="shared" si="6"/>
        <v>1.7407087940475994</v>
      </c>
      <c r="C260">
        <f t="shared" si="7"/>
        <v>6.5611538616343399</v>
      </c>
    </row>
    <row r="261" spans="1:3" x14ac:dyDescent="0.25">
      <c r="A261">
        <v>253</v>
      </c>
      <c r="B261">
        <f t="shared" si="6"/>
        <v>-7.5602732938387831</v>
      </c>
      <c r="C261">
        <f t="shared" si="7"/>
        <v>-1.3610248130562319</v>
      </c>
    </row>
    <row r="262" spans="1:3" x14ac:dyDescent="0.25">
      <c r="A262">
        <v>254</v>
      </c>
      <c r="B262">
        <f t="shared" si="6"/>
        <v>3.4113389616980196</v>
      </c>
      <c r="C262">
        <f t="shared" si="7"/>
        <v>-5.4283815208033062</v>
      </c>
    </row>
    <row r="263" spans="1:3" x14ac:dyDescent="0.25">
      <c r="A263">
        <v>255</v>
      </c>
      <c r="B263">
        <f t="shared" si="6"/>
        <v>1.171377227302189</v>
      </c>
      <c r="C263">
        <f t="shared" si="7"/>
        <v>5.8790324079627556</v>
      </c>
    </row>
    <row r="264" spans="1:3" x14ac:dyDescent="0.25">
      <c r="A264">
        <v>256</v>
      </c>
      <c r="B264">
        <f t="shared" si="6"/>
        <v>1.5428858993968804</v>
      </c>
      <c r="C264">
        <f t="shared" si="7"/>
        <v>0.53530004373964712</v>
      </c>
    </row>
    <row r="265" spans="1:3" x14ac:dyDescent="0.25">
      <c r="A265">
        <v>257</v>
      </c>
      <c r="B265">
        <f t="shared" ref="B265:B328" si="8">$B$1*SIN($B$2*A265+$B$4)*COS($B$3*A265)</f>
        <v>-1.7541455188565469</v>
      </c>
      <c r="C265">
        <f t="shared" ref="C265:C328" si="9">$B$1*SIN($B$2*$A$8+$B$4)*SIN($B$3*A265)</f>
        <v>-6.3245592475743573</v>
      </c>
    </row>
    <row r="266" spans="1:3" x14ac:dyDescent="0.25">
      <c r="A266">
        <v>258</v>
      </c>
      <c r="B266">
        <f t="shared" si="8"/>
        <v>-5.2960499311270626</v>
      </c>
      <c r="C266">
        <f t="shared" si="9"/>
        <v>4.7285906031264409</v>
      </c>
    </row>
    <row r="267" spans="1:3" x14ac:dyDescent="0.25">
      <c r="A267">
        <v>259</v>
      </c>
      <c r="B267">
        <f t="shared" si="8"/>
        <v>7.4219496530427893</v>
      </c>
      <c r="C267">
        <f t="shared" si="9"/>
        <v>2.3889832059391329</v>
      </c>
    </row>
    <row r="268" spans="1:3" x14ac:dyDescent="0.25">
      <c r="A268">
        <v>260</v>
      </c>
      <c r="B268">
        <f t="shared" si="8"/>
        <v>-0.43090954853570146</v>
      </c>
      <c r="C268">
        <f t="shared" si="9"/>
        <v>-6.716926210558082</v>
      </c>
    </row>
    <row r="269" spans="1:3" x14ac:dyDescent="0.25">
      <c r="A269">
        <v>261</v>
      </c>
      <c r="B269">
        <f t="shared" si="8"/>
        <v>-3.0413108482726248</v>
      </c>
      <c r="C269">
        <f t="shared" si="9"/>
        <v>3.2014719817495285</v>
      </c>
    </row>
    <row r="270" spans="1:3" x14ac:dyDescent="0.25">
      <c r="A270">
        <v>262</v>
      </c>
      <c r="B270">
        <f t="shared" si="8"/>
        <v>-0.33910404133656946</v>
      </c>
      <c r="C270">
        <f t="shared" si="9"/>
        <v>4.0523613355593282</v>
      </c>
    </row>
    <row r="271" spans="1:3" x14ac:dyDescent="0.25">
      <c r="A271">
        <v>263</v>
      </c>
      <c r="B271">
        <f t="shared" si="8"/>
        <v>-0.90389456857021222</v>
      </c>
      <c r="C271">
        <f t="shared" si="9"/>
        <v>-6.5742266824274624</v>
      </c>
    </row>
    <row r="272" spans="1:3" x14ac:dyDescent="0.25">
      <c r="A272">
        <v>264</v>
      </c>
      <c r="B272">
        <f t="shared" si="8"/>
        <v>6.7954553163442935</v>
      </c>
      <c r="C272">
        <f t="shared" si="9"/>
        <v>1.4193259377126795</v>
      </c>
    </row>
    <row r="273" spans="1:3" x14ac:dyDescent="0.25">
      <c r="A273">
        <v>265</v>
      </c>
      <c r="B273">
        <f t="shared" si="8"/>
        <v>-4.787317975670959</v>
      </c>
      <c r="C273">
        <f t="shared" si="9"/>
        <v>5.3929306844105867</v>
      </c>
    </row>
    <row r="274" spans="1:3" x14ac:dyDescent="0.25">
      <c r="A274">
        <v>266</v>
      </c>
      <c r="B274">
        <f t="shared" si="8"/>
        <v>-3.3975986181297739</v>
      </c>
      <c r="C274">
        <f t="shared" si="9"/>
        <v>-5.9078280257836413</v>
      </c>
    </row>
    <row r="275" spans="1:3" x14ac:dyDescent="0.25">
      <c r="A275">
        <v>267</v>
      </c>
      <c r="B275">
        <f t="shared" si="8"/>
        <v>4.4296960389473314</v>
      </c>
      <c r="C275">
        <f t="shared" si="9"/>
        <v>-0.47588279682176277</v>
      </c>
    </row>
    <row r="276" spans="1:3" x14ac:dyDescent="0.25">
      <c r="A276">
        <v>268</v>
      </c>
      <c r="B276">
        <f t="shared" si="8"/>
        <v>-0.24801595784230099</v>
      </c>
      <c r="C276">
        <f t="shared" si="9"/>
        <v>6.3039022667128082</v>
      </c>
    </row>
    <row r="277" spans="1:3" x14ac:dyDescent="0.25">
      <c r="A277">
        <v>269</v>
      </c>
      <c r="B277">
        <f t="shared" si="8"/>
        <v>2.2576215835885782</v>
      </c>
      <c r="C277">
        <f t="shared" si="9"/>
        <v>-4.7708151755680275</v>
      </c>
    </row>
    <row r="278" spans="1:3" x14ac:dyDescent="0.25">
      <c r="A278">
        <v>270</v>
      </c>
      <c r="B278">
        <f t="shared" si="8"/>
        <v>-5.9315097420847147</v>
      </c>
      <c r="C278">
        <f t="shared" si="9"/>
        <v>-2.333182980585339</v>
      </c>
    </row>
    <row r="279" spans="1:3" x14ac:dyDescent="0.25">
      <c r="A279">
        <v>271</v>
      </c>
      <c r="B279">
        <f t="shared" si="8"/>
        <v>0.59395480388416244</v>
      </c>
      <c r="C279">
        <f t="shared" si="9"/>
        <v>6.7127086084804715</v>
      </c>
    </row>
    <row r="280" spans="1:3" x14ac:dyDescent="0.25">
      <c r="A280">
        <v>272</v>
      </c>
      <c r="B280">
        <f t="shared" si="8"/>
        <v>6.6008458477057461</v>
      </c>
      <c r="C280">
        <f t="shared" si="9"/>
        <v>-3.2537619235784976</v>
      </c>
    </row>
    <row r="281" spans="1:3" x14ac:dyDescent="0.25">
      <c r="A281">
        <v>273</v>
      </c>
      <c r="B281">
        <f t="shared" si="8"/>
        <v>-4.2886667234897802</v>
      </c>
      <c r="C281">
        <f t="shared" si="9"/>
        <v>-4.0046231457309984</v>
      </c>
    </row>
    <row r="282" spans="1:3" x14ac:dyDescent="0.25">
      <c r="A282">
        <v>274</v>
      </c>
      <c r="B282">
        <f t="shared" si="8"/>
        <v>-0.37660228937205709</v>
      </c>
      <c r="C282">
        <f t="shared" si="9"/>
        <v>6.5867844308973389</v>
      </c>
    </row>
    <row r="283" spans="1:3" x14ac:dyDescent="0.25">
      <c r="A283">
        <v>275</v>
      </c>
      <c r="B283">
        <f t="shared" si="8"/>
        <v>-2.0812424420467361</v>
      </c>
      <c r="C283">
        <f t="shared" si="9"/>
        <v>-1.4775158621407964</v>
      </c>
    </row>
    <row r="284" spans="1:3" x14ac:dyDescent="0.25">
      <c r="A284">
        <v>276</v>
      </c>
      <c r="B284">
        <f t="shared" si="8"/>
        <v>3.3722345542948413</v>
      </c>
      <c r="C284">
        <f t="shared" si="9"/>
        <v>-5.3570573269411064</v>
      </c>
    </row>
    <row r="285" spans="1:3" x14ac:dyDescent="0.25">
      <c r="A285">
        <v>277</v>
      </c>
      <c r="B285">
        <f t="shared" si="8"/>
        <v>3.6033120573249855</v>
      </c>
      <c r="C285">
        <f t="shared" si="9"/>
        <v>5.9361607817572608</v>
      </c>
    </row>
    <row r="286" spans="1:3" x14ac:dyDescent="0.25">
      <c r="A286">
        <v>278</v>
      </c>
      <c r="B286">
        <f t="shared" si="8"/>
        <v>-7.8268986402435843</v>
      </c>
      <c r="C286">
        <f t="shared" si="9"/>
        <v>0.41642826581411502</v>
      </c>
    </row>
    <row r="287" spans="1:3" x14ac:dyDescent="0.25">
      <c r="A287">
        <v>279</v>
      </c>
      <c r="B287">
        <f t="shared" si="8"/>
        <v>2.1988570213381191</v>
      </c>
      <c r="C287">
        <f t="shared" si="9"/>
        <v>-6.2827513926919742</v>
      </c>
    </row>
    <row r="288" spans="1:3" x14ac:dyDescent="0.25">
      <c r="A288">
        <v>280</v>
      </c>
      <c r="B288">
        <f t="shared" si="8"/>
        <v>2.0314577388148072</v>
      </c>
      <c r="C288">
        <f t="shared" si="9"/>
        <v>4.8126659679477211</v>
      </c>
    </row>
    <row r="289" spans="1:3" x14ac:dyDescent="0.25">
      <c r="A289">
        <v>281</v>
      </c>
      <c r="B289">
        <f t="shared" si="8"/>
        <v>0.96347100389297491</v>
      </c>
      <c r="C289">
        <f t="shared" si="9"/>
        <v>2.2771999568529036</v>
      </c>
    </row>
    <row r="290" spans="1:3" x14ac:dyDescent="0.25">
      <c r="A290">
        <v>282</v>
      </c>
      <c r="B290">
        <f t="shared" si="8"/>
        <v>-0.39508999927369859</v>
      </c>
      <c r="C290">
        <f t="shared" si="9"/>
        <v>-6.7079650844069709</v>
      </c>
    </row>
    <row r="291" spans="1:3" x14ac:dyDescent="0.25">
      <c r="A291">
        <v>283</v>
      </c>
      <c r="B291">
        <f t="shared" si="8"/>
        <v>-6.2978238728933622</v>
      </c>
      <c r="C291">
        <f t="shared" si="9"/>
        <v>3.3057969422363884</v>
      </c>
    </row>
    <row r="292" spans="1:3" x14ac:dyDescent="0.25">
      <c r="A292">
        <v>284</v>
      </c>
      <c r="B292">
        <f t="shared" si="8"/>
        <v>6.4616533184400264</v>
      </c>
      <c r="C292">
        <f t="shared" si="9"/>
        <v>3.9565712048491926</v>
      </c>
    </row>
    <row r="293" spans="1:3" x14ac:dyDescent="0.25">
      <c r="A293">
        <v>285</v>
      </c>
      <c r="B293">
        <f t="shared" si="8"/>
        <v>1.3424559461194057</v>
      </c>
      <c r="C293">
        <f t="shared" si="9"/>
        <v>-6.5988261231794025</v>
      </c>
    </row>
    <row r="294" spans="1:3" x14ac:dyDescent="0.25">
      <c r="A294">
        <v>286</v>
      </c>
      <c r="B294">
        <f t="shared" si="8"/>
        <v>-3.8246070355984068</v>
      </c>
      <c r="C294">
        <f t="shared" si="9"/>
        <v>1.5355900273223118</v>
      </c>
    </row>
    <row r="295" spans="1:3" x14ac:dyDescent="0.25">
      <c r="A295">
        <v>287</v>
      </c>
      <c r="B295">
        <f t="shared" si="8"/>
        <v>6.4992387800072868E-2</v>
      </c>
      <c r="C295">
        <f t="shared" si="9"/>
        <v>5.3207642589723623</v>
      </c>
    </row>
    <row r="296" spans="1:3" x14ac:dyDescent="0.25">
      <c r="A296">
        <v>288</v>
      </c>
      <c r="B296">
        <f t="shared" si="8"/>
        <v>-1.7354298093513785</v>
      </c>
      <c r="C296">
        <f t="shared" si="9"/>
        <v>-5.9640284560912091</v>
      </c>
    </row>
    <row r="297" spans="1:3" x14ac:dyDescent="0.25">
      <c r="A297">
        <v>289</v>
      </c>
      <c r="B297">
        <f t="shared" si="8"/>
        <v>6.6644650695886911</v>
      </c>
      <c r="C297">
        <f t="shared" si="9"/>
        <v>-0.35694110881337338</v>
      </c>
    </row>
    <row r="298" spans="1:3" x14ac:dyDescent="0.25">
      <c r="A298">
        <v>290</v>
      </c>
      <c r="B298">
        <f t="shared" si="8"/>
        <v>-2.9284029166556378</v>
      </c>
      <c r="C298">
        <f t="shared" si="9"/>
        <v>6.2611082826238391</v>
      </c>
    </row>
    <row r="299" spans="1:3" x14ac:dyDescent="0.25">
      <c r="A299">
        <v>291</v>
      </c>
      <c r="B299">
        <f t="shared" si="8"/>
        <v>-5.0702173848495447</v>
      </c>
      <c r="C299">
        <f t="shared" si="9"/>
        <v>-4.854139701372671</v>
      </c>
    </row>
    <row r="300" spans="1:3" x14ac:dyDescent="0.25">
      <c r="A300">
        <v>292</v>
      </c>
      <c r="B300">
        <f t="shared" si="8"/>
        <v>4.5995200993508289</v>
      </c>
      <c r="C300">
        <f t="shared" si="9"/>
        <v>-2.2210385208555841</v>
      </c>
    </row>
    <row r="301" spans="1:3" x14ac:dyDescent="0.25">
      <c r="A301">
        <v>293</v>
      </c>
      <c r="B301">
        <f t="shared" si="8"/>
        <v>-0.11454992848182043</v>
      </c>
      <c r="C301">
        <f t="shared" si="9"/>
        <v>6.7026960099794621</v>
      </c>
    </row>
    <row r="302" spans="1:3" x14ac:dyDescent="0.25">
      <c r="A302">
        <v>294</v>
      </c>
      <c r="B302">
        <f t="shared" si="8"/>
        <v>2.3459686310282692</v>
      </c>
      <c r="C302">
        <f t="shared" si="9"/>
        <v>-3.357572960924629</v>
      </c>
    </row>
    <row r="303" spans="1:3" x14ac:dyDescent="0.25">
      <c r="A303">
        <v>295</v>
      </c>
      <c r="B303">
        <f t="shared" si="8"/>
        <v>-4.8727082696299657</v>
      </c>
      <c r="C303">
        <f t="shared" si="9"/>
        <v>-3.908209277649449</v>
      </c>
    </row>
    <row r="304" spans="1:3" x14ac:dyDescent="0.25">
      <c r="A304">
        <v>296</v>
      </c>
      <c r="B304">
        <f t="shared" si="8"/>
        <v>-1.4742162711043756</v>
      </c>
      <c r="C304">
        <f t="shared" si="9"/>
        <v>6.6103508158406505</v>
      </c>
    </row>
    <row r="305" spans="1:3" x14ac:dyDescent="0.25">
      <c r="A305">
        <v>297</v>
      </c>
      <c r="B305">
        <f t="shared" si="8"/>
        <v>7.4819411119978714</v>
      </c>
      <c r="C305">
        <f t="shared" si="9"/>
        <v>-1.5935438833083679</v>
      </c>
    </row>
    <row r="306" spans="1:3" x14ac:dyDescent="0.25">
      <c r="A306">
        <v>298</v>
      </c>
      <c r="B306">
        <f t="shared" si="8"/>
        <v>-3.5433161170686103</v>
      </c>
      <c r="C306">
        <f t="shared" si="9"/>
        <v>-5.2840543239649982</v>
      </c>
    </row>
    <row r="307" spans="1:3" x14ac:dyDescent="0.25">
      <c r="A307">
        <v>299</v>
      </c>
      <c r="B307">
        <f t="shared" si="8"/>
        <v>-1.0654721893240826</v>
      </c>
      <c r="C307">
        <f t="shared" si="9"/>
        <v>5.9914288654309349</v>
      </c>
    </row>
    <row r="308" spans="1:3" x14ac:dyDescent="0.25">
      <c r="A308">
        <v>300</v>
      </c>
      <c r="B308">
        <f t="shared" si="8"/>
        <v>-1.6156198222202049</v>
      </c>
      <c r="C308">
        <f t="shared" si="9"/>
        <v>0.29742598647236279</v>
      </c>
    </row>
    <row r="309" spans="1:3" x14ac:dyDescent="0.25">
      <c r="A309">
        <v>301</v>
      </c>
      <c r="B309">
        <f t="shared" si="8"/>
        <v>1.9437190262893507</v>
      </c>
      <c r="C309">
        <f t="shared" si="9"/>
        <v>-6.2389746321857089</v>
      </c>
    </row>
    <row r="310" spans="1:3" x14ac:dyDescent="0.25">
      <c r="A310">
        <v>302</v>
      </c>
      <c r="B310">
        <f t="shared" si="8"/>
        <v>5.1253685657654851</v>
      </c>
      <c r="C310">
        <f t="shared" si="9"/>
        <v>4.8952331264915445</v>
      </c>
    </row>
    <row r="311" spans="1:3" x14ac:dyDescent="0.25">
      <c r="A311">
        <v>303</v>
      </c>
      <c r="B311">
        <f t="shared" si="8"/>
        <v>-7.5084445091919978</v>
      </c>
      <c r="C311">
        <f t="shared" si="9"/>
        <v>2.1647030726852408</v>
      </c>
    </row>
    <row r="312" spans="1:3" x14ac:dyDescent="0.25">
      <c r="A312">
        <v>304</v>
      </c>
      <c r="B312">
        <f t="shared" si="8"/>
        <v>0.65573708522845842</v>
      </c>
      <c r="C312">
        <f t="shared" si="9"/>
        <v>-6.6969017980152277</v>
      </c>
    </row>
    <row r="313" spans="1:3" x14ac:dyDescent="0.25">
      <c r="A313">
        <v>305</v>
      </c>
      <c r="B313">
        <f t="shared" si="8"/>
        <v>2.9260227500110547</v>
      </c>
      <c r="C313">
        <f t="shared" si="9"/>
        <v>3.4090859231365731</v>
      </c>
    </row>
    <row r="314" spans="1:3" x14ac:dyDescent="0.25">
      <c r="A314">
        <v>306</v>
      </c>
      <c r="B314">
        <f t="shared" si="8"/>
        <v>0.4058619588508004</v>
      </c>
      <c r="C314">
        <f t="shared" si="9"/>
        <v>3.8595411531538693</v>
      </c>
    </row>
    <row r="315" spans="1:3" x14ac:dyDescent="0.25">
      <c r="A315">
        <v>307</v>
      </c>
      <c r="B315">
        <f t="shared" si="8"/>
        <v>0.7688800400286292</v>
      </c>
      <c r="C315">
        <f t="shared" si="9"/>
        <v>-6.621357605953559</v>
      </c>
    </row>
    <row r="316" spans="1:3" x14ac:dyDescent="0.25">
      <c r="A316">
        <v>308</v>
      </c>
      <c r="B316">
        <f t="shared" si="8"/>
        <v>-6.7730205396949827</v>
      </c>
      <c r="C316">
        <f t="shared" si="9"/>
        <v>1.651372889575998</v>
      </c>
    </row>
    <row r="317" spans="1:3" x14ac:dyDescent="0.25">
      <c r="A317">
        <v>309</v>
      </c>
      <c r="B317">
        <f t="shared" si="8"/>
        <v>5.011735850822463</v>
      </c>
      <c r="C317">
        <f t="shared" si="9"/>
        <v>5.2469303980400284</v>
      </c>
    </row>
    <row r="318" spans="1:3" x14ac:dyDescent="0.25">
      <c r="A318">
        <v>310</v>
      </c>
      <c r="B318">
        <f t="shared" si="8"/>
        <v>3.1604551659187381</v>
      </c>
      <c r="C318">
        <f t="shared" si="9"/>
        <v>-6.0183598630307911</v>
      </c>
    </row>
    <row r="319" spans="1:3" x14ac:dyDescent="0.25">
      <c r="A319">
        <v>311</v>
      </c>
      <c r="B319">
        <f t="shared" si="8"/>
        <v>-4.3789964390608365</v>
      </c>
      <c r="C319">
        <f t="shared" si="9"/>
        <v>-0.23788756163491481</v>
      </c>
    </row>
    <row r="320" spans="1:3" x14ac:dyDescent="0.25">
      <c r="A320">
        <v>312</v>
      </c>
      <c r="B320">
        <f t="shared" si="8"/>
        <v>0.24421664750670491</v>
      </c>
      <c r="C320">
        <f t="shared" si="9"/>
        <v>6.2163521754873576</v>
      </c>
    </row>
    <row r="321" spans="1:3" x14ac:dyDescent="0.25">
      <c r="A321">
        <v>313</v>
      </c>
      <c r="B321">
        <f t="shared" si="8"/>
        <v>-2.2199736615876322</v>
      </c>
      <c r="C321">
        <f t="shared" si="9"/>
        <v>-4.9359430237491058</v>
      </c>
    </row>
    <row r="322" spans="1:3" x14ac:dyDescent="0.25">
      <c r="A322">
        <v>314</v>
      </c>
      <c r="B322">
        <f t="shared" si="8"/>
        <v>6.0463313840340724</v>
      </c>
      <c r="C322">
        <f t="shared" si="9"/>
        <v>-2.1081980260671038</v>
      </c>
    </row>
    <row r="323" spans="1:3" x14ac:dyDescent="0.25">
      <c r="A323">
        <v>315</v>
      </c>
      <c r="B323">
        <f t="shared" si="8"/>
        <v>-0.87359896398871806</v>
      </c>
      <c r="C323">
        <f t="shared" si="9"/>
        <v>6.690582902474616</v>
      </c>
    </row>
    <row r="324" spans="1:3" x14ac:dyDescent="0.25">
      <c r="A324">
        <v>316</v>
      </c>
      <c r="B324">
        <f t="shared" si="8"/>
        <v>-6.4471505406008633</v>
      </c>
      <c r="C324">
        <f t="shared" si="9"/>
        <v>-3.4603317929753157</v>
      </c>
    </row>
    <row r="325" spans="1:3" x14ac:dyDescent="0.25">
      <c r="A325">
        <v>317</v>
      </c>
      <c r="B325">
        <f t="shared" si="8"/>
        <v>4.3546636443748366</v>
      </c>
      <c r="C325">
        <f t="shared" si="9"/>
        <v>-3.8105706443742591</v>
      </c>
    </row>
    <row r="326" spans="1:3" x14ac:dyDescent="0.25">
      <c r="A326">
        <v>318</v>
      </c>
      <c r="B326">
        <f t="shared" si="8"/>
        <v>0.30132871731176059</v>
      </c>
      <c r="C326">
        <f t="shared" si="9"/>
        <v>6.631845631166823</v>
      </c>
    </row>
    <row r="327" spans="1:3" x14ac:dyDescent="0.25">
      <c r="A327">
        <v>319</v>
      </c>
      <c r="B327">
        <f t="shared" si="8"/>
        <v>2.1292936394505029</v>
      </c>
      <c r="C327">
        <f t="shared" si="9"/>
        <v>-1.7090725153838617</v>
      </c>
    </row>
    <row r="328" spans="1:3" x14ac:dyDescent="0.25">
      <c r="A328">
        <v>320</v>
      </c>
      <c r="B328">
        <f t="shared" si="8"/>
        <v>-3.5590488827405973</v>
      </c>
      <c r="C328">
        <f t="shared" si="9"/>
        <v>-5.2093953897535004</v>
      </c>
    </row>
    <row r="329" spans="1:3" x14ac:dyDescent="0.25">
      <c r="A329">
        <v>321</v>
      </c>
      <c r="B329">
        <f t="shared" ref="B329:B368" si="10">$B$1*SIN($B$2*A329+$B$4)*COS($B$3*A329)</f>
        <v>-3.3716576341563491</v>
      </c>
      <c r="C329">
        <f t="shared" ref="C329:C368" si="11">$B$1*SIN($B$2*$A$8+$B$4)*SIN($B$3*A329)</f>
        <v>6.0448193389222356</v>
      </c>
    </row>
    <row r="330" spans="1:3" x14ac:dyDescent="0.25">
      <c r="A330">
        <v>322</v>
      </c>
      <c r="B330">
        <f t="shared" si="10"/>
        <v>7.8248557473750093</v>
      </c>
      <c r="C330">
        <f t="shared" si="11"/>
        <v>0.17833049897054637</v>
      </c>
    </row>
    <row r="331" spans="1:3" x14ac:dyDescent="0.25">
      <c r="A331">
        <v>323</v>
      </c>
      <c r="B331">
        <f t="shared" si="10"/>
        <v>-2.3818199796754635</v>
      </c>
      <c r="C331">
        <f t="shared" si="11"/>
        <v>-6.1932426849351687</v>
      </c>
    </row>
    <row r="332" spans="1:3" x14ac:dyDescent="0.25">
      <c r="A332">
        <v>324</v>
      </c>
      <c r="B332">
        <f t="shared" si="10"/>
        <v>-1.9121498293880415</v>
      </c>
      <c r="C332">
        <f t="shared" si="11"/>
        <v>4.9762662036384553</v>
      </c>
    </row>
    <row r="333" spans="1:3" x14ac:dyDescent="0.25">
      <c r="A333">
        <v>325</v>
      </c>
      <c r="B333">
        <f t="shared" si="10"/>
        <v>-1.0419762754092694</v>
      </c>
      <c r="C333">
        <f t="shared" si="11"/>
        <v>2.0515278080139665</v>
      </c>
    </row>
    <row r="334" spans="1:3" x14ac:dyDescent="0.25">
      <c r="A334">
        <v>326</v>
      </c>
      <c r="B334">
        <f t="shared" si="10"/>
        <v>0.56751824819781571</v>
      </c>
      <c r="C334">
        <f t="shared" si="11"/>
        <v>-6.6837398184254653</v>
      </c>
    </row>
    <row r="335" spans="1:3" x14ac:dyDescent="0.25">
      <c r="A335">
        <v>327</v>
      </c>
      <c r="B335">
        <f t="shared" si="10"/>
        <v>6.1938296704078848</v>
      </c>
      <c r="C335">
        <f t="shared" si="11"/>
        <v>3.5113065554698926</v>
      </c>
    </row>
    <row r="336" spans="1:3" x14ac:dyDescent="0.25">
      <c r="A336">
        <v>328</v>
      </c>
      <c r="B336">
        <f t="shared" si="10"/>
        <v>-6.6201336640832142</v>
      </c>
      <c r="C336">
        <f t="shared" si="11"/>
        <v>3.7613015880133878</v>
      </c>
    </row>
    <row r="337" spans="1:3" x14ac:dyDescent="0.25">
      <c r="A337">
        <v>329</v>
      </c>
      <c r="B337">
        <f t="shared" si="10"/>
        <v>-1.0999112249884906</v>
      </c>
      <c r="C337">
        <f t="shared" si="11"/>
        <v>-6.6418140697729209</v>
      </c>
    </row>
    <row r="338" spans="1:3" x14ac:dyDescent="0.25">
      <c r="A338">
        <v>330</v>
      </c>
      <c r="B338">
        <f t="shared" si="10"/>
        <v>3.7308183614785504</v>
      </c>
      <c r="C338">
        <f t="shared" si="11"/>
        <v>1.7666382401272169</v>
      </c>
    </row>
    <row r="339" spans="1:3" x14ac:dyDescent="0.25">
      <c r="A339">
        <v>331</v>
      </c>
      <c r="B339">
        <f t="shared" si="10"/>
        <v>-2.2589132184141849E-2</v>
      </c>
      <c r="C339">
        <f t="shared" si="11"/>
        <v>5.1714522398686169</v>
      </c>
    </row>
    <row r="340" spans="1:3" x14ac:dyDescent="0.25">
      <c r="A340">
        <v>332</v>
      </c>
      <c r="B340">
        <f t="shared" si="10"/>
        <v>1.6439715802458135</v>
      </c>
      <c r="C340">
        <f t="shared" si="11"/>
        <v>-6.0708052200791345</v>
      </c>
    </row>
    <row r="341" spans="1:3" x14ac:dyDescent="0.25">
      <c r="A341">
        <v>333</v>
      </c>
      <c r="B341">
        <f t="shared" si="10"/>
        <v>-6.711593167914045</v>
      </c>
      <c r="C341">
        <f t="shared" si="11"/>
        <v>-0.11875946460899622</v>
      </c>
    </row>
    <row r="342" spans="1:3" x14ac:dyDescent="0.25">
      <c r="A342">
        <v>334</v>
      </c>
      <c r="B342">
        <f t="shared" si="10"/>
        <v>3.1912781679177264</v>
      </c>
      <c r="C342">
        <f t="shared" si="11"/>
        <v>6.1696479710932666</v>
      </c>
    </row>
    <row r="343" spans="1:3" x14ac:dyDescent="0.25">
      <c r="A343">
        <v>335</v>
      </c>
      <c r="B343">
        <f t="shared" si="10"/>
        <v>4.8609790197470533</v>
      </c>
      <c r="C343">
        <f t="shared" si="11"/>
        <v>-5.0161995069509198</v>
      </c>
    </row>
    <row r="344" spans="1:3" x14ac:dyDescent="0.25">
      <c r="A344">
        <v>336</v>
      </c>
      <c r="B344">
        <f t="shared" si="10"/>
        <v>-4.5997197010713524</v>
      </c>
      <c r="C344">
        <f t="shared" si="11"/>
        <v>-1.9946968584793447</v>
      </c>
    </row>
    <row r="345" spans="1:3" x14ac:dyDescent="0.25">
      <c r="A345">
        <v>337</v>
      </c>
      <c r="B345">
        <f t="shared" si="10"/>
        <v>0.14900409572561571</v>
      </c>
      <c r="C345">
        <f t="shared" si="11"/>
        <v>6.676373082004325</v>
      </c>
    </row>
    <row r="346" spans="1:3" x14ac:dyDescent="0.25">
      <c r="A346">
        <v>338</v>
      </c>
      <c r="B346">
        <f t="shared" si="10"/>
        <v>-2.3531629267708127</v>
      </c>
      <c r="C346">
        <f t="shared" si="11"/>
        <v>-3.5620062168898454</v>
      </c>
    </row>
    <row r="347" spans="1:3" x14ac:dyDescent="0.25">
      <c r="A347">
        <v>339</v>
      </c>
      <c r="B347">
        <f t="shared" si="10"/>
        <v>5.0316495617510171</v>
      </c>
      <c r="C347">
        <f t="shared" si="11"/>
        <v>-3.7117378441643978</v>
      </c>
    </row>
    <row r="348" spans="1:3" x14ac:dyDescent="0.25">
      <c r="A348">
        <v>340</v>
      </c>
      <c r="B348">
        <f t="shared" si="10"/>
        <v>1.2046590745597252</v>
      </c>
      <c r="C348">
        <f t="shared" si="11"/>
        <v>6.6512621407724941</v>
      </c>
    </row>
    <row r="349" spans="1:3" x14ac:dyDescent="0.25">
      <c r="A349">
        <v>341</v>
      </c>
      <c r="B349">
        <f t="shared" si="10"/>
        <v>-7.3939665033371806</v>
      </c>
      <c r="C349">
        <f t="shared" si="11"/>
        <v>-1.8240655536920969</v>
      </c>
    </row>
    <row r="350" spans="1:3" x14ac:dyDescent="0.25">
      <c r="A350">
        <v>342</v>
      </c>
      <c r="B350">
        <f t="shared" si="10"/>
        <v>3.6678229564152232</v>
      </c>
      <c r="C350">
        <f t="shared" si="11"/>
        <v>-5.133103921125338</v>
      </c>
    </row>
    <row r="351" spans="1:3" x14ac:dyDescent="0.25">
      <c r="A351">
        <v>343</v>
      </c>
      <c r="B351">
        <f t="shared" si="10"/>
        <v>0.96241541801111985</v>
      </c>
      <c r="C351">
        <f t="shared" si="11"/>
        <v>6.0963154705801808</v>
      </c>
    </row>
    <row r="352" spans="1:3" x14ac:dyDescent="0.25">
      <c r="A352">
        <v>344</v>
      </c>
      <c r="B352">
        <f t="shared" si="10"/>
        <v>1.6864190945393591</v>
      </c>
      <c r="C352">
        <f t="shared" si="11"/>
        <v>5.9179125774646721E-2</v>
      </c>
    </row>
    <row r="353" spans="1:3" x14ac:dyDescent="0.25">
      <c r="A353">
        <v>345</v>
      </c>
      <c r="B353">
        <f t="shared" si="10"/>
        <v>-2.134246945544692</v>
      </c>
      <c r="C353">
        <f t="shared" si="11"/>
        <v>-6.14556988254167</v>
      </c>
    </row>
    <row r="354" spans="1:3" x14ac:dyDescent="0.25">
      <c r="A354">
        <v>346</v>
      </c>
      <c r="B354">
        <f t="shared" si="10"/>
        <v>-4.9465527024839764</v>
      </c>
      <c r="C354">
        <f t="shared" si="11"/>
        <v>5.0557398050235713</v>
      </c>
    </row>
    <row r="355" spans="1:3" x14ac:dyDescent="0.25">
      <c r="A355">
        <v>347</v>
      </c>
      <c r="B355">
        <f t="shared" si="10"/>
        <v>7.5847267571040273</v>
      </c>
      <c r="C355">
        <f t="shared" si="11"/>
        <v>1.9377096300096179</v>
      </c>
    </row>
    <row r="356" spans="1:3" x14ac:dyDescent="0.25">
      <c r="A356">
        <v>348</v>
      </c>
      <c r="B356">
        <f t="shared" si="10"/>
        <v>-0.87674209172368534</v>
      </c>
      <c r="C356">
        <f t="shared" si="11"/>
        <v>-6.6684832703744448</v>
      </c>
    </row>
    <row r="357" spans="1:3" x14ac:dyDescent="0.25">
      <c r="A357">
        <v>349</v>
      </c>
      <c r="B357">
        <f t="shared" si="10"/>
        <v>-2.8091370244027103</v>
      </c>
      <c r="C357">
        <f t="shared" si="11"/>
        <v>3.6124268050581168</v>
      </c>
    </row>
    <row r="358" spans="1:3" x14ac:dyDescent="0.25">
      <c r="A358">
        <v>350</v>
      </c>
      <c r="B358">
        <f t="shared" si="10"/>
        <v>-0.47494805888602543</v>
      </c>
      <c r="C358">
        <f t="shared" si="11"/>
        <v>3.6618832960083729</v>
      </c>
    </row>
    <row r="359" spans="1:3" x14ac:dyDescent="0.25">
      <c r="A359">
        <v>351</v>
      </c>
      <c r="B359">
        <f t="shared" si="10"/>
        <v>-0.62866896582971643</v>
      </c>
      <c r="C359">
        <f t="shared" si="11"/>
        <v>-6.6601891039355321</v>
      </c>
    </row>
    <row r="360" spans="1:3" x14ac:dyDescent="0.25">
      <c r="A360">
        <v>352</v>
      </c>
      <c r="B360">
        <f t="shared" si="10"/>
        <v>6.7409668242747669</v>
      </c>
      <c r="C360">
        <f t="shared" si="11"/>
        <v>1.881349956808664</v>
      </c>
    </row>
    <row r="361" spans="1:3" x14ac:dyDescent="0.25">
      <c r="A361">
        <v>353</v>
      </c>
      <c r="B361">
        <f t="shared" si="10"/>
        <v>-5.2295139699609363</v>
      </c>
      <c r="C361">
        <f t="shared" si="11"/>
        <v>5.0943534380074746</v>
      </c>
    </row>
    <row r="362" spans="1:3" x14ac:dyDescent="0.25">
      <c r="A362">
        <v>354</v>
      </c>
      <c r="B362">
        <f t="shared" si="10"/>
        <v>-2.9212167212964903</v>
      </c>
      <c r="C362">
        <f t="shared" si="11"/>
        <v>-6.1213480917684029</v>
      </c>
    </row>
    <row r="363" spans="1:3" x14ac:dyDescent="0.25">
      <c r="A363">
        <v>355</v>
      </c>
      <c r="B363">
        <f t="shared" si="10"/>
        <v>4.3223169762040889</v>
      </c>
      <c r="C363">
        <f t="shared" si="11"/>
        <v>4.0584957914042508E-4</v>
      </c>
    </row>
    <row r="364" spans="1:3" x14ac:dyDescent="0.25">
      <c r="A364">
        <v>356</v>
      </c>
      <c r="B364">
        <f t="shared" si="10"/>
        <v>-0.23547746505488173</v>
      </c>
      <c r="C364">
        <f t="shared" si="11"/>
        <v>6.1210103057314562</v>
      </c>
    </row>
    <row r="365" spans="1:3" x14ac:dyDescent="0.25">
      <c r="A365">
        <v>357</v>
      </c>
      <c r="B365">
        <f t="shared" si="10"/>
        <v>2.1760135581058528</v>
      </c>
      <c r="C365">
        <f t="shared" si="11"/>
        <v>-5.0948839999843454</v>
      </c>
    </row>
    <row r="366" spans="1:3" x14ac:dyDescent="0.25">
      <c r="A366">
        <v>358</v>
      </c>
      <c r="B366">
        <f t="shared" si="10"/>
        <v>-6.1540516032104478</v>
      </c>
      <c r="C366">
        <f t="shared" si="11"/>
        <v>-1.8805705873951837</v>
      </c>
    </row>
    <row r="367" spans="1:3" x14ac:dyDescent="0.25">
      <c r="A367">
        <v>359</v>
      </c>
      <c r="B367">
        <f t="shared" si="10"/>
        <v>1.1528264100891574</v>
      </c>
      <c r="C367">
        <f t="shared" si="11"/>
        <v>6.6600710016805591</v>
      </c>
    </row>
    <row r="368" spans="1:3" x14ac:dyDescent="0.25">
      <c r="A368">
        <v>360</v>
      </c>
      <c r="B368">
        <f t="shared" si="10"/>
        <v>6.285751941865704</v>
      </c>
      <c r="C368">
        <f t="shared" si="11"/>
        <v>-3.6625643696622614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E0CB6-0D6B-431E-9012-AF5173A2E2D7}">
  <dimension ref="A1:D101"/>
  <sheetViews>
    <sheetView tabSelected="1" topLeftCell="A79" workbookViewId="0">
      <selection activeCell="E80" sqref="E80"/>
    </sheetView>
  </sheetViews>
  <sheetFormatPr baseColWidth="10" defaultRowHeight="15" x14ac:dyDescent="0.25"/>
  <cols>
    <col min="3" max="4" width="12.7109375" bestFit="1" customWidth="1"/>
  </cols>
  <sheetData>
    <row r="1" spans="1:4" x14ac:dyDescent="0.25">
      <c r="A1" t="s">
        <v>288</v>
      </c>
      <c r="B1" t="s">
        <v>289</v>
      </c>
      <c r="C1" t="s">
        <v>290</v>
      </c>
      <c r="D1" t="s">
        <v>291</v>
      </c>
    </row>
    <row r="2" spans="1:4" x14ac:dyDescent="0.25">
      <c r="A2">
        <v>1</v>
      </c>
      <c r="B2">
        <f>-PI()+PI()*2*(A2-1)/100</f>
        <v>-3.1415926535897931</v>
      </c>
      <c r="C2">
        <f>12*SIN(B2)-4*SIN(3*B2)</f>
        <v>0</v>
      </c>
      <c r="D2">
        <f>13*COS(B2)-5*COS(2*B2)-2*COS(3*B2)-COS(4*B2)</f>
        <v>-17</v>
      </c>
    </row>
    <row r="3" spans="1:4" x14ac:dyDescent="0.25">
      <c r="A3">
        <v>2</v>
      </c>
      <c r="B3">
        <f t="shared" ref="B3:B66" si="0">-PI()+PI()*2*(A3-1)/100</f>
        <v>-3.0787608005179972</v>
      </c>
      <c r="C3">
        <f t="shared" ref="C3:C66" si="1">12*SIN(B3)-4*SIN(3*B3)</f>
        <v>-3.9609760088602508E-3</v>
      </c>
      <c r="D3">
        <f t="shared" ref="D3:D66" si="2">13*COS(B3)-5*COS(2*B3)-2*COS(3*B3)-COS(4*B3)</f>
        <v>-16.938929635811171</v>
      </c>
    </row>
    <row r="4" spans="1:4" x14ac:dyDescent="0.25">
      <c r="A4">
        <v>3</v>
      </c>
      <c r="B4">
        <f t="shared" si="0"/>
        <v>-3.0159289474462012</v>
      </c>
      <c r="C4">
        <f t="shared" si="1"/>
        <v>-3.1500592032936092E-2</v>
      </c>
      <c r="D4">
        <f t="shared" si="2"/>
        <v>-16.75716063099873</v>
      </c>
    </row>
    <row r="5" spans="1:4" x14ac:dyDescent="0.25">
      <c r="A5">
        <v>4</v>
      </c>
      <c r="B5">
        <f t="shared" si="0"/>
        <v>-2.9530970943744057</v>
      </c>
      <c r="C5">
        <f t="shared" si="1"/>
        <v>-0.10526859511270592</v>
      </c>
      <c r="D5">
        <f t="shared" si="2"/>
        <v>-16.458929465331593</v>
      </c>
    </row>
    <row r="6" spans="1:4" x14ac:dyDescent="0.25">
      <c r="A6">
        <v>5</v>
      </c>
      <c r="B6">
        <f t="shared" si="0"/>
        <v>-2.8902652413026098</v>
      </c>
      <c r="C6">
        <f t="shared" si="1"/>
        <v>-0.24609022226350419</v>
      </c>
      <c r="D6">
        <f t="shared" si="2"/>
        <v>-16.051004035027695</v>
      </c>
    </row>
    <row r="7" spans="1:4" x14ac:dyDescent="0.25">
      <c r="A7">
        <v>6</v>
      </c>
      <c r="B7">
        <f t="shared" si="0"/>
        <v>-2.8274333882308138</v>
      </c>
      <c r="C7">
        <f t="shared" si="1"/>
        <v>-0.47213595499957961</v>
      </c>
      <c r="D7">
        <f t="shared" si="2"/>
        <v>-15.542266173501734</v>
      </c>
    </row>
    <row r="8" spans="1:4" x14ac:dyDescent="0.25">
      <c r="A8">
        <v>7</v>
      </c>
      <c r="B8">
        <f t="shared" si="0"/>
        <v>-2.7646015351590179</v>
      </c>
      <c r="C8">
        <f t="shared" si="1"/>
        <v>-0.79818642235205761</v>
      </c>
      <c r="D8">
        <f t="shared" si="2"/>
        <v>-14.943169390053493</v>
      </c>
    </row>
    <row r="9" spans="1:4" x14ac:dyDescent="0.25">
      <c r="A9">
        <v>8</v>
      </c>
      <c r="B9">
        <f t="shared" si="0"/>
        <v>-2.7017696820872219</v>
      </c>
      <c r="C9">
        <f t="shared" si="1"/>
        <v>-1.2350188542663503</v>
      </c>
      <c r="D9">
        <f t="shared" si="2"/>
        <v>-14.265110541886262</v>
      </c>
    </row>
    <row r="10" spans="1:4" x14ac:dyDescent="0.25">
      <c r="A10">
        <v>9</v>
      </c>
      <c r="B10">
        <f t="shared" si="0"/>
        <v>-2.6389378290154264</v>
      </c>
      <c r="C10">
        <f t="shared" si="1"/>
        <v>-1.7889371755074963</v>
      </c>
      <c r="D10">
        <f t="shared" si="2"/>
        <v>-13.519760484841511</v>
      </c>
    </row>
    <row r="11" spans="1:4" x14ac:dyDescent="0.25">
      <c r="A11">
        <v>10</v>
      </c>
      <c r="B11">
        <f t="shared" si="0"/>
        <v>-2.5761059759436304</v>
      </c>
      <c r="C11">
        <f t="shared" si="1"/>
        <v>-2.4614627344900488</v>
      </c>
      <c r="D11">
        <f t="shared" si="2"/>
        <v>-12.718401966731477</v>
      </c>
    </row>
    <row r="12" spans="1:4" x14ac:dyDescent="0.25">
      <c r="A12">
        <v>11</v>
      </c>
      <c r="B12">
        <f t="shared" si="0"/>
        <v>-2.5132741228718345</v>
      </c>
      <c r="C12">
        <f t="shared" si="1"/>
        <v>-3.2491969623290644</v>
      </c>
      <c r="D12">
        <f t="shared" si="2"/>
        <v>-11.871322893123999</v>
      </c>
    </row>
    <row r="13" spans="1:4" x14ac:dyDescent="0.25">
      <c r="A13">
        <v>12</v>
      </c>
      <c r="B13">
        <f t="shared" si="0"/>
        <v>-2.4504422698000385</v>
      </c>
      <c r="C13">
        <f t="shared" si="1"/>
        <v>-4.1438611568088266</v>
      </c>
      <c r="D13">
        <f t="shared" si="2"/>
        <v>-10.98730959132906</v>
      </c>
    </row>
    <row r="14" spans="1:4" x14ac:dyDescent="0.25">
      <c r="A14">
        <v>13</v>
      </c>
      <c r="B14">
        <f t="shared" si="0"/>
        <v>-2.3876104167282426</v>
      </c>
      <c r="C14">
        <f t="shared" si="1"/>
        <v>-5.1325123000411121</v>
      </c>
      <c r="D14">
        <f t="shared" si="2"/>
        <v>-10.073278032307813</v>
      </c>
    </row>
    <row r="15" spans="1:4" x14ac:dyDescent="0.25">
      <c r="A15">
        <v>14</v>
      </c>
      <c r="B15">
        <f t="shared" si="0"/>
        <v>-2.3247785636564471</v>
      </c>
      <c r="C15">
        <f t="shared" si="1"/>
        <v>-6.1979275700621788</v>
      </c>
      <c r="D15">
        <f t="shared" si="2"/>
        <v>-9.1340715636634879</v>
      </c>
    </row>
    <row r="16" spans="1:4" x14ac:dyDescent="0.25">
      <c r="A16">
        <v>15</v>
      </c>
      <c r="B16">
        <f t="shared" si="0"/>
        <v>-2.2619467105846511</v>
      </c>
      <c r="C16">
        <f t="shared" si="1"/>
        <v>-7.3191442169026093</v>
      </c>
      <c r="D16">
        <f t="shared" si="2"/>
        <v>-8.1724421680038191</v>
      </c>
    </row>
    <row r="17" spans="1:4" x14ac:dyDescent="0.25">
      <c r="A17">
        <v>16</v>
      </c>
      <c r="B17">
        <f t="shared" si="0"/>
        <v>-2.1991148575128552</v>
      </c>
      <c r="C17">
        <f t="shared" si="1"/>
        <v>-8.4721359549995814</v>
      </c>
      <c r="D17">
        <f t="shared" si="2"/>
        <v>-7.1892193461427718</v>
      </c>
    </row>
    <row r="18" spans="1:4" x14ac:dyDescent="0.25">
      <c r="A18">
        <v>17</v>
      </c>
      <c r="B18">
        <f t="shared" si="0"/>
        <v>-2.1362830044410592</v>
      </c>
      <c r="C18">
        <f t="shared" si="1"/>
        <v>-9.6306021717669683</v>
      </c>
      <c r="D18">
        <f t="shared" si="2"/>
        <v>-6.1836572897818556</v>
      </c>
    </row>
    <row r="19" spans="1:4" x14ac:dyDescent="0.25">
      <c r="A19">
        <v>18</v>
      </c>
      <c r="B19">
        <f t="shared" si="0"/>
        <v>-2.0734511513692633</v>
      </c>
      <c r="C19">
        <f t="shared" si="1"/>
        <v>-10.766842238643623</v>
      </c>
      <c r="D19">
        <f t="shared" si="2"/>
        <v>-5.1539379537187822</v>
      </c>
    </row>
    <row r="20" spans="1:4" x14ac:dyDescent="0.25">
      <c r="A20">
        <v>19</v>
      </c>
      <c r="B20">
        <f t="shared" si="0"/>
        <v>-2.0106192982974678</v>
      </c>
      <c r="C20">
        <f t="shared" si="1"/>
        <v>-11.852684178251652</v>
      </c>
      <c r="D20">
        <f t="shared" si="2"/>
        <v>-4.0977958492740356</v>
      </c>
    </row>
    <row r="21" spans="1:4" x14ac:dyDescent="0.25">
      <c r="A21">
        <v>20</v>
      </c>
      <c r="B21">
        <f t="shared" si="0"/>
        <v>-1.9477874452256718</v>
      </c>
      <c r="C21">
        <f t="shared" si="1"/>
        <v>-12.860434996919306</v>
      </c>
      <c r="D21">
        <f t="shared" si="2"/>
        <v>-3.013220672255108</v>
      </c>
    </row>
    <row r="22" spans="1:4" x14ac:dyDescent="0.25">
      <c r="A22">
        <v>21</v>
      </c>
      <c r="B22">
        <f t="shared" si="0"/>
        <v>-1.8849555921538759</v>
      </c>
      <c r="C22">
        <f t="shared" si="1"/>
        <v>-13.763819204711737</v>
      </c>
      <c r="D22">
        <f t="shared" si="2"/>
        <v>-1.8991869381244193</v>
      </c>
    </row>
    <row r="23" spans="1:4" x14ac:dyDescent="0.25">
      <c r="A23">
        <v>22</v>
      </c>
      <c r="B23">
        <f t="shared" si="0"/>
        <v>-1.8221237390820799</v>
      </c>
      <c r="C23">
        <f t="shared" si="1"/>
        <v>-14.538872443229224</v>
      </c>
      <c r="D23">
        <f t="shared" si="2"/>
        <v>-0.75635613976016502</v>
      </c>
    </row>
    <row r="24" spans="1:4" x14ac:dyDescent="0.25">
      <c r="A24">
        <v>23</v>
      </c>
      <c r="B24">
        <f t="shared" si="0"/>
        <v>-1.7592918860102842</v>
      </c>
      <c r="C24">
        <f t="shared" si="1"/>
        <v>-15.164758710752324</v>
      </c>
      <c r="D24">
        <f t="shared" si="2"/>
        <v>0.41230312244743206</v>
      </c>
    </row>
    <row r="25" spans="1:4" x14ac:dyDescent="0.25">
      <c r="A25">
        <v>24</v>
      </c>
      <c r="B25">
        <f t="shared" si="0"/>
        <v>-1.6964600329384885</v>
      </c>
      <c r="C25">
        <f t="shared" si="1"/>
        <v>-15.624482359326739</v>
      </c>
      <c r="D25">
        <f t="shared" si="2"/>
        <v>1.6010279838939789</v>
      </c>
    </row>
    <row r="26" spans="1:4" x14ac:dyDescent="0.25">
      <c r="A26">
        <v>25</v>
      </c>
      <c r="B26">
        <f t="shared" si="0"/>
        <v>-1.6336281798666925</v>
      </c>
      <c r="C26">
        <f t="shared" si="1"/>
        <v>-15.905469744054013</v>
      </c>
      <c r="D26">
        <f t="shared" si="2"/>
        <v>2.8009509623912341</v>
      </c>
    </row>
    <row r="27" spans="1:4" x14ac:dyDescent="0.25">
      <c r="A27">
        <v>26</v>
      </c>
      <c r="B27">
        <f t="shared" si="0"/>
        <v>-1.5707963267948966</v>
      </c>
      <c r="C27">
        <f t="shared" si="1"/>
        <v>-16</v>
      </c>
      <c r="D27">
        <f t="shared" si="2"/>
        <v>4.0000000000000009</v>
      </c>
    </row>
    <row r="28" spans="1:4" x14ac:dyDescent="0.25">
      <c r="A28">
        <v>27</v>
      </c>
      <c r="B28">
        <f t="shared" si="0"/>
        <v>-1.5079644737231006</v>
      </c>
      <c r="C28">
        <f t="shared" si="1"/>
        <v>-15.905469744054011</v>
      </c>
      <c r="D28">
        <f t="shared" si="2"/>
        <v>5.183029728496285</v>
      </c>
    </row>
    <row r="29" spans="1:4" x14ac:dyDescent="0.25">
      <c r="A29">
        <v>28</v>
      </c>
      <c r="B29">
        <f t="shared" si="0"/>
        <v>-1.4451326206513049</v>
      </c>
      <c r="C29">
        <f t="shared" si="1"/>
        <v>-15.624482359326739</v>
      </c>
      <c r="D29">
        <f t="shared" si="2"/>
        <v>6.3321902673046031</v>
      </c>
    </row>
    <row r="30" spans="1:4" x14ac:dyDescent="0.25">
      <c r="A30">
        <v>29</v>
      </c>
      <c r="B30">
        <f t="shared" si="0"/>
        <v>-1.3823007675795089</v>
      </c>
      <c r="C30">
        <f t="shared" si="1"/>
        <v>-15.164758710752322</v>
      </c>
      <c r="D30">
        <f t="shared" si="2"/>
        <v>7.4275244815922612</v>
      </c>
    </row>
    <row r="31" spans="1:4" x14ac:dyDescent="0.25">
      <c r="A31">
        <v>30</v>
      </c>
      <c r="B31">
        <f t="shared" si="0"/>
        <v>-1.319468914507713</v>
      </c>
      <c r="C31">
        <f t="shared" si="1"/>
        <v>-14.538872443229218</v>
      </c>
      <c r="D31">
        <f t="shared" si="2"/>
        <v>8.4477693502408133</v>
      </c>
    </row>
    <row r="32" spans="1:4" x14ac:dyDescent="0.25">
      <c r="A32">
        <v>31</v>
      </c>
      <c r="B32">
        <f t="shared" si="0"/>
        <v>-1.2566370614359175</v>
      </c>
      <c r="C32">
        <f t="shared" si="1"/>
        <v>-13.763819204711739</v>
      </c>
      <c r="D32">
        <f t="shared" si="2"/>
        <v>9.3713228931239971</v>
      </c>
    </row>
    <row r="33" spans="1:4" x14ac:dyDescent="0.25">
      <c r="A33">
        <v>32</v>
      </c>
      <c r="B33">
        <f t="shared" si="0"/>
        <v>-1.1938052083641215</v>
      </c>
      <c r="C33">
        <f t="shared" si="1"/>
        <v>-12.860434996919309</v>
      </c>
      <c r="D33">
        <f t="shared" si="2"/>
        <v>10.177325907410596</v>
      </c>
    </row>
    <row r="34" spans="1:4" x14ac:dyDescent="0.25">
      <c r="A34">
        <v>33</v>
      </c>
      <c r="B34">
        <f t="shared" si="0"/>
        <v>-1.1309733552923253</v>
      </c>
      <c r="C34">
        <f t="shared" si="1"/>
        <v>-11.85268417825165</v>
      </c>
      <c r="D34">
        <f t="shared" si="2"/>
        <v>10.84679837593238</v>
      </c>
    </row>
    <row r="35" spans="1:4" x14ac:dyDescent="0.25">
      <c r="A35">
        <v>34</v>
      </c>
      <c r="B35">
        <f t="shared" si="0"/>
        <v>-1.0681415022205294</v>
      </c>
      <c r="C35">
        <f t="shared" si="1"/>
        <v>-10.766842238643612</v>
      </c>
      <c r="D35">
        <f t="shared" si="2"/>
        <v>11.3637644866389</v>
      </c>
    </row>
    <row r="36" spans="1:4" x14ac:dyDescent="0.25">
      <c r="A36">
        <v>35</v>
      </c>
      <c r="B36">
        <f t="shared" si="0"/>
        <v>-1.0053096491487334</v>
      </c>
      <c r="C36">
        <f t="shared" si="1"/>
        <v>-9.6306021717669559</v>
      </c>
      <c r="D36">
        <f t="shared" si="2"/>
        <v>11.716298184929965</v>
      </c>
    </row>
    <row r="37" spans="1:4" x14ac:dyDescent="0.25">
      <c r="A37">
        <v>36</v>
      </c>
      <c r="B37">
        <f t="shared" si="0"/>
        <v>-0.94247779607693793</v>
      </c>
      <c r="C37">
        <f t="shared" si="1"/>
        <v>-8.4721359549995796</v>
      </c>
      <c r="D37">
        <f t="shared" si="2"/>
        <v>11.897423278642144</v>
      </c>
    </row>
    <row r="38" spans="1:4" x14ac:dyDescent="0.25">
      <c r="A38">
        <v>37</v>
      </c>
      <c r="B38">
        <f t="shared" si="0"/>
        <v>-0.87964594300514198</v>
      </c>
      <c r="C38">
        <f t="shared" si="1"/>
        <v>-7.3191442169026075</v>
      </c>
      <c r="D38">
        <f t="shared" si="2"/>
        <v>11.905808285637569</v>
      </c>
    </row>
    <row r="39" spans="1:4" x14ac:dyDescent="0.25">
      <c r="A39">
        <v>38</v>
      </c>
      <c r="B39">
        <f t="shared" si="0"/>
        <v>-0.81681408993334603</v>
      </c>
      <c r="C39">
        <f t="shared" si="1"/>
        <v>-6.1979275700621752</v>
      </c>
      <c r="D39">
        <f t="shared" si="2"/>
        <v>11.746206161585576</v>
      </c>
    </row>
    <row r="40" spans="1:4" x14ac:dyDescent="0.25">
      <c r="A40">
        <v>39</v>
      </c>
      <c r="B40">
        <f t="shared" si="0"/>
        <v>-0.75398223686155053</v>
      </c>
      <c r="C40">
        <f t="shared" si="1"/>
        <v>-5.1325123000411104</v>
      </c>
      <c r="D40">
        <f t="shared" si="2"/>
        <v>11.429602239643641</v>
      </c>
    </row>
    <row r="41" spans="1:4" x14ac:dyDescent="0.25">
      <c r="A41">
        <v>40</v>
      </c>
      <c r="B41">
        <f t="shared" si="0"/>
        <v>-0.69115038378975457</v>
      </c>
      <c r="C41">
        <f t="shared" si="1"/>
        <v>-4.1438611568088231</v>
      </c>
      <c r="D41">
        <f t="shared" si="2"/>
        <v>10.973049417248317</v>
      </c>
    </row>
    <row r="42" spans="1:4" x14ac:dyDescent="0.25">
      <c r="A42">
        <v>41</v>
      </c>
      <c r="B42">
        <f t="shared" si="0"/>
        <v>-0.62831853071795862</v>
      </c>
      <c r="C42">
        <f t="shared" si="1"/>
        <v>-3.2491969623290631</v>
      </c>
      <c r="D42">
        <f t="shared" si="2"/>
        <v>10.399186938124421</v>
      </c>
    </row>
    <row r="43" spans="1:4" x14ac:dyDescent="0.25">
      <c r="A43">
        <v>42</v>
      </c>
      <c r="B43">
        <f t="shared" si="0"/>
        <v>-0.56548667764616312</v>
      </c>
      <c r="C43">
        <f t="shared" si="1"/>
        <v>-2.4614627344900515</v>
      </c>
      <c r="D43">
        <f t="shared" si="2"/>
        <v>9.7354570305781323</v>
      </c>
    </row>
    <row r="44" spans="1:4" x14ac:dyDescent="0.25">
      <c r="A44">
        <v>43</v>
      </c>
      <c r="B44">
        <f t="shared" si="0"/>
        <v>-0.50265482457436672</v>
      </c>
      <c r="C44">
        <f t="shared" si="1"/>
        <v>-1.7889371755074945</v>
      </c>
      <c r="D44">
        <f t="shared" si="2"/>
        <v>9.0130511181816857</v>
      </c>
    </row>
    <row r="45" spans="1:4" x14ac:dyDescent="0.25">
      <c r="A45">
        <v>44</v>
      </c>
      <c r="B45">
        <f t="shared" si="0"/>
        <v>-0.43982297150257121</v>
      </c>
      <c r="C45">
        <f t="shared" si="1"/>
        <v>-1.2350188542663481</v>
      </c>
      <c r="D45">
        <f t="shared" si="2"/>
        <v>8.2656332735708222</v>
      </c>
    </row>
    <row r="46" spans="1:4" x14ac:dyDescent="0.25">
      <c r="A46">
        <v>45</v>
      </c>
      <c r="B46">
        <f t="shared" si="0"/>
        <v>-0.37699111843077526</v>
      </c>
      <c r="C46">
        <f t="shared" si="1"/>
        <v>-0.7981864223520585</v>
      </c>
      <c r="D46">
        <f t="shared" si="2"/>
        <v>7.5279020767807507</v>
      </c>
    </row>
    <row r="47" spans="1:4" x14ac:dyDescent="0.25">
      <c r="A47">
        <v>46</v>
      </c>
      <c r="B47">
        <f t="shared" si="0"/>
        <v>-0.31415926535897931</v>
      </c>
      <c r="C47">
        <f t="shared" si="1"/>
        <v>-0.47213595499957872</v>
      </c>
      <c r="D47">
        <f t="shared" si="2"/>
        <v>6.8340622410023633</v>
      </c>
    </row>
    <row r="48" spans="1:4" x14ac:dyDescent="0.25">
      <c r="A48">
        <v>47</v>
      </c>
      <c r="B48">
        <f t="shared" si="0"/>
        <v>-0.2513274122871838</v>
      </c>
      <c r="C48">
        <f t="shared" si="1"/>
        <v>-0.24609022226350419</v>
      </c>
      <c r="D48">
        <f t="shared" si="2"/>
        <v>6.2162836446310701</v>
      </c>
    </row>
    <row r="49" spans="1:4" x14ac:dyDescent="0.25">
      <c r="A49">
        <v>48</v>
      </c>
      <c r="B49">
        <f t="shared" si="0"/>
        <v>-0.18849555921538741</v>
      </c>
      <c r="C49">
        <f t="shared" si="1"/>
        <v>-0.10526859511270903</v>
      </c>
      <c r="D49">
        <f t="shared" si="2"/>
        <v>5.7032273516062526</v>
      </c>
    </row>
    <row r="50" spans="1:4" x14ac:dyDescent="0.25">
      <c r="A50">
        <v>49</v>
      </c>
      <c r="B50">
        <f t="shared" si="0"/>
        <v>-0.1256637061435919</v>
      </c>
      <c r="C50">
        <f t="shared" si="1"/>
        <v>-3.1500592032939423E-2</v>
      </c>
      <c r="D50">
        <f t="shared" si="2"/>
        <v>5.3187156596246901</v>
      </c>
    </row>
    <row r="51" spans="1:4" x14ac:dyDescent="0.25">
      <c r="A51">
        <v>50</v>
      </c>
      <c r="B51">
        <f t="shared" si="0"/>
        <v>-6.2831853071795951E-2</v>
      </c>
      <c r="C51">
        <f t="shared" si="1"/>
        <v>-3.9609760088619161E-3</v>
      </c>
      <c r="D51">
        <f t="shared" si="2"/>
        <v>5.0806163004091331</v>
      </c>
    </row>
    <row r="52" spans="1:4" x14ac:dyDescent="0.25">
      <c r="A52">
        <v>51</v>
      </c>
      <c r="B52">
        <f t="shared" si="0"/>
        <v>0</v>
      </c>
      <c r="C52">
        <f t="shared" si="1"/>
        <v>0</v>
      </c>
      <c r="D52">
        <f t="shared" si="2"/>
        <v>5</v>
      </c>
    </row>
    <row r="53" spans="1:4" x14ac:dyDescent="0.25">
      <c r="A53">
        <v>52</v>
      </c>
      <c r="B53">
        <f t="shared" si="0"/>
        <v>6.2831853071795951E-2</v>
      </c>
      <c r="C53">
        <f t="shared" si="1"/>
        <v>3.9609760088619161E-3</v>
      </c>
      <c r="D53">
        <f t="shared" si="2"/>
        <v>5.0806163004091331</v>
      </c>
    </row>
    <row r="54" spans="1:4" x14ac:dyDescent="0.25">
      <c r="A54">
        <v>53</v>
      </c>
      <c r="B54">
        <f t="shared" si="0"/>
        <v>0.1256637061435919</v>
      </c>
      <c r="C54">
        <f t="shared" si="1"/>
        <v>3.1500592032939423E-2</v>
      </c>
      <c r="D54">
        <f t="shared" si="2"/>
        <v>5.3187156596246901</v>
      </c>
    </row>
    <row r="55" spans="1:4" x14ac:dyDescent="0.25">
      <c r="A55">
        <v>54</v>
      </c>
      <c r="B55">
        <f t="shared" si="0"/>
        <v>0.18849555921538785</v>
      </c>
      <c r="C55">
        <f t="shared" si="1"/>
        <v>0.10526859511270947</v>
      </c>
      <c r="D55">
        <f t="shared" si="2"/>
        <v>5.7032273516062553</v>
      </c>
    </row>
    <row r="56" spans="1:4" x14ac:dyDescent="0.25">
      <c r="A56">
        <v>55</v>
      </c>
      <c r="B56">
        <f t="shared" si="0"/>
        <v>0.25132741228718336</v>
      </c>
      <c r="C56">
        <f t="shared" si="1"/>
        <v>0.24609022226350241</v>
      </c>
      <c r="D56">
        <f t="shared" si="2"/>
        <v>6.2162836446310674</v>
      </c>
    </row>
    <row r="57" spans="1:4" x14ac:dyDescent="0.25">
      <c r="A57">
        <v>56</v>
      </c>
      <c r="B57">
        <f t="shared" si="0"/>
        <v>0.31415926535897931</v>
      </c>
      <c r="C57">
        <f t="shared" si="1"/>
        <v>0.47213595499957872</v>
      </c>
      <c r="D57">
        <f t="shared" si="2"/>
        <v>6.8340622410023633</v>
      </c>
    </row>
    <row r="58" spans="1:4" x14ac:dyDescent="0.25">
      <c r="A58">
        <v>57</v>
      </c>
      <c r="B58">
        <f t="shared" si="0"/>
        <v>0.37699111843077526</v>
      </c>
      <c r="C58">
        <f t="shared" si="1"/>
        <v>0.7981864223520585</v>
      </c>
      <c r="D58">
        <f t="shared" si="2"/>
        <v>7.5279020767807507</v>
      </c>
    </row>
    <row r="59" spans="1:4" x14ac:dyDescent="0.25">
      <c r="A59">
        <v>58</v>
      </c>
      <c r="B59">
        <f t="shared" si="0"/>
        <v>0.43982297150257077</v>
      </c>
      <c r="C59">
        <f t="shared" si="1"/>
        <v>1.2350188542663449</v>
      </c>
      <c r="D59">
        <f t="shared" si="2"/>
        <v>8.2656332735708169</v>
      </c>
    </row>
    <row r="60" spans="1:4" x14ac:dyDescent="0.25">
      <c r="A60">
        <v>59</v>
      </c>
      <c r="B60">
        <f t="shared" si="0"/>
        <v>0.50265482457436717</v>
      </c>
      <c r="C60">
        <f t="shared" si="1"/>
        <v>1.7889371755074999</v>
      </c>
      <c r="D60">
        <f t="shared" si="2"/>
        <v>9.0130511181816928</v>
      </c>
    </row>
    <row r="61" spans="1:4" x14ac:dyDescent="0.25">
      <c r="A61">
        <v>60</v>
      </c>
      <c r="B61">
        <f t="shared" si="0"/>
        <v>0.56548667764616267</v>
      </c>
      <c r="C61">
        <f t="shared" si="1"/>
        <v>2.461462734490047</v>
      </c>
      <c r="D61">
        <f t="shared" si="2"/>
        <v>9.7354570305781323</v>
      </c>
    </row>
    <row r="62" spans="1:4" x14ac:dyDescent="0.25">
      <c r="A62">
        <v>61</v>
      </c>
      <c r="B62">
        <f t="shared" si="0"/>
        <v>0.62831853071795818</v>
      </c>
      <c r="C62">
        <f t="shared" si="1"/>
        <v>3.2491969623290573</v>
      </c>
      <c r="D62">
        <f t="shared" si="2"/>
        <v>10.399186938124416</v>
      </c>
    </row>
    <row r="63" spans="1:4" x14ac:dyDescent="0.25">
      <c r="A63">
        <v>62</v>
      </c>
      <c r="B63">
        <f t="shared" si="0"/>
        <v>0.69115038378975457</v>
      </c>
      <c r="C63">
        <f t="shared" si="1"/>
        <v>4.1438611568088231</v>
      </c>
      <c r="D63">
        <f t="shared" si="2"/>
        <v>10.973049417248317</v>
      </c>
    </row>
    <row r="64" spans="1:4" x14ac:dyDescent="0.25">
      <c r="A64">
        <v>63</v>
      </c>
      <c r="B64">
        <f t="shared" si="0"/>
        <v>0.75398223686155008</v>
      </c>
      <c r="C64">
        <f t="shared" si="1"/>
        <v>5.1325123000411033</v>
      </c>
      <c r="D64">
        <f t="shared" si="2"/>
        <v>11.429602239643641</v>
      </c>
    </row>
    <row r="65" spans="1:4" x14ac:dyDescent="0.25">
      <c r="A65">
        <v>64</v>
      </c>
      <c r="B65">
        <f t="shared" si="0"/>
        <v>0.81681408993334648</v>
      </c>
      <c r="C65">
        <f t="shared" si="1"/>
        <v>6.1979275700621823</v>
      </c>
      <c r="D65">
        <f t="shared" si="2"/>
        <v>11.746206161585578</v>
      </c>
    </row>
    <row r="66" spans="1:4" x14ac:dyDescent="0.25">
      <c r="A66">
        <v>65</v>
      </c>
      <c r="B66">
        <f t="shared" si="0"/>
        <v>0.87964594300514243</v>
      </c>
      <c r="C66">
        <f t="shared" si="1"/>
        <v>7.3191442169026164</v>
      </c>
      <c r="D66">
        <f t="shared" si="2"/>
        <v>11.905808285637567</v>
      </c>
    </row>
    <row r="67" spans="1:4" x14ac:dyDescent="0.25">
      <c r="A67">
        <v>66</v>
      </c>
      <c r="B67">
        <f t="shared" ref="B67:B101" si="3">-PI()+PI()*2*(A67-1)/100</f>
        <v>0.94247779607693793</v>
      </c>
      <c r="C67">
        <f t="shared" ref="C67:C101" si="4">12*SIN(B67)-4*SIN(3*B67)</f>
        <v>8.4721359549995796</v>
      </c>
      <c r="D67">
        <f t="shared" ref="D67:D101" si="5">13*COS(B67)-5*COS(2*B67)-2*COS(3*B67)-COS(4*B67)</f>
        <v>11.897423278642144</v>
      </c>
    </row>
    <row r="68" spans="1:4" x14ac:dyDescent="0.25">
      <c r="A68">
        <v>67</v>
      </c>
      <c r="B68">
        <f t="shared" si="3"/>
        <v>1.0053096491487343</v>
      </c>
      <c r="C68">
        <f t="shared" si="4"/>
        <v>9.6306021717669719</v>
      </c>
      <c r="D68">
        <f t="shared" si="5"/>
        <v>11.716298184929963</v>
      </c>
    </row>
    <row r="69" spans="1:4" x14ac:dyDescent="0.25">
      <c r="A69">
        <v>68</v>
      </c>
      <c r="B69">
        <f t="shared" si="3"/>
        <v>1.0681415022205298</v>
      </c>
      <c r="C69">
        <f t="shared" si="4"/>
        <v>10.766842238643621</v>
      </c>
      <c r="D69">
        <f t="shared" si="5"/>
        <v>11.363764486638898</v>
      </c>
    </row>
    <row r="70" spans="1:4" x14ac:dyDescent="0.25">
      <c r="A70">
        <v>69</v>
      </c>
      <c r="B70">
        <f t="shared" si="3"/>
        <v>1.1309733552923262</v>
      </c>
      <c r="C70">
        <f t="shared" si="4"/>
        <v>11.852684178251664</v>
      </c>
      <c r="D70">
        <f t="shared" si="5"/>
        <v>10.846798375932373</v>
      </c>
    </row>
    <row r="71" spans="1:4" x14ac:dyDescent="0.25">
      <c r="A71">
        <v>70</v>
      </c>
      <c r="B71">
        <f t="shared" si="3"/>
        <v>1.1938052083641217</v>
      </c>
      <c r="C71">
        <f t="shared" si="4"/>
        <v>12.860434996919311</v>
      </c>
      <c r="D71">
        <f t="shared" si="5"/>
        <v>10.177325907410593</v>
      </c>
    </row>
    <row r="72" spans="1:4" x14ac:dyDescent="0.25">
      <c r="A72">
        <v>71</v>
      </c>
      <c r="B72">
        <f t="shared" si="3"/>
        <v>1.2566370614359172</v>
      </c>
      <c r="C72">
        <f t="shared" si="4"/>
        <v>13.763819204711734</v>
      </c>
      <c r="D72">
        <f t="shared" si="5"/>
        <v>9.3713228931240007</v>
      </c>
    </row>
    <row r="73" spans="1:4" x14ac:dyDescent="0.25">
      <c r="A73">
        <v>72</v>
      </c>
      <c r="B73">
        <f t="shared" si="3"/>
        <v>1.3194689145077136</v>
      </c>
      <c r="C73">
        <f t="shared" si="4"/>
        <v>14.538872443229225</v>
      </c>
      <c r="D73">
        <f t="shared" si="5"/>
        <v>8.4477693502408027</v>
      </c>
    </row>
    <row r="74" spans="1:4" x14ac:dyDescent="0.25">
      <c r="A74">
        <v>73</v>
      </c>
      <c r="B74">
        <f t="shared" si="3"/>
        <v>1.3823007675795091</v>
      </c>
      <c r="C74">
        <f t="shared" si="4"/>
        <v>15.164758710752325</v>
      </c>
      <c r="D74">
        <f t="shared" si="5"/>
        <v>7.4275244815922568</v>
      </c>
    </row>
    <row r="75" spans="1:4" x14ac:dyDescent="0.25">
      <c r="A75">
        <v>74</v>
      </c>
      <c r="B75">
        <f t="shared" si="3"/>
        <v>1.4451326206513047</v>
      </c>
      <c r="C75">
        <f t="shared" si="4"/>
        <v>15.624482359326738</v>
      </c>
      <c r="D75">
        <f t="shared" si="5"/>
        <v>6.3321902673046067</v>
      </c>
    </row>
    <row r="76" spans="1:4" x14ac:dyDescent="0.25">
      <c r="A76">
        <v>75</v>
      </c>
      <c r="B76">
        <f t="shared" si="3"/>
        <v>1.5079644737231011</v>
      </c>
      <c r="C76">
        <f t="shared" si="4"/>
        <v>15.905469744054013</v>
      </c>
      <c r="D76">
        <f t="shared" si="5"/>
        <v>5.1830297284962761</v>
      </c>
    </row>
    <row r="77" spans="1:4" x14ac:dyDescent="0.25">
      <c r="A77">
        <v>76</v>
      </c>
      <c r="B77">
        <f t="shared" si="3"/>
        <v>1.5707963267948966</v>
      </c>
      <c r="C77">
        <f t="shared" si="4"/>
        <v>16</v>
      </c>
      <c r="D77">
        <f t="shared" si="5"/>
        <v>4.0000000000000009</v>
      </c>
    </row>
    <row r="78" spans="1:4" x14ac:dyDescent="0.25">
      <c r="A78">
        <v>77</v>
      </c>
      <c r="B78">
        <f t="shared" si="3"/>
        <v>1.6336281798666921</v>
      </c>
      <c r="C78">
        <f t="shared" si="4"/>
        <v>15.905469744054013</v>
      </c>
      <c r="D78">
        <f t="shared" si="5"/>
        <v>2.800950962391243</v>
      </c>
    </row>
    <row r="79" spans="1:4" x14ac:dyDescent="0.25">
      <c r="A79">
        <v>78</v>
      </c>
      <c r="B79">
        <f t="shared" si="3"/>
        <v>1.6964600329384885</v>
      </c>
      <c r="C79">
        <f t="shared" si="4"/>
        <v>15.624482359326739</v>
      </c>
      <c r="D79">
        <f t="shared" si="5"/>
        <v>1.6010279838939789</v>
      </c>
    </row>
    <row r="80" spans="1:4" x14ac:dyDescent="0.25">
      <c r="A80">
        <v>79</v>
      </c>
      <c r="B80">
        <f t="shared" si="3"/>
        <v>1.759291886010284</v>
      </c>
      <c r="C80">
        <f t="shared" si="4"/>
        <v>15.164758710752327</v>
      </c>
      <c r="D80">
        <f t="shared" si="5"/>
        <v>0.41230312244743694</v>
      </c>
    </row>
    <row r="81" spans="1:4" x14ac:dyDescent="0.25">
      <c r="A81">
        <v>80</v>
      </c>
      <c r="B81">
        <f t="shared" si="3"/>
        <v>1.8221237390820804</v>
      </c>
      <c r="C81">
        <f t="shared" si="4"/>
        <v>14.538872443229216</v>
      </c>
      <c r="D81">
        <f t="shared" si="5"/>
        <v>-0.75635613976017368</v>
      </c>
    </row>
    <row r="82" spans="1:4" x14ac:dyDescent="0.25">
      <c r="A82">
        <v>81</v>
      </c>
      <c r="B82">
        <f t="shared" si="3"/>
        <v>1.8849555921538759</v>
      </c>
      <c r="C82">
        <f t="shared" si="4"/>
        <v>13.763819204711737</v>
      </c>
      <c r="D82">
        <f t="shared" si="5"/>
        <v>-1.8991869381244193</v>
      </c>
    </row>
    <row r="83" spans="1:4" x14ac:dyDescent="0.25">
      <c r="A83">
        <v>82</v>
      </c>
      <c r="B83">
        <f t="shared" si="3"/>
        <v>1.9477874452256714</v>
      </c>
      <c r="C83">
        <f t="shared" si="4"/>
        <v>12.860434996919313</v>
      </c>
      <c r="D83">
        <f t="shared" si="5"/>
        <v>-3.0132206722551009</v>
      </c>
    </row>
    <row r="84" spans="1:4" x14ac:dyDescent="0.25">
      <c r="A84">
        <v>83</v>
      </c>
      <c r="B84">
        <f t="shared" si="3"/>
        <v>2.0106192982974669</v>
      </c>
      <c r="C84">
        <f t="shared" si="4"/>
        <v>11.852684178251668</v>
      </c>
      <c r="D84">
        <f t="shared" si="5"/>
        <v>-4.0977958492740196</v>
      </c>
    </row>
    <row r="85" spans="1:4" x14ac:dyDescent="0.25">
      <c r="A85">
        <v>84</v>
      </c>
      <c r="B85">
        <f t="shared" si="3"/>
        <v>2.0734511513692642</v>
      </c>
      <c r="C85">
        <f t="shared" si="4"/>
        <v>10.766842238643605</v>
      </c>
      <c r="D85">
        <f t="shared" si="5"/>
        <v>-5.1539379537187964</v>
      </c>
    </row>
    <row r="86" spans="1:4" x14ac:dyDescent="0.25">
      <c r="A86">
        <v>85</v>
      </c>
      <c r="B86">
        <f t="shared" si="3"/>
        <v>2.1362830044410597</v>
      </c>
      <c r="C86">
        <f t="shared" si="4"/>
        <v>9.6306021717669594</v>
      </c>
      <c r="D86">
        <f t="shared" si="5"/>
        <v>-6.1836572897818645</v>
      </c>
    </row>
    <row r="87" spans="1:4" x14ac:dyDescent="0.25">
      <c r="A87">
        <v>86</v>
      </c>
      <c r="B87">
        <f t="shared" si="3"/>
        <v>2.1991148575128552</v>
      </c>
      <c r="C87">
        <f t="shared" si="4"/>
        <v>8.4721359549995814</v>
      </c>
      <c r="D87">
        <f t="shared" si="5"/>
        <v>-7.1892193461427718</v>
      </c>
    </row>
    <row r="88" spans="1:4" x14ac:dyDescent="0.25">
      <c r="A88">
        <v>87</v>
      </c>
      <c r="B88">
        <f t="shared" si="3"/>
        <v>2.2619467105846507</v>
      </c>
      <c r="C88">
        <f t="shared" si="4"/>
        <v>7.3191442169026173</v>
      </c>
      <c r="D88">
        <f t="shared" si="5"/>
        <v>-8.172442168003812</v>
      </c>
    </row>
    <row r="89" spans="1:4" x14ac:dyDescent="0.25">
      <c r="A89">
        <v>88</v>
      </c>
      <c r="B89">
        <f t="shared" si="3"/>
        <v>2.3247785636564462</v>
      </c>
      <c r="C89">
        <f t="shared" si="4"/>
        <v>6.197927570062193</v>
      </c>
      <c r="D89">
        <f t="shared" si="5"/>
        <v>-9.1340715636634737</v>
      </c>
    </row>
    <row r="90" spans="1:4" x14ac:dyDescent="0.25">
      <c r="A90">
        <v>89</v>
      </c>
      <c r="B90">
        <f t="shared" si="3"/>
        <v>2.3876104167282426</v>
      </c>
      <c r="C90">
        <f t="shared" si="4"/>
        <v>5.1325123000411121</v>
      </c>
      <c r="D90">
        <f t="shared" si="5"/>
        <v>-10.073278032307813</v>
      </c>
    </row>
    <row r="91" spans="1:4" x14ac:dyDescent="0.25">
      <c r="A91">
        <v>90</v>
      </c>
      <c r="B91">
        <f t="shared" si="3"/>
        <v>2.450442269800039</v>
      </c>
      <c r="C91">
        <f t="shared" si="4"/>
        <v>4.1438611568088186</v>
      </c>
      <c r="D91">
        <f t="shared" si="5"/>
        <v>-10.987309591329065</v>
      </c>
    </row>
    <row r="92" spans="1:4" x14ac:dyDescent="0.25">
      <c r="A92">
        <v>91</v>
      </c>
      <c r="B92">
        <f t="shared" si="3"/>
        <v>2.5132741228718345</v>
      </c>
      <c r="C92">
        <f t="shared" si="4"/>
        <v>3.2491969623290644</v>
      </c>
      <c r="D92">
        <f t="shared" si="5"/>
        <v>-11.871322893123999</v>
      </c>
    </row>
    <row r="93" spans="1:4" x14ac:dyDescent="0.25">
      <c r="A93">
        <v>92</v>
      </c>
      <c r="B93">
        <f t="shared" si="3"/>
        <v>2.57610597594363</v>
      </c>
      <c r="C93">
        <f t="shared" si="4"/>
        <v>2.4614627344900533</v>
      </c>
      <c r="D93">
        <f t="shared" si="5"/>
        <v>-12.718401966731474</v>
      </c>
    </row>
    <row r="94" spans="1:4" x14ac:dyDescent="0.25">
      <c r="A94">
        <v>93</v>
      </c>
      <c r="B94">
        <f t="shared" si="3"/>
        <v>2.6389378290154255</v>
      </c>
      <c r="C94">
        <f t="shared" si="4"/>
        <v>1.7889371755075048</v>
      </c>
      <c r="D94">
        <f t="shared" si="5"/>
        <v>-13.5197604848415</v>
      </c>
    </row>
    <row r="95" spans="1:4" x14ac:dyDescent="0.25">
      <c r="A95">
        <v>94</v>
      </c>
      <c r="B95">
        <f t="shared" si="3"/>
        <v>2.7017696820872219</v>
      </c>
      <c r="C95">
        <f t="shared" si="4"/>
        <v>1.2350188542663503</v>
      </c>
      <c r="D95">
        <f t="shared" si="5"/>
        <v>-14.265110541886262</v>
      </c>
    </row>
    <row r="96" spans="1:4" x14ac:dyDescent="0.25">
      <c r="A96">
        <v>95</v>
      </c>
      <c r="B96">
        <f t="shared" si="3"/>
        <v>2.7646015351590183</v>
      </c>
      <c r="C96">
        <f t="shared" si="4"/>
        <v>0.79818642235205628</v>
      </c>
      <c r="D96">
        <f t="shared" si="5"/>
        <v>-14.943169390053498</v>
      </c>
    </row>
    <row r="97" spans="1:4" x14ac:dyDescent="0.25">
      <c r="A97">
        <v>96</v>
      </c>
      <c r="B97">
        <f t="shared" si="3"/>
        <v>2.8274333882308138</v>
      </c>
      <c r="C97">
        <f t="shared" si="4"/>
        <v>0.47213595499957961</v>
      </c>
      <c r="D97">
        <f t="shared" si="5"/>
        <v>-15.542266173501734</v>
      </c>
    </row>
    <row r="98" spans="1:4" x14ac:dyDescent="0.25">
      <c r="A98">
        <v>97</v>
      </c>
      <c r="B98">
        <f t="shared" si="3"/>
        <v>2.8902652413026093</v>
      </c>
      <c r="C98">
        <f t="shared" si="4"/>
        <v>0.24609022226350374</v>
      </c>
      <c r="D98">
        <f t="shared" si="5"/>
        <v>-16.051004035027692</v>
      </c>
    </row>
    <row r="99" spans="1:4" x14ac:dyDescent="0.25">
      <c r="A99">
        <v>98</v>
      </c>
      <c r="B99">
        <f t="shared" si="3"/>
        <v>2.9530970943744057</v>
      </c>
      <c r="C99">
        <f t="shared" si="4"/>
        <v>0.10526859511270592</v>
      </c>
      <c r="D99">
        <f t="shared" si="5"/>
        <v>-16.458929465331593</v>
      </c>
    </row>
    <row r="100" spans="1:4" x14ac:dyDescent="0.25">
      <c r="A100">
        <v>99</v>
      </c>
      <c r="B100">
        <f t="shared" si="3"/>
        <v>3.0159289474462012</v>
      </c>
      <c r="C100">
        <f t="shared" si="4"/>
        <v>3.1500592032936092E-2</v>
      </c>
      <c r="D100">
        <f t="shared" si="5"/>
        <v>-16.75716063099873</v>
      </c>
    </row>
    <row r="101" spans="1:4" x14ac:dyDescent="0.25">
      <c r="A101">
        <v>100</v>
      </c>
      <c r="B101">
        <f t="shared" si="3"/>
        <v>3.0787608005179976</v>
      </c>
      <c r="C101">
        <f t="shared" si="4"/>
        <v>3.9609760088619161E-3</v>
      </c>
      <c r="D101">
        <f t="shared" si="5"/>
        <v>-16.938929635811174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E5151-EF0C-41B1-B7FC-8A8FF34A0223}">
  <dimension ref="C5:AA377"/>
  <sheetViews>
    <sheetView topLeftCell="B24" workbookViewId="0">
      <selection activeCell="Z8" sqref="Z8"/>
    </sheetView>
  </sheetViews>
  <sheetFormatPr baseColWidth="10" defaultColWidth="9.140625" defaultRowHeight="15" x14ac:dyDescent="0.25"/>
  <cols>
    <col min="18" max="18" width="11.140625" bestFit="1" customWidth="1"/>
    <col min="19" max="19" width="16.5703125" bestFit="1" customWidth="1"/>
    <col min="22" max="22" width="13.42578125" bestFit="1" customWidth="1"/>
    <col min="23" max="23" width="15.5703125" bestFit="1" customWidth="1"/>
    <col min="26" max="26" width="23.28515625" bestFit="1" customWidth="1"/>
    <col min="27" max="27" width="15.5703125" bestFit="1" customWidth="1"/>
  </cols>
  <sheetData>
    <row r="5" spans="3:27" ht="18.75" x14ac:dyDescent="0.3">
      <c r="C5" s="15" t="s">
        <v>19</v>
      </c>
      <c r="M5" s="16"/>
    </row>
    <row r="6" spans="3:27" x14ac:dyDescent="0.25">
      <c r="C6" s="17" t="s">
        <v>20</v>
      </c>
      <c r="M6" s="16"/>
    </row>
    <row r="7" spans="3:27" x14ac:dyDescent="0.25">
      <c r="M7" s="16"/>
    </row>
    <row r="8" spans="3:27" x14ac:dyDescent="0.25">
      <c r="C8" s="24" t="s">
        <v>21</v>
      </c>
      <c r="D8" s="18" t="s">
        <v>22</v>
      </c>
      <c r="E8" s="18" t="s">
        <v>23</v>
      </c>
      <c r="F8" s="19" t="s">
        <v>24</v>
      </c>
      <c r="G8" s="19" t="s">
        <v>0</v>
      </c>
      <c r="H8" s="19" t="s">
        <v>25</v>
      </c>
      <c r="I8" s="19" t="s">
        <v>26</v>
      </c>
      <c r="J8" s="19" t="s">
        <v>27</v>
      </c>
      <c r="K8" s="20" t="s">
        <v>28</v>
      </c>
      <c r="L8" s="19" t="s">
        <v>29</v>
      </c>
      <c r="M8" s="19" t="s">
        <v>30</v>
      </c>
      <c r="N8" s="19" t="s">
        <v>31</v>
      </c>
      <c r="O8" s="19" t="s">
        <v>4</v>
      </c>
      <c r="P8" s="19" t="s">
        <v>32</v>
      </c>
      <c r="Q8" s="19" t="s">
        <v>33</v>
      </c>
      <c r="R8" s="19" t="s">
        <v>34</v>
      </c>
      <c r="S8" s="19" t="s">
        <v>35</v>
      </c>
      <c r="V8" s="25" t="s">
        <v>126</v>
      </c>
      <c r="W8" t="s">
        <v>131</v>
      </c>
      <c r="Z8" s="25" t="s">
        <v>126</v>
      </c>
      <c r="AA8" t="s">
        <v>131</v>
      </c>
    </row>
    <row r="9" spans="3:27" x14ac:dyDescent="0.25">
      <c r="C9" s="21">
        <v>1001</v>
      </c>
      <c r="D9" s="22">
        <v>43127</v>
      </c>
      <c r="E9" s="21">
        <v>27</v>
      </c>
      <c r="F9" t="s">
        <v>36</v>
      </c>
      <c r="G9" t="s">
        <v>37</v>
      </c>
      <c r="H9" t="s">
        <v>38</v>
      </c>
      <c r="I9" t="s">
        <v>39</v>
      </c>
      <c r="J9" t="s">
        <v>40</v>
      </c>
      <c r="K9" s="22">
        <v>43129</v>
      </c>
      <c r="L9" t="s">
        <v>41</v>
      </c>
      <c r="M9" t="s">
        <v>42</v>
      </c>
      <c r="N9" t="s">
        <v>43</v>
      </c>
      <c r="O9" t="s">
        <v>44</v>
      </c>
      <c r="P9" s="14">
        <v>196</v>
      </c>
      <c r="Q9">
        <v>49</v>
      </c>
      <c r="R9" s="14">
        <f>Tabla13[[#This Row],[Precio unitario]]*Tabla13[[#This Row],[Cantidad]]</f>
        <v>9604</v>
      </c>
      <c r="S9" s="14">
        <v>931.58799999999997</v>
      </c>
      <c r="V9" s="26" t="s">
        <v>132</v>
      </c>
      <c r="W9">
        <v>460709.76000000007</v>
      </c>
      <c r="Z9" s="26" t="s">
        <v>86</v>
      </c>
      <c r="AA9">
        <v>1313876.6200000001</v>
      </c>
    </row>
    <row r="10" spans="3:27" x14ac:dyDescent="0.25">
      <c r="C10" s="21">
        <v>1002</v>
      </c>
      <c r="D10" s="22">
        <v>43127</v>
      </c>
      <c r="E10" s="21">
        <v>27</v>
      </c>
      <c r="F10" t="s">
        <v>36</v>
      </c>
      <c r="G10" t="s">
        <v>37</v>
      </c>
      <c r="H10" t="s">
        <v>38</v>
      </c>
      <c r="I10" t="s">
        <v>39</v>
      </c>
      <c r="J10" t="s">
        <v>40</v>
      </c>
      <c r="K10" s="22">
        <v>43129</v>
      </c>
      <c r="L10" t="s">
        <v>41</v>
      </c>
      <c r="M10" t="s">
        <v>42</v>
      </c>
      <c r="N10" t="s">
        <v>45</v>
      </c>
      <c r="O10" t="s">
        <v>46</v>
      </c>
      <c r="P10" s="14">
        <v>49</v>
      </c>
      <c r="Q10">
        <v>47</v>
      </c>
      <c r="R10" s="23">
        <f>Tabla13[[#This Row],[Precio unitario]]*Tabla13[[#This Row],[Cantidad]]</f>
        <v>2303</v>
      </c>
      <c r="S10" s="14">
        <v>232.60300000000001</v>
      </c>
      <c r="V10" s="26" t="s">
        <v>133</v>
      </c>
      <c r="W10">
        <v>279377</v>
      </c>
      <c r="Z10" s="26" t="s">
        <v>49</v>
      </c>
      <c r="AA10">
        <v>940527</v>
      </c>
    </row>
    <row r="11" spans="3:27" x14ac:dyDescent="0.25">
      <c r="C11" s="21">
        <v>1003</v>
      </c>
      <c r="D11" s="22">
        <v>43104</v>
      </c>
      <c r="E11" s="21">
        <v>4</v>
      </c>
      <c r="F11" t="s">
        <v>47</v>
      </c>
      <c r="G11" t="s">
        <v>48</v>
      </c>
      <c r="H11" t="s">
        <v>48</v>
      </c>
      <c r="I11" t="s">
        <v>49</v>
      </c>
      <c r="J11" t="s">
        <v>50</v>
      </c>
      <c r="K11" s="22">
        <v>43106</v>
      </c>
      <c r="L11" t="s">
        <v>51</v>
      </c>
      <c r="M11" t="s">
        <v>52</v>
      </c>
      <c r="N11" t="s">
        <v>53</v>
      </c>
      <c r="O11" t="s">
        <v>46</v>
      </c>
      <c r="P11" s="14">
        <v>420</v>
      </c>
      <c r="Q11">
        <v>69</v>
      </c>
      <c r="R11" s="23">
        <f>Tabla13[[#This Row],[Precio unitario]]*Tabla13[[#This Row],[Cantidad]]</f>
        <v>28980</v>
      </c>
      <c r="S11" s="14">
        <v>2782.08</v>
      </c>
      <c r="V11" s="26" t="s">
        <v>134</v>
      </c>
      <c r="W11">
        <v>431936.39999999997</v>
      </c>
      <c r="Z11" s="26" t="s">
        <v>68</v>
      </c>
      <c r="AA11">
        <v>228907</v>
      </c>
    </row>
    <row r="12" spans="3:27" x14ac:dyDescent="0.25">
      <c r="C12" s="21">
        <v>1004</v>
      </c>
      <c r="D12" s="22">
        <v>43104</v>
      </c>
      <c r="E12" s="21">
        <v>4</v>
      </c>
      <c r="F12" t="s">
        <v>47</v>
      </c>
      <c r="G12" t="s">
        <v>48</v>
      </c>
      <c r="H12" t="s">
        <v>48</v>
      </c>
      <c r="I12" t="s">
        <v>49</v>
      </c>
      <c r="J12" t="s">
        <v>50</v>
      </c>
      <c r="K12" s="22">
        <v>43106</v>
      </c>
      <c r="L12" t="s">
        <v>51</v>
      </c>
      <c r="M12" t="s">
        <v>52</v>
      </c>
      <c r="N12" t="s">
        <v>54</v>
      </c>
      <c r="O12" t="s">
        <v>46</v>
      </c>
      <c r="P12" s="14">
        <v>742</v>
      </c>
      <c r="Q12">
        <v>89</v>
      </c>
      <c r="R12" s="23">
        <f>Tabla13[[#This Row],[Precio unitario]]*Tabla13[[#This Row],[Cantidad]]</f>
        <v>66038</v>
      </c>
      <c r="S12" s="14">
        <v>6273.6100000000006</v>
      </c>
      <c r="V12" s="26" t="s">
        <v>135</v>
      </c>
      <c r="W12">
        <v>290805.06</v>
      </c>
      <c r="Z12" s="26" t="s">
        <v>91</v>
      </c>
      <c r="AA12">
        <v>575330.14</v>
      </c>
    </row>
    <row r="13" spans="3:27" x14ac:dyDescent="0.25">
      <c r="C13" s="21">
        <v>1005</v>
      </c>
      <c r="D13" s="22">
        <v>43104</v>
      </c>
      <c r="E13" s="21">
        <v>4</v>
      </c>
      <c r="F13" t="s">
        <v>47</v>
      </c>
      <c r="G13" t="s">
        <v>48</v>
      </c>
      <c r="H13" t="s">
        <v>48</v>
      </c>
      <c r="I13" t="s">
        <v>49</v>
      </c>
      <c r="J13" t="s">
        <v>50</v>
      </c>
      <c r="K13" s="22">
        <v>43106</v>
      </c>
      <c r="L13" t="s">
        <v>51</v>
      </c>
      <c r="M13" t="s">
        <v>52</v>
      </c>
      <c r="N13" t="s">
        <v>45</v>
      </c>
      <c r="O13" t="s">
        <v>46</v>
      </c>
      <c r="P13" s="14">
        <v>49</v>
      </c>
      <c r="Q13">
        <v>11</v>
      </c>
      <c r="R13" s="23">
        <f>Tabla13[[#This Row],[Precio unitario]]*Tabla13[[#This Row],[Cantidad]]</f>
        <v>539</v>
      </c>
      <c r="S13" s="14">
        <v>52.283000000000001</v>
      </c>
      <c r="V13" s="26" t="s">
        <v>136</v>
      </c>
      <c r="W13">
        <v>480298.70000000007</v>
      </c>
      <c r="Z13" s="26" t="s">
        <v>80</v>
      </c>
      <c r="AA13">
        <v>523852</v>
      </c>
    </row>
    <row r="14" spans="3:27" x14ac:dyDescent="0.25">
      <c r="C14" s="21">
        <v>1006</v>
      </c>
      <c r="D14" s="22">
        <v>43112</v>
      </c>
      <c r="E14" s="21">
        <v>12</v>
      </c>
      <c r="F14" t="s">
        <v>55</v>
      </c>
      <c r="G14" t="s">
        <v>37</v>
      </c>
      <c r="H14" t="s">
        <v>38</v>
      </c>
      <c r="I14" t="s">
        <v>39</v>
      </c>
      <c r="J14" t="s">
        <v>40</v>
      </c>
      <c r="K14" s="22">
        <v>43114</v>
      </c>
      <c r="L14" t="s">
        <v>41</v>
      </c>
      <c r="M14" t="s">
        <v>52</v>
      </c>
      <c r="N14" t="s">
        <v>56</v>
      </c>
      <c r="O14" t="s">
        <v>44</v>
      </c>
      <c r="P14" s="14">
        <v>252</v>
      </c>
      <c r="Q14">
        <v>81</v>
      </c>
      <c r="R14" s="23">
        <f>Tabla13[[#This Row],[Precio unitario]]*Tabla13[[#This Row],[Cantidad]]</f>
        <v>20412</v>
      </c>
      <c r="S14" s="14">
        <v>1979.9640000000002</v>
      </c>
      <c r="V14" s="26" t="s">
        <v>137</v>
      </c>
      <c r="W14">
        <v>778422.54</v>
      </c>
      <c r="Z14" s="26" t="s">
        <v>39</v>
      </c>
      <c r="AA14">
        <v>593192.32000000007</v>
      </c>
    </row>
    <row r="15" spans="3:27" x14ac:dyDescent="0.25">
      <c r="C15" s="21">
        <v>1007</v>
      </c>
      <c r="D15" s="22">
        <v>43112</v>
      </c>
      <c r="E15" s="21">
        <v>12</v>
      </c>
      <c r="F15" t="s">
        <v>55</v>
      </c>
      <c r="G15" t="s">
        <v>37</v>
      </c>
      <c r="H15" t="s">
        <v>38</v>
      </c>
      <c r="I15" t="s">
        <v>39</v>
      </c>
      <c r="J15" t="s">
        <v>40</v>
      </c>
      <c r="K15" s="22">
        <v>43114</v>
      </c>
      <c r="L15" t="s">
        <v>41</v>
      </c>
      <c r="M15" t="s">
        <v>52</v>
      </c>
      <c r="N15" t="s">
        <v>57</v>
      </c>
      <c r="O15" t="s">
        <v>44</v>
      </c>
      <c r="P15" s="14">
        <v>644</v>
      </c>
      <c r="Q15">
        <v>44</v>
      </c>
      <c r="R15" s="23">
        <f>Tabla13[[#This Row],[Precio unitario]]*Tabla13[[#This Row],[Cantidad]]</f>
        <v>28336</v>
      </c>
      <c r="S15" s="14">
        <v>2776.9279999999999</v>
      </c>
      <c r="V15" s="26" t="s">
        <v>138</v>
      </c>
      <c r="W15">
        <v>382459.56</v>
      </c>
      <c r="Z15" s="26" t="s">
        <v>61</v>
      </c>
      <c r="AA15">
        <v>1459392.7600000002</v>
      </c>
    </row>
    <row r="16" spans="3:27" x14ac:dyDescent="0.25">
      <c r="C16" s="21">
        <v>1008</v>
      </c>
      <c r="D16" s="22">
        <v>43108</v>
      </c>
      <c r="E16" s="21">
        <v>8</v>
      </c>
      <c r="F16" t="s">
        <v>58</v>
      </c>
      <c r="G16" t="s">
        <v>59</v>
      </c>
      <c r="H16" t="s">
        <v>60</v>
      </c>
      <c r="I16" t="s">
        <v>61</v>
      </c>
      <c r="J16" t="s">
        <v>6</v>
      </c>
      <c r="K16" s="22">
        <v>43110</v>
      </c>
      <c r="L16" t="s">
        <v>62</v>
      </c>
      <c r="M16" t="s">
        <v>52</v>
      </c>
      <c r="N16" t="s">
        <v>63</v>
      </c>
      <c r="O16" t="s">
        <v>64</v>
      </c>
      <c r="P16" s="14">
        <v>128.79999999999998</v>
      </c>
      <c r="Q16">
        <v>38</v>
      </c>
      <c r="R16" s="23">
        <f>Tabla13[[#This Row],[Precio unitario]]*Tabla13[[#This Row],[Cantidad]]</f>
        <v>4894.3999999999996</v>
      </c>
      <c r="S16" s="14">
        <v>504.1232</v>
      </c>
      <c r="V16" s="26" t="s">
        <v>139</v>
      </c>
      <c r="W16">
        <v>418900.44</v>
      </c>
      <c r="Z16" s="26" t="s">
        <v>108</v>
      </c>
      <c r="AA16">
        <v>455428.4</v>
      </c>
    </row>
    <row r="17" spans="3:27" x14ac:dyDescent="0.25">
      <c r="C17" s="21">
        <v>1009</v>
      </c>
      <c r="D17" s="22">
        <v>43104</v>
      </c>
      <c r="E17" s="21">
        <v>4</v>
      </c>
      <c r="F17" t="s">
        <v>47</v>
      </c>
      <c r="G17" t="s">
        <v>48</v>
      </c>
      <c r="H17" t="s">
        <v>48</v>
      </c>
      <c r="I17" t="s">
        <v>49</v>
      </c>
      <c r="J17" t="s">
        <v>50</v>
      </c>
      <c r="K17" s="22">
        <v>43106</v>
      </c>
      <c r="L17" t="s">
        <v>62</v>
      </c>
      <c r="M17" t="s">
        <v>42</v>
      </c>
      <c r="N17" t="s">
        <v>63</v>
      </c>
      <c r="O17" t="s">
        <v>64</v>
      </c>
      <c r="P17" s="14">
        <v>128.79999999999998</v>
      </c>
      <c r="Q17">
        <v>88</v>
      </c>
      <c r="R17" s="23">
        <f>Tabla13[[#This Row],[Precio unitario]]*Tabla13[[#This Row],[Cantidad]]</f>
        <v>11334.399999999998</v>
      </c>
      <c r="S17" s="14">
        <v>1110.7711999999999</v>
      </c>
      <c r="V17" s="26" t="s">
        <v>140</v>
      </c>
      <c r="W17">
        <v>447299.57999999996</v>
      </c>
      <c r="Z17" s="26" t="s">
        <v>127</v>
      </c>
      <c r="AA17">
        <v>6090506.2400000002</v>
      </c>
    </row>
    <row r="18" spans="3:27" x14ac:dyDescent="0.25">
      <c r="C18" s="21">
        <v>1010</v>
      </c>
      <c r="D18" s="22">
        <v>43129</v>
      </c>
      <c r="E18" s="21">
        <v>29</v>
      </c>
      <c r="F18" t="s">
        <v>65</v>
      </c>
      <c r="G18" t="s">
        <v>66</v>
      </c>
      <c r="H18" t="s">
        <v>67</v>
      </c>
      <c r="I18" t="s">
        <v>68</v>
      </c>
      <c r="J18" t="s">
        <v>40</v>
      </c>
      <c r="K18" s="22">
        <v>43131</v>
      </c>
      <c r="L18" t="s">
        <v>41</v>
      </c>
      <c r="M18" t="s">
        <v>42</v>
      </c>
      <c r="N18" t="s">
        <v>69</v>
      </c>
      <c r="O18" t="s">
        <v>70</v>
      </c>
      <c r="P18" s="14">
        <v>178.5</v>
      </c>
      <c r="Q18">
        <v>94</v>
      </c>
      <c r="R18" s="23">
        <f>Tabla13[[#This Row],[Precio unitario]]*Tabla13[[#This Row],[Cantidad]]</f>
        <v>16779</v>
      </c>
      <c r="S18" s="14">
        <v>1711.4580000000001</v>
      </c>
      <c r="V18" s="26" t="s">
        <v>141</v>
      </c>
      <c r="W18">
        <v>742470.26</v>
      </c>
    </row>
    <row r="19" spans="3:27" x14ac:dyDescent="0.25">
      <c r="C19" s="21">
        <v>1011</v>
      </c>
      <c r="D19" s="22">
        <v>43103</v>
      </c>
      <c r="E19" s="21">
        <v>3</v>
      </c>
      <c r="F19" t="s">
        <v>71</v>
      </c>
      <c r="G19" t="s">
        <v>72</v>
      </c>
      <c r="H19" t="s">
        <v>73</v>
      </c>
      <c r="I19" t="s">
        <v>39</v>
      </c>
      <c r="J19" t="s">
        <v>40</v>
      </c>
      <c r="K19" s="22">
        <v>43105</v>
      </c>
      <c r="L19" t="s">
        <v>41</v>
      </c>
      <c r="M19" t="s">
        <v>74</v>
      </c>
      <c r="N19" t="s">
        <v>75</v>
      </c>
      <c r="O19" t="s">
        <v>76</v>
      </c>
      <c r="P19" s="14">
        <v>135.1</v>
      </c>
      <c r="Q19">
        <v>91</v>
      </c>
      <c r="R19" s="23">
        <f>Tabla13[[#This Row],[Precio unitario]]*Tabla13[[#This Row],[Cantidad]]</f>
        <v>12294.1</v>
      </c>
      <c r="S19" s="14">
        <v>1290.8805</v>
      </c>
      <c r="V19" s="26" t="s">
        <v>142</v>
      </c>
      <c r="W19">
        <v>444828.02</v>
      </c>
    </row>
    <row r="20" spans="3:27" x14ac:dyDescent="0.25">
      <c r="C20" s="21">
        <v>1012</v>
      </c>
      <c r="D20" s="22">
        <v>43106</v>
      </c>
      <c r="E20" s="21">
        <v>6</v>
      </c>
      <c r="F20" t="s">
        <v>77</v>
      </c>
      <c r="G20" t="s">
        <v>78</v>
      </c>
      <c r="H20" t="s">
        <v>79</v>
      </c>
      <c r="I20" t="s">
        <v>80</v>
      </c>
      <c r="J20" t="s">
        <v>6</v>
      </c>
      <c r="K20" s="22">
        <v>43108</v>
      </c>
      <c r="L20" t="s">
        <v>41</v>
      </c>
      <c r="M20" t="s">
        <v>52</v>
      </c>
      <c r="N20" t="s">
        <v>81</v>
      </c>
      <c r="O20" t="s">
        <v>82</v>
      </c>
      <c r="P20" s="14">
        <v>560</v>
      </c>
      <c r="Q20">
        <v>32</v>
      </c>
      <c r="R20" s="23">
        <f>Tabla13[[#This Row],[Precio unitario]]*Tabla13[[#This Row],[Cantidad]]</f>
        <v>17920</v>
      </c>
      <c r="S20" s="14">
        <v>1863.68</v>
      </c>
      <c r="V20" s="26" t="s">
        <v>143</v>
      </c>
      <c r="W20">
        <v>932998.92</v>
      </c>
    </row>
    <row r="21" spans="3:27" x14ac:dyDescent="0.25">
      <c r="C21" s="21">
        <v>1013</v>
      </c>
      <c r="D21" s="22">
        <v>43128</v>
      </c>
      <c r="E21" s="21">
        <v>28</v>
      </c>
      <c r="F21" t="s">
        <v>83</v>
      </c>
      <c r="G21" t="s">
        <v>84</v>
      </c>
      <c r="H21" t="s">
        <v>85</v>
      </c>
      <c r="I21" t="s">
        <v>86</v>
      </c>
      <c r="J21" t="s">
        <v>87</v>
      </c>
      <c r="K21" s="22">
        <v>43130</v>
      </c>
      <c r="L21" t="s">
        <v>62</v>
      </c>
      <c r="M21" t="s">
        <v>42</v>
      </c>
      <c r="N21" t="s">
        <v>57</v>
      </c>
      <c r="O21" t="s">
        <v>44</v>
      </c>
      <c r="P21" s="14">
        <v>644</v>
      </c>
      <c r="Q21">
        <v>55</v>
      </c>
      <c r="R21" s="23">
        <f>Tabla13[[#This Row],[Precio unitario]]*Tabla13[[#This Row],[Cantidad]]</f>
        <v>35420</v>
      </c>
      <c r="S21" s="14">
        <v>3542</v>
      </c>
      <c r="V21" s="26" t="s">
        <v>127</v>
      </c>
      <c r="W21">
        <v>6090506.2400000002</v>
      </c>
    </row>
    <row r="22" spans="3:27" x14ac:dyDescent="0.25">
      <c r="C22" s="21">
        <v>1014</v>
      </c>
      <c r="D22" s="22">
        <v>43108</v>
      </c>
      <c r="E22" s="21">
        <v>8</v>
      </c>
      <c r="F22" t="s">
        <v>58</v>
      </c>
      <c r="G22" t="s">
        <v>59</v>
      </c>
      <c r="H22" t="s">
        <v>60</v>
      </c>
      <c r="I22" t="s">
        <v>61</v>
      </c>
      <c r="J22" t="s">
        <v>6</v>
      </c>
      <c r="K22" s="22">
        <v>43110</v>
      </c>
      <c r="L22" t="s">
        <v>62</v>
      </c>
      <c r="M22" t="s">
        <v>42</v>
      </c>
      <c r="N22" t="s">
        <v>69</v>
      </c>
      <c r="O22" t="s">
        <v>70</v>
      </c>
      <c r="P22" s="14">
        <v>178.5</v>
      </c>
      <c r="Q22">
        <v>47</v>
      </c>
      <c r="R22" s="23">
        <f>Tabla13[[#This Row],[Precio unitario]]*Tabla13[[#This Row],[Cantidad]]</f>
        <v>8389.5</v>
      </c>
      <c r="S22" s="14">
        <v>864.11850000000004</v>
      </c>
    </row>
    <row r="23" spans="3:27" x14ac:dyDescent="0.25">
      <c r="C23" s="21">
        <v>1015</v>
      </c>
      <c r="D23" s="22">
        <v>43110</v>
      </c>
      <c r="E23" s="21">
        <v>10</v>
      </c>
      <c r="F23" t="s">
        <v>88</v>
      </c>
      <c r="G23" t="s">
        <v>89</v>
      </c>
      <c r="H23" t="s">
        <v>90</v>
      </c>
      <c r="I23" t="s">
        <v>91</v>
      </c>
      <c r="J23" t="s">
        <v>50</v>
      </c>
      <c r="K23" s="22">
        <v>43112</v>
      </c>
      <c r="L23" t="s">
        <v>41</v>
      </c>
      <c r="M23" t="s">
        <v>52</v>
      </c>
      <c r="N23" t="s">
        <v>92</v>
      </c>
      <c r="O23" t="s">
        <v>44</v>
      </c>
      <c r="P23" s="14">
        <v>41.86</v>
      </c>
      <c r="Q23">
        <v>90</v>
      </c>
      <c r="R23" s="23">
        <f>Tabla13[[#This Row],[Precio unitario]]*Tabla13[[#This Row],[Cantidad]]</f>
        <v>3767.4</v>
      </c>
      <c r="S23" s="14">
        <v>388.04220000000009</v>
      </c>
    </row>
    <row r="24" spans="3:27" x14ac:dyDescent="0.25">
      <c r="C24" s="21">
        <v>1016</v>
      </c>
      <c r="D24" s="22">
        <v>43107</v>
      </c>
      <c r="E24" s="21">
        <v>7</v>
      </c>
      <c r="F24" t="s">
        <v>93</v>
      </c>
      <c r="G24" t="s">
        <v>94</v>
      </c>
      <c r="H24" t="s">
        <v>94</v>
      </c>
      <c r="I24" t="s">
        <v>61</v>
      </c>
      <c r="J24" t="s">
        <v>6</v>
      </c>
      <c r="K24" s="22"/>
      <c r="N24" t="s">
        <v>57</v>
      </c>
      <c r="O24" t="s">
        <v>44</v>
      </c>
      <c r="P24" s="14">
        <v>644</v>
      </c>
      <c r="Q24">
        <v>24</v>
      </c>
      <c r="R24" s="23">
        <f>Tabla13[[#This Row],[Precio unitario]]*Tabla13[[#This Row],[Cantidad]]</f>
        <v>15456</v>
      </c>
      <c r="S24" s="14">
        <v>1545.6000000000001</v>
      </c>
    </row>
    <row r="25" spans="3:27" x14ac:dyDescent="0.25">
      <c r="C25" s="21">
        <v>1017</v>
      </c>
      <c r="D25" s="22">
        <v>43110</v>
      </c>
      <c r="E25" s="21">
        <v>10</v>
      </c>
      <c r="F25" t="s">
        <v>88</v>
      </c>
      <c r="G25" t="s">
        <v>89</v>
      </c>
      <c r="H25" t="s">
        <v>90</v>
      </c>
      <c r="I25" t="s">
        <v>91</v>
      </c>
      <c r="J25" t="s">
        <v>50</v>
      </c>
      <c r="K25" s="22">
        <v>43112</v>
      </c>
      <c r="L25" t="s">
        <v>51</v>
      </c>
      <c r="N25" t="s">
        <v>95</v>
      </c>
      <c r="O25" t="s">
        <v>96</v>
      </c>
      <c r="P25" s="14">
        <v>350</v>
      </c>
      <c r="Q25">
        <v>34</v>
      </c>
      <c r="R25" s="23">
        <f>Tabla13[[#This Row],[Precio unitario]]*Tabla13[[#This Row],[Cantidad]]</f>
        <v>11900</v>
      </c>
      <c r="S25" s="14">
        <v>1130.5</v>
      </c>
    </row>
    <row r="26" spans="3:27" x14ac:dyDescent="0.25">
      <c r="C26" s="21">
        <v>1018</v>
      </c>
      <c r="D26" s="22">
        <v>43110</v>
      </c>
      <c r="E26" s="21">
        <v>10</v>
      </c>
      <c r="F26" t="s">
        <v>88</v>
      </c>
      <c r="G26" t="s">
        <v>89</v>
      </c>
      <c r="H26" t="s">
        <v>90</v>
      </c>
      <c r="I26" t="s">
        <v>91</v>
      </c>
      <c r="J26" t="s">
        <v>50</v>
      </c>
      <c r="K26" s="22">
        <v>43112</v>
      </c>
      <c r="L26" t="s">
        <v>51</v>
      </c>
      <c r="N26" t="s">
        <v>97</v>
      </c>
      <c r="O26" t="s">
        <v>98</v>
      </c>
      <c r="P26" s="14">
        <v>308</v>
      </c>
      <c r="Q26">
        <v>17</v>
      </c>
      <c r="R26" s="23">
        <f>Tabla13[[#This Row],[Precio unitario]]*Tabla13[[#This Row],[Cantidad]]</f>
        <v>5236</v>
      </c>
      <c r="S26" s="14">
        <v>502.65599999999995</v>
      </c>
    </row>
    <row r="27" spans="3:27" x14ac:dyDescent="0.25">
      <c r="C27" s="21">
        <v>1019</v>
      </c>
      <c r="D27" s="22">
        <v>43110</v>
      </c>
      <c r="E27" s="21">
        <v>10</v>
      </c>
      <c r="F27" t="s">
        <v>88</v>
      </c>
      <c r="G27" t="s">
        <v>89</v>
      </c>
      <c r="H27" t="s">
        <v>90</v>
      </c>
      <c r="I27" t="s">
        <v>91</v>
      </c>
      <c r="J27" t="s">
        <v>50</v>
      </c>
      <c r="K27" s="22">
        <v>43112</v>
      </c>
      <c r="L27" t="s">
        <v>51</v>
      </c>
      <c r="N27" t="s">
        <v>63</v>
      </c>
      <c r="O27" t="s">
        <v>64</v>
      </c>
      <c r="P27" s="14">
        <v>128.79999999999998</v>
      </c>
      <c r="Q27">
        <v>44</v>
      </c>
      <c r="R27" s="23">
        <f>Tabla13[[#This Row],[Precio unitario]]*Tabla13[[#This Row],[Cantidad]]</f>
        <v>5667.1999999999989</v>
      </c>
      <c r="S27" s="14">
        <v>589.38879999999995</v>
      </c>
    </row>
    <row r="28" spans="3:27" x14ac:dyDescent="0.25">
      <c r="C28" s="21">
        <v>1020</v>
      </c>
      <c r="D28" s="22">
        <v>43111</v>
      </c>
      <c r="E28" s="21">
        <v>11</v>
      </c>
      <c r="F28" t="s">
        <v>99</v>
      </c>
      <c r="G28" t="s">
        <v>100</v>
      </c>
      <c r="H28" t="s">
        <v>100</v>
      </c>
      <c r="I28" t="s">
        <v>86</v>
      </c>
      <c r="J28" t="s">
        <v>87</v>
      </c>
      <c r="K28" s="22"/>
      <c r="L28" t="s">
        <v>62</v>
      </c>
      <c r="N28" t="s">
        <v>45</v>
      </c>
      <c r="O28" t="s">
        <v>46</v>
      </c>
      <c r="P28" s="14">
        <v>49</v>
      </c>
      <c r="Q28">
        <v>81</v>
      </c>
      <c r="R28" s="23">
        <f>Tabla13[[#This Row],[Precio unitario]]*Tabla13[[#This Row],[Cantidad]]</f>
        <v>3969</v>
      </c>
      <c r="S28" s="14">
        <v>384.99299999999999</v>
      </c>
    </row>
    <row r="29" spans="3:27" x14ac:dyDescent="0.25">
      <c r="C29" s="21">
        <v>1021</v>
      </c>
      <c r="D29" s="22">
        <v>43111</v>
      </c>
      <c r="E29" s="21">
        <v>11</v>
      </c>
      <c r="F29" t="s">
        <v>99</v>
      </c>
      <c r="G29" t="s">
        <v>100</v>
      </c>
      <c r="H29" t="s">
        <v>100</v>
      </c>
      <c r="I29" t="s">
        <v>86</v>
      </c>
      <c r="J29" t="s">
        <v>87</v>
      </c>
      <c r="K29" s="22"/>
      <c r="L29" t="s">
        <v>62</v>
      </c>
      <c r="N29" t="s">
        <v>92</v>
      </c>
      <c r="O29" t="s">
        <v>44</v>
      </c>
      <c r="P29" s="14">
        <v>41.86</v>
      </c>
      <c r="Q29">
        <v>49</v>
      </c>
      <c r="R29" s="23">
        <f>Tabla13[[#This Row],[Precio unitario]]*Tabla13[[#This Row],[Cantidad]]</f>
        <v>2051.14</v>
      </c>
      <c r="S29" s="14">
        <v>211.26742000000007</v>
      </c>
    </row>
    <row r="30" spans="3:27" x14ac:dyDescent="0.25">
      <c r="C30" s="21">
        <v>1022</v>
      </c>
      <c r="D30" s="22">
        <v>43101</v>
      </c>
      <c r="E30" s="21">
        <v>1</v>
      </c>
      <c r="F30" t="s">
        <v>101</v>
      </c>
      <c r="G30" t="s">
        <v>102</v>
      </c>
      <c r="H30" t="s">
        <v>103</v>
      </c>
      <c r="I30" t="s">
        <v>61</v>
      </c>
      <c r="J30" t="s">
        <v>6</v>
      </c>
      <c r="K30" s="22"/>
      <c r="N30" t="s">
        <v>56</v>
      </c>
      <c r="O30" t="s">
        <v>44</v>
      </c>
      <c r="P30" s="14">
        <v>252</v>
      </c>
      <c r="Q30">
        <v>42</v>
      </c>
      <c r="R30" s="23">
        <f>Tabla13[[#This Row],[Precio unitario]]*Tabla13[[#This Row],[Cantidad]]</f>
        <v>10584</v>
      </c>
      <c r="S30" s="14">
        <v>1058.4000000000001</v>
      </c>
    </row>
    <row r="31" spans="3:27" x14ac:dyDescent="0.25">
      <c r="C31" s="21">
        <v>1023</v>
      </c>
      <c r="D31" s="22">
        <v>43101</v>
      </c>
      <c r="E31" s="21">
        <v>1</v>
      </c>
      <c r="F31" t="s">
        <v>101</v>
      </c>
      <c r="G31" t="s">
        <v>102</v>
      </c>
      <c r="H31" t="s">
        <v>103</v>
      </c>
      <c r="I31" t="s">
        <v>61</v>
      </c>
      <c r="J31" t="s">
        <v>6</v>
      </c>
      <c r="K31" s="22"/>
      <c r="N31" t="s">
        <v>57</v>
      </c>
      <c r="O31" t="s">
        <v>44</v>
      </c>
      <c r="P31" s="14">
        <v>644</v>
      </c>
      <c r="Q31">
        <v>58</v>
      </c>
      <c r="R31" s="23">
        <f>Tabla13[[#This Row],[Precio unitario]]*Tabla13[[#This Row],[Cantidad]]</f>
        <v>37352</v>
      </c>
      <c r="S31" s="14">
        <v>3772.5520000000001</v>
      </c>
    </row>
    <row r="32" spans="3:27" x14ac:dyDescent="0.25">
      <c r="C32" s="21">
        <v>1024</v>
      </c>
      <c r="D32" s="22">
        <v>43101</v>
      </c>
      <c r="E32" s="21">
        <v>1</v>
      </c>
      <c r="F32" t="s">
        <v>101</v>
      </c>
      <c r="G32" t="s">
        <v>102</v>
      </c>
      <c r="H32" t="s">
        <v>103</v>
      </c>
      <c r="I32" t="s">
        <v>61</v>
      </c>
      <c r="J32" t="s">
        <v>6</v>
      </c>
      <c r="K32" s="22"/>
      <c r="N32" t="s">
        <v>92</v>
      </c>
      <c r="O32" t="s">
        <v>44</v>
      </c>
      <c r="P32" s="14">
        <v>41.86</v>
      </c>
      <c r="Q32">
        <v>67</v>
      </c>
      <c r="R32" s="23">
        <f>Tabla13[[#This Row],[Precio unitario]]*Tabla13[[#This Row],[Cantidad]]</f>
        <v>2804.62</v>
      </c>
      <c r="S32" s="14">
        <v>280.46199999999999</v>
      </c>
    </row>
    <row r="33" spans="3:19" x14ac:dyDescent="0.25">
      <c r="C33" s="21">
        <v>1025</v>
      </c>
      <c r="D33" s="22">
        <v>43128</v>
      </c>
      <c r="E33" s="21">
        <v>28</v>
      </c>
      <c r="F33" t="s">
        <v>83</v>
      </c>
      <c r="G33" t="s">
        <v>84</v>
      </c>
      <c r="H33" t="s">
        <v>85</v>
      </c>
      <c r="I33" t="s">
        <v>86</v>
      </c>
      <c r="J33" t="s">
        <v>87</v>
      </c>
      <c r="K33" s="22">
        <v>43130</v>
      </c>
      <c r="L33" t="s">
        <v>62</v>
      </c>
      <c r="M33" t="s">
        <v>52</v>
      </c>
      <c r="N33" t="s">
        <v>75</v>
      </c>
      <c r="O33" t="s">
        <v>76</v>
      </c>
      <c r="P33" s="14">
        <v>135.1</v>
      </c>
      <c r="Q33">
        <v>100</v>
      </c>
      <c r="R33" s="23">
        <f>Tabla13[[#This Row],[Precio unitario]]*Tabla13[[#This Row],[Cantidad]]</f>
        <v>13510</v>
      </c>
      <c r="S33" s="14">
        <v>1310.47</v>
      </c>
    </row>
    <row r="34" spans="3:19" x14ac:dyDescent="0.25">
      <c r="C34" s="21">
        <v>1026</v>
      </c>
      <c r="D34" s="22">
        <v>43128</v>
      </c>
      <c r="E34" s="21">
        <v>28</v>
      </c>
      <c r="F34" t="s">
        <v>83</v>
      </c>
      <c r="G34" t="s">
        <v>84</v>
      </c>
      <c r="H34" t="s">
        <v>85</v>
      </c>
      <c r="I34" t="s">
        <v>86</v>
      </c>
      <c r="J34" t="s">
        <v>87</v>
      </c>
      <c r="K34" s="22">
        <v>43130</v>
      </c>
      <c r="L34" t="s">
        <v>62</v>
      </c>
      <c r="M34" t="s">
        <v>52</v>
      </c>
      <c r="N34" t="s">
        <v>104</v>
      </c>
      <c r="O34" t="s">
        <v>105</v>
      </c>
      <c r="P34" s="14">
        <v>257.59999999999997</v>
      </c>
      <c r="Q34">
        <v>63</v>
      </c>
      <c r="R34" s="23">
        <f>Tabla13[[#This Row],[Precio unitario]]*Tabla13[[#This Row],[Cantidad]]</f>
        <v>16228.799999999997</v>
      </c>
      <c r="S34" s="14">
        <v>1606.6511999999998</v>
      </c>
    </row>
    <row r="35" spans="3:19" x14ac:dyDescent="0.25">
      <c r="C35" s="21">
        <v>1027</v>
      </c>
      <c r="D35" s="22">
        <v>43109</v>
      </c>
      <c r="E35" s="21">
        <v>9</v>
      </c>
      <c r="F35" t="s">
        <v>106</v>
      </c>
      <c r="G35" t="s">
        <v>107</v>
      </c>
      <c r="H35" t="s">
        <v>67</v>
      </c>
      <c r="I35" t="s">
        <v>108</v>
      </c>
      <c r="J35" t="s">
        <v>40</v>
      </c>
      <c r="K35" s="22">
        <v>43111</v>
      </c>
      <c r="L35" t="s">
        <v>51</v>
      </c>
      <c r="M35" t="s">
        <v>42</v>
      </c>
      <c r="N35" t="s">
        <v>109</v>
      </c>
      <c r="O35" t="s">
        <v>110</v>
      </c>
      <c r="P35" s="14">
        <v>273</v>
      </c>
      <c r="Q35">
        <v>57</v>
      </c>
      <c r="R35" s="23">
        <f>Tabla13[[#This Row],[Precio unitario]]*Tabla13[[#This Row],[Cantidad]]</f>
        <v>15561</v>
      </c>
      <c r="S35" s="14">
        <v>1540.539</v>
      </c>
    </row>
    <row r="36" spans="3:19" x14ac:dyDescent="0.25">
      <c r="C36" s="21">
        <v>1028</v>
      </c>
      <c r="D36" s="22">
        <v>43109</v>
      </c>
      <c r="E36" s="21">
        <v>9</v>
      </c>
      <c r="F36" t="s">
        <v>106</v>
      </c>
      <c r="G36" t="s">
        <v>107</v>
      </c>
      <c r="H36" t="s">
        <v>67</v>
      </c>
      <c r="I36" t="s">
        <v>108</v>
      </c>
      <c r="J36" t="s">
        <v>40</v>
      </c>
      <c r="K36" s="22">
        <v>43111</v>
      </c>
      <c r="L36" t="s">
        <v>51</v>
      </c>
      <c r="M36" t="s">
        <v>42</v>
      </c>
      <c r="N36" t="s">
        <v>111</v>
      </c>
      <c r="O36" t="s">
        <v>112</v>
      </c>
      <c r="P36" s="14">
        <v>487.19999999999993</v>
      </c>
      <c r="Q36">
        <v>81</v>
      </c>
      <c r="R36" s="23">
        <f>Tabla13[[#This Row],[Precio unitario]]*Tabla13[[#This Row],[Cantidad]]</f>
        <v>39463.199999999997</v>
      </c>
      <c r="S36" s="14">
        <v>4143.6359999999995</v>
      </c>
    </row>
    <row r="37" spans="3:19" x14ac:dyDescent="0.25">
      <c r="C37" s="21">
        <v>1029</v>
      </c>
      <c r="D37" s="22">
        <v>43106</v>
      </c>
      <c r="E37" s="21">
        <v>6</v>
      </c>
      <c r="F37" t="s">
        <v>77</v>
      </c>
      <c r="G37" t="s">
        <v>78</v>
      </c>
      <c r="H37" t="s">
        <v>79</v>
      </c>
      <c r="I37" t="s">
        <v>80</v>
      </c>
      <c r="J37" t="s">
        <v>6</v>
      </c>
      <c r="K37" s="22">
        <v>43108</v>
      </c>
      <c r="L37" t="s">
        <v>41</v>
      </c>
      <c r="M37" t="s">
        <v>52</v>
      </c>
      <c r="N37" t="s">
        <v>43</v>
      </c>
      <c r="O37" t="s">
        <v>44</v>
      </c>
      <c r="P37" s="14">
        <v>196</v>
      </c>
      <c r="Q37">
        <v>71</v>
      </c>
      <c r="R37" s="23">
        <f>Tabla13[[#This Row],[Precio unitario]]*Tabla13[[#This Row],[Cantidad]]</f>
        <v>13916</v>
      </c>
      <c r="S37" s="14">
        <v>1335.9360000000001</v>
      </c>
    </row>
    <row r="38" spans="3:19" x14ac:dyDescent="0.25">
      <c r="C38" s="21">
        <v>1030</v>
      </c>
      <c r="D38" s="22">
        <v>43139</v>
      </c>
      <c r="E38" s="21">
        <v>8</v>
      </c>
      <c r="F38" t="s">
        <v>58</v>
      </c>
      <c r="G38" t="s">
        <v>59</v>
      </c>
      <c r="H38" t="s">
        <v>60</v>
      </c>
      <c r="I38" t="s">
        <v>61</v>
      </c>
      <c r="J38" t="s">
        <v>6</v>
      </c>
      <c r="K38" s="22">
        <v>43141</v>
      </c>
      <c r="L38" t="s">
        <v>41</v>
      </c>
      <c r="M38" t="s">
        <v>42</v>
      </c>
      <c r="N38" t="s">
        <v>81</v>
      </c>
      <c r="O38" t="s">
        <v>82</v>
      </c>
      <c r="P38" s="14">
        <v>560</v>
      </c>
      <c r="Q38">
        <v>32</v>
      </c>
      <c r="R38" s="23">
        <f>Tabla13[[#This Row],[Precio unitario]]*Tabla13[[#This Row],[Cantidad]]</f>
        <v>17920</v>
      </c>
      <c r="S38" s="14">
        <v>1809.92</v>
      </c>
    </row>
    <row r="39" spans="3:19" x14ac:dyDescent="0.25">
      <c r="C39" s="21">
        <v>1031</v>
      </c>
      <c r="D39" s="22">
        <v>43134</v>
      </c>
      <c r="E39" s="21">
        <v>3</v>
      </c>
      <c r="F39" t="s">
        <v>71</v>
      </c>
      <c r="G39" t="s">
        <v>72</v>
      </c>
      <c r="H39" t="s">
        <v>73</v>
      </c>
      <c r="I39" t="s">
        <v>39</v>
      </c>
      <c r="J39" t="s">
        <v>40</v>
      </c>
      <c r="K39" s="22">
        <v>43136</v>
      </c>
      <c r="L39" t="s">
        <v>41</v>
      </c>
      <c r="M39" t="s">
        <v>74</v>
      </c>
      <c r="N39" t="s">
        <v>113</v>
      </c>
      <c r="O39" t="s">
        <v>98</v>
      </c>
      <c r="P39" s="14">
        <v>140</v>
      </c>
      <c r="Q39">
        <v>63</v>
      </c>
      <c r="R39" s="23">
        <f>Tabla13[[#This Row],[Precio unitario]]*Tabla13[[#This Row],[Cantidad]]</f>
        <v>8820</v>
      </c>
      <c r="S39" s="14">
        <v>917.28</v>
      </c>
    </row>
    <row r="40" spans="3:19" x14ac:dyDescent="0.25">
      <c r="C40" s="21">
        <v>1032</v>
      </c>
      <c r="D40" s="22">
        <v>43134</v>
      </c>
      <c r="E40" s="21">
        <v>3</v>
      </c>
      <c r="F40" t="s">
        <v>71</v>
      </c>
      <c r="G40" t="s">
        <v>72</v>
      </c>
      <c r="H40" t="s">
        <v>73</v>
      </c>
      <c r="I40" t="s">
        <v>39</v>
      </c>
      <c r="J40" t="s">
        <v>40</v>
      </c>
      <c r="K40" s="22">
        <v>43136</v>
      </c>
      <c r="L40" t="s">
        <v>41</v>
      </c>
      <c r="M40" t="s">
        <v>74</v>
      </c>
      <c r="N40" t="s">
        <v>81</v>
      </c>
      <c r="O40" t="s">
        <v>82</v>
      </c>
      <c r="P40" s="14">
        <v>560</v>
      </c>
      <c r="Q40">
        <v>30</v>
      </c>
      <c r="R40" s="23">
        <f>Tabla13[[#This Row],[Precio unitario]]*Tabla13[[#This Row],[Cantidad]]</f>
        <v>16800</v>
      </c>
      <c r="S40" s="14">
        <v>1680</v>
      </c>
    </row>
    <row r="41" spans="3:19" x14ac:dyDescent="0.25">
      <c r="C41" s="21">
        <v>1033</v>
      </c>
      <c r="D41" s="22">
        <v>43137</v>
      </c>
      <c r="E41" s="21">
        <v>6</v>
      </c>
      <c r="F41" t="s">
        <v>77</v>
      </c>
      <c r="G41" t="s">
        <v>78</v>
      </c>
      <c r="H41" t="s">
        <v>79</v>
      </c>
      <c r="I41" t="s">
        <v>80</v>
      </c>
      <c r="J41" t="s">
        <v>6</v>
      </c>
      <c r="K41" s="22">
        <v>43139</v>
      </c>
      <c r="L41" t="s">
        <v>41</v>
      </c>
      <c r="M41" t="s">
        <v>52</v>
      </c>
      <c r="O41" t="s">
        <v>35</v>
      </c>
      <c r="P41" s="14"/>
      <c r="R41" s="23"/>
      <c r="S41" s="14">
        <v>602</v>
      </c>
    </row>
    <row r="42" spans="3:19" x14ac:dyDescent="0.25">
      <c r="C42" s="21">
        <v>1034</v>
      </c>
      <c r="D42" s="22">
        <v>43159</v>
      </c>
      <c r="E42" s="21">
        <v>28</v>
      </c>
      <c r="F42" t="s">
        <v>83</v>
      </c>
      <c r="G42" t="s">
        <v>84</v>
      </c>
      <c r="H42" t="s">
        <v>85</v>
      </c>
      <c r="I42" t="s">
        <v>86</v>
      </c>
      <c r="J42" t="s">
        <v>87</v>
      </c>
      <c r="K42" s="22">
        <v>43161</v>
      </c>
      <c r="L42" t="s">
        <v>62</v>
      </c>
      <c r="M42" t="s">
        <v>42</v>
      </c>
      <c r="O42" t="s">
        <v>35</v>
      </c>
      <c r="P42" s="14"/>
      <c r="R42" s="23"/>
      <c r="S42" s="14">
        <v>434</v>
      </c>
    </row>
    <row r="43" spans="3:19" x14ac:dyDescent="0.25">
      <c r="C43" s="21">
        <v>1035</v>
      </c>
      <c r="D43" s="22">
        <v>43139</v>
      </c>
      <c r="E43" s="21">
        <v>8</v>
      </c>
      <c r="F43" t="s">
        <v>58</v>
      </c>
      <c r="G43" t="s">
        <v>59</v>
      </c>
      <c r="H43" t="s">
        <v>60</v>
      </c>
      <c r="I43" t="s">
        <v>61</v>
      </c>
      <c r="J43" t="s">
        <v>6</v>
      </c>
      <c r="K43" s="22">
        <v>43141</v>
      </c>
      <c r="L43" t="s">
        <v>62</v>
      </c>
      <c r="M43" t="s">
        <v>42</v>
      </c>
      <c r="O43" t="s">
        <v>35</v>
      </c>
      <c r="P43" s="14"/>
      <c r="R43" s="23"/>
      <c r="S43" s="14">
        <v>644</v>
      </c>
    </row>
    <row r="44" spans="3:19" x14ac:dyDescent="0.25">
      <c r="C44" s="21">
        <v>1036</v>
      </c>
      <c r="D44" s="22">
        <v>43141</v>
      </c>
      <c r="E44" s="21">
        <v>10</v>
      </c>
      <c r="F44" t="s">
        <v>88</v>
      </c>
      <c r="G44" t="s">
        <v>89</v>
      </c>
      <c r="H44" t="s">
        <v>90</v>
      </c>
      <c r="I44" t="s">
        <v>91</v>
      </c>
      <c r="J44" t="s">
        <v>50</v>
      </c>
      <c r="K44" s="22">
        <v>43143</v>
      </c>
      <c r="L44" t="s">
        <v>41</v>
      </c>
      <c r="M44" t="s">
        <v>52</v>
      </c>
      <c r="N44" t="s">
        <v>114</v>
      </c>
      <c r="O44" t="s">
        <v>46</v>
      </c>
      <c r="P44" s="14">
        <v>140</v>
      </c>
      <c r="Q44">
        <v>47</v>
      </c>
      <c r="R44" s="23">
        <f>Tabla13[[#This Row],[Precio unitario]]*Tabla13[[#This Row],[Cantidad]]</f>
        <v>6580</v>
      </c>
      <c r="S44" s="14">
        <v>684.32</v>
      </c>
    </row>
    <row r="45" spans="3:19" x14ac:dyDescent="0.25">
      <c r="C45" s="21">
        <v>1038</v>
      </c>
      <c r="D45" s="22">
        <v>43141</v>
      </c>
      <c r="E45" s="21">
        <v>10</v>
      </c>
      <c r="F45" t="s">
        <v>88</v>
      </c>
      <c r="G45" t="s">
        <v>89</v>
      </c>
      <c r="H45" t="s">
        <v>90</v>
      </c>
      <c r="I45" t="s">
        <v>91</v>
      </c>
      <c r="J45" t="s">
        <v>50</v>
      </c>
      <c r="K45" s="22"/>
      <c r="L45" t="s">
        <v>51</v>
      </c>
      <c r="N45" t="s">
        <v>45</v>
      </c>
      <c r="O45" t="s">
        <v>46</v>
      </c>
      <c r="P45" s="14">
        <v>49</v>
      </c>
      <c r="Q45">
        <v>49</v>
      </c>
      <c r="R45" s="23">
        <f>Tabla13[[#This Row],[Precio unitario]]*Tabla13[[#This Row],[Cantidad]]</f>
        <v>2401</v>
      </c>
      <c r="S45" s="14">
        <v>230.49600000000004</v>
      </c>
    </row>
    <row r="46" spans="3:19" x14ac:dyDescent="0.25">
      <c r="C46" s="21">
        <v>1039</v>
      </c>
      <c r="D46" s="22">
        <v>43142</v>
      </c>
      <c r="E46" s="21">
        <v>11</v>
      </c>
      <c r="F46" t="s">
        <v>99</v>
      </c>
      <c r="G46" t="s">
        <v>100</v>
      </c>
      <c r="H46" t="s">
        <v>100</v>
      </c>
      <c r="I46" t="s">
        <v>86</v>
      </c>
      <c r="J46" t="s">
        <v>87</v>
      </c>
      <c r="K46" s="22"/>
      <c r="L46" t="s">
        <v>62</v>
      </c>
      <c r="N46" t="s">
        <v>81</v>
      </c>
      <c r="O46" t="s">
        <v>82</v>
      </c>
      <c r="P46" s="14">
        <v>560</v>
      </c>
      <c r="Q46">
        <v>72</v>
      </c>
      <c r="R46" s="23">
        <f>Tabla13[[#This Row],[Precio unitario]]*Tabla13[[#This Row],[Cantidad]]</f>
        <v>40320</v>
      </c>
      <c r="S46" s="14">
        <v>3991.6800000000003</v>
      </c>
    </row>
    <row r="47" spans="3:19" x14ac:dyDescent="0.25">
      <c r="C47" s="21">
        <v>1040</v>
      </c>
      <c r="D47" s="22">
        <v>43132</v>
      </c>
      <c r="E47" s="21">
        <v>1</v>
      </c>
      <c r="F47" t="s">
        <v>101</v>
      </c>
      <c r="G47" t="s">
        <v>102</v>
      </c>
      <c r="H47" t="s">
        <v>103</v>
      </c>
      <c r="I47" t="s">
        <v>61</v>
      </c>
      <c r="J47" t="s">
        <v>6</v>
      </c>
      <c r="K47" s="22"/>
      <c r="L47" t="s">
        <v>62</v>
      </c>
      <c r="N47" t="s">
        <v>104</v>
      </c>
      <c r="O47" t="s">
        <v>105</v>
      </c>
      <c r="P47" s="14">
        <v>257.59999999999997</v>
      </c>
      <c r="Q47">
        <v>13</v>
      </c>
      <c r="R47" s="23">
        <f>Tabla13[[#This Row],[Precio unitario]]*Tabla13[[#This Row],[Cantidad]]</f>
        <v>3348.7999999999997</v>
      </c>
      <c r="S47" s="14">
        <v>331.53120000000001</v>
      </c>
    </row>
    <row r="48" spans="3:19" x14ac:dyDescent="0.25">
      <c r="C48" s="21">
        <v>1041</v>
      </c>
      <c r="D48" s="22">
        <v>43159</v>
      </c>
      <c r="E48" s="21">
        <v>28</v>
      </c>
      <c r="F48" t="s">
        <v>83</v>
      </c>
      <c r="G48" t="s">
        <v>84</v>
      </c>
      <c r="H48" t="s">
        <v>85</v>
      </c>
      <c r="I48" t="s">
        <v>86</v>
      </c>
      <c r="J48" t="s">
        <v>87</v>
      </c>
      <c r="K48" s="22">
        <v>43161</v>
      </c>
      <c r="L48" t="s">
        <v>62</v>
      </c>
      <c r="M48" t="s">
        <v>52</v>
      </c>
      <c r="N48" t="s">
        <v>57</v>
      </c>
      <c r="O48" t="s">
        <v>44</v>
      </c>
      <c r="P48" s="14">
        <v>644</v>
      </c>
      <c r="Q48">
        <v>32</v>
      </c>
      <c r="R48" s="23">
        <f>Tabla13[[#This Row],[Precio unitario]]*Tabla13[[#This Row],[Cantidad]]</f>
        <v>20608</v>
      </c>
      <c r="S48" s="14">
        <v>2081.4080000000004</v>
      </c>
    </row>
    <row r="49" spans="3:19" x14ac:dyDescent="0.25">
      <c r="C49" s="21">
        <v>1042</v>
      </c>
      <c r="D49" s="22">
        <v>43140</v>
      </c>
      <c r="E49" s="21">
        <v>9</v>
      </c>
      <c r="F49" t="s">
        <v>106</v>
      </c>
      <c r="G49" t="s">
        <v>107</v>
      </c>
      <c r="H49" t="s">
        <v>67</v>
      </c>
      <c r="I49" t="s">
        <v>108</v>
      </c>
      <c r="J49" t="s">
        <v>40</v>
      </c>
      <c r="K49" s="22">
        <v>43142</v>
      </c>
      <c r="L49" t="s">
        <v>51</v>
      </c>
      <c r="M49" t="s">
        <v>42</v>
      </c>
      <c r="N49" t="s">
        <v>75</v>
      </c>
      <c r="O49" t="s">
        <v>76</v>
      </c>
      <c r="P49" s="14">
        <v>135.1</v>
      </c>
      <c r="Q49">
        <v>27</v>
      </c>
      <c r="R49" s="23">
        <f>Tabla13[[#This Row],[Precio unitario]]*Tabla13[[#This Row],[Cantidad]]</f>
        <v>3647.7</v>
      </c>
      <c r="S49" s="14">
        <v>346.53150000000005</v>
      </c>
    </row>
    <row r="50" spans="3:19" x14ac:dyDescent="0.25">
      <c r="C50" s="21">
        <v>1043</v>
      </c>
      <c r="D50" s="22">
        <v>43137</v>
      </c>
      <c r="E50" s="21">
        <v>6</v>
      </c>
      <c r="F50" t="s">
        <v>77</v>
      </c>
      <c r="G50" t="s">
        <v>78</v>
      </c>
      <c r="H50" t="s">
        <v>79</v>
      </c>
      <c r="I50" t="s">
        <v>80</v>
      </c>
      <c r="J50" t="s">
        <v>6</v>
      </c>
      <c r="K50" s="22">
        <v>43139</v>
      </c>
      <c r="L50" t="s">
        <v>41</v>
      </c>
      <c r="M50" t="s">
        <v>52</v>
      </c>
      <c r="N50" t="s">
        <v>69</v>
      </c>
      <c r="O50" t="s">
        <v>70</v>
      </c>
      <c r="P50" s="14">
        <v>178.5</v>
      </c>
      <c r="Q50">
        <v>71</v>
      </c>
      <c r="R50" s="23">
        <f>Tabla13[[#This Row],[Precio unitario]]*Tabla13[[#This Row],[Cantidad]]</f>
        <v>12673.5</v>
      </c>
      <c r="S50" s="14">
        <v>1280.0235</v>
      </c>
    </row>
    <row r="51" spans="3:19" x14ac:dyDescent="0.25">
      <c r="C51" s="21">
        <v>1044</v>
      </c>
      <c r="D51" s="22">
        <v>43139</v>
      </c>
      <c r="E51" s="21">
        <v>8</v>
      </c>
      <c r="F51" t="s">
        <v>58</v>
      </c>
      <c r="G51" t="s">
        <v>59</v>
      </c>
      <c r="H51" t="s">
        <v>60</v>
      </c>
      <c r="I51" t="s">
        <v>61</v>
      </c>
      <c r="J51" t="s">
        <v>6</v>
      </c>
      <c r="K51" s="22">
        <v>43141</v>
      </c>
      <c r="L51" t="s">
        <v>41</v>
      </c>
      <c r="M51" t="s">
        <v>42</v>
      </c>
      <c r="N51" t="s">
        <v>69</v>
      </c>
      <c r="O51" t="s">
        <v>70</v>
      </c>
      <c r="P51" s="14">
        <v>178.5</v>
      </c>
      <c r="Q51">
        <v>13</v>
      </c>
      <c r="R51" s="23">
        <f>Tabla13[[#This Row],[Precio unitario]]*Tabla13[[#This Row],[Cantidad]]</f>
        <v>2320.5</v>
      </c>
      <c r="S51" s="14">
        <v>220.44749999999996</v>
      </c>
    </row>
    <row r="52" spans="3:19" x14ac:dyDescent="0.25">
      <c r="C52" s="21">
        <v>1045</v>
      </c>
      <c r="D52" s="22">
        <v>43156</v>
      </c>
      <c r="E52" s="21">
        <v>25</v>
      </c>
      <c r="F52" t="s">
        <v>115</v>
      </c>
      <c r="G52" t="s">
        <v>89</v>
      </c>
      <c r="H52" t="s">
        <v>90</v>
      </c>
      <c r="I52" t="s">
        <v>91</v>
      </c>
      <c r="J52" t="s">
        <v>50</v>
      </c>
      <c r="K52" s="22">
        <v>43158</v>
      </c>
      <c r="L52" t="s">
        <v>51</v>
      </c>
      <c r="M52" t="s">
        <v>74</v>
      </c>
      <c r="N52" t="s">
        <v>97</v>
      </c>
      <c r="O52" t="s">
        <v>98</v>
      </c>
      <c r="P52" s="14">
        <v>308</v>
      </c>
      <c r="Q52">
        <v>98</v>
      </c>
      <c r="R52" s="23">
        <f>Tabla13[[#This Row],[Precio unitario]]*Tabla13[[#This Row],[Cantidad]]</f>
        <v>30184</v>
      </c>
      <c r="S52" s="14">
        <v>2867.4800000000005</v>
      </c>
    </row>
    <row r="53" spans="3:19" x14ac:dyDescent="0.25">
      <c r="C53" s="21">
        <v>1046</v>
      </c>
      <c r="D53" s="22">
        <v>43157</v>
      </c>
      <c r="E53" s="21">
        <v>26</v>
      </c>
      <c r="F53" t="s">
        <v>116</v>
      </c>
      <c r="G53" t="s">
        <v>100</v>
      </c>
      <c r="H53" t="s">
        <v>100</v>
      </c>
      <c r="I53" t="s">
        <v>86</v>
      </c>
      <c r="J53" t="s">
        <v>87</v>
      </c>
      <c r="K53" s="22">
        <v>43159</v>
      </c>
      <c r="L53" t="s">
        <v>62</v>
      </c>
      <c r="M53" t="s">
        <v>52</v>
      </c>
      <c r="N53" t="s">
        <v>95</v>
      </c>
      <c r="O53" t="s">
        <v>96</v>
      </c>
      <c r="P53" s="14">
        <v>350</v>
      </c>
      <c r="Q53">
        <v>21</v>
      </c>
      <c r="R53" s="23">
        <f>Tabla13[[#This Row],[Precio unitario]]*Tabla13[[#This Row],[Cantidad]]</f>
        <v>7350</v>
      </c>
      <c r="S53" s="14">
        <v>749.7</v>
      </c>
    </row>
    <row r="54" spans="3:19" x14ac:dyDescent="0.25">
      <c r="C54" s="21">
        <v>1047</v>
      </c>
      <c r="D54" s="22">
        <v>43160</v>
      </c>
      <c r="E54" s="21">
        <v>29</v>
      </c>
      <c r="F54" t="s">
        <v>65</v>
      </c>
      <c r="G54" t="s">
        <v>66</v>
      </c>
      <c r="H54" t="s">
        <v>67</v>
      </c>
      <c r="I54" t="s">
        <v>68</v>
      </c>
      <c r="J54" t="s">
        <v>40</v>
      </c>
      <c r="K54" s="22">
        <v>43162</v>
      </c>
      <c r="L54" t="s">
        <v>41</v>
      </c>
      <c r="M54" t="s">
        <v>42</v>
      </c>
      <c r="N54" t="s">
        <v>117</v>
      </c>
      <c r="O54" t="s">
        <v>118</v>
      </c>
      <c r="P54" s="14">
        <v>546</v>
      </c>
      <c r="Q54">
        <v>26</v>
      </c>
      <c r="R54" s="23">
        <f>Tabla13[[#This Row],[Precio unitario]]*Tabla13[[#This Row],[Cantidad]]</f>
        <v>14196</v>
      </c>
      <c r="S54" s="14">
        <v>1490.5800000000002</v>
      </c>
    </row>
    <row r="55" spans="3:19" x14ac:dyDescent="0.25">
      <c r="C55" s="21">
        <v>1048</v>
      </c>
      <c r="D55" s="22">
        <v>43137</v>
      </c>
      <c r="E55" s="21">
        <v>6</v>
      </c>
      <c r="F55" t="s">
        <v>77</v>
      </c>
      <c r="G55" t="s">
        <v>78</v>
      </c>
      <c r="H55" t="s">
        <v>79</v>
      </c>
      <c r="I55" t="s">
        <v>80</v>
      </c>
      <c r="J55" t="s">
        <v>6</v>
      </c>
      <c r="K55" s="22">
        <v>43139</v>
      </c>
      <c r="L55" t="s">
        <v>62</v>
      </c>
      <c r="M55" t="s">
        <v>42</v>
      </c>
      <c r="N55" t="s">
        <v>53</v>
      </c>
      <c r="O55" t="s">
        <v>46</v>
      </c>
      <c r="P55" s="14">
        <v>420</v>
      </c>
      <c r="Q55">
        <v>96</v>
      </c>
      <c r="R55" s="23">
        <f>Tabla13[[#This Row],[Precio unitario]]*Tabla13[[#This Row],[Cantidad]]</f>
        <v>40320</v>
      </c>
      <c r="S55" s="14">
        <v>4152.96</v>
      </c>
    </row>
    <row r="56" spans="3:19" x14ac:dyDescent="0.25">
      <c r="C56" s="21">
        <v>1049</v>
      </c>
      <c r="D56" s="22">
        <v>43137</v>
      </c>
      <c r="E56" s="21">
        <v>6</v>
      </c>
      <c r="F56" t="s">
        <v>77</v>
      </c>
      <c r="G56" t="s">
        <v>78</v>
      </c>
      <c r="H56" t="s">
        <v>79</v>
      </c>
      <c r="I56" t="s">
        <v>80</v>
      </c>
      <c r="J56" t="s">
        <v>6</v>
      </c>
      <c r="K56" s="22">
        <v>43139</v>
      </c>
      <c r="L56" t="s">
        <v>62</v>
      </c>
      <c r="M56" t="s">
        <v>42</v>
      </c>
      <c r="N56" t="s">
        <v>54</v>
      </c>
      <c r="O56" t="s">
        <v>46</v>
      </c>
      <c r="P56" s="14">
        <v>742</v>
      </c>
      <c r="Q56">
        <v>16</v>
      </c>
      <c r="R56" s="23">
        <f>Tabla13[[#This Row],[Precio unitario]]*Tabla13[[#This Row],[Cantidad]]</f>
        <v>11872</v>
      </c>
      <c r="S56" s="14">
        <v>1234.6880000000003</v>
      </c>
    </row>
    <row r="57" spans="3:19" x14ac:dyDescent="0.25">
      <c r="C57" s="21">
        <v>1050</v>
      </c>
      <c r="D57" s="22">
        <v>43135</v>
      </c>
      <c r="E57" s="21">
        <v>4</v>
      </c>
      <c r="F57" t="s">
        <v>47</v>
      </c>
      <c r="G57" t="s">
        <v>48</v>
      </c>
      <c r="H57" t="s">
        <v>48</v>
      </c>
      <c r="I57" t="s">
        <v>49</v>
      </c>
      <c r="J57" t="s">
        <v>50</v>
      </c>
      <c r="K57" s="22"/>
      <c r="N57" t="s">
        <v>119</v>
      </c>
      <c r="O57" t="s">
        <v>110</v>
      </c>
      <c r="P57" s="14">
        <v>532</v>
      </c>
      <c r="Q57">
        <v>96</v>
      </c>
      <c r="R57" s="23">
        <f>Tabla13[[#This Row],[Precio unitario]]*Tabla13[[#This Row],[Cantidad]]</f>
        <v>51072</v>
      </c>
      <c r="S57" s="14">
        <v>4851.84</v>
      </c>
    </row>
    <row r="58" spans="3:19" x14ac:dyDescent="0.25">
      <c r="C58" s="21">
        <v>1051</v>
      </c>
      <c r="D58" s="22">
        <v>43134</v>
      </c>
      <c r="E58" s="21">
        <v>3</v>
      </c>
      <c r="F58" t="s">
        <v>71</v>
      </c>
      <c r="G58" t="s">
        <v>72</v>
      </c>
      <c r="H58" t="s">
        <v>73</v>
      </c>
      <c r="I58" t="s">
        <v>39</v>
      </c>
      <c r="J58" t="s">
        <v>40</v>
      </c>
      <c r="K58" s="22"/>
      <c r="N58" t="s">
        <v>92</v>
      </c>
      <c r="O58" t="s">
        <v>44</v>
      </c>
      <c r="P58" s="14">
        <v>41.86</v>
      </c>
      <c r="Q58">
        <v>75</v>
      </c>
      <c r="R58" s="23">
        <f>Tabla13[[#This Row],[Precio unitario]]*Tabla13[[#This Row],[Cantidad]]</f>
        <v>3139.5</v>
      </c>
      <c r="S58" s="14">
        <v>323.36850000000004</v>
      </c>
    </row>
    <row r="59" spans="3:19" x14ac:dyDescent="0.25">
      <c r="C59" s="21">
        <v>1052</v>
      </c>
      <c r="D59" s="22">
        <v>43168</v>
      </c>
      <c r="E59" s="21">
        <v>9</v>
      </c>
      <c r="F59" t="s">
        <v>106</v>
      </c>
      <c r="G59" t="s">
        <v>107</v>
      </c>
      <c r="H59" t="s">
        <v>67</v>
      </c>
      <c r="I59" t="s">
        <v>108</v>
      </c>
      <c r="J59" t="s">
        <v>40</v>
      </c>
      <c r="K59" s="22">
        <v>43170</v>
      </c>
      <c r="L59" t="s">
        <v>51</v>
      </c>
      <c r="M59" t="s">
        <v>42</v>
      </c>
      <c r="N59" t="s">
        <v>109</v>
      </c>
      <c r="O59" t="s">
        <v>110</v>
      </c>
      <c r="P59" s="14">
        <v>273</v>
      </c>
      <c r="Q59">
        <v>55</v>
      </c>
      <c r="R59" s="23">
        <f>Tabla13[[#This Row],[Precio unitario]]*Tabla13[[#This Row],[Cantidad]]</f>
        <v>15015</v>
      </c>
      <c r="S59" s="14">
        <v>1516.5150000000001</v>
      </c>
    </row>
    <row r="60" spans="3:19" x14ac:dyDescent="0.25">
      <c r="C60" s="21">
        <v>1053</v>
      </c>
      <c r="D60" s="22">
        <v>43168</v>
      </c>
      <c r="E60" s="21">
        <v>9</v>
      </c>
      <c r="F60" t="s">
        <v>106</v>
      </c>
      <c r="G60" t="s">
        <v>107</v>
      </c>
      <c r="H60" t="s">
        <v>67</v>
      </c>
      <c r="I60" t="s">
        <v>108</v>
      </c>
      <c r="J60" t="s">
        <v>40</v>
      </c>
      <c r="K60" s="22">
        <v>43170</v>
      </c>
      <c r="L60" t="s">
        <v>51</v>
      </c>
      <c r="M60" t="s">
        <v>42</v>
      </c>
      <c r="N60" t="s">
        <v>111</v>
      </c>
      <c r="O60" t="s">
        <v>112</v>
      </c>
      <c r="P60" s="14">
        <v>487.19999999999993</v>
      </c>
      <c r="Q60">
        <v>11</v>
      </c>
      <c r="R60" s="23">
        <f>Tabla13[[#This Row],[Precio unitario]]*Tabla13[[#This Row],[Cantidad]]</f>
        <v>5359.1999999999989</v>
      </c>
      <c r="S60" s="14">
        <v>514.4831999999999</v>
      </c>
    </row>
    <row r="61" spans="3:19" x14ac:dyDescent="0.25">
      <c r="C61" s="21">
        <v>1054</v>
      </c>
      <c r="D61" s="22">
        <v>43165</v>
      </c>
      <c r="E61" s="21">
        <v>6</v>
      </c>
      <c r="F61" t="s">
        <v>77</v>
      </c>
      <c r="G61" t="s">
        <v>78</v>
      </c>
      <c r="H61" t="s">
        <v>79</v>
      </c>
      <c r="I61" t="s">
        <v>80</v>
      </c>
      <c r="J61" t="s">
        <v>6</v>
      </c>
      <c r="K61" s="22">
        <v>43167</v>
      </c>
      <c r="L61" t="s">
        <v>41</v>
      </c>
      <c r="M61" t="s">
        <v>52</v>
      </c>
      <c r="N61" t="s">
        <v>43</v>
      </c>
      <c r="O61" t="s">
        <v>44</v>
      </c>
      <c r="P61" s="14">
        <v>196</v>
      </c>
      <c r="Q61">
        <v>53</v>
      </c>
      <c r="R61" s="23">
        <f>Tabla13[[#This Row],[Precio unitario]]*Tabla13[[#This Row],[Cantidad]]</f>
        <v>10388</v>
      </c>
      <c r="S61" s="14">
        <v>1007.6360000000001</v>
      </c>
    </row>
    <row r="62" spans="3:19" x14ac:dyDescent="0.25">
      <c r="C62" s="21">
        <v>1055</v>
      </c>
      <c r="D62" s="22">
        <v>43167</v>
      </c>
      <c r="E62" s="21">
        <v>8</v>
      </c>
      <c r="F62" t="s">
        <v>58</v>
      </c>
      <c r="G62" t="s">
        <v>59</v>
      </c>
      <c r="H62" t="s">
        <v>60</v>
      </c>
      <c r="I62" t="s">
        <v>61</v>
      </c>
      <c r="J62" t="s">
        <v>6</v>
      </c>
      <c r="K62" s="22">
        <v>43169</v>
      </c>
      <c r="L62" t="s">
        <v>41</v>
      </c>
      <c r="M62" t="s">
        <v>42</v>
      </c>
      <c r="N62" t="s">
        <v>81</v>
      </c>
      <c r="O62" t="s">
        <v>82</v>
      </c>
      <c r="P62" s="14">
        <v>560</v>
      </c>
      <c r="Q62">
        <v>85</v>
      </c>
      <c r="R62" s="23">
        <f>Tabla13[[#This Row],[Precio unitario]]*Tabla13[[#This Row],[Cantidad]]</f>
        <v>47600</v>
      </c>
      <c r="S62" s="14">
        <v>4998</v>
      </c>
    </row>
    <row r="63" spans="3:19" x14ac:dyDescent="0.25">
      <c r="C63" s="21">
        <v>1056</v>
      </c>
      <c r="D63" s="22">
        <v>43167</v>
      </c>
      <c r="E63" s="21">
        <v>8</v>
      </c>
      <c r="F63" t="s">
        <v>58</v>
      </c>
      <c r="G63" t="s">
        <v>59</v>
      </c>
      <c r="H63" t="s">
        <v>60</v>
      </c>
      <c r="I63" t="s">
        <v>61</v>
      </c>
      <c r="J63" t="s">
        <v>6</v>
      </c>
      <c r="K63" s="22">
        <v>43169</v>
      </c>
      <c r="L63" t="s">
        <v>41</v>
      </c>
      <c r="M63" t="s">
        <v>42</v>
      </c>
      <c r="N63" t="s">
        <v>63</v>
      </c>
      <c r="O63" t="s">
        <v>64</v>
      </c>
      <c r="P63" s="14">
        <v>128.79999999999998</v>
      </c>
      <c r="Q63">
        <v>97</v>
      </c>
      <c r="R63" s="23">
        <f>Tabla13[[#This Row],[Precio unitario]]*Tabla13[[#This Row],[Cantidad]]</f>
        <v>12493.599999999999</v>
      </c>
      <c r="S63" s="14">
        <v>1274.3472000000002</v>
      </c>
    </row>
    <row r="64" spans="3:19" x14ac:dyDescent="0.25">
      <c r="C64" s="21">
        <v>1057</v>
      </c>
      <c r="D64" s="22">
        <v>43184</v>
      </c>
      <c r="E64" s="21">
        <v>25</v>
      </c>
      <c r="F64" t="s">
        <v>115</v>
      </c>
      <c r="G64" t="s">
        <v>89</v>
      </c>
      <c r="H64" t="s">
        <v>90</v>
      </c>
      <c r="I64" t="s">
        <v>91</v>
      </c>
      <c r="J64" t="s">
        <v>50</v>
      </c>
      <c r="K64" s="22">
        <v>43186</v>
      </c>
      <c r="L64" t="s">
        <v>51</v>
      </c>
      <c r="M64" t="s">
        <v>74</v>
      </c>
      <c r="N64" t="s">
        <v>120</v>
      </c>
      <c r="O64" t="s">
        <v>64</v>
      </c>
      <c r="P64" s="14">
        <v>140</v>
      </c>
      <c r="Q64">
        <v>46</v>
      </c>
      <c r="R64" s="23">
        <f>Tabla13[[#This Row],[Precio unitario]]*Tabla13[[#This Row],[Cantidad]]</f>
        <v>6440</v>
      </c>
      <c r="S64" s="14">
        <v>650.44000000000005</v>
      </c>
    </row>
    <row r="65" spans="3:19" x14ac:dyDescent="0.25">
      <c r="C65" s="21">
        <v>1058</v>
      </c>
      <c r="D65" s="22">
        <v>43185</v>
      </c>
      <c r="E65" s="21">
        <v>26</v>
      </c>
      <c r="F65" t="s">
        <v>116</v>
      </c>
      <c r="G65" t="s">
        <v>100</v>
      </c>
      <c r="H65" t="s">
        <v>100</v>
      </c>
      <c r="I65" t="s">
        <v>86</v>
      </c>
      <c r="J65" t="s">
        <v>87</v>
      </c>
      <c r="K65" s="22">
        <v>43187</v>
      </c>
      <c r="L65" t="s">
        <v>62</v>
      </c>
      <c r="M65" t="s">
        <v>52</v>
      </c>
      <c r="N65" t="s">
        <v>121</v>
      </c>
      <c r="O65" t="s">
        <v>122</v>
      </c>
      <c r="P65" s="14">
        <v>298.90000000000003</v>
      </c>
      <c r="Q65">
        <v>97</v>
      </c>
      <c r="R65" s="23">
        <f>Tabla13[[#This Row],[Precio unitario]]*Tabla13[[#This Row],[Cantidad]]</f>
        <v>28993.300000000003</v>
      </c>
      <c r="S65" s="14">
        <v>2754.3634999999999</v>
      </c>
    </row>
    <row r="66" spans="3:19" x14ac:dyDescent="0.25">
      <c r="C66" s="21">
        <v>1059</v>
      </c>
      <c r="D66" s="22">
        <v>43185</v>
      </c>
      <c r="E66" s="21">
        <v>26</v>
      </c>
      <c r="F66" t="s">
        <v>116</v>
      </c>
      <c r="G66" t="s">
        <v>100</v>
      </c>
      <c r="H66" t="s">
        <v>100</v>
      </c>
      <c r="I66" t="s">
        <v>86</v>
      </c>
      <c r="J66" t="s">
        <v>87</v>
      </c>
      <c r="K66" s="22">
        <v>43187</v>
      </c>
      <c r="L66" t="s">
        <v>62</v>
      </c>
      <c r="M66" t="s">
        <v>52</v>
      </c>
      <c r="N66" t="s">
        <v>75</v>
      </c>
      <c r="O66" t="s">
        <v>76</v>
      </c>
      <c r="P66" s="14">
        <v>135.1</v>
      </c>
      <c r="Q66">
        <v>97</v>
      </c>
      <c r="R66" s="23">
        <f>Tabla13[[#This Row],[Precio unitario]]*Tabla13[[#This Row],[Cantidad]]</f>
        <v>13104.699999999999</v>
      </c>
      <c r="S66" s="14">
        <v>1336.6794000000002</v>
      </c>
    </row>
    <row r="67" spans="3:19" x14ac:dyDescent="0.25">
      <c r="C67" s="21">
        <v>1060</v>
      </c>
      <c r="D67" s="22">
        <v>43185</v>
      </c>
      <c r="E67" s="21">
        <v>26</v>
      </c>
      <c r="F67" t="s">
        <v>116</v>
      </c>
      <c r="G67" t="s">
        <v>100</v>
      </c>
      <c r="H67" t="s">
        <v>100</v>
      </c>
      <c r="I67" t="s">
        <v>86</v>
      </c>
      <c r="J67" t="s">
        <v>87</v>
      </c>
      <c r="K67" s="22">
        <v>43187</v>
      </c>
      <c r="L67" t="s">
        <v>62</v>
      </c>
      <c r="M67" t="s">
        <v>52</v>
      </c>
      <c r="N67" t="s">
        <v>104</v>
      </c>
      <c r="O67" t="s">
        <v>105</v>
      </c>
      <c r="P67" s="14">
        <v>257.59999999999997</v>
      </c>
      <c r="Q67">
        <v>65</v>
      </c>
      <c r="R67" s="23">
        <f>Tabla13[[#This Row],[Precio unitario]]*Tabla13[[#This Row],[Cantidad]]</f>
        <v>16743.999999999996</v>
      </c>
      <c r="S67" s="14">
        <v>1724.6320000000003</v>
      </c>
    </row>
    <row r="68" spans="3:19" x14ac:dyDescent="0.25">
      <c r="C68" s="21">
        <v>1061</v>
      </c>
      <c r="D68" s="22">
        <v>43188</v>
      </c>
      <c r="E68" s="21">
        <v>29</v>
      </c>
      <c r="F68" t="s">
        <v>65</v>
      </c>
      <c r="G68" t="s">
        <v>66</v>
      </c>
      <c r="H68" t="s">
        <v>67</v>
      </c>
      <c r="I68" t="s">
        <v>68</v>
      </c>
      <c r="J68" t="s">
        <v>40</v>
      </c>
      <c r="K68" s="22">
        <v>43190</v>
      </c>
      <c r="L68" t="s">
        <v>41</v>
      </c>
      <c r="M68" t="s">
        <v>42</v>
      </c>
      <c r="N68" t="s">
        <v>43</v>
      </c>
      <c r="O68" t="s">
        <v>44</v>
      </c>
      <c r="P68" s="14">
        <v>196</v>
      </c>
      <c r="Q68">
        <v>72</v>
      </c>
      <c r="R68" s="23">
        <f>Tabla13[[#This Row],[Precio unitario]]*Tabla13[[#This Row],[Cantidad]]</f>
        <v>14112</v>
      </c>
      <c r="S68" s="14">
        <v>1411.2000000000003</v>
      </c>
    </row>
    <row r="69" spans="3:19" x14ac:dyDescent="0.25">
      <c r="C69" s="21">
        <v>1062</v>
      </c>
      <c r="D69" s="22">
        <v>43165</v>
      </c>
      <c r="E69" s="21">
        <v>6</v>
      </c>
      <c r="F69" t="s">
        <v>77</v>
      </c>
      <c r="G69" t="s">
        <v>78</v>
      </c>
      <c r="H69" t="s">
        <v>79</v>
      </c>
      <c r="I69" t="s">
        <v>80</v>
      </c>
      <c r="J69" t="s">
        <v>6</v>
      </c>
      <c r="K69" s="22">
        <v>43167</v>
      </c>
      <c r="L69" t="s">
        <v>62</v>
      </c>
      <c r="M69" t="s">
        <v>42</v>
      </c>
      <c r="N69" t="s">
        <v>69</v>
      </c>
      <c r="O69" t="s">
        <v>70</v>
      </c>
      <c r="P69" s="14">
        <v>178.5</v>
      </c>
      <c r="Q69">
        <v>16</v>
      </c>
      <c r="R69" s="23">
        <f>Tabla13[[#This Row],[Precio unitario]]*Tabla13[[#This Row],[Cantidad]]</f>
        <v>2856</v>
      </c>
      <c r="S69" s="14">
        <v>282.74400000000003</v>
      </c>
    </row>
    <row r="70" spans="3:19" x14ac:dyDescent="0.25">
      <c r="C70" s="21">
        <v>1064</v>
      </c>
      <c r="D70" s="22">
        <v>43163</v>
      </c>
      <c r="E70" s="21">
        <v>4</v>
      </c>
      <c r="F70" t="s">
        <v>47</v>
      </c>
      <c r="G70" t="s">
        <v>48</v>
      </c>
      <c r="H70" t="s">
        <v>48</v>
      </c>
      <c r="I70" t="s">
        <v>49</v>
      </c>
      <c r="J70" t="s">
        <v>50</v>
      </c>
      <c r="K70" s="22">
        <v>43165</v>
      </c>
      <c r="L70" t="s">
        <v>51</v>
      </c>
      <c r="M70" t="s">
        <v>52</v>
      </c>
      <c r="N70" t="s">
        <v>123</v>
      </c>
      <c r="O70" t="s">
        <v>96</v>
      </c>
      <c r="P70" s="14">
        <v>1134</v>
      </c>
      <c r="Q70">
        <v>77</v>
      </c>
      <c r="R70" s="23">
        <f>Tabla13[[#This Row],[Precio unitario]]*Tabla13[[#This Row],[Cantidad]]</f>
        <v>87318</v>
      </c>
      <c r="S70" s="14">
        <v>8993.7540000000008</v>
      </c>
    </row>
    <row r="71" spans="3:19" x14ac:dyDescent="0.25">
      <c r="C71" s="21">
        <v>1065</v>
      </c>
      <c r="D71" s="22">
        <v>43163</v>
      </c>
      <c r="E71" s="21">
        <v>4</v>
      </c>
      <c r="F71" t="s">
        <v>47</v>
      </c>
      <c r="G71" t="s">
        <v>48</v>
      </c>
      <c r="H71" t="s">
        <v>48</v>
      </c>
      <c r="I71" t="s">
        <v>49</v>
      </c>
      <c r="J71" t="s">
        <v>50</v>
      </c>
      <c r="K71" s="22">
        <v>43165</v>
      </c>
      <c r="L71" t="s">
        <v>51</v>
      </c>
      <c r="M71" t="s">
        <v>52</v>
      </c>
      <c r="N71" t="s">
        <v>124</v>
      </c>
      <c r="O71" t="s">
        <v>125</v>
      </c>
      <c r="P71" s="14">
        <v>98</v>
      </c>
      <c r="Q71">
        <v>37</v>
      </c>
      <c r="R71" s="23">
        <f>Tabla13[[#This Row],[Precio unitario]]*Tabla13[[#This Row],[Cantidad]]</f>
        <v>3626</v>
      </c>
      <c r="S71" s="14">
        <v>344.47</v>
      </c>
    </row>
    <row r="72" spans="3:19" x14ac:dyDescent="0.25">
      <c r="C72" s="21">
        <v>1067</v>
      </c>
      <c r="D72" s="22">
        <v>43167</v>
      </c>
      <c r="E72" s="21">
        <v>8</v>
      </c>
      <c r="F72" t="s">
        <v>58</v>
      </c>
      <c r="G72" t="s">
        <v>59</v>
      </c>
      <c r="H72" t="s">
        <v>60</v>
      </c>
      <c r="I72" t="s">
        <v>61</v>
      </c>
      <c r="J72" t="s">
        <v>6</v>
      </c>
      <c r="K72" s="22">
        <v>43169</v>
      </c>
      <c r="L72" t="s">
        <v>62</v>
      </c>
      <c r="M72" t="s">
        <v>52</v>
      </c>
      <c r="N72" t="s">
        <v>111</v>
      </c>
      <c r="O72" t="s">
        <v>112</v>
      </c>
      <c r="P72" s="14">
        <v>487.19999999999993</v>
      </c>
      <c r="Q72">
        <v>63</v>
      </c>
      <c r="R72" s="23">
        <f>Tabla13[[#This Row],[Precio unitario]]*Tabla13[[#This Row],[Cantidad]]</f>
        <v>30693.599999999995</v>
      </c>
      <c r="S72" s="14">
        <v>3038.6664000000001</v>
      </c>
    </row>
    <row r="73" spans="3:19" x14ac:dyDescent="0.25">
      <c r="C73" s="21">
        <v>1070</v>
      </c>
      <c r="D73" s="22">
        <v>43162</v>
      </c>
      <c r="E73" s="21">
        <v>3</v>
      </c>
      <c r="F73" t="s">
        <v>71</v>
      </c>
      <c r="G73" t="s">
        <v>72</v>
      </c>
      <c r="H73" t="s">
        <v>73</v>
      </c>
      <c r="I73" t="s">
        <v>39</v>
      </c>
      <c r="J73" t="s">
        <v>40</v>
      </c>
      <c r="K73" s="22">
        <v>43164</v>
      </c>
      <c r="L73" t="s">
        <v>41</v>
      </c>
      <c r="M73" t="s">
        <v>74</v>
      </c>
      <c r="N73" t="s">
        <v>113</v>
      </c>
      <c r="O73" t="s">
        <v>98</v>
      </c>
      <c r="P73" s="14">
        <v>140</v>
      </c>
      <c r="Q73">
        <v>48</v>
      </c>
      <c r="R73" s="23">
        <f>Tabla13[[#This Row],[Precio unitario]]*Tabla13[[#This Row],[Cantidad]]</f>
        <v>6720</v>
      </c>
      <c r="S73" s="14">
        <v>672</v>
      </c>
    </row>
    <row r="74" spans="3:19" x14ac:dyDescent="0.25">
      <c r="C74" s="21">
        <v>1071</v>
      </c>
      <c r="D74" s="22">
        <v>43162</v>
      </c>
      <c r="E74" s="21">
        <v>3</v>
      </c>
      <c r="F74" t="s">
        <v>71</v>
      </c>
      <c r="G74" t="s">
        <v>72</v>
      </c>
      <c r="H74" t="s">
        <v>73</v>
      </c>
      <c r="I74" t="s">
        <v>39</v>
      </c>
      <c r="J74" t="s">
        <v>40</v>
      </c>
      <c r="K74" s="22">
        <v>43164</v>
      </c>
      <c r="L74" t="s">
        <v>41</v>
      </c>
      <c r="M74" t="s">
        <v>74</v>
      </c>
      <c r="N74" t="s">
        <v>81</v>
      </c>
      <c r="O74" t="s">
        <v>82</v>
      </c>
      <c r="P74" s="14">
        <v>560</v>
      </c>
      <c r="Q74">
        <v>71</v>
      </c>
      <c r="R74" s="23">
        <f>Tabla13[[#This Row],[Precio unitario]]*Tabla13[[#This Row],[Cantidad]]</f>
        <v>39760</v>
      </c>
      <c r="S74" s="14">
        <v>4135.04</v>
      </c>
    </row>
    <row r="75" spans="3:19" x14ac:dyDescent="0.25">
      <c r="C75" s="21">
        <v>1075</v>
      </c>
      <c r="D75" s="22">
        <v>43169</v>
      </c>
      <c r="E75" s="21">
        <v>10</v>
      </c>
      <c r="F75" t="s">
        <v>88</v>
      </c>
      <c r="G75" t="s">
        <v>89</v>
      </c>
      <c r="H75" t="s">
        <v>90</v>
      </c>
      <c r="I75" t="s">
        <v>91</v>
      </c>
      <c r="J75" t="s">
        <v>50</v>
      </c>
      <c r="K75" s="22">
        <v>43171</v>
      </c>
      <c r="L75" t="s">
        <v>41</v>
      </c>
      <c r="M75" t="s">
        <v>52</v>
      </c>
      <c r="N75" t="s">
        <v>114</v>
      </c>
      <c r="O75" t="s">
        <v>46</v>
      </c>
      <c r="P75" s="14">
        <v>140</v>
      </c>
      <c r="Q75">
        <v>55</v>
      </c>
      <c r="R75" s="23">
        <f>Tabla13[[#This Row],[Precio unitario]]*Tabla13[[#This Row],[Cantidad]]</f>
        <v>7700</v>
      </c>
      <c r="S75" s="14">
        <v>770</v>
      </c>
    </row>
    <row r="76" spans="3:19" x14ac:dyDescent="0.25">
      <c r="C76" s="21">
        <v>1077</v>
      </c>
      <c r="D76" s="22">
        <v>43169</v>
      </c>
      <c r="E76" s="21">
        <v>10</v>
      </c>
      <c r="F76" t="s">
        <v>88</v>
      </c>
      <c r="G76" t="s">
        <v>89</v>
      </c>
      <c r="H76" t="s">
        <v>90</v>
      </c>
      <c r="I76" t="s">
        <v>91</v>
      </c>
      <c r="J76" t="s">
        <v>50</v>
      </c>
      <c r="K76" s="22"/>
      <c r="L76" t="s">
        <v>51</v>
      </c>
      <c r="N76" t="s">
        <v>45</v>
      </c>
      <c r="O76" t="s">
        <v>46</v>
      </c>
      <c r="P76" s="14">
        <v>49</v>
      </c>
      <c r="Q76">
        <v>21</v>
      </c>
      <c r="R76" s="23">
        <f>Tabla13[[#This Row],[Precio unitario]]*Tabla13[[#This Row],[Cantidad]]</f>
        <v>1029</v>
      </c>
      <c r="S76" s="14">
        <v>102.9</v>
      </c>
    </row>
    <row r="77" spans="3:19" x14ac:dyDescent="0.25">
      <c r="C77" s="21">
        <v>1078</v>
      </c>
      <c r="D77" s="22">
        <v>43170</v>
      </c>
      <c r="E77" s="21">
        <v>11</v>
      </c>
      <c r="F77" t="s">
        <v>99</v>
      </c>
      <c r="G77" t="s">
        <v>100</v>
      </c>
      <c r="H77" t="s">
        <v>100</v>
      </c>
      <c r="I77" t="s">
        <v>86</v>
      </c>
      <c r="J77" t="s">
        <v>87</v>
      </c>
      <c r="K77" s="22"/>
      <c r="L77" t="s">
        <v>62</v>
      </c>
      <c r="N77" t="s">
        <v>81</v>
      </c>
      <c r="O77" t="s">
        <v>82</v>
      </c>
      <c r="P77" s="14">
        <v>560</v>
      </c>
      <c r="Q77">
        <v>67</v>
      </c>
      <c r="R77" s="23">
        <f>Tabla13[[#This Row],[Precio unitario]]*Tabla13[[#This Row],[Cantidad]]</f>
        <v>37520</v>
      </c>
      <c r="S77" s="14">
        <v>3789.52</v>
      </c>
    </row>
    <row r="78" spans="3:19" x14ac:dyDescent="0.25">
      <c r="C78" s="21">
        <v>1079</v>
      </c>
      <c r="D78" s="22">
        <v>43160</v>
      </c>
      <c r="E78" s="21">
        <v>1</v>
      </c>
      <c r="F78" t="s">
        <v>101</v>
      </c>
      <c r="G78" t="s">
        <v>102</v>
      </c>
      <c r="H78" t="s">
        <v>103</v>
      </c>
      <c r="I78" t="s">
        <v>61</v>
      </c>
      <c r="J78" t="s">
        <v>6</v>
      </c>
      <c r="K78" s="22"/>
      <c r="L78" t="s">
        <v>62</v>
      </c>
      <c r="N78" t="s">
        <v>104</v>
      </c>
      <c r="O78" t="s">
        <v>105</v>
      </c>
      <c r="P78" s="14">
        <v>257.59999999999997</v>
      </c>
      <c r="Q78">
        <v>75</v>
      </c>
      <c r="R78" s="23">
        <f>Tabla13[[#This Row],[Precio unitario]]*Tabla13[[#This Row],[Cantidad]]</f>
        <v>19319.999999999996</v>
      </c>
      <c r="S78" s="14">
        <v>1932</v>
      </c>
    </row>
    <row r="79" spans="3:19" x14ac:dyDescent="0.25">
      <c r="C79" s="21">
        <v>1080</v>
      </c>
      <c r="D79" s="22">
        <v>43187</v>
      </c>
      <c r="E79" s="21">
        <v>28</v>
      </c>
      <c r="F79" t="s">
        <v>83</v>
      </c>
      <c r="G79" t="s">
        <v>84</v>
      </c>
      <c r="H79" t="s">
        <v>85</v>
      </c>
      <c r="I79" t="s">
        <v>86</v>
      </c>
      <c r="J79" t="s">
        <v>87</v>
      </c>
      <c r="K79" s="22">
        <v>43189</v>
      </c>
      <c r="L79" t="s">
        <v>62</v>
      </c>
      <c r="M79" t="s">
        <v>52</v>
      </c>
      <c r="N79" t="s">
        <v>57</v>
      </c>
      <c r="O79" t="s">
        <v>44</v>
      </c>
      <c r="P79" s="14">
        <v>644</v>
      </c>
      <c r="Q79">
        <v>17</v>
      </c>
      <c r="R79" s="23">
        <f>Tabla13[[#This Row],[Precio unitario]]*Tabla13[[#This Row],[Cantidad]]</f>
        <v>10948</v>
      </c>
      <c r="S79" s="14">
        <v>1127.644</v>
      </c>
    </row>
    <row r="80" spans="3:19" x14ac:dyDescent="0.25">
      <c r="C80" s="21">
        <v>1081</v>
      </c>
      <c r="D80" s="22">
        <v>43194</v>
      </c>
      <c r="E80" s="21">
        <v>4</v>
      </c>
      <c r="F80" t="s">
        <v>47</v>
      </c>
      <c r="G80" t="s">
        <v>48</v>
      </c>
      <c r="H80" t="s">
        <v>48</v>
      </c>
      <c r="I80" t="s">
        <v>49</v>
      </c>
      <c r="J80" t="s">
        <v>50</v>
      </c>
      <c r="K80" s="22">
        <v>43196</v>
      </c>
      <c r="L80" t="s">
        <v>51</v>
      </c>
      <c r="M80" t="s">
        <v>52</v>
      </c>
      <c r="N80" t="s">
        <v>45</v>
      </c>
      <c r="O80" t="s">
        <v>46</v>
      </c>
      <c r="P80" s="14">
        <v>49</v>
      </c>
      <c r="Q80">
        <v>48</v>
      </c>
      <c r="R80" s="23">
        <f>Tabla13[[#This Row],[Precio unitario]]*Tabla13[[#This Row],[Cantidad]]</f>
        <v>2352</v>
      </c>
      <c r="S80" s="14">
        <v>228.14400000000001</v>
      </c>
    </row>
    <row r="81" spans="3:19" x14ac:dyDescent="0.25">
      <c r="C81" s="21">
        <v>1082</v>
      </c>
      <c r="D81" s="22">
        <v>43202</v>
      </c>
      <c r="E81" s="21">
        <v>12</v>
      </c>
      <c r="F81" t="s">
        <v>55</v>
      </c>
      <c r="G81" t="s">
        <v>37</v>
      </c>
      <c r="H81" t="s">
        <v>38</v>
      </c>
      <c r="I81" t="s">
        <v>39</v>
      </c>
      <c r="J81" t="s">
        <v>40</v>
      </c>
      <c r="K81" s="22">
        <v>43204</v>
      </c>
      <c r="L81" t="s">
        <v>41</v>
      </c>
      <c r="M81" t="s">
        <v>52</v>
      </c>
      <c r="N81" t="s">
        <v>56</v>
      </c>
      <c r="O81" t="s">
        <v>44</v>
      </c>
      <c r="P81" s="14">
        <v>252</v>
      </c>
      <c r="Q81">
        <v>74</v>
      </c>
      <c r="R81" s="23">
        <f>Tabla13[[#This Row],[Precio unitario]]*Tabla13[[#This Row],[Cantidad]]</f>
        <v>18648</v>
      </c>
      <c r="S81" s="14">
        <v>1920.7440000000004</v>
      </c>
    </row>
    <row r="82" spans="3:19" x14ac:dyDescent="0.25">
      <c r="C82" s="21">
        <v>1083</v>
      </c>
      <c r="D82" s="22">
        <v>43202</v>
      </c>
      <c r="E82" s="21">
        <v>12</v>
      </c>
      <c r="F82" t="s">
        <v>55</v>
      </c>
      <c r="G82" t="s">
        <v>37</v>
      </c>
      <c r="H82" t="s">
        <v>38</v>
      </c>
      <c r="I82" t="s">
        <v>39</v>
      </c>
      <c r="J82" t="s">
        <v>40</v>
      </c>
      <c r="K82" s="22">
        <v>43204</v>
      </c>
      <c r="L82" t="s">
        <v>41</v>
      </c>
      <c r="M82" t="s">
        <v>52</v>
      </c>
      <c r="N82" t="s">
        <v>57</v>
      </c>
      <c r="O82" t="s">
        <v>44</v>
      </c>
      <c r="P82" s="14">
        <v>644</v>
      </c>
      <c r="Q82">
        <v>96</v>
      </c>
      <c r="R82" s="23">
        <f>Tabla13[[#This Row],[Precio unitario]]*Tabla13[[#This Row],[Cantidad]]</f>
        <v>61824</v>
      </c>
      <c r="S82" s="14">
        <v>5996.9280000000008</v>
      </c>
    </row>
    <row r="83" spans="3:19" x14ac:dyDescent="0.25">
      <c r="C83" s="21">
        <v>1084</v>
      </c>
      <c r="D83" s="22">
        <v>43198</v>
      </c>
      <c r="E83" s="21">
        <v>8</v>
      </c>
      <c r="F83" t="s">
        <v>58</v>
      </c>
      <c r="G83" t="s">
        <v>59</v>
      </c>
      <c r="H83" t="s">
        <v>60</v>
      </c>
      <c r="I83" t="s">
        <v>61</v>
      </c>
      <c r="J83" t="s">
        <v>6</v>
      </c>
      <c r="K83" s="22">
        <v>43200</v>
      </c>
      <c r="L83" t="s">
        <v>62</v>
      </c>
      <c r="M83" t="s">
        <v>52</v>
      </c>
      <c r="N83" t="s">
        <v>63</v>
      </c>
      <c r="O83" t="s">
        <v>64</v>
      </c>
      <c r="P83" s="14">
        <v>128.79999999999998</v>
      </c>
      <c r="Q83">
        <v>12</v>
      </c>
      <c r="R83" s="23">
        <f>Tabla13[[#This Row],[Precio unitario]]*Tabla13[[#This Row],[Cantidad]]</f>
        <v>1545.6</v>
      </c>
      <c r="S83" s="14">
        <v>159.1968</v>
      </c>
    </row>
    <row r="84" spans="3:19" x14ac:dyDescent="0.25">
      <c r="C84" s="21">
        <v>1085</v>
      </c>
      <c r="D84" s="22">
        <v>43194</v>
      </c>
      <c r="E84" s="21">
        <v>4</v>
      </c>
      <c r="F84" t="s">
        <v>47</v>
      </c>
      <c r="G84" t="s">
        <v>48</v>
      </c>
      <c r="H84" t="s">
        <v>48</v>
      </c>
      <c r="I84" t="s">
        <v>49</v>
      </c>
      <c r="J84" t="s">
        <v>50</v>
      </c>
      <c r="K84" s="22">
        <v>43196</v>
      </c>
      <c r="L84" t="s">
        <v>62</v>
      </c>
      <c r="M84" t="s">
        <v>42</v>
      </c>
      <c r="N84" t="s">
        <v>63</v>
      </c>
      <c r="O84" t="s">
        <v>64</v>
      </c>
      <c r="P84" s="14">
        <v>128.79999999999998</v>
      </c>
      <c r="Q84">
        <v>62</v>
      </c>
      <c r="R84" s="23">
        <f>Tabla13[[#This Row],[Precio unitario]]*Tabla13[[#This Row],[Cantidad]]</f>
        <v>7985.5999999999985</v>
      </c>
      <c r="S84" s="14">
        <v>822.51679999999999</v>
      </c>
    </row>
    <row r="85" spans="3:19" x14ac:dyDescent="0.25">
      <c r="C85" s="21">
        <v>1086</v>
      </c>
      <c r="D85" s="22">
        <v>43219</v>
      </c>
      <c r="E85" s="21">
        <v>29</v>
      </c>
      <c r="F85" t="s">
        <v>65</v>
      </c>
      <c r="G85" t="s">
        <v>66</v>
      </c>
      <c r="H85" t="s">
        <v>67</v>
      </c>
      <c r="I85" t="s">
        <v>68</v>
      </c>
      <c r="J85" t="s">
        <v>40</v>
      </c>
      <c r="K85" s="22">
        <v>43221</v>
      </c>
      <c r="L85" t="s">
        <v>41</v>
      </c>
      <c r="M85" t="s">
        <v>42</v>
      </c>
      <c r="N85" t="s">
        <v>69</v>
      </c>
      <c r="O85" t="s">
        <v>70</v>
      </c>
      <c r="P85" s="14">
        <v>178.5</v>
      </c>
      <c r="Q85">
        <v>35</v>
      </c>
      <c r="R85" s="23">
        <f>Tabla13[[#This Row],[Precio unitario]]*Tabla13[[#This Row],[Cantidad]]</f>
        <v>6247.5</v>
      </c>
      <c r="S85" s="14">
        <v>643.49250000000006</v>
      </c>
    </row>
    <row r="86" spans="3:19" x14ac:dyDescent="0.25">
      <c r="C86" s="21">
        <v>1087</v>
      </c>
      <c r="D86" s="22">
        <v>43193</v>
      </c>
      <c r="E86" s="21">
        <v>3</v>
      </c>
      <c r="F86" t="s">
        <v>71</v>
      </c>
      <c r="G86" t="s">
        <v>72</v>
      </c>
      <c r="H86" t="s">
        <v>73</v>
      </c>
      <c r="I86" t="s">
        <v>39</v>
      </c>
      <c r="J86" t="s">
        <v>40</v>
      </c>
      <c r="K86" s="22">
        <v>43195</v>
      </c>
      <c r="L86" t="s">
        <v>41</v>
      </c>
      <c r="M86" t="s">
        <v>74</v>
      </c>
      <c r="N86" t="s">
        <v>75</v>
      </c>
      <c r="O86" t="s">
        <v>76</v>
      </c>
      <c r="P86" s="14">
        <v>135.1</v>
      </c>
      <c r="Q86">
        <v>95</v>
      </c>
      <c r="R86" s="23">
        <f>Tabla13[[#This Row],[Precio unitario]]*Tabla13[[#This Row],[Cantidad]]</f>
        <v>12834.5</v>
      </c>
      <c r="S86" s="14">
        <v>1283.4500000000003</v>
      </c>
    </row>
    <row r="87" spans="3:19" x14ac:dyDescent="0.25">
      <c r="C87" s="21">
        <v>1088</v>
      </c>
      <c r="D87" s="22">
        <v>43196</v>
      </c>
      <c r="E87" s="21">
        <v>6</v>
      </c>
      <c r="F87" t="s">
        <v>77</v>
      </c>
      <c r="G87" t="s">
        <v>78</v>
      </c>
      <c r="H87" t="s">
        <v>79</v>
      </c>
      <c r="I87" t="s">
        <v>80</v>
      </c>
      <c r="J87" t="s">
        <v>6</v>
      </c>
      <c r="K87" s="22">
        <v>43198</v>
      </c>
      <c r="L87" t="s">
        <v>41</v>
      </c>
      <c r="M87" t="s">
        <v>52</v>
      </c>
      <c r="N87" t="s">
        <v>81</v>
      </c>
      <c r="O87" t="s">
        <v>82</v>
      </c>
      <c r="P87" s="14">
        <v>560</v>
      </c>
      <c r="Q87">
        <v>17</v>
      </c>
      <c r="R87" s="23">
        <f>Tabla13[[#This Row],[Precio unitario]]*Tabla13[[#This Row],[Cantidad]]</f>
        <v>9520</v>
      </c>
      <c r="S87" s="14">
        <v>961.5200000000001</v>
      </c>
    </row>
    <row r="88" spans="3:19" x14ac:dyDescent="0.25">
      <c r="C88" s="21">
        <v>1089</v>
      </c>
      <c r="D88" s="22">
        <v>43218</v>
      </c>
      <c r="E88" s="21">
        <v>28</v>
      </c>
      <c r="F88" t="s">
        <v>83</v>
      </c>
      <c r="G88" t="s">
        <v>84</v>
      </c>
      <c r="H88" t="s">
        <v>85</v>
      </c>
      <c r="I88" t="s">
        <v>86</v>
      </c>
      <c r="J88" t="s">
        <v>87</v>
      </c>
      <c r="K88" s="22">
        <v>43220</v>
      </c>
      <c r="L88" t="s">
        <v>62</v>
      </c>
      <c r="M88" t="s">
        <v>42</v>
      </c>
      <c r="N88" t="s">
        <v>57</v>
      </c>
      <c r="O88" t="s">
        <v>44</v>
      </c>
      <c r="P88" s="14">
        <v>644</v>
      </c>
      <c r="Q88">
        <v>96</v>
      </c>
      <c r="R88" s="23">
        <f>Tabla13[[#This Row],[Precio unitario]]*Tabla13[[#This Row],[Cantidad]]</f>
        <v>61824</v>
      </c>
      <c r="S88" s="14">
        <v>6491.52</v>
      </c>
    </row>
    <row r="89" spans="3:19" x14ac:dyDescent="0.25">
      <c r="C89" s="21">
        <v>1090</v>
      </c>
      <c r="D89" s="22">
        <v>43198</v>
      </c>
      <c r="E89" s="21">
        <v>8</v>
      </c>
      <c r="F89" t="s">
        <v>58</v>
      </c>
      <c r="G89" t="s">
        <v>59</v>
      </c>
      <c r="H89" t="s">
        <v>60</v>
      </c>
      <c r="I89" t="s">
        <v>61</v>
      </c>
      <c r="J89" t="s">
        <v>6</v>
      </c>
      <c r="K89" s="22">
        <v>43200</v>
      </c>
      <c r="L89" t="s">
        <v>62</v>
      </c>
      <c r="M89" t="s">
        <v>42</v>
      </c>
      <c r="N89" t="s">
        <v>69</v>
      </c>
      <c r="O89" t="s">
        <v>70</v>
      </c>
      <c r="P89" s="14">
        <v>178.5</v>
      </c>
      <c r="Q89">
        <v>83</v>
      </c>
      <c r="R89" s="23">
        <f>Tabla13[[#This Row],[Precio unitario]]*Tabla13[[#This Row],[Cantidad]]</f>
        <v>14815.5</v>
      </c>
      <c r="S89" s="14">
        <v>1437.1034999999999</v>
      </c>
    </row>
    <row r="90" spans="3:19" x14ac:dyDescent="0.25">
      <c r="C90" s="21">
        <v>1091</v>
      </c>
      <c r="D90" s="22">
        <v>43200</v>
      </c>
      <c r="E90" s="21">
        <v>10</v>
      </c>
      <c r="F90" t="s">
        <v>88</v>
      </c>
      <c r="G90" t="s">
        <v>89</v>
      </c>
      <c r="H90" t="s">
        <v>90</v>
      </c>
      <c r="I90" t="s">
        <v>91</v>
      </c>
      <c r="J90" t="s">
        <v>50</v>
      </c>
      <c r="K90" s="22">
        <v>43202</v>
      </c>
      <c r="L90" t="s">
        <v>41</v>
      </c>
      <c r="M90" t="s">
        <v>52</v>
      </c>
      <c r="N90" t="s">
        <v>92</v>
      </c>
      <c r="O90" t="s">
        <v>44</v>
      </c>
      <c r="P90" s="14">
        <v>41.86</v>
      </c>
      <c r="Q90">
        <v>88</v>
      </c>
      <c r="R90" s="23">
        <f>Tabla13[[#This Row],[Precio unitario]]*Tabla13[[#This Row],[Cantidad]]</f>
        <v>3683.68</v>
      </c>
      <c r="S90" s="14">
        <v>364.68432000000001</v>
      </c>
    </row>
    <row r="91" spans="3:19" x14ac:dyDescent="0.25">
      <c r="C91" s="21">
        <v>1092</v>
      </c>
      <c r="D91" s="22">
        <v>43197</v>
      </c>
      <c r="E91" s="21">
        <v>7</v>
      </c>
      <c r="F91" t="s">
        <v>93</v>
      </c>
      <c r="G91" t="s">
        <v>94</v>
      </c>
      <c r="H91" t="s">
        <v>94</v>
      </c>
      <c r="I91" t="s">
        <v>61</v>
      </c>
      <c r="J91" t="s">
        <v>6</v>
      </c>
      <c r="K91" s="22"/>
      <c r="N91" t="s">
        <v>57</v>
      </c>
      <c r="O91" t="s">
        <v>44</v>
      </c>
      <c r="P91" s="14">
        <v>644</v>
      </c>
      <c r="Q91">
        <v>59</v>
      </c>
      <c r="R91" s="23">
        <f>Tabla13[[#This Row],[Precio unitario]]*Tabla13[[#This Row],[Cantidad]]</f>
        <v>37996</v>
      </c>
      <c r="S91" s="14">
        <v>3989.5800000000004</v>
      </c>
    </row>
    <row r="92" spans="3:19" x14ac:dyDescent="0.25">
      <c r="C92" s="21">
        <v>1093</v>
      </c>
      <c r="D92" s="22">
        <v>43200</v>
      </c>
      <c r="E92" s="21">
        <v>10</v>
      </c>
      <c r="F92" t="s">
        <v>88</v>
      </c>
      <c r="G92" t="s">
        <v>89</v>
      </c>
      <c r="H92" t="s">
        <v>90</v>
      </c>
      <c r="I92" t="s">
        <v>91</v>
      </c>
      <c r="J92" t="s">
        <v>50</v>
      </c>
      <c r="K92" s="22">
        <v>43202</v>
      </c>
      <c r="L92" t="s">
        <v>51</v>
      </c>
      <c r="N92" t="s">
        <v>95</v>
      </c>
      <c r="O92" t="s">
        <v>96</v>
      </c>
      <c r="P92" s="14">
        <v>350</v>
      </c>
      <c r="Q92">
        <v>27</v>
      </c>
      <c r="R92" s="23">
        <f>Tabla13[[#This Row],[Precio unitario]]*Tabla13[[#This Row],[Cantidad]]</f>
        <v>9450</v>
      </c>
      <c r="S92" s="14">
        <v>963.89999999999986</v>
      </c>
    </row>
    <row r="93" spans="3:19" x14ac:dyDescent="0.25">
      <c r="C93" s="21">
        <v>1094</v>
      </c>
      <c r="D93" s="22">
        <v>43200</v>
      </c>
      <c r="E93" s="21">
        <v>10</v>
      </c>
      <c r="F93" t="s">
        <v>88</v>
      </c>
      <c r="G93" t="s">
        <v>89</v>
      </c>
      <c r="H93" t="s">
        <v>90</v>
      </c>
      <c r="I93" t="s">
        <v>91</v>
      </c>
      <c r="J93" t="s">
        <v>50</v>
      </c>
      <c r="K93" s="22">
        <v>43202</v>
      </c>
      <c r="L93" t="s">
        <v>51</v>
      </c>
      <c r="N93" t="s">
        <v>97</v>
      </c>
      <c r="O93" t="s">
        <v>98</v>
      </c>
      <c r="P93" s="14">
        <v>308</v>
      </c>
      <c r="Q93">
        <v>37</v>
      </c>
      <c r="R93" s="23">
        <f>Tabla13[[#This Row],[Precio unitario]]*Tabla13[[#This Row],[Cantidad]]</f>
        <v>11396</v>
      </c>
      <c r="S93" s="14">
        <v>1196.5800000000002</v>
      </c>
    </row>
    <row r="94" spans="3:19" x14ac:dyDescent="0.25">
      <c r="C94" s="21">
        <v>1095</v>
      </c>
      <c r="D94" s="22">
        <v>43200</v>
      </c>
      <c r="E94" s="21">
        <v>10</v>
      </c>
      <c r="F94" t="s">
        <v>88</v>
      </c>
      <c r="G94" t="s">
        <v>89</v>
      </c>
      <c r="H94" t="s">
        <v>90</v>
      </c>
      <c r="I94" t="s">
        <v>91</v>
      </c>
      <c r="J94" t="s">
        <v>50</v>
      </c>
      <c r="K94" s="22">
        <v>43202</v>
      </c>
      <c r="L94" t="s">
        <v>51</v>
      </c>
      <c r="N94" t="s">
        <v>63</v>
      </c>
      <c r="O94" t="s">
        <v>64</v>
      </c>
      <c r="P94" s="14">
        <v>128.79999999999998</v>
      </c>
      <c r="Q94">
        <v>75</v>
      </c>
      <c r="R94" s="23">
        <f>Tabla13[[#This Row],[Precio unitario]]*Tabla13[[#This Row],[Cantidad]]</f>
        <v>9659.9999999999982</v>
      </c>
      <c r="S94" s="14">
        <v>966</v>
      </c>
    </row>
    <row r="95" spans="3:19" x14ac:dyDescent="0.25">
      <c r="C95" s="21">
        <v>1096</v>
      </c>
      <c r="D95" s="22">
        <v>43201</v>
      </c>
      <c r="E95" s="21">
        <v>11</v>
      </c>
      <c r="F95" t="s">
        <v>99</v>
      </c>
      <c r="G95" t="s">
        <v>100</v>
      </c>
      <c r="H95" t="s">
        <v>100</v>
      </c>
      <c r="I95" t="s">
        <v>86</v>
      </c>
      <c r="J95" t="s">
        <v>87</v>
      </c>
      <c r="K95" s="22"/>
      <c r="L95" t="s">
        <v>62</v>
      </c>
      <c r="N95" t="s">
        <v>45</v>
      </c>
      <c r="O95" t="s">
        <v>46</v>
      </c>
      <c r="P95" s="14">
        <v>49</v>
      </c>
      <c r="Q95">
        <v>71</v>
      </c>
      <c r="R95" s="23">
        <f>Tabla13[[#This Row],[Precio unitario]]*Tabla13[[#This Row],[Cantidad]]</f>
        <v>3479</v>
      </c>
      <c r="S95" s="14">
        <v>337.46300000000002</v>
      </c>
    </row>
    <row r="96" spans="3:19" x14ac:dyDescent="0.25">
      <c r="C96" s="21">
        <v>1097</v>
      </c>
      <c r="D96" s="22">
        <v>43201</v>
      </c>
      <c r="E96" s="21">
        <v>11</v>
      </c>
      <c r="F96" t="s">
        <v>99</v>
      </c>
      <c r="G96" t="s">
        <v>100</v>
      </c>
      <c r="H96" t="s">
        <v>100</v>
      </c>
      <c r="I96" t="s">
        <v>86</v>
      </c>
      <c r="J96" t="s">
        <v>87</v>
      </c>
      <c r="K96" s="22"/>
      <c r="L96" t="s">
        <v>62</v>
      </c>
      <c r="N96" t="s">
        <v>92</v>
      </c>
      <c r="O96" t="s">
        <v>44</v>
      </c>
      <c r="P96" s="14">
        <v>41.86</v>
      </c>
      <c r="Q96">
        <v>88</v>
      </c>
      <c r="R96" s="23">
        <f>Tabla13[[#This Row],[Precio unitario]]*Tabla13[[#This Row],[Cantidad]]</f>
        <v>3683.68</v>
      </c>
      <c r="S96" s="14">
        <v>364.68432000000001</v>
      </c>
    </row>
    <row r="97" spans="3:19" x14ac:dyDescent="0.25">
      <c r="C97" s="21">
        <v>1098</v>
      </c>
      <c r="D97" s="22">
        <v>43191</v>
      </c>
      <c r="E97" s="21">
        <v>1</v>
      </c>
      <c r="F97" t="s">
        <v>101</v>
      </c>
      <c r="G97" t="s">
        <v>102</v>
      </c>
      <c r="H97" t="s">
        <v>103</v>
      </c>
      <c r="I97" t="s">
        <v>61</v>
      </c>
      <c r="J97" t="s">
        <v>6</v>
      </c>
      <c r="K97" s="22"/>
      <c r="N97" t="s">
        <v>56</v>
      </c>
      <c r="O97" t="s">
        <v>44</v>
      </c>
      <c r="P97" s="14">
        <v>252</v>
      </c>
      <c r="Q97">
        <v>55</v>
      </c>
      <c r="R97" s="23">
        <f>Tabla13[[#This Row],[Precio unitario]]*Tabla13[[#This Row],[Cantidad]]</f>
        <v>13860</v>
      </c>
      <c r="S97" s="14">
        <v>1358.28</v>
      </c>
    </row>
    <row r="98" spans="3:19" x14ac:dyDescent="0.25">
      <c r="C98" s="21">
        <v>1099</v>
      </c>
      <c r="D98" s="22">
        <v>43249</v>
      </c>
      <c r="E98" s="21">
        <v>29</v>
      </c>
      <c r="F98" t="s">
        <v>65</v>
      </c>
      <c r="G98" t="s">
        <v>66</v>
      </c>
      <c r="H98" t="s">
        <v>67</v>
      </c>
      <c r="I98" t="s">
        <v>68</v>
      </c>
      <c r="J98" t="s">
        <v>40</v>
      </c>
      <c r="K98" s="22">
        <v>43251</v>
      </c>
      <c r="L98" t="s">
        <v>41</v>
      </c>
      <c r="M98" t="s">
        <v>42</v>
      </c>
      <c r="N98" t="s">
        <v>69</v>
      </c>
      <c r="O98" t="s">
        <v>70</v>
      </c>
      <c r="P98" s="14">
        <v>178.5</v>
      </c>
      <c r="Q98">
        <v>14</v>
      </c>
      <c r="R98" s="23">
        <f>Tabla13[[#This Row],[Precio unitario]]*Tabla13[[#This Row],[Cantidad]]</f>
        <v>2499</v>
      </c>
      <c r="S98" s="14">
        <v>237.405</v>
      </c>
    </row>
    <row r="99" spans="3:19" x14ac:dyDescent="0.25">
      <c r="C99" s="21">
        <v>1100</v>
      </c>
      <c r="D99" s="22">
        <v>43223</v>
      </c>
      <c r="E99" s="21">
        <v>3</v>
      </c>
      <c r="F99" t="s">
        <v>71</v>
      </c>
      <c r="G99" t="s">
        <v>72</v>
      </c>
      <c r="H99" t="s">
        <v>73</v>
      </c>
      <c r="I99" t="s">
        <v>39</v>
      </c>
      <c r="J99" t="s">
        <v>40</v>
      </c>
      <c r="K99" s="22">
        <v>43225</v>
      </c>
      <c r="L99" t="s">
        <v>41</v>
      </c>
      <c r="M99" t="s">
        <v>74</v>
      </c>
      <c r="N99" t="s">
        <v>75</v>
      </c>
      <c r="O99" t="s">
        <v>76</v>
      </c>
      <c r="P99" s="14">
        <v>135.1</v>
      </c>
      <c r="Q99">
        <v>43</v>
      </c>
      <c r="R99" s="23">
        <f>Tabla13[[#This Row],[Precio unitario]]*Tabla13[[#This Row],[Cantidad]]</f>
        <v>5809.3</v>
      </c>
      <c r="S99" s="14">
        <v>592.54860000000008</v>
      </c>
    </row>
    <row r="100" spans="3:19" x14ac:dyDescent="0.25">
      <c r="C100" s="21">
        <v>1101</v>
      </c>
      <c r="D100" s="22">
        <v>43226</v>
      </c>
      <c r="E100" s="21">
        <v>6</v>
      </c>
      <c r="F100" t="s">
        <v>77</v>
      </c>
      <c r="G100" t="s">
        <v>78</v>
      </c>
      <c r="H100" t="s">
        <v>79</v>
      </c>
      <c r="I100" t="s">
        <v>80</v>
      </c>
      <c r="J100" t="s">
        <v>6</v>
      </c>
      <c r="K100" s="22">
        <v>43228</v>
      </c>
      <c r="L100" t="s">
        <v>41</v>
      </c>
      <c r="M100" t="s">
        <v>52</v>
      </c>
      <c r="N100" t="s">
        <v>81</v>
      </c>
      <c r="O100" t="s">
        <v>82</v>
      </c>
      <c r="P100" s="14">
        <v>560</v>
      </c>
      <c r="Q100">
        <v>63</v>
      </c>
      <c r="R100" s="23">
        <f>Tabla13[[#This Row],[Precio unitario]]*Tabla13[[#This Row],[Cantidad]]</f>
        <v>35280</v>
      </c>
      <c r="S100" s="14">
        <v>3563.28</v>
      </c>
    </row>
    <row r="101" spans="3:19" x14ac:dyDescent="0.25">
      <c r="C101" s="21">
        <v>1102</v>
      </c>
      <c r="D101" s="22">
        <v>43248</v>
      </c>
      <c r="E101" s="21">
        <v>28</v>
      </c>
      <c r="F101" t="s">
        <v>83</v>
      </c>
      <c r="G101" t="s">
        <v>84</v>
      </c>
      <c r="H101" t="s">
        <v>85</v>
      </c>
      <c r="I101" t="s">
        <v>86</v>
      </c>
      <c r="J101" t="s">
        <v>87</v>
      </c>
      <c r="K101" s="22">
        <v>43250</v>
      </c>
      <c r="L101" t="s">
        <v>62</v>
      </c>
      <c r="M101" t="s">
        <v>42</v>
      </c>
      <c r="N101" t="s">
        <v>57</v>
      </c>
      <c r="O101" t="s">
        <v>44</v>
      </c>
      <c r="P101" s="14">
        <v>644</v>
      </c>
      <c r="Q101">
        <v>36</v>
      </c>
      <c r="R101" s="23">
        <f>Tabla13[[#This Row],[Precio unitario]]*Tabla13[[#This Row],[Cantidad]]</f>
        <v>23184</v>
      </c>
      <c r="S101" s="14">
        <v>2318.4000000000005</v>
      </c>
    </row>
    <row r="102" spans="3:19" x14ac:dyDescent="0.25">
      <c r="C102" s="21">
        <v>1103</v>
      </c>
      <c r="D102" s="22">
        <v>43228</v>
      </c>
      <c r="E102" s="21">
        <v>8</v>
      </c>
      <c r="F102" t="s">
        <v>58</v>
      </c>
      <c r="G102" t="s">
        <v>59</v>
      </c>
      <c r="H102" t="s">
        <v>60</v>
      </c>
      <c r="I102" t="s">
        <v>61</v>
      </c>
      <c r="J102" t="s">
        <v>6</v>
      </c>
      <c r="K102" s="22">
        <v>43230</v>
      </c>
      <c r="L102" t="s">
        <v>62</v>
      </c>
      <c r="M102" t="s">
        <v>42</v>
      </c>
      <c r="N102" t="s">
        <v>69</v>
      </c>
      <c r="O102" t="s">
        <v>70</v>
      </c>
      <c r="P102" s="14">
        <v>178.5</v>
      </c>
      <c r="Q102">
        <v>41</v>
      </c>
      <c r="R102" s="23">
        <f>Tabla13[[#This Row],[Precio unitario]]*Tabla13[[#This Row],[Cantidad]]</f>
        <v>7318.5</v>
      </c>
      <c r="S102" s="14">
        <v>761.12400000000014</v>
      </c>
    </row>
    <row r="103" spans="3:19" x14ac:dyDescent="0.25">
      <c r="C103" s="21">
        <v>1104</v>
      </c>
      <c r="D103" s="22">
        <v>43230</v>
      </c>
      <c r="E103" s="21">
        <v>10</v>
      </c>
      <c r="F103" t="s">
        <v>88</v>
      </c>
      <c r="G103" t="s">
        <v>89</v>
      </c>
      <c r="H103" t="s">
        <v>90</v>
      </c>
      <c r="I103" t="s">
        <v>91</v>
      </c>
      <c r="J103" t="s">
        <v>50</v>
      </c>
      <c r="K103" s="22">
        <v>43232</v>
      </c>
      <c r="L103" t="s">
        <v>41</v>
      </c>
      <c r="M103" t="s">
        <v>52</v>
      </c>
      <c r="N103" t="s">
        <v>92</v>
      </c>
      <c r="O103" t="s">
        <v>44</v>
      </c>
      <c r="P103" s="14">
        <v>41.86</v>
      </c>
      <c r="Q103">
        <v>35</v>
      </c>
      <c r="R103" s="23">
        <f>Tabla13[[#This Row],[Precio unitario]]*Tabla13[[#This Row],[Cantidad]]</f>
        <v>1465.1</v>
      </c>
      <c r="S103" s="14">
        <v>143.57980000000001</v>
      </c>
    </row>
    <row r="104" spans="3:19" x14ac:dyDescent="0.25">
      <c r="C104" s="21">
        <v>1105</v>
      </c>
      <c r="D104" s="22">
        <v>43227</v>
      </c>
      <c r="E104" s="21">
        <v>7</v>
      </c>
      <c r="F104" t="s">
        <v>93</v>
      </c>
      <c r="G104" t="s">
        <v>94</v>
      </c>
      <c r="H104" t="s">
        <v>94</v>
      </c>
      <c r="I104" t="s">
        <v>61</v>
      </c>
      <c r="J104" t="s">
        <v>6</v>
      </c>
      <c r="K104" s="22"/>
      <c r="N104" t="s">
        <v>57</v>
      </c>
      <c r="O104" t="s">
        <v>44</v>
      </c>
      <c r="P104" s="14">
        <v>644</v>
      </c>
      <c r="Q104">
        <v>31</v>
      </c>
      <c r="R104" s="23">
        <f>Tabla13[[#This Row],[Precio unitario]]*Tabla13[[#This Row],[Cantidad]]</f>
        <v>19964</v>
      </c>
      <c r="S104" s="14">
        <v>1916.5439999999999</v>
      </c>
    </row>
    <row r="105" spans="3:19" x14ac:dyDescent="0.25">
      <c r="C105" s="21">
        <v>1106</v>
      </c>
      <c r="D105" s="22">
        <v>43230</v>
      </c>
      <c r="E105" s="21">
        <v>10</v>
      </c>
      <c r="F105" t="s">
        <v>88</v>
      </c>
      <c r="G105" t="s">
        <v>89</v>
      </c>
      <c r="H105" t="s">
        <v>90</v>
      </c>
      <c r="I105" t="s">
        <v>91</v>
      </c>
      <c r="J105" t="s">
        <v>50</v>
      </c>
      <c r="K105" s="22">
        <v>43232</v>
      </c>
      <c r="L105" t="s">
        <v>51</v>
      </c>
      <c r="N105" t="s">
        <v>95</v>
      </c>
      <c r="O105" t="s">
        <v>96</v>
      </c>
      <c r="P105" s="14">
        <v>350</v>
      </c>
      <c r="Q105">
        <v>52</v>
      </c>
      <c r="R105" s="23">
        <f>Tabla13[[#This Row],[Precio unitario]]*Tabla13[[#This Row],[Cantidad]]</f>
        <v>18200</v>
      </c>
      <c r="S105" s="14">
        <v>1729</v>
      </c>
    </row>
    <row r="106" spans="3:19" x14ac:dyDescent="0.25">
      <c r="C106" s="21">
        <v>1107</v>
      </c>
      <c r="D106" s="22">
        <v>43230</v>
      </c>
      <c r="E106" s="21">
        <v>10</v>
      </c>
      <c r="F106" t="s">
        <v>88</v>
      </c>
      <c r="G106" t="s">
        <v>89</v>
      </c>
      <c r="H106" t="s">
        <v>90</v>
      </c>
      <c r="I106" t="s">
        <v>91</v>
      </c>
      <c r="J106" t="s">
        <v>50</v>
      </c>
      <c r="K106" s="22">
        <v>43232</v>
      </c>
      <c r="L106" t="s">
        <v>51</v>
      </c>
      <c r="N106" t="s">
        <v>97</v>
      </c>
      <c r="O106" t="s">
        <v>98</v>
      </c>
      <c r="P106" s="14">
        <v>308</v>
      </c>
      <c r="Q106">
        <v>30</v>
      </c>
      <c r="R106" s="23">
        <f>Tabla13[[#This Row],[Precio unitario]]*Tabla13[[#This Row],[Cantidad]]</f>
        <v>9240</v>
      </c>
      <c r="S106" s="14">
        <v>942.48000000000013</v>
      </c>
    </row>
    <row r="107" spans="3:19" x14ac:dyDescent="0.25">
      <c r="C107" s="21">
        <v>1108</v>
      </c>
      <c r="D107" s="22">
        <v>43230</v>
      </c>
      <c r="E107" s="21">
        <v>10</v>
      </c>
      <c r="F107" t="s">
        <v>88</v>
      </c>
      <c r="G107" t="s">
        <v>89</v>
      </c>
      <c r="H107" t="s">
        <v>90</v>
      </c>
      <c r="I107" t="s">
        <v>91</v>
      </c>
      <c r="J107" t="s">
        <v>50</v>
      </c>
      <c r="K107" s="22">
        <v>43232</v>
      </c>
      <c r="L107" t="s">
        <v>51</v>
      </c>
      <c r="N107" t="s">
        <v>63</v>
      </c>
      <c r="O107" t="s">
        <v>64</v>
      </c>
      <c r="P107" s="14">
        <v>128.79999999999998</v>
      </c>
      <c r="Q107">
        <v>41</v>
      </c>
      <c r="R107" s="23">
        <f>Tabla13[[#This Row],[Precio unitario]]*Tabla13[[#This Row],[Cantidad]]</f>
        <v>5280.7999999999993</v>
      </c>
      <c r="S107" s="14">
        <v>538.64160000000004</v>
      </c>
    </row>
    <row r="108" spans="3:19" x14ac:dyDescent="0.25">
      <c r="C108" s="21">
        <v>1109</v>
      </c>
      <c r="D108" s="22">
        <v>43231</v>
      </c>
      <c r="E108" s="21">
        <v>11</v>
      </c>
      <c r="F108" t="s">
        <v>99</v>
      </c>
      <c r="G108" t="s">
        <v>100</v>
      </c>
      <c r="H108" t="s">
        <v>100</v>
      </c>
      <c r="I108" t="s">
        <v>86</v>
      </c>
      <c r="J108" t="s">
        <v>87</v>
      </c>
      <c r="K108" s="22"/>
      <c r="L108" t="s">
        <v>62</v>
      </c>
      <c r="N108" t="s">
        <v>45</v>
      </c>
      <c r="O108" t="s">
        <v>46</v>
      </c>
      <c r="P108" s="14">
        <v>49</v>
      </c>
      <c r="Q108">
        <v>44</v>
      </c>
      <c r="R108" s="23">
        <f>Tabla13[[#This Row],[Precio unitario]]*Tabla13[[#This Row],[Cantidad]]</f>
        <v>2156</v>
      </c>
      <c r="S108" s="14">
        <v>213.44400000000002</v>
      </c>
    </row>
    <row r="109" spans="3:19" x14ac:dyDescent="0.25">
      <c r="C109" s="21">
        <v>1110</v>
      </c>
      <c r="D109" s="22">
        <v>43231</v>
      </c>
      <c r="E109" s="21">
        <v>11</v>
      </c>
      <c r="F109" t="s">
        <v>99</v>
      </c>
      <c r="G109" t="s">
        <v>100</v>
      </c>
      <c r="H109" t="s">
        <v>100</v>
      </c>
      <c r="I109" t="s">
        <v>86</v>
      </c>
      <c r="J109" t="s">
        <v>87</v>
      </c>
      <c r="K109" s="22"/>
      <c r="L109" t="s">
        <v>62</v>
      </c>
      <c r="N109" t="s">
        <v>92</v>
      </c>
      <c r="O109" t="s">
        <v>44</v>
      </c>
      <c r="P109" s="14">
        <v>41.86</v>
      </c>
      <c r="Q109">
        <v>77</v>
      </c>
      <c r="R109" s="23">
        <f>Tabla13[[#This Row],[Precio unitario]]*Tabla13[[#This Row],[Cantidad]]</f>
        <v>3223.22</v>
      </c>
      <c r="S109" s="14">
        <v>322.32200000000006</v>
      </c>
    </row>
    <row r="110" spans="3:19" x14ac:dyDescent="0.25">
      <c r="C110" s="21">
        <v>1111</v>
      </c>
      <c r="D110" s="22">
        <v>43221</v>
      </c>
      <c r="E110" s="21">
        <v>1</v>
      </c>
      <c r="F110" t="s">
        <v>101</v>
      </c>
      <c r="G110" t="s">
        <v>102</v>
      </c>
      <c r="H110" t="s">
        <v>103</v>
      </c>
      <c r="I110" t="s">
        <v>61</v>
      </c>
      <c r="J110" t="s">
        <v>6</v>
      </c>
      <c r="K110" s="22"/>
      <c r="N110" t="s">
        <v>56</v>
      </c>
      <c r="O110" t="s">
        <v>44</v>
      </c>
      <c r="P110" s="14">
        <v>252</v>
      </c>
      <c r="Q110">
        <v>29</v>
      </c>
      <c r="R110" s="23">
        <f>Tabla13[[#This Row],[Precio unitario]]*Tabla13[[#This Row],[Cantidad]]</f>
        <v>7308</v>
      </c>
      <c r="S110" s="14">
        <v>738.10800000000006</v>
      </c>
    </row>
    <row r="111" spans="3:19" x14ac:dyDescent="0.25">
      <c r="C111" s="21">
        <v>1112</v>
      </c>
      <c r="D111" s="22">
        <v>43221</v>
      </c>
      <c r="E111" s="21">
        <v>1</v>
      </c>
      <c r="F111" t="s">
        <v>101</v>
      </c>
      <c r="G111" t="s">
        <v>102</v>
      </c>
      <c r="H111" t="s">
        <v>103</v>
      </c>
      <c r="I111" t="s">
        <v>61</v>
      </c>
      <c r="J111" t="s">
        <v>6</v>
      </c>
      <c r="K111" s="22"/>
      <c r="N111" t="s">
        <v>57</v>
      </c>
      <c r="O111" t="s">
        <v>44</v>
      </c>
      <c r="P111" s="14">
        <v>644</v>
      </c>
      <c r="Q111">
        <v>77</v>
      </c>
      <c r="R111" s="23">
        <f>Tabla13[[#This Row],[Precio unitario]]*Tabla13[[#This Row],[Cantidad]]</f>
        <v>49588</v>
      </c>
      <c r="S111" s="14">
        <v>5157.152000000001</v>
      </c>
    </row>
    <row r="112" spans="3:19" x14ac:dyDescent="0.25">
      <c r="C112" s="21">
        <v>1113</v>
      </c>
      <c r="D112" s="22">
        <v>43221</v>
      </c>
      <c r="E112" s="21">
        <v>1</v>
      </c>
      <c r="F112" t="s">
        <v>101</v>
      </c>
      <c r="G112" t="s">
        <v>102</v>
      </c>
      <c r="H112" t="s">
        <v>103</v>
      </c>
      <c r="I112" t="s">
        <v>61</v>
      </c>
      <c r="J112" t="s">
        <v>6</v>
      </c>
      <c r="K112" s="22"/>
      <c r="N112" t="s">
        <v>92</v>
      </c>
      <c r="O112" t="s">
        <v>44</v>
      </c>
      <c r="P112" s="14">
        <v>41.86</v>
      </c>
      <c r="Q112">
        <v>73</v>
      </c>
      <c r="R112" s="23">
        <f>Tabla13[[#This Row],[Precio unitario]]*Tabla13[[#This Row],[Cantidad]]</f>
        <v>3055.7799999999997</v>
      </c>
      <c r="S112" s="14">
        <v>305.57800000000003</v>
      </c>
    </row>
    <row r="113" spans="3:19" x14ac:dyDescent="0.25">
      <c r="C113" s="21">
        <v>1114</v>
      </c>
      <c r="D113" s="22">
        <v>43248</v>
      </c>
      <c r="E113" s="21">
        <v>28</v>
      </c>
      <c r="F113" t="s">
        <v>83</v>
      </c>
      <c r="G113" t="s">
        <v>84</v>
      </c>
      <c r="H113" t="s">
        <v>85</v>
      </c>
      <c r="I113" t="s">
        <v>86</v>
      </c>
      <c r="J113" t="s">
        <v>87</v>
      </c>
      <c r="K113" s="22">
        <v>43250</v>
      </c>
      <c r="L113" t="s">
        <v>62</v>
      </c>
      <c r="M113" t="s">
        <v>52</v>
      </c>
      <c r="N113" t="s">
        <v>75</v>
      </c>
      <c r="O113" t="s">
        <v>76</v>
      </c>
      <c r="P113" s="14">
        <v>135.1</v>
      </c>
      <c r="Q113">
        <v>74</v>
      </c>
      <c r="R113" s="23">
        <f>Tabla13[[#This Row],[Precio unitario]]*Tabla13[[#This Row],[Cantidad]]</f>
        <v>9997.4</v>
      </c>
      <c r="S113" s="14">
        <v>949.75300000000004</v>
      </c>
    </row>
    <row r="114" spans="3:19" x14ac:dyDescent="0.25">
      <c r="C114" s="21">
        <v>1115</v>
      </c>
      <c r="D114" s="22">
        <v>43248</v>
      </c>
      <c r="E114" s="21">
        <v>28</v>
      </c>
      <c r="F114" t="s">
        <v>83</v>
      </c>
      <c r="G114" t="s">
        <v>84</v>
      </c>
      <c r="H114" t="s">
        <v>85</v>
      </c>
      <c r="I114" t="s">
        <v>86</v>
      </c>
      <c r="J114" t="s">
        <v>87</v>
      </c>
      <c r="K114" s="22">
        <v>43250</v>
      </c>
      <c r="L114" t="s">
        <v>62</v>
      </c>
      <c r="M114" t="s">
        <v>52</v>
      </c>
      <c r="N114" t="s">
        <v>104</v>
      </c>
      <c r="O114" t="s">
        <v>105</v>
      </c>
      <c r="P114" s="14">
        <v>257.59999999999997</v>
      </c>
      <c r="Q114">
        <v>25</v>
      </c>
      <c r="R114" s="23">
        <f>Tabla13[[#This Row],[Precio unitario]]*Tabla13[[#This Row],[Cantidad]]</f>
        <v>6439.9999999999991</v>
      </c>
      <c r="S114" s="14">
        <v>650.44000000000005</v>
      </c>
    </row>
    <row r="115" spans="3:19" x14ac:dyDescent="0.25">
      <c r="C115" s="21">
        <v>1116</v>
      </c>
      <c r="D115" s="22">
        <v>43229</v>
      </c>
      <c r="E115" s="21">
        <v>9</v>
      </c>
      <c r="F115" t="s">
        <v>106</v>
      </c>
      <c r="G115" t="s">
        <v>107</v>
      </c>
      <c r="H115" t="s">
        <v>67</v>
      </c>
      <c r="I115" t="s">
        <v>108</v>
      </c>
      <c r="J115" t="s">
        <v>40</v>
      </c>
      <c r="K115" s="22">
        <v>43231</v>
      </c>
      <c r="L115" t="s">
        <v>51</v>
      </c>
      <c r="M115" t="s">
        <v>42</v>
      </c>
      <c r="N115" t="s">
        <v>109</v>
      </c>
      <c r="O115" t="s">
        <v>110</v>
      </c>
      <c r="P115" s="14">
        <v>273</v>
      </c>
      <c r="Q115">
        <v>82</v>
      </c>
      <c r="R115" s="23">
        <f>Tabla13[[#This Row],[Precio unitario]]*Tabla13[[#This Row],[Cantidad]]</f>
        <v>22386</v>
      </c>
      <c r="S115" s="14">
        <v>2149.056</v>
      </c>
    </row>
    <row r="116" spans="3:19" x14ac:dyDescent="0.25">
      <c r="C116" s="21">
        <v>1117</v>
      </c>
      <c r="D116" s="22">
        <v>43229</v>
      </c>
      <c r="E116" s="21">
        <v>9</v>
      </c>
      <c r="F116" t="s">
        <v>106</v>
      </c>
      <c r="G116" t="s">
        <v>107</v>
      </c>
      <c r="H116" t="s">
        <v>67</v>
      </c>
      <c r="I116" t="s">
        <v>108</v>
      </c>
      <c r="J116" t="s">
        <v>40</v>
      </c>
      <c r="K116" s="22">
        <v>43231</v>
      </c>
      <c r="L116" t="s">
        <v>51</v>
      </c>
      <c r="M116" t="s">
        <v>42</v>
      </c>
      <c r="N116" t="s">
        <v>111</v>
      </c>
      <c r="O116" t="s">
        <v>112</v>
      </c>
      <c r="P116" s="14">
        <v>487.19999999999993</v>
      </c>
      <c r="Q116">
        <v>37</v>
      </c>
      <c r="R116" s="23">
        <f>Tabla13[[#This Row],[Precio unitario]]*Tabla13[[#This Row],[Cantidad]]</f>
        <v>18026.399999999998</v>
      </c>
      <c r="S116" s="14">
        <v>1856.7191999999998</v>
      </c>
    </row>
    <row r="117" spans="3:19" x14ac:dyDescent="0.25">
      <c r="C117" s="21">
        <v>1118</v>
      </c>
      <c r="D117" s="22">
        <v>43226</v>
      </c>
      <c r="E117" s="21">
        <v>6</v>
      </c>
      <c r="F117" t="s">
        <v>77</v>
      </c>
      <c r="G117" t="s">
        <v>78</v>
      </c>
      <c r="H117" t="s">
        <v>79</v>
      </c>
      <c r="I117" t="s">
        <v>80</v>
      </c>
      <c r="J117" t="s">
        <v>6</v>
      </c>
      <c r="K117" s="22">
        <v>43228</v>
      </c>
      <c r="L117" t="s">
        <v>41</v>
      </c>
      <c r="M117" t="s">
        <v>52</v>
      </c>
      <c r="N117" t="s">
        <v>43</v>
      </c>
      <c r="O117" t="s">
        <v>44</v>
      </c>
      <c r="P117" s="14">
        <v>196</v>
      </c>
      <c r="Q117">
        <v>84</v>
      </c>
      <c r="R117" s="23">
        <f>Tabla13[[#This Row],[Precio unitario]]*Tabla13[[#This Row],[Cantidad]]</f>
        <v>16464</v>
      </c>
      <c r="S117" s="14">
        <v>1580.5440000000001</v>
      </c>
    </row>
    <row r="118" spans="3:19" x14ac:dyDescent="0.25">
      <c r="C118" s="21">
        <v>1119</v>
      </c>
      <c r="D118" s="22">
        <v>43228</v>
      </c>
      <c r="E118" s="21">
        <v>8</v>
      </c>
      <c r="F118" t="s">
        <v>58</v>
      </c>
      <c r="G118" t="s">
        <v>59</v>
      </c>
      <c r="H118" t="s">
        <v>60</v>
      </c>
      <c r="I118" t="s">
        <v>61</v>
      </c>
      <c r="J118" t="s">
        <v>6</v>
      </c>
      <c r="K118" s="22">
        <v>43230</v>
      </c>
      <c r="L118" t="s">
        <v>41</v>
      </c>
      <c r="M118" t="s">
        <v>42</v>
      </c>
      <c r="N118" t="s">
        <v>81</v>
      </c>
      <c r="O118" t="s">
        <v>82</v>
      </c>
      <c r="P118" s="14">
        <v>560</v>
      </c>
      <c r="Q118">
        <v>73</v>
      </c>
      <c r="R118" s="23">
        <f>Tabla13[[#This Row],[Precio unitario]]*Tabla13[[#This Row],[Cantidad]]</f>
        <v>40880</v>
      </c>
      <c r="S118" s="14">
        <v>3965.36</v>
      </c>
    </row>
    <row r="119" spans="3:19" x14ac:dyDescent="0.25">
      <c r="C119" s="21">
        <v>1120</v>
      </c>
      <c r="D119" s="22">
        <v>43228</v>
      </c>
      <c r="E119" s="21">
        <v>8</v>
      </c>
      <c r="F119" t="s">
        <v>58</v>
      </c>
      <c r="G119" t="s">
        <v>59</v>
      </c>
      <c r="H119" t="s">
        <v>60</v>
      </c>
      <c r="I119" t="s">
        <v>61</v>
      </c>
      <c r="J119" t="s">
        <v>6</v>
      </c>
      <c r="K119" s="22">
        <v>43230</v>
      </c>
      <c r="L119" t="s">
        <v>41</v>
      </c>
      <c r="M119" t="s">
        <v>42</v>
      </c>
      <c r="N119" t="s">
        <v>63</v>
      </c>
      <c r="O119" t="s">
        <v>64</v>
      </c>
      <c r="P119" s="14">
        <v>128.79999999999998</v>
      </c>
      <c r="Q119">
        <v>51</v>
      </c>
      <c r="R119" s="23">
        <f>Tabla13[[#This Row],[Precio unitario]]*Tabla13[[#This Row],[Cantidad]]</f>
        <v>6568.7999999999993</v>
      </c>
      <c r="S119" s="14">
        <v>624.03599999999994</v>
      </c>
    </row>
    <row r="120" spans="3:19" x14ac:dyDescent="0.25">
      <c r="C120" s="21">
        <v>1121</v>
      </c>
      <c r="D120" s="22">
        <v>43245</v>
      </c>
      <c r="E120" s="21">
        <v>25</v>
      </c>
      <c r="F120" t="s">
        <v>115</v>
      </c>
      <c r="G120" t="s">
        <v>89</v>
      </c>
      <c r="H120" t="s">
        <v>90</v>
      </c>
      <c r="I120" t="s">
        <v>91</v>
      </c>
      <c r="J120" t="s">
        <v>50</v>
      </c>
      <c r="K120" s="22">
        <v>43247</v>
      </c>
      <c r="L120" t="s">
        <v>51</v>
      </c>
      <c r="M120" t="s">
        <v>74</v>
      </c>
      <c r="N120" t="s">
        <v>120</v>
      </c>
      <c r="O120" t="s">
        <v>64</v>
      </c>
      <c r="P120" s="14">
        <v>140</v>
      </c>
      <c r="Q120">
        <v>66</v>
      </c>
      <c r="R120" s="23">
        <f>Tabla13[[#This Row],[Precio unitario]]*Tabla13[[#This Row],[Cantidad]]</f>
        <v>9240</v>
      </c>
      <c r="S120" s="14">
        <v>960.96</v>
      </c>
    </row>
    <row r="121" spans="3:19" x14ac:dyDescent="0.25">
      <c r="C121" s="21">
        <v>1122</v>
      </c>
      <c r="D121" s="22">
        <v>43246</v>
      </c>
      <c r="E121" s="21">
        <v>26</v>
      </c>
      <c r="F121" t="s">
        <v>116</v>
      </c>
      <c r="G121" t="s">
        <v>100</v>
      </c>
      <c r="H121" t="s">
        <v>100</v>
      </c>
      <c r="I121" t="s">
        <v>86</v>
      </c>
      <c r="J121" t="s">
        <v>87</v>
      </c>
      <c r="K121" s="22">
        <v>43248</v>
      </c>
      <c r="L121" t="s">
        <v>62</v>
      </c>
      <c r="M121" t="s">
        <v>52</v>
      </c>
      <c r="N121" t="s">
        <v>121</v>
      </c>
      <c r="O121" t="s">
        <v>122</v>
      </c>
      <c r="P121" s="14">
        <v>298.90000000000003</v>
      </c>
      <c r="Q121">
        <v>36</v>
      </c>
      <c r="R121" s="23">
        <f>Tabla13[[#This Row],[Precio unitario]]*Tabla13[[#This Row],[Cantidad]]</f>
        <v>10760.400000000001</v>
      </c>
      <c r="S121" s="14">
        <v>1043.7588000000001</v>
      </c>
    </row>
    <row r="122" spans="3:19" x14ac:dyDescent="0.25">
      <c r="C122" s="21">
        <v>1123</v>
      </c>
      <c r="D122" s="22">
        <v>43246</v>
      </c>
      <c r="E122" s="21">
        <v>26</v>
      </c>
      <c r="F122" t="s">
        <v>116</v>
      </c>
      <c r="G122" t="s">
        <v>100</v>
      </c>
      <c r="H122" t="s">
        <v>100</v>
      </c>
      <c r="I122" t="s">
        <v>86</v>
      </c>
      <c r="J122" t="s">
        <v>87</v>
      </c>
      <c r="K122" s="22">
        <v>43248</v>
      </c>
      <c r="L122" t="s">
        <v>62</v>
      </c>
      <c r="M122" t="s">
        <v>52</v>
      </c>
      <c r="N122" t="s">
        <v>75</v>
      </c>
      <c r="O122" t="s">
        <v>76</v>
      </c>
      <c r="P122" s="14">
        <v>135.1</v>
      </c>
      <c r="Q122">
        <v>87</v>
      </c>
      <c r="R122" s="23">
        <f>Tabla13[[#This Row],[Precio unitario]]*Tabla13[[#This Row],[Cantidad]]</f>
        <v>11753.699999999999</v>
      </c>
      <c r="S122" s="14">
        <v>1222.3848</v>
      </c>
    </row>
    <row r="123" spans="3:19" x14ac:dyDescent="0.25">
      <c r="C123" s="21">
        <v>1124</v>
      </c>
      <c r="D123" s="22">
        <v>43246</v>
      </c>
      <c r="E123" s="21">
        <v>26</v>
      </c>
      <c r="F123" t="s">
        <v>116</v>
      </c>
      <c r="G123" t="s">
        <v>100</v>
      </c>
      <c r="H123" t="s">
        <v>100</v>
      </c>
      <c r="I123" t="s">
        <v>86</v>
      </c>
      <c r="J123" t="s">
        <v>87</v>
      </c>
      <c r="K123" s="22">
        <v>43248</v>
      </c>
      <c r="L123" t="s">
        <v>62</v>
      </c>
      <c r="M123" t="s">
        <v>52</v>
      </c>
      <c r="N123" t="s">
        <v>104</v>
      </c>
      <c r="O123" t="s">
        <v>105</v>
      </c>
      <c r="P123" s="14">
        <v>257.59999999999997</v>
      </c>
      <c r="Q123">
        <v>64</v>
      </c>
      <c r="R123" s="23">
        <f>Tabla13[[#This Row],[Precio unitario]]*Tabla13[[#This Row],[Cantidad]]</f>
        <v>16486.399999999998</v>
      </c>
      <c r="S123" s="14">
        <v>1615.6671999999999</v>
      </c>
    </row>
    <row r="124" spans="3:19" x14ac:dyDescent="0.25">
      <c r="C124" s="21">
        <v>1125</v>
      </c>
      <c r="D124" s="22">
        <v>43249</v>
      </c>
      <c r="E124" s="21">
        <v>29</v>
      </c>
      <c r="F124" t="s">
        <v>65</v>
      </c>
      <c r="G124" t="s">
        <v>66</v>
      </c>
      <c r="H124" t="s">
        <v>67</v>
      </c>
      <c r="I124" t="s">
        <v>68</v>
      </c>
      <c r="J124" t="s">
        <v>40</v>
      </c>
      <c r="K124" s="22">
        <v>43251</v>
      </c>
      <c r="L124" t="s">
        <v>41</v>
      </c>
      <c r="M124" t="s">
        <v>42</v>
      </c>
      <c r="N124" t="s">
        <v>43</v>
      </c>
      <c r="O124" t="s">
        <v>44</v>
      </c>
      <c r="P124" s="14">
        <v>196</v>
      </c>
      <c r="Q124">
        <v>21</v>
      </c>
      <c r="R124" s="23">
        <f>Tabla13[[#This Row],[Precio unitario]]*Tabla13[[#This Row],[Cantidad]]</f>
        <v>4116</v>
      </c>
      <c r="S124" s="14">
        <v>432.18000000000006</v>
      </c>
    </row>
    <row r="125" spans="3:19" x14ac:dyDescent="0.25">
      <c r="C125" s="21">
        <v>1126</v>
      </c>
      <c r="D125" s="22">
        <v>43226</v>
      </c>
      <c r="E125" s="21">
        <v>6</v>
      </c>
      <c r="F125" t="s">
        <v>77</v>
      </c>
      <c r="G125" t="s">
        <v>78</v>
      </c>
      <c r="H125" t="s">
        <v>79</v>
      </c>
      <c r="I125" t="s">
        <v>80</v>
      </c>
      <c r="J125" t="s">
        <v>6</v>
      </c>
      <c r="K125" s="22">
        <v>43228</v>
      </c>
      <c r="L125" t="s">
        <v>62</v>
      </c>
      <c r="M125" t="s">
        <v>42</v>
      </c>
      <c r="N125" t="s">
        <v>69</v>
      </c>
      <c r="O125" t="s">
        <v>70</v>
      </c>
      <c r="P125" s="14">
        <v>178.5</v>
      </c>
      <c r="Q125">
        <v>19</v>
      </c>
      <c r="R125" s="23">
        <f>Tabla13[[#This Row],[Precio unitario]]*Tabla13[[#This Row],[Cantidad]]</f>
        <v>3391.5</v>
      </c>
      <c r="S125" s="14">
        <v>342.54149999999998</v>
      </c>
    </row>
    <row r="126" spans="3:19" x14ac:dyDescent="0.25">
      <c r="C126" s="21">
        <v>1128</v>
      </c>
      <c r="D126" s="22">
        <v>43224</v>
      </c>
      <c r="E126" s="21">
        <v>4</v>
      </c>
      <c r="F126" t="s">
        <v>47</v>
      </c>
      <c r="G126" t="s">
        <v>48</v>
      </c>
      <c r="H126" t="s">
        <v>48</v>
      </c>
      <c r="I126" t="s">
        <v>49</v>
      </c>
      <c r="J126" t="s">
        <v>50</v>
      </c>
      <c r="K126" s="22">
        <v>43226</v>
      </c>
      <c r="L126" t="s">
        <v>51</v>
      </c>
      <c r="M126" t="s">
        <v>52</v>
      </c>
      <c r="N126" t="s">
        <v>123</v>
      </c>
      <c r="O126" t="s">
        <v>96</v>
      </c>
      <c r="P126" s="14">
        <v>1134</v>
      </c>
      <c r="Q126">
        <v>23</v>
      </c>
      <c r="R126" s="23">
        <f>Tabla13[[#This Row],[Precio unitario]]*Tabla13[[#This Row],[Cantidad]]</f>
        <v>26082</v>
      </c>
      <c r="S126" s="14">
        <v>2738.61</v>
      </c>
    </row>
    <row r="127" spans="3:19" x14ac:dyDescent="0.25">
      <c r="C127" s="21">
        <v>1129</v>
      </c>
      <c r="D127" s="22">
        <v>43224</v>
      </c>
      <c r="E127" s="21">
        <v>4</v>
      </c>
      <c r="F127" t="s">
        <v>47</v>
      </c>
      <c r="G127" t="s">
        <v>48</v>
      </c>
      <c r="H127" t="s">
        <v>48</v>
      </c>
      <c r="I127" t="s">
        <v>49</v>
      </c>
      <c r="J127" t="s">
        <v>50</v>
      </c>
      <c r="K127" s="22">
        <v>43226</v>
      </c>
      <c r="L127" t="s">
        <v>51</v>
      </c>
      <c r="M127" t="s">
        <v>52</v>
      </c>
      <c r="N127" t="s">
        <v>124</v>
      </c>
      <c r="O127" t="s">
        <v>125</v>
      </c>
      <c r="P127" s="14">
        <v>98</v>
      </c>
      <c r="Q127">
        <v>72</v>
      </c>
      <c r="R127" s="23">
        <f>Tabla13[[#This Row],[Precio unitario]]*Tabla13[[#This Row],[Cantidad]]</f>
        <v>7056</v>
      </c>
      <c r="S127" s="14">
        <v>726.76800000000003</v>
      </c>
    </row>
    <row r="128" spans="3:19" x14ac:dyDescent="0.25">
      <c r="C128" s="21">
        <v>1131</v>
      </c>
      <c r="D128" s="22">
        <v>43228</v>
      </c>
      <c r="E128" s="21">
        <v>8</v>
      </c>
      <c r="F128" t="s">
        <v>58</v>
      </c>
      <c r="G128" t="s">
        <v>59</v>
      </c>
      <c r="H128" t="s">
        <v>60</v>
      </c>
      <c r="I128" t="s">
        <v>61</v>
      </c>
      <c r="J128" t="s">
        <v>6</v>
      </c>
      <c r="K128" s="22">
        <v>43230</v>
      </c>
      <c r="L128" t="s">
        <v>62</v>
      </c>
      <c r="M128" t="s">
        <v>52</v>
      </c>
      <c r="N128" t="s">
        <v>111</v>
      </c>
      <c r="O128" t="s">
        <v>112</v>
      </c>
      <c r="P128" s="14">
        <v>487.19999999999993</v>
      </c>
      <c r="Q128">
        <v>22</v>
      </c>
      <c r="R128" s="23">
        <f>Tabla13[[#This Row],[Precio unitario]]*Tabla13[[#This Row],[Cantidad]]</f>
        <v>10718.399999999998</v>
      </c>
      <c r="S128" s="14">
        <v>1050.4031999999997</v>
      </c>
    </row>
    <row r="129" spans="3:19" x14ac:dyDescent="0.25">
      <c r="C129" s="21">
        <v>1134</v>
      </c>
      <c r="D129" s="22">
        <v>43223</v>
      </c>
      <c r="E129" s="21">
        <v>3</v>
      </c>
      <c r="F129" t="s">
        <v>71</v>
      </c>
      <c r="G129" t="s">
        <v>72</v>
      </c>
      <c r="H129" t="s">
        <v>73</v>
      </c>
      <c r="I129" t="s">
        <v>39</v>
      </c>
      <c r="J129" t="s">
        <v>40</v>
      </c>
      <c r="K129" s="22">
        <v>43225</v>
      </c>
      <c r="L129" t="s">
        <v>41</v>
      </c>
      <c r="M129" t="s">
        <v>74</v>
      </c>
      <c r="N129" t="s">
        <v>113</v>
      </c>
      <c r="O129" t="s">
        <v>98</v>
      </c>
      <c r="P129" s="14">
        <v>140</v>
      </c>
      <c r="Q129">
        <v>82</v>
      </c>
      <c r="R129" s="23">
        <f>Tabla13[[#This Row],[Precio unitario]]*Tabla13[[#This Row],[Cantidad]]</f>
        <v>11480</v>
      </c>
      <c r="S129" s="14">
        <v>1193.92</v>
      </c>
    </row>
    <row r="130" spans="3:19" x14ac:dyDescent="0.25">
      <c r="C130" s="21">
        <v>1135</v>
      </c>
      <c r="D130" s="22">
        <v>43223</v>
      </c>
      <c r="E130" s="21">
        <v>3</v>
      </c>
      <c r="F130" t="s">
        <v>71</v>
      </c>
      <c r="G130" t="s">
        <v>72</v>
      </c>
      <c r="H130" t="s">
        <v>73</v>
      </c>
      <c r="I130" t="s">
        <v>39</v>
      </c>
      <c r="J130" t="s">
        <v>40</v>
      </c>
      <c r="K130" s="22">
        <v>43225</v>
      </c>
      <c r="L130" t="s">
        <v>41</v>
      </c>
      <c r="M130" t="s">
        <v>74</v>
      </c>
      <c r="N130" t="s">
        <v>81</v>
      </c>
      <c r="O130" t="s">
        <v>82</v>
      </c>
      <c r="P130" s="14">
        <v>560</v>
      </c>
      <c r="Q130">
        <v>98</v>
      </c>
      <c r="R130" s="23">
        <f>Tabla13[[#This Row],[Precio unitario]]*Tabla13[[#This Row],[Cantidad]]</f>
        <v>54880</v>
      </c>
      <c r="S130" s="14">
        <v>5762.4000000000005</v>
      </c>
    </row>
    <row r="131" spans="3:19" x14ac:dyDescent="0.25">
      <c r="C131" s="21">
        <v>1138</v>
      </c>
      <c r="D131" s="22">
        <v>43258</v>
      </c>
      <c r="E131" s="21">
        <v>7</v>
      </c>
      <c r="F131" t="s">
        <v>93</v>
      </c>
      <c r="G131" t="s">
        <v>94</v>
      </c>
      <c r="H131" t="s">
        <v>94</v>
      </c>
      <c r="I131" t="s">
        <v>61</v>
      </c>
      <c r="J131" t="s">
        <v>6</v>
      </c>
      <c r="K131" s="22"/>
      <c r="N131" t="s">
        <v>57</v>
      </c>
      <c r="O131" t="s">
        <v>44</v>
      </c>
      <c r="P131" s="14">
        <v>644</v>
      </c>
      <c r="Q131">
        <v>71</v>
      </c>
      <c r="R131" s="23">
        <f>Tabla13[[#This Row],[Precio unitario]]*Tabla13[[#This Row],[Cantidad]]</f>
        <v>45724</v>
      </c>
      <c r="S131" s="14">
        <v>4343.78</v>
      </c>
    </row>
    <row r="132" spans="3:19" x14ac:dyDescent="0.25">
      <c r="C132" s="21">
        <v>1139</v>
      </c>
      <c r="D132" s="22">
        <v>43261</v>
      </c>
      <c r="E132" s="21">
        <v>10</v>
      </c>
      <c r="F132" t="s">
        <v>88</v>
      </c>
      <c r="G132" t="s">
        <v>89</v>
      </c>
      <c r="H132" t="s">
        <v>90</v>
      </c>
      <c r="I132" t="s">
        <v>91</v>
      </c>
      <c r="J132" t="s">
        <v>50</v>
      </c>
      <c r="K132" s="22">
        <v>43263</v>
      </c>
      <c r="L132" t="s">
        <v>51</v>
      </c>
      <c r="N132" t="s">
        <v>95</v>
      </c>
      <c r="O132" t="s">
        <v>96</v>
      </c>
      <c r="P132" s="14">
        <v>350</v>
      </c>
      <c r="Q132">
        <v>40</v>
      </c>
      <c r="R132" s="23">
        <f>Tabla13[[#This Row],[Precio unitario]]*Tabla13[[#This Row],[Cantidad]]</f>
        <v>14000</v>
      </c>
      <c r="S132" s="14">
        <v>1470</v>
      </c>
    </row>
    <row r="133" spans="3:19" x14ac:dyDescent="0.25">
      <c r="C133" s="21">
        <v>1140</v>
      </c>
      <c r="D133" s="22">
        <v>43261</v>
      </c>
      <c r="E133" s="21">
        <v>10</v>
      </c>
      <c r="F133" t="s">
        <v>88</v>
      </c>
      <c r="G133" t="s">
        <v>89</v>
      </c>
      <c r="H133" t="s">
        <v>90</v>
      </c>
      <c r="I133" t="s">
        <v>91</v>
      </c>
      <c r="J133" t="s">
        <v>50</v>
      </c>
      <c r="K133" s="22">
        <v>43263</v>
      </c>
      <c r="L133" t="s">
        <v>51</v>
      </c>
      <c r="N133" t="s">
        <v>97</v>
      </c>
      <c r="O133" t="s">
        <v>98</v>
      </c>
      <c r="P133" s="14">
        <v>308</v>
      </c>
      <c r="Q133">
        <v>80</v>
      </c>
      <c r="R133" s="23">
        <f>Tabla13[[#This Row],[Precio unitario]]*Tabla13[[#This Row],[Cantidad]]</f>
        <v>24640</v>
      </c>
      <c r="S133" s="14">
        <v>2414.7199999999998</v>
      </c>
    </row>
    <row r="134" spans="3:19" x14ac:dyDescent="0.25">
      <c r="C134" s="21">
        <v>1141</v>
      </c>
      <c r="D134" s="22">
        <v>43261</v>
      </c>
      <c r="E134" s="21">
        <v>10</v>
      </c>
      <c r="F134" t="s">
        <v>88</v>
      </c>
      <c r="G134" t="s">
        <v>89</v>
      </c>
      <c r="H134" t="s">
        <v>90</v>
      </c>
      <c r="I134" t="s">
        <v>91</v>
      </c>
      <c r="J134" t="s">
        <v>50</v>
      </c>
      <c r="K134" s="22">
        <v>43263</v>
      </c>
      <c r="L134" t="s">
        <v>51</v>
      </c>
      <c r="N134" t="s">
        <v>63</v>
      </c>
      <c r="O134" t="s">
        <v>64</v>
      </c>
      <c r="P134" s="14">
        <v>128.79999999999998</v>
      </c>
      <c r="Q134">
        <v>38</v>
      </c>
      <c r="R134" s="23">
        <f>Tabla13[[#This Row],[Precio unitario]]*Tabla13[[#This Row],[Cantidad]]</f>
        <v>4894.3999999999996</v>
      </c>
      <c r="S134" s="14">
        <v>464.96799999999996</v>
      </c>
    </row>
    <row r="135" spans="3:19" x14ac:dyDescent="0.25">
      <c r="C135" s="21">
        <v>1142</v>
      </c>
      <c r="D135" s="22">
        <v>43262</v>
      </c>
      <c r="E135" s="21">
        <v>11</v>
      </c>
      <c r="F135" t="s">
        <v>99</v>
      </c>
      <c r="G135" t="s">
        <v>100</v>
      </c>
      <c r="H135" t="s">
        <v>100</v>
      </c>
      <c r="I135" t="s">
        <v>86</v>
      </c>
      <c r="J135" t="s">
        <v>87</v>
      </c>
      <c r="K135" s="22"/>
      <c r="L135" t="s">
        <v>62</v>
      </c>
      <c r="N135" t="s">
        <v>45</v>
      </c>
      <c r="O135" t="s">
        <v>46</v>
      </c>
      <c r="P135" s="14">
        <v>49</v>
      </c>
      <c r="Q135">
        <v>28</v>
      </c>
      <c r="R135" s="23">
        <f>Tabla13[[#This Row],[Precio unitario]]*Tabla13[[#This Row],[Cantidad]]</f>
        <v>1372</v>
      </c>
      <c r="S135" s="14">
        <v>144.06</v>
      </c>
    </row>
    <row r="136" spans="3:19" x14ac:dyDescent="0.25">
      <c r="C136" s="21">
        <v>1143</v>
      </c>
      <c r="D136" s="22">
        <v>43262</v>
      </c>
      <c r="E136" s="21">
        <v>11</v>
      </c>
      <c r="F136" t="s">
        <v>99</v>
      </c>
      <c r="G136" t="s">
        <v>100</v>
      </c>
      <c r="H136" t="s">
        <v>100</v>
      </c>
      <c r="I136" t="s">
        <v>86</v>
      </c>
      <c r="J136" t="s">
        <v>87</v>
      </c>
      <c r="K136" s="22"/>
      <c r="L136" t="s">
        <v>62</v>
      </c>
      <c r="N136" t="s">
        <v>92</v>
      </c>
      <c r="O136" t="s">
        <v>44</v>
      </c>
      <c r="P136" s="14">
        <v>41.86</v>
      </c>
      <c r="Q136">
        <v>60</v>
      </c>
      <c r="R136" s="23">
        <f>Tabla13[[#This Row],[Precio unitario]]*Tabla13[[#This Row],[Cantidad]]</f>
        <v>2511.6</v>
      </c>
      <c r="S136" s="14">
        <v>246.13680000000005</v>
      </c>
    </row>
    <row r="137" spans="3:19" x14ac:dyDescent="0.25">
      <c r="C137" s="21">
        <v>1144</v>
      </c>
      <c r="D137" s="22">
        <v>43252</v>
      </c>
      <c r="E137" s="21">
        <v>1</v>
      </c>
      <c r="F137" t="s">
        <v>101</v>
      </c>
      <c r="G137" t="s">
        <v>102</v>
      </c>
      <c r="H137" t="s">
        <v>103</v>
      </c>
      <c r="I137" t="s">
        <v>61</v>
      </c>
      <c r="J137" t="s">
        <v>6</v>
      </c>
      <c r="K137" s="22"/>
      <c r="N137" t="s">
        <v>56</v>
      </c>
      <c r="O137" t="s">
        <v>44</v>
      </c>
      <c r="P137" s="14">
        <v>252</v>
      </c>
      <c r="Q137">
        <v>33</v>
      </c>
      <c r="R137" s="23">
        <f>Tabla13[[#This Row],[Precio unitario]]*Tabla13[[#This Row],[Cantidad]]</f>
        <v>8316</v>
      </c>
      <c r="S137" s="14">
        <v>814.96800000000007</v>
      </c>
    </row>
    <row r="138" spans="3:19" x14ac:dyDescent="0.25">
      <c r="C138" s="21">
        <v>1145</v>
      </c>
      <c r="D138" s="22">
        <v>43252</v>
      </c>
      <c r="E138" s="21">
        <v>1</v>
      </c>
      <c r="F138" t="s">
        <v>101</v>
      </c>
      <c r="G138" t="s">
        <v>102</v>
      </c>
      <c r="H138" t="s">
        <v>103</v>
      </c>
      <c r="I138" t="s">
        <v>61</v>
      </c>
      <c r="J138" t="s">
        <v>6</v>
      </c>
      <c r="K138" s="22"/>
      <c r="N138" t="s">
        <v>57</v>
      </c>
      <c r="O138" t="s">
        <v>44</v>
      </c>
      <c r="P138" s="14">
        <v>644</v>
      </c>
      <c r="Q138">
        <v>22</v>
      </c>
      <c r="R138" s="23">
        <f>Tabla13[[#This Row],[Precio unitario]]*Tabla13[[#This Row],[Cantidad]]</f>
        <v>14168</v>
      </c>
      <c r="S138" s="14">
        <v>1416.8</v>
      </c>
    </row>
    <row r="139" spans="3:19" x14ac:dyDescent="0.25">
      <c r="C139" s="21">
        <v>1146</v>
      </c>
      <c r="D139" s="22">
        <v>43252</v>
      </c>
      <c r="E139" s="21">
        <v>1</v>
      </c>
      <c r="F139" t="s">
        <v>101</v>
      </c>
      <c r="G139" t="s">
        <v>102</v>
      </c>
      <c r="H139" t="s">
        <v>103</v>
      </c>
      <c r="I139" t="s">
        <v>61</v>
      </c>
      <c r="J139" t="s">
        <v>6</v>
      </c>
      <c r="K139" s="22"/>
      <c r="N139" t="s">
        <v>92</v>
      </c>
      <c r="O139" t="s">
        <v>44</v>
      </c>
      <c r="P139" s="14">
        <v>41.86</v>
      </c>
      <c r="Q139">
        <v>51</v>
      </c>
      <c r="R139" s="23">
        <f>Tabla13[[#This Row],[Precio unitario]]*Tabla13[[#This Row],[Cantidad]]</f>
        <v>2134.86</v>
      </c>
      <c r="S139" s="14">
        <v>209.21628000000004</v>
      </c>
    </row>
    <row r="140" spans="3:19" x14ac:dyDescent="0.25">
      <c r="C140" s="21">
        <v>1147</v>
      </c>
      <c r="D140" s="22">
        <v>43279</v>
      </c>
      <c r="E140" s="21">
        <v>28</v>
      </c>
      <c r="F140" t="s">
        <v>83</v>
      </c>
      <c r="G140" t="s">
        <v>84</v>
      </c>
      <c r="H140" t="s">
        <v>85</v>
      </c>
      <c r="I140" t="s">
        <v>86</v>
      </c>
      <c r="J140" t="s">
        <v>87</v>
      </c>
      <c r="K140" s="22">
        <v>43281</v>
      </c>
      <c r="L140" t="s">
        <v>62</v>
      </c>
      <c r="M140" t="s">
        <v>52</v>
      </c>
      <c r="N140" t="s">
        <v>75</v>
      </c>
      <c r="O140" t="s">
        <v>76</v>
      </c>
      <c r="P140" s="14">
        <v>135.1</v>
      </c>
      <c r="Q140">
        <v>60</v>
      </c>
      <c r="R140" s="23">
        <f>Tabla13[[#This Row],[Precio unitario]]*Tabla13[[#This Row],[Cantidad]]</f>
        <v>8106</v>
      </c>
      <c r="S140" s="14">
        <v>802.49400000000003</v>
      </c>
    </row>
    <row r="141" spans="3:19" x14ac:dyDescent="0.25">
      <c r="C141" s="21">
        <v>1148</v>
      </c>
      <c r="D141" s="22">
        <v>43279</v>
      </c>
      <c r="E141" s="21">
        <v>28</v>
      </c>
      <c r="F141" t="s">
        <v>83</v>
      </c>
      <c r="G141" t="s">
        <v>84</v>
      </c>
      <c r="H141" t="s">
        <v>85</v>
      </c>
      <c r="I141" t="s">
        <v>86</v>
      </c>
      <c r="J141" t="s">
        <v>87</v>
      </c>
      <c r="K141" s="22">
        <v>43281</v>
      </c>
      <c r="L141" t="s">
        <v>62</v>
      </c>
      <c r="M141" t="s">
        <v>52</v>
      </c>
      <c r="N141" t="s">
        <v>104</v>
      </c>
      <c r="O141" t="s">
        <v>105</v>
      </c>
      <c r="P141" s="14">
        <v>257.59999999999997</v>
      </c>
      <c r="Q141">
        <v>98</v>
      </c>
      <c r="R141" s="23">
        <f>Tabla13[[#This Row],[Precio unitario]]*Tabla13[[#This Row],[Cantidad]]</f>
        <v>25244.799999999996</v>
      </c>
      <c r="S141" s="14">
        <v>2574.9695999999999</v>
      </c>
    </row>
    <row r="142" spans="3:19" x14ac:dyDescent="0.25">
      <c r="C142" s="21">
        <v>1149</v>
      </c>
      <c r="D142" s="22">
        <v>43260</v>
      </c>
      <c r="E142" s="21">
        <v>9</v>
      </c>
      <c r="F142" t="s">
        <v>106</v>
      </c>
      <c r="G142" t="s">
        <v>107</v>
      </c>
      <c r="H142" t="s">
        <v>67</v>
      </c>
      <c r="I142" t="s">
        <v>108</v>
      </c>
      <c r="J142" t="s">
        <v>40</v>
      </c>
      <c r="K142" s="22">
        <v>43262</v>
      </c>
      <c r="L142" t="s">
        <v>51</v>
      </c>
      <c r="M142" t="s">
        <v>42</v>
      </c>
      <c r="N142" t="s">
        <v>109</v>
      </c>
      <c r="O142" t="s">
        <v>110</v>
      </c>
      <c r="P142" s="14">
        <v>273</v>
      </c>
      <c r="Q142">
        <v>27</v>
      </c>
      <c r="R142" s="23">
        <f>Tabla13[[#This Row],[Precio unitario]]*Tabla13[[#This Row],[Cantidad]]</f>
        <v>7371</v>
      </c>
      <c r="S142" s="14">
        <v>714.98700000000008</v>
      </c>
    </row>
    <row r="143" spans="3:19" x14ac:dyDescent="0.25">
      <c r="C143" s="21">
        <v>1150</v>
      </c>
      <c r="D143" s="22">
        <v>43260</v>
      </c>
      <c r="E143" s="21">
        <v>9</v>
      </c>
      <c r="F143" t="s">
        <v>106</v>
      </c>
      <c r="G143" t="s">
        <v>107</v>
      </c>
      <c r="H143" t="s">
        <v>67</v>
      </c>
      <c r="I143" t="s">
        <v>108</v>
      </c>
      <c r="J143" t="s">
        <v>40</v>
      </c>
      <c r="K143" s="22">
        <v>43262</v>
      </c>
      <c r="L143" t="s">
        <v>51</v>
      </c>
      <c r="M143" t="s">
        <v>42</v>
      </c>
      <c r="N143" t="s">
        <v>111</v>
      </c>
      <c r="O143" t="s">
        <v>112</v>
      </c>
      <c r="P143" s="14">
        <v>487.19999999999993</v>
      </c>
      <c r="Q143">
        <v>88</v>
      </c>
      <c r="R143" s="23">
        <f>Tabla13[[#This Row],[Precio unitario]]*Tabla13[[#This Row],[Cantidad]]</f>
        <v>42873.599999999991</v>
      </c>
      <c r="S143" s="14">
        <v>4244.4863999999989</v>
      </c>
    </row>
    <row r="144" spans="3:19" x14ac:dyDescent="0.25">
      <c r="C144" s="21">
        <v>1151</v>
      </c>
      <c r="D144" s="22">
        <v>43257</v>
      </c>
      <c r="E144" s="21">
        <v>6</v>
      </c>
      <c r="F144" t="s">
        <v>77</v>
      </c>
      <c r="G144" t="s">
        <v>78</v>
      </c>
      <c r="H144" t="s">
        <v>79</v>
      </c>
      <c r="I144" t="s">
        <v>80</v>
      </c>
      <c r="J144" t="s">
        <v>6</v>
      </c>
      <c r="K144" s="22">
        <v>43259</v>
      </c>
      <c r="L144" t="s">
        <v>41</v>
      </c>
      <c r="M144" t="s">
        <v>52</v>
      </c>
      <c r="N144" t="s">
        <v>43</v>
      </c>
      <c r="O144" t="s">
        <v>44</v>
      </c>
      <c r="P144" s="14">
        <v>196</v>
      </c>
      <c r="Q144">
        <v>65</v>
      </c>
      <c r="R144" s="23">
        <f>Tabla13[[#This Row],[Precio unitario]]*Tabla13[[#This Row],[Cantidad]]</f>
        <v>12740</v>
      </c>
      <c r="S144" s="14">
        <v>1337.7</v>
      </c>
    </row>
    <row r="145" spans="3:19" x14ac:dyDescent="0.25">
      <c r="C145" s="21">
        <v>1152</v>
      </c>
      <c r="D145" s="22">
        <v>43259</v>
      </c>
      <c r="E145" s="21">
        <v>8</v>
      </c>
      <c r="F145" t="s">
        <v>58</v>
      </c>
      <c r="G145" t="s">
        <v>59</v>
      </c>
      <c r="H145" t="s">
        <v>60</v>
      </c>
      <c r="I145" t="s">
        <v>61</v>
      </c>
      <c r="J145" t="s">
        <v>6</v>
      </c>
      <c r="K145" s="22">
        <v>43261</v>
      </c>
      <c r="L145" t="s">
        <v>41</v>
      </c>
      <c r="M145" t="s">
        <v>42</v>
      </c>
      <c r="N145" t="s">
        <v>81</v>
      </c>
      <c r="O145" t="s">
        <v>82</v>
      </c>
      <c r="P145" s="14">
        <v>560</v>
      </c>
      <c r="Q145">
        <v>38</v>
      </c>
      <c r="R145" s="23">
        <f>Tabla13[[#This Row],[Precio unitario]]*Tabla13[[#This Row],[Cantidad]]</f>
        <v>21280</v>
      </c>
      <c r="S145" s="14">
        <v>2085.44</v>
      </c>
    </row>
    <row r="146" spans="3:19" x14ac:dyDescent="0.25">
      <c r="C146" s="21">
        <v>1153</v>
      </c>
      <c r="D146" s="22">
        <v>43259</v>
      </c>
      <c r="E146" s="21">
        <v>8</v>
      </c>
      <c r="F146" t="s">
        <v>58</v>
      </c>
      <c r="G146" t="s">
        <v>59</v>
      </c>
      <c r="H146" t="s">
        <v>60</v>
      </c>
      <c r="I146" t="s">
        <v>61</v>
      </c>
      <c r="J146" t="s">
        <v>6</v>
      </c>
      <c r="K146" s="22">
        <v>43261</v>
      </c>
      <c r="L146" t="s">
        <v>41</v>
      </c>
      <c r="M146" t="s">
        <v>42</v>
      </c>
      <c r="N146" t="s">
        <v>63</v>
      </c>
      <c r="O146" t="s">
        <v>64</v>
      </c>
      <c r="P146" s="14">
        <v>128.79999999999998</v>
      </c>
      <c r="Q146">
        <v>80</v>
      </c>
      <c r="R146" s="23">
        <f>Tabla13[[#This Row],[Precio unitario]]*Tabla13[[#This Row],[Cantidad]]</f>
        <v>10303.999999999998</v>
      </c>
      <c r="S146" s="14">
        <v>989.18400000000008</v>
      </c>
    </row>
    <row r="147" spans="3:19" x14ac:dyDescent="0.25">
      <c r="C147" s="21">
        <v>1154</v>
      </c>
      <c r="D147" s="22">
        <v>43276</v>
      </c>
      <c r="E147" s="21">
        <v>25</v>
      </c>
      <c r="F147" t="s">
        <v>115</v>
      </c>
      <c r="G147" t="s">
        <v>89</v>
      </c>
      <c r="H147" t="s">
        <v>90</v>
      </c>
      <c r="I147" t="s">
        <v>91</v>
      </c>
      <c r="J147" t="s">
        <v>50</v>
      </c>
      <c r="K147" s="22">
        <v>43278</v>
      </c>
      <c r="L147" t="s">
        <v>51</v>
      </c>
      <c r="M147" t="s">
        <v>74</v>
      </c>
      <c r="N147" t="s">
        <v>120</v>
      </c>
      <c r="O147" t="s">
        <v>64</v>
      </c>
      <c r="P147" s="14">
        <v>140</v>
      </c>
      <c r="Q147">
        <v>49</v>
      </c>
      <c r="R147" s="23">
        <f>Tabla13[[#This Row],[Precio unitario]]*Tabla13[[#This Row],[Cantidad]]</f>
        <v>6860</v>
      </c>
      <c r="S147" s="14">
        <v>658.56</v>
      </c>
    </row>
    <row r="148" spans="3:19" x14ac:dyDescent="0.25">
      <c r="C148" s="21">
        <v>1155</v>
      </c>
      <c r="D148" s="22">
        <v>43277</v>
      </c>
      <c r="E148" s="21">
        <v>26</v>
      </c>
      <c r="F148" t="s">
        <v>116</v>
      </c>
      <c r="G148" t="s">
        <v>100</v>
      </c>
      <c r="H148" t="s">
        <v>100</v>
      </c>
      <c r="I148" t="s">
        <v>86</v>
      </c>
      <c r="J148" t="s">
        <v>87</v>
      </c>
      <c r="K148" s="22">
        <v>43279</v>
      </c>
      <c r="L148" t="s">
        <v>62</v>
      </c>
      <c r="M148" t="s">
        <v>52</v>
      </c>
      <c r="N148" t="s">
        <v>121</v>
      </c>
      <c r="O148" t="s">
        <v>122</v>
      </c>
      <c r="P148" s="14">
        <v>298.90000000000003</v>
      </c>
      <c r="Q148">
        <v>90</v>
      </c>
      <c r="R148" s="23">
        <f>Tabla13[[#This Row],[Precio unitario]]*Tabla13[[#This Row],[Cantidad]]</f>
        <v>26901.000000000004</v>
      </c>
      <c r="S148" s="14">
        <v>2609.3970000000004</v>
      </c>
    </row>
    <row r="149" spans="3:19" x14ac:dyDescent="0.25">
      <c r="C149" s="21">
        <v>1156</v>
      </c>
      <c r="D149" s="22">
        <v>43277</v>
      </c>
      <c r="E149" s="21">
        <v>26</v>
      </c>
      <c r="F149" t="s">
        <v>116</v>
      </c>
      <c r="G149" t="s">
        <v>100</v>
      </c>
      <c r="H149" t="s">
        <v>100</v>
      </c>
      <c r="I149" t="s">
        <v>86</v>
      </c>
      <c r="J149" t="s">
        <v>87</v>
      </c>
      <c r="K149" s="22">
        <v>43279</v>
      </c>
      <c r="L149" t="s">
        <v>62</v>
      </c>
      <c r="M149" t="s">
        <v>52</v>
      </c>
      <c r="N149" t="s">
        <v>75</v>
      </c>
      <c r="O149" t="s">
        <v>76</v>
      </c>
      <c r="P149" s="14">
        <v>135.1</v>
      </c>
      <c r="Q149">
        <v>60</v>
      </c>
      <c r="R149" s="23">
        <f>Tabla13[[#This Row],[Precio unitario]]*Tabla13[[#This Row],[Cantidad]]</f>
        <v>8106</v>
      </c>
      <c r="S149" s="14">
        <v>834.91800000000012</v>
      </c>
    </row>
    <row r="150" spans="3:19" x14ac:dyDescent="0.25">
      <c r="C150" s="21">
        <v>1157</v>
      </c>
      <c r="D150" s="22">
        <v>43277</v>
      </c>
      <c r="E150" s="21">
        <v>26</v>
      </c>
      <c r="F150" t="s">
        <v>116</v>
      </c>
      <c r="G150" t="s">
        <v>100</v>
      </c>
      <c r="H150" t="s">
        <v>100</v>
      </c>
      <c r="I150" t="s">
        <v>86</v>
      </c>
      <c r="J150" t="s">
        <v>87</v>
      </c>
      <c r="K150" s="22">
        <v>43279</v>
      </c>
      <c r="L150" t="s">
        <v>62</v>
      </c>
      <c r="M150" t="s">
        <v>52</v>
      </c>
      <c r="N150" t="s">
        <v>104</v>
      </c>
      <c r="O150" t="s">
        <v>105</v>
      </c>
      <c r="P150" s="14">
        <v>257.59999999999997</v>
      </c>
      <c r="Q150">
        <v>39</v>
      </c>
      <c r="R150" s="23">
        <f>Tabla13[[#This Row],[Precio unitario]]*Tabla13[[#This Row],[Cantidad]]</f>
        <v>10046.399999999998</v>
      </c>
      <c r="S150" s="14">
        <v>1004.6399999999999</v>
      </c>
    </row>
    <row r="151" spans="3:19" x14ac:dyDescent="0.25">
      <c r="C151" s="21">
        <v>1158</v>
      </c>
      <c r="D151" s="22">
        <v>43280</v>
      </c>
      <c r="E151" s="21">
        <v>29</v>
      </c>
      <c r="F151" t="s">
        <v>65</v>
      </c>
      <c r="G151" t="s">
        <v>66</v>
      </c>
      <c r="H151" t="s">
        <v>67</v>
      </c>
      <c r="I151" t="s">
        <v>68</v>
      </c>
      <c r="J151" t="s">
        <v>40</v>
      </c>
      <c r="K151" s="22">
        <v>43282</v>
      </c>
      <c r="L151" t="s">
        <v>41</v>
      </c>
      <c r="M151" t="s">
        <v>42</v>
      </c>
      <c r="N151" t="s">
        <v>43</v>
      </c>
      <c r="O151" t="s">
        <v>44</v>
      </c>
      <c r="P151" s="14">
        <v>196</v>
      </c>
      <c r="Q151">
        <v>79</v>
      </c>
      <c r="R151" s="23">
        <f>Tabla13[[#This Row],[Precio unitario]]*Tabla13[[#This Row],[Cantidad]]</f>
        <v>15484</v>
      </c>
      <c r="S151" s="14">
        <v>1594.8520000000001</v>
      </c>
    </row>
    <row r="152" spans="3:19" x14ac:dyDescent="0.25">
      <c r="C152" s="21">
        <v>1159</v>
      </c>
      <c r="D152" s="22">
        <v>43257</v>
      </c>
      <c r="E152" s="21">
        <v>6</v>
      </c>
      <c r="F152" t="s">
        <v>77</v>
      </c>
      <c r="G152" t="s">
        <v>78</v>
      </c>
      <c r="H152" t="s">
        <v>79</v>
      </c>
      <c r="I152" t="s">
        <v>80</v>
      </c>
      <c r="J152" t="s">
        <v>6</v>
      </c>
      <c r="K152" s="22">
        <v>43259</v>
      </c>
      <c r="L152" t="s">
        <v>62</v>
      </c>
      <c r="M152" t="s">
        <v>42</v>
      </c>
      <c r="N152" t="s">
        <v>69</v>
      </c>
      <c r="O152" t="s">
        <v>70</v>
      </c>
      <c r="P152" s="14">
        <v>178.5</v>
      </c>
      <c r="Q152">
        <v>44</v>
      </c>
      <c r="R152" s="23">
        <f>Tabla13[[#This Row],[Precio unitario]]*Tabla13[[#This Row],[Cantidad]]</f>
        <v>7854</v>
      </c>
      <c r="S152" s="14">
        <v>801.10800000000006</v>
      </c>
    </row>
    <row r="153" spans="3:19" x14ac:dyDescent="0.25">
      <c r="C153" s="21">
        <v>1161</v>
      </c>
      <c r="D153" s="22">
        <v>43255</v>
      </c>
      <c r="E153" s="21">
        <v>4</v>
      </c>
      <c r="F153" t="s">
        <v>47</v>
      </c>
      <c r="G153" t="s">
        <v>48</v>
      </c>
      <c r="H153" t="s">
        <v>48</v>
      </c>
      <c r="I153" t="s">
        <v>49</v>
      </c>
      <c r="J153" t="s">
        <v>50</v>
      </c>
      <c r="K153" s="22">
        <v>43257</v>
      </c>
      <c r="L153" t="s">
        <v>51</v>
      </c>
      <c r="M153" t="s">
        <v>52</v>
      </c>
      <c r="N153" t="s">
        <v>123</v>
      </c>
      <c r="O153" t="s">
        <v>96</v>
      </c>
      <c r="P153" s="14">
        <v>1134</v>
      </c>
      <c r="Q153">
        <v>98</v>
      </c>
      <c r="R153" s="23">
        <f>Tabla13[[#This Row],[Precio unitario]]*Tabla13[[#This Row],[Cantidad]]</f>
        <v>111132</v>
      </c>
      <c r="S153" s="14">
        <v>10779.804</v>
      </c>
    </row>
    <row r="154" spans="3:19" x14ac:dyDescent="0.25">
      <c r="C154" s="21">
        <v>1162</v>
      </c>
      <c r="D154" s="22">
        <v>43255</v>
      </c>
      <c r="E154" s="21">
        <v>4</v>
      </c>
      <c r="F154" t="s">
        <v>47</v>
      </c>
      <c r="G154" t="s">
        <v>48</v>
      </c>
      <c r="H154" t="s">
        <v>48</v>
      </c>
      <c r="I154" t="s">
        <v>49</v>
      </c>
      <c r="J154" t="s">
        <v>50</v>
      </c>
      <c r="K154" s="22">
        <v>43257</v>
      </c>
      <c r="L154" t="s">
        <v>51</v>
      </c>
      <c r="M154" t="s">
        <v>52</v>
      </c>
      <c r="N154" t="s">
        <v>124</v>
      </c>
      <c r="O154" t="s">
        <v>125</v>
      </c>
      <c r="P154" s="14">
        <v>98</v>
      </c>
      <c r="Q154">
        <v>61</v>
      </c>
      <c r="R154" s="23">
        <f>Tabla13[[#This Row],[Precio unitario]]*Tabla13[[#This Row],[Cantidad]]</f>
        <v>5978</v>
      </c>
      <c r="S154" s="14">
        <v>591.822</v>
      </c>
    </row>
    <row r="155" spans="3:19" x14ac:dyDescent="0.25">
      <c r="C155" s="21">
        <v>1164</v>
      </c>
      <c r="D155" s="22">
        <v>43259</v>
      </c>
      <c r="E155" s="21">
        <v>8</v>
      </c>
      <c r="F155" t="s">
        <v>58</v>
      </c>
      <c r="G155" t="s">
        <v>59</v>
      </c>
      <c r="H155" t="s">
        <v>60</v>
      </c>
      <c r="I155" t="s">
        <v>61</v>
      </c>
      <c r="J155" t="s">
        <v>6</v>
      </c>
      <c r="K155" s="22">
        <v>43261</v>
      </c>
      <c r="L155" t="s">
        <v>62</v>
      </c>
      <c r="M155" t="s">
        <v>52</v>
      </c>
      <c r="N155" t="s">
        <v>111</v>
      </c>
      <c r="O155" t="s">
        <v>112</v>
      </c>
      <c r="P155" s="14">
        <v>487.19999999999993</v>
      </c>
      <c r="Q155">
        <v>30</v>
      </c>
      <c r="R155" s="23">
        <f>Tabla13[[#This Row],[Precio unitario]]*Tabla13[[#This Row],[Cantidad]]</f>
        <v>14615.999999999998</v>
      </c>
      <c r="S155" s="14">
        <v>1534.68</v>
      </c>
    </row>
    <row r="156" spans="3:19" x14ac:dyDescent="0.25">
      <c r="C156" s="21">
        <v>1167</v>
      </c>
      <c r="D156" s="22">
        <v>43254</v>
      </c>
      <c r="E156" s="21">
        <v>3</v>
      </c>
      <c r="F156" t="s">
        <v>71</v>
      </c>
      <c r="G156" t="s">
        <v>72</v>
      </c>
      <c r="H156" t="s">
        <v>73</v>
      </c>
      <c r="I156" t="s">
        <v>39</v>
      </c>
      <c r="J156" t="s">
        <v>40</v>
      </c>
      <c r="K156" s="22">
        <v>43256</v>
      </c>
      <c r="L156" t="s">
        <v>41</v>
      </c>
      <c r="M156" t="s">
        <v>74</v>
      </c>
      <c r="N156" t="s">
        <v>113</v>
      </c>
      <c r="O156" t="s">
        <v>98</v>
      </c>
      <c r="P156" s="14">
        <v>140</v>
      </c>
      <c r="Q156">
        <v>24</v>
      </c>
      <c r="R156" s="23">
        <f>Tabla13[[#This Row],[Precio unitario]]*Tabla13[[#This Row],[Cantidad]]</f>
        <v>3360</v>
      </c>
      <c r="S156" s="14">
        <v>352.80000000000007</v>
      </c>
    </row>
    <row r="157" spans="3:19" x14ac:dyDescent="0.25">
      <c r="C157" s="21">
        <v>1168</v>
      </c>
      <c r="D157" s="22">
        <v>43254</v>
      </c>
      <c r="E157" s="21">
        <v>3</v>
      </c>
      <c r="F157" t="s">
        <v>71</v>
      </c>
      <c r="G157" t="s">
        <v>72</v>
      </c>
      <c r="H157" t="s">
        <v>73</v>
      </c>
      <c r="I157" t="s">
        <v>39</v>
      </c>
      <c r="J157" t="s">
        <v>40</v>
      </c>
      <c r="K157" s="22">
        <v>43256</v>
      </c>
      <c r="L157" t="s">
        <v>41</v>
      </c>
      <c r="M157" t="s">
        <v>74</v>
      </c>
      <c r="N157" t="s">
        <v>81</v>
      </c>
      <c r="O157" t="s">
        <v>82</v>
      </c>
      <c r="P157" s="14">
        <v>560</v>
      </c>
      <c r="Q157">
        <v>28</v>
      </c>
      <c r="R157" s="23">
        <f>Tabla13[[#This Row],[Precio unitario]]*Tabla13[[#This Row],[Cantidad]]</f>
        <v>15680</v>
      </c>
      <c r="S157" s="14">
        <v>1536.6399999999999</v>
      </c>
    </row>
    <row r="158" spans="3:19" x14ac:dyDescent="0.25">
      <c r="C158" s="21">
        <v>1172</v>
      </c>
      <c r="D158" s="22">
        <v>43261</v>
      </c>
      <c r="E158" s="21">
        <v>10</v>
      </c>
      <c r="F158" t="s">
        <v>88</v>
      </c>
      <c r="G158" t="s">
        <v>89</v>
      </c>
      <c r="H158" t="s">
        <v>90</v>
      </c>
      <c r="I158" t="s">
        <v>91</v>
      </c>
      <c r="J158" t="s">
        <v>50</v>
      </c>
      <c r="K158" s="22">
        <v>43263</v>
      </c>
      <c r="L158" t="s">
        <v>41</v>
      </c>
      <c r="M158" t="s">
        <v>52</v>
      </c>
      <c r="N158" t="s">
        <v>114</v>
      </c>
      <c r="O158" t="s">
        <v>46</v>
      </c>
      <c r="P158" s="14">
        <v>140</v>
      </c>
      <c r="Q158">
        <v>74</v>
      </c>
      <c r="R158" s="23">
        <f>Tabla13[[#This Row],[Precio unitario]]*Tabla13[[#This Row],[Cantidad]]</f>
        <v>10360</v>
      </c>
      <c r="S158" s="14">
        <v>1004.9200000000001</v>
      </c>
    </row>
    <row r="159" spans="3:19" x14ac:dyDescent="0.25">
      <c r="C159" s="21">
        <v>1174</v>
      </c>
      <c r="D159" s="22">
        <v>43261</v>
      </c>
      <c r="E159" s="21">
        <v>10</v>
      </c>
      <c r="F159" t="s">
        <v>88</v>
      </c>
      <c r="G159" t="s">
        <v>89</v>
      </c>
      <c r="H159" t="s">
        <v>90</v>
      </c>
      <c r="I159" t="s">
        <v>91</v>
      </c>
      <c r="J159" t="s">
        <v>50</v>
      </c>
      <c r="K159" s="22"/>
      <c r="L159" t="s">
        <v>51</v>
      </c>
      <c r="N159" t="s">
        <v>45</v>
      </c>
      <c r="O159" t="s">
        <v>46</v>
      </c>
      <c r="P159" s="14">
        <v>49</v>
      </c>
      <c r="Q159">
        <v>90</v>
      </c>
      <c r="R159" s="23">
        <f>Tabla13[[#This Row],[Precio unitario]]*Tabla13[[#This Row],[Cantidad]]</f>
        <v>4410</v>
      </c>
      <c r="S159" s="14">
        <v>423.35999999999996</v>
      </c>
    </row>
    <row r="160" spans="3:19" x14ac:dyDescent="0.25">
      <c r="C160" s="21">
        <v>1175</v>
      </c>
      <c r="D160" s="22">
        <v>43262</v>
      </c>
      <c r="E160" s="21">
        <v>11</v>
      </c>
      <c r="F160" t="s">
        <v>99</v>
      </c>
      <c r="G160" t="s">
        <v>100</v>
      </c>
      <c r="H160" t="s">
        <v>100</v>
      </c>
      <c r="I160" t="s">
        <v>86</v>
      </c>
      <c r="J160" t="s">
        <v>87</v>
      </c>
      <c r="K160" s="22"/>
      <c r="L160" t="s">
        <v>62</v>
      </c>
      <c r="N160" t="s">
        <v>81</v>
      </c>
      <c r="O160" t="s">
        <v>82</v>
      </c>
      <c r="P160" s="14">
        <v>560</v>
      </c>
      <c r="Q160">
        <v>27</v>
      </c>
      <c r="R160" s="23">
        <f>Tabla13[[#This Row],[Precio unitario]]*Tabla13[[#This Row],[Cantidad]]</f>
        <v>15120</v>
      </c>
      <c r="S160" s="14">
        <v>1557.3600000000001</v>
      </c>
    </row>
    <row r="161" spans="3:19" x14ac:dyDescent="0.25">
      <c r="C161" s="21">
        <v>1176</v>
      </c>
      <c r="D161" s="22">
        <v>43252</v>
      </c>
      <c r="E161" s="21">
        <v>1</v>
      </c>
      <c r="F161" t="s">
        <v>101</v>
      </c>
      <c r="G161" t="s">
        <v>102</v>
      </c>
      <c r="H161" t="s">
        <v>103</v>
      </c>
      <c r="I161" t="s">
        <v>61</v>
      </c>
      <c r="J161" t="s">
        <v>6</v>
      </c>
      <c r="K161" s="22"/>
      <c r="L161" t="s">
        <v>62</v>
      </c>
      <c r="N161" t="s">
        <v>104</v>
      </c>
      <c r="O161" t="s">
        <v>105</v>
      </c>
      <c r="P161" s="14">
        <v>257.59999999999997</v>
      </c>
      <c r="Q161">
        <v>71</v>
      </c>
      <c r="R161" s="23">
        <f>Tabla13[[#This Row],[Precio unitario]]*Tabla13[[#This Row],[Cantidad]]</f>
        <v>18289.599999999999</v>
      </c>
      <c r="S161" s="14">
        <v>1920.4079999999999</v>
      </c>
    </row>
    <row r="162" spans="3:19" x14ac:dyDescent="0.25">
      <c r="C162" s="21">
        <v>1177</v>
      </c>
      <c r="D162" s="22">
        <v>43279</v>
      </c>
      <c r="E162" s="21">
        <v>28</v>
      </c>
      <c r="F162" t="s">
        <v>83</v>
      </c>
      <c r="G162" t="s">
        <v>84</v>
      </c>
      <c r="H162" t="s">
        <v>85</v>
      </c>
      <c r="I162" t="s">
        <v>86</v>
      </c>
      <c r="J162" t="s">
        <v>87</v>
      </c>
      <c r="K162" s="22">
        <v>43281</v>
      </c>
      <c r="L162" t="s">
        <v>62</v>
      </c>
      <c r="M162" t="s">
        <v>52</v>
      </c>
      <c r="N162" t="s">
        <v>57</v>
      </c>
      <c r="O162" t="s">
        <v>44</v>
      </c>
      <c r="P162" s="14">
        <v>644</v>
      </c>
      <c r="Q162">
        <v>74</v>
      </c>
      <c r="R162" s="23">
        <f>Tabla13[[#This Row],[Precio unitario]]*Tabla13[[#This Row],[Cantidad]]</f>
        <v>47656</v>
      </c>
      <c r="S162" s="14">
        <v>4765.6000000000004</v>
      </c>
    </row>
    <row r="163" spans="3:19" x14ac:dyDescent="0.25">
      <c r="C163" s="21">
        <v>1178</v>
      </c>
      <c r="D163" s="22">
        <v>43260</v>
      </c>
      <c r="E163" s="21">
        <v>9</v>
      </c>
      <c r="F163" t="s">
        <v>106</v>
      </c>
      <c r="G163" t="s">
        <v>107</v>
      </c>
      <c r="H163" t="s">
        <v>67</v>
      </c>
      <c r="I163" t="s">
        <v>108</v>
      </c>
      <c r="J163" t="s">
        <v>40</v>
      </c>
      <c r="K163" s="22">
        <v>43262</v>
      </c>
      <c r="L163" t="s">
        <v>51</v>
      </c>
      <c r="M163" t="s">
        <v>42</v>
      </c>
      <c r="N163" t="s">
        <v>75</v>
      </c>
      <c r="O163" t="s">
        <v>76</v>
      </c>
      <c r="P163" s="14">
        <v>135.1</v>
      </c>
      <c r="Q163">
        <v>76</v>
      </c>
      <c r="R163" s="23">
        <f>Tabla13[[#This Row],[Precio unitario]]*Tabla13[[#This Row],[Cantidad]]</f>
        <v>10267.6</v>
      </c>
      <c r="S163" s="14">
        <v>1016.4924</v>
      </c>
    </row>
    <row r="164" spans="3:19" x14ac:dyDescent="0.25">
      <c r="C164" s="21">
        <v>1179</v>
      </c>
      <c r="D164" s="22">
        <v>43257</v>
      </c>
      <c r="E164" s="21">
        <v>6</v>
      </c>
      <c r="F164" t="s">
        <v>77</v>
      </c>
      <c r="G164" t="s">
        <v>78</v>
      </c>
      <c r="H164" t="s">
        <v>79</v>
      </c>
      <c r="I164" t="s">
        <v>80</v>
      </c>
      <c r="J164" t="s">
        <v>6</v>
      </c>
      <c r="K164" s="22">
        <v>43259</v>
      </c>
      <c r="L164" t="s">
        <v>41</v>
      </c>
      <c r="M164" t="s">
        <v>52</v>
      </c>
      <c r="N164" t="s">
        <v>69</v>
      </c>
      <c r="O164" t="s">
        <v>70</v>
      </c>
      <c r="P164" s="14">
        <v>178.5</v>
      </c>
      <c r="Q164">
        <v>96</v>
      </c>
      <c r="R164" s="23">
        <f>Tabla13[[#This Row],[Precio unitario]]*Tabla13[[#This Row],[Cantidad]]</f>
        <v>17136</v>
      </c>
      <c r="S164" s="14">
        <v>1730.7360000000001</v>
      </c>
    </row>
    <row r="165" spans="3:19" x14ac:dyDescent="0.25">
      <c r="C165" s="21">
        <v>1180</v>
      </c>
      <c r="D165" s="22">
        <v>43259</v>
      </c>
      <c r="E165" s="21">
        <v>8</v>
      </c>
      <c r="F165" t="s">
        <v>58</v>
      </c>
      <c r="G165" t="s">
        <v>59</v>
      </c>
      <c r="H165" t="s">
        <v>60</v>
      </c>
      <c r="I165" t="s">
        <v>61</v>
      </c>
      <c r="J165" t="s">
        <v>6</v>
      </c>
      <c r="K165" s="22">
        <v>43261</v>
      </c>
      <c r="L165" t="s">
        <v>41</v>
      </c>
      <c r="M165" t="s">
        <v>42</v>
      </c>
      <c r="N165" t="s">
        <v>69</v>
      </c>
      <c r="O165" t="s">
        <v>70</v>
      </c>
      <c r="P165" s="14">
        <v>178.5</v>
      </c>
      <c r="Q165">
        <v>92</v>
      </c>
      <c r="R165" s="23">
        <f>Tabla13[[#This Row],[Precio unitario]]*Tabla13[[#This Row],[Cantidad]]</f>
        <v>16422</v>
      </c>
      <c r="S165" s="14">
        <v>1625.7780000000002</v>
      </c>
    </row>
    <row r="166" spans="3:19" x14ac:dyDescent="0.25">
      <c r="C166" s="21">
        <v>1181</v>
      </c>
      <c r="D166" s="22">
        <v>43276</v>
      </c>
      <c r="E166" s="21">
        <v>25</v>
      </c>
      <c r="F166" t="s">
        <v>115</v>
      </c>
      <c r="G166" t="s">
        <v>89</v>
      </c>
      <c r="H166" t="s">
        <v>90</v>
      </c>
      <c r="I166" t="s">
        <v>91</v>
      </c>
      <c r="J166" t="s">
        <v>50</v>
      </c>
      <c r="K166" s="22">
        <v>43278</v>
      </c>
      <c r="L166" t="s">
        <v>51</v>
      </c>
      <c r="M166" t="s">
        <v>74</v>
      </c>
      <c r="N166" t="s">
        <v>97</v>
      </c>
      <c r="O166" t="s">
        <v>98</v>
      </c>
      <c r="P166" s="14">
        <v>308</v>
      </c>
      <c r="Q166">
        <v>93</v>
      </c>
      <c r="R166" s="23">
        <f>Tabla13[[#This Row],[Precio unitario]]*Tabla13[[#This Row],[Cantidad]]</f>
        <v>28644</v>
      </c>
      <c r="S166" s="14">
        <v>2807.1120000000001</v>
      </c>
    </row>
    <row r="167" spans="3:19" x14ac:dyDescent="0.25">
      <c r="C167" s="21">
        <v>1182</v>
      </c>
      <c r="D167" s="22">
        <v>43277</v>
      </c>
      <c r="E167" s="21">
        <v>26</v>
      </c>
      <c r="F167" t="s">
        <v>116</v>
      </c>
      <c r="G167" t="s">
        <v>100</v>
      </c>
      <c r="H167" t="s">
        <v>100</v>
      </c>
      <c r="I167" t="s">
        <v>86</v>
      </c>
      <c r="J167" t="s">
        <v>87</v>
      </c>
      <c r="K167" s="22">
        <v>43279</v>
      </c>
      <c r="L167" t="s">
        <v>62</v>
      </c>
      <c r="M167" t="s">
        <v>52</v>
      </c>
      <c r="N167" t="s">
        <v>95</v>
      </c>
      <c r="O167" t="s">
        <v>96</v>
      </c>
      <c r="P167" s="14">
        <v>350</v>
      </c>
      <c r="Q167">
        <v>18</v>
      </c>
      <c r="R167" s="23">
        <f>Tabla13[[#This Row],[Precio unitario]]*Tabla13[[#This Row],[Cantidad]]</f>
        <v>6300</v>
      </c>
      <c r="S167" s="14">
        <v>598.5</v>
      </c>
    </row>
    <row r="168" spans="3:19" x14ac:dyDescent="0.25">
      <c r="C168" s="21">
        <v>1183</v>
      </c>
      <c r="D168" s="22">
        <v>43280</v>
      </c>
      <c r="E168" s="21">
        <v>29</v>
      </c>
      <c r="F168" t="s">
        <v>65</v>
      </c>
      <c r="G168" t="s">
        <v>66</v>
      </c>
      <c r="H168" t="s">
        <v>67</v>
      </c>
      <c r="I168" t="s">
        <v>68</v>
      </c>
      <c r="J168" t="s">
        <v>40</v>
      </c>
      <c r="K168" s="22">
        <v>43282</v>
      </c>
      <c r="L168" t="s">
        <v>41</v>
      </c>
      <c r="M168" t="s">
        <v>42</v>
      </c>
      <c r="N168" t="s">
        <v>117</v>
      </c>
      <c r="O168" t="s">
        <v>118</v>
      </c>
      <c r="P168" s="14">
        <v>546</v>
      </c>
      <c r="Q168">
        <v>98</v>
      </c>
      <c r="R168" s="23">
        <f>Tabla13[[#This Row],[Precio unitario]]*Tabla13[[#This Row],[Cantidad]]</f>
        <v>53508</v>
      </c>
      <c r="S168" s="14">
        <v>5564.8320000000003</v>
      </c>
    </row>
    <row r="169" spans="3:19" x14ac:dyDescent="0.25">
      <c r="C169" s="21">
        <v>1184</v>
      </c>
      <c r="D169" s="22">
        <v>43257</v>
      </c>
      <c r="E169" s="21">
        <v>6</v>
      </c>
      <c r="F169" t="s">
        <v>77</v>
      </c>
      <c r="G169" t="s">
        <v>78</v>
      </c>
      <c r="H169" t="s">
        <v>79</v>
      </c>
      <c r="I169" t="s">
        <v>80</v>
      </c>
      <c r="J169" t="s">
        <v>6</v>
      </c>
      <c r="K169" s="22">
        <v>43259</v>
      </c>
      <c r="L169" t="s">
        <v>62</v>
      </c>
      <c r="M169" t="s">
        <v>42</v>
      </c>
      <c r="N169" t="s">
        <v>53</v>
      </c>
      <c r="O169" t="s">
        <v>46</v>
      </c>
      <c r="P169" s="14">
        <v>420</v>
      </c>
      <c r="Q169">
        <v>46</v>
      </c>
      <c r="R169" s="23">
        <f>Tabla13[[#This Row],[Precio unitario]]*Tabla13[[#This Row],[Cantidad]]</f>
        <v>19320</v>
      </c>
      <c r="S169" s="14">
        <v>1893.3600000000001</v>
      </c>
    </row>
    <row r="170" spans="3:19" x14ac:dyDescent="0.25">
      <c r="C170" s="21">
        <v>1185</v>
      </c>
      <c r="D170" s="22">
        <v>43257</v>
      </c>
      <c r="E170" s="21">
        <v>6</v>
      </c>
      <c r="F170" t="s">
        <v>77</v>
      </c>
      <c r="G170" t="s">
        <v>78</v>
      </c>
      <c r="H170" t="s">
        <v>79</v>
      </c>
      <c r="I170" t="s">
        <v>80</v>
      </c>
      <c r="J170" t="s">
        <v>6</v>
      </c>
      <c r="K170" s="22">
        <v>43259</v>
      </c>
      <c r="L170" t="s">
        <v>62</v>
      </c>
      <c r="M170" t="s">
        <v>42</v>
      </c>
      <c r="N170" t="s">
        <v>54</v>
      </c>
      <c r="O170" t="s">
        <v>46</v>
      </c>
      <c r="P170" s="14">
        <v>742</v>
      </c>
      <c r="Q170">
        <v>14</v>
      </c>
      <c r="R170" s="23">
        <f>Tabla13[[#This Row],[Precio unitario]]*Tabla13[[#This Row],[Cantidad]]</f>
        <v>10388</v>
      </c>
      <c r="S170" s="14">
        <v>1038.8</v>
      </c>
    </row>
    <row r="171" spans="3:19" x14ac:dyDescent="0.25">
      <c r="C171" s="21">
        <v>1186</v>
      </c>
      <c r="D171" s="22">
        <v>43255</v>
      </c>
      <c r="E171" s="21">
        <v>4</v>
      </c>
      <c r="F171" t="s">
        <v>47</v>
      </c>
      <c r="G171" t="s">
        <v>48</v>
      </c>
      <c r="H171" t="s">
        <v>48</v>
      </c>
      <c r="I171" t="s">
        <v>49</v>
      </c>
      <c r="J171" t="s">
        <v>50</v>
      </c>
      <c r="K171" s="22"/>
      <c r="N171" t="s">
        <v>119</v>
      </c>
      <c r="O171" t="s">
        <v>110</v>
      </c>
      <c r="P171" s="14">
        <v>532</v>
      </c>
      <c r="Q171">
        <v>85</v>
      </c>
      <c r="R171" s="23">
        <f>Tabla13[[#This Row],[Precio unitario]]*Tabla13[[#This Row],[Cantidad]]</f>
        <v>45220</v>
      </c>
      <c r="S171" s="14">
        <v>4476.78</v>
      </c>
    </row>
    <row r="172" spans="3:19" x14ac:dyDescent="0.25">
      <c r="C172" s="21">
        <v>1187</v>
      </c>
      <c r="D172" s="22">
        <v>43254</v>
      </c>
      <c r="E172" s="21">
        <v>3</v>
      </c>
      <c r="F172" t="s">
        <v>71</v>
      </c>
      <c r="G172" t="s">
        <v>72</v>
      </c>
      <c r="H172" t="s">
        <v>73</v>
      </c>
      <c r="I172" t="s">
        <v>39</v>
      </c>
      <c r="J172" t="s">
        <v>40</v>
      </c>
      <c r="K172" s="22"/>
      <c r="N172" t="s">
        <v>92</v>
      </c>
      <c r="O172" t="s">
        <v>44</v>
      </c>
      <c r="P172" s="14">
        <v>41.86</v>
      </c>
      <c r="Q172">
        <v>88</v>
      </c>
      <c r="R172" s="23">
        <f>Tabla13[[#This Row],[Precio unitario]]*Tabla13[[#This Row],[Cantidad]]</f>
        <v>3683.68</v>
      </c>
      <c r="S172" s="14">
        <v>357.31695999999999</v>
      </c>
    </row>
    <row r="173" spans="3:19" x14ac:dyDescent="0.25">
      <c r="C173" s="21">
        <v>1188</v>
      </c>
      <c r="D173" s="22">
        <v>43282</v>
      </c>
      <c r="E173" s="21">
        <v>1</v>
      </c>
      <c r="F173" t="s">
        <v>101</v>
      </c>
      <c r="G173" t="s">
        <v>102</v>
      </c>
      <c r="H173" t="s">
        <v>103</v>
      </c>
      <c r="I173" t="s">
        <v>61</v>
      </c>
      <c r="J173" t="s">
        <v>6</v>
      </c>
      <c r="K173" s="22"/>
      <c r="N173" t="s">
        <v>92</v>
      </c>
      <c r="O173" t="s">
        <v>44</v>
      </c>
      <c r="P173" s="14">
        <v>41.86</v>
      </c>
      <c r="Q173">
        <v>81</v>
      </c>
      <c r="R173" s="23">
        <f>Tabla13[[#This Row],[Precio unitario]]*Tabla13[[#This Row],[Cantidad]]</f>
        <v>3390.66</v>
      </c>
      <c r="S173" s="14">
        <v>335.67534000000006</v>
      </c>
    </row>
    <row r="174" spans="3:19" x14ac:dyDescent="0.25">
      <c r="C174" s="21">
        <v>1189</v>
      </c>
      <c r="D174" s="22">
        <v>43309</v>
      </c>
      <c r="E174" s="21">
        <v>28</v>
      </c>
      <c r="F174" t="s">
        <v>83</v>
      </c>
      <c r="G174" t="s">
        <v>84</v>
      </c>
      <c r="H174" t="s">
        <v>85</v>
      </c>
      <c r="I174" t="s">
        <v>86</v>
      </c>
      <c r="J174" t="s">
        <v>87</v>
      </c>
      <c r="K174" s="22">
        <v>43311</v>
      </c>
      <c r="L174" t="s">
        <v>62</v>
      </c>
      <c r="M174" t="s">
        <v>52</v>
      </c>
      <c r="N174" t="s">
        <v>75</v>
      </c>
      <c r="O174" t="s">
        <v>76</v>
      </c>
      <c r="P174" s="14">
        <v>135.1</v>
      </c>
      <c r="Q174">
        <v>33</v>
      </c>
      <c r="R174" s="23">
        <f>Tabla13[[#This Row],[Precio unitario]]*Tabla13[[#This Row],[Cantidad]]</f>
        <v>4458.3</v>
      </c>
      <c r="S174" s="14">
        <v>423.5385</v>
      </c>
    </row>
    <row r="175" spans="3:19" x14ac:dyDescent="0.25">
      <c r="C175" s="21">
        <v>1190</v>
      </c>
      <c r="D175" s="22">
        <v>43309</v>
      </c>
      <c r="E175" s="21">
        <v>28</v>
      </c>
      <c r="F175" t="s">
        <v>83</v>
      </c>
      <c r="G175" t="s">
        <v>84</v>
      </c>
      <c r="H175" t="s">
        <v>85</v>
      </c>
      <c r="I175" t="s">
        <v>86</v>
      </c>
      <c r="J175" t="s">
        <v>87</v>
      </c>
      <c r="K175" s="22">
        <v>43311</v>
      </c>
      <c r="L175" t="s">
        <v>62</v>
      </c>
      <c r="M175" t="s">
        <v>52</v>
      </c>
      <c r="N175" t="s">
        <v>104</v>
      </c>
      <c r="O175" t="s">
        <v>105</v>
      </c>
      <c r="P175" s="14">
        <v>257.59999999999997</v>
      </c>
      <c r="Q175">
        <v>47</v>
      </c>
      <c r="R175" s="23">
        <f>Tabla13[[#This Row],[Precio unitario]]*Tabla13[[#This Row],[Cantidad]]</f>
        <v>12107.199999999999</v>
      </c>
      <c r="S175" s="14">
        <v>1271.2560000000001</v>
      </c>
    </row>
    <row r="176" spans="3:19" x14ac:dyDescent="0.25">
      <c r="C176" s="21">
        <v>1191</v>
      </c>
      <c r="D176" s="22">
        <v>43290</v>
      </c>
      <c r="E176" s="21">
        <v>9</v>
      </c>
      <c r="F176" t="s">
        <v>106</v>
      </c>
      <c r="G176" t="s">
        <v>107</v>
      </c>
      <c r="H176" t="s">
        <v>67</v>
      </c>
      <c r="I176" t="s">
        <v>108</v>
      </c>
      <c r="J176" t="s">
        <v>40</v>
      </c>
      <c r="K176" s="22">
        <v>43292</v>
      </c>
      <c r="L176" t="s">
        <v>51</v>
      </c>
      <c r="M176" t="s">
        <v>42</v>
      </c>
      <c r="N176" t="s">
        <v>109</v>
      </c>
      <c r="O176" t="s">
        <v>110</v>
      </c>
      <c r="P176" s="14">
        <v>273</v>
      </c>
      <c r="Q176">
        <v>61</v>
      </c>
      <c r="R176" s="23">
        <f>Tabla13[[#This Row],[Precio unitario]]*Tabla13[[#This Row],[Cantidad]]</f>
        <v>16653</v>
      </c>
      <c r="S176" s="14">
        <v>1731.9120000000003</v>
      </c>
    </row>
    <row r="177" spans="3:19" x14ac:dyDescent="0.25">
      <c r="C177" s="21">
        <v>1192</v>
      </c>
      <c r="D177" s="22">
        <v>43290</v>
      </c>
      <c r="E177" s="21">
        <v>9</v>
      </c>
      <c r="F177" t="s">
        <v>106</v>
      </c>
      <c r="G177" t="s">
        <v>107</v>
      </c>
      <c r="H177" t="s">
        <v>67</v>
      </c>
      <c r="I177" t="s">
        <v>108</v>
      </c>
      <c r="J177" t="s">
        <v>40</v>
      </c>
      <c r="K177" s="22">
        <v>43292</v>
      </c>
      <c r="L177" t="s">
        <v>51</v>
      </c>
      <c r="M177" t="s">
        <v>42</v>
      </c>
      <c r="N177" t="s">
        <v>111</v>
      </c>
      <c r="O177" t="s">
        <v>112</v>
      </c>
      <c r="P177" s="14">
        <v>487.19999999999993</v>
      </c>
      <c r="Q177">
        <v>27</v>
      </c>
      <c r="R177" s="23">
        <f>Tabla13[[#This Row],[Precio unitario]]*Tabla13[[#This Row],[Cantidad]]</f>
        <v>13154.399999999998</v>
      </c>
      <c r="S177" s="14">
        <v>1341.7487999999998</v>
      </c>
    </row>
    <row r="178" spans="3:19" x14ac:dyDescent="0.25">
      <c r="C178" s="21">
        <v>1193</v>
      </c>
      <c r="D178" s="22">
        <v>43287</v>
      </c>
      <c r="E178" s="21">
        <v>6</v>
      </c>
      <c r="F178" t="s">
        <v>77</v>
      </c>
      <c r="G178" t="s">
        <v>78</v>
      </c>
      <c r="H178" t="s">
        <v>79</v>
      </c>
      <c r="I178" t="s">
        <v>80</v>
      </c>
      <c r="J178" t="s">
        <v>6</v>
      </c>
      <c r="K178" s="22">
        <v>43289</v>
      </c>
      <c r="L178" t="s">
        <v>41</v>
      </c>
      <c r="M178" t="s">
        <v>52</v>
      </c>
      <c r="N178" t="s">
        <v>43</v>
      </c>
      <c r="O178" t="s">
        <v>44</v>
      </c>
      <c r="P178" s="14">
        <v>196</v>
      </c>
      <c r="Q178">
        <v>84</v>
      </c>
      <c r="R178" s="23">
        <f>Tabla13[[#This Row],[Precio unitario]]*Tabla13[[#This Row],[Cantidad]]</f>
        <v>16464</v>
      </c>
      <c r="S178" s="14">
        <v>1662.864</v>
      </c>
    </row>
    <row r="179" spans="3:19" x14ac:dyDescent="0.25">
      <c r="C179" s="21">
        <v>1194</v>
      </c>
      <c r="D179" s="22">
        <v>43289</v>
      </c>
      <c r="E179" s="21">
        <v>8</v>
      </c>
      <c r="F179" t="s">
        <v>58</v>
      </c>
      <c r="G179" t="s">
        <v>59</v>
      </c>
      <c r="H179" t="s">
        <v>60</v>
      </c>
      <c r="I179" t="s">
        <v>61</v>
      </c>
      <c r="J179" t="s">
        <v>6</v>
      </c>
      <c r="K179" s="22">
        <v>43291</v>
      </c>
      <c r="L179" t="s">
        <v>41</v>
      </c>
      <c r="M179" t="s">
        <v>42</v>
      </c>
      <c r="N179" t="s">
        <v>81</v>
      </c>
      <c r="O179" t="s">
        <v>82</v>
      </c>
      <c r="P179" s="14">
        <v>560</v>
      </c>
      <c r="Q179">
        <v>91</v>
      </c>
      <c r="R179" s="23">
        <f>Tabla13[[#This Row],[Precio unitario]]*Tabla13[[#This Row],[Cantidad]]</f>
        <v>50960</v>
      </c>
      <c r="S179" s="14">
        <v>5045.04</v>
      </c>
    </row>
    <row r="180" spans="3:19" x14ac:dyDescent="0.25">
      <c r="C180" s="21">
        <v>1195</v>
      </c>
      <c r="D180" s="22">
        <v>43289</v>
      </c>
      <c r="E180" s="21">
        <v>8</v>
      </c>
      <c r="F180" t="s">
        <v>58</v>
      </c>
      <c r="G180" t="s">
        <v>59</v>
      </c>
      <c r="H180" t="s">
        <v>60</v>
      </c>
      <c r="I180" t="s">
        <v>61</v>
      </c>
      <c r="J180" t="s">
        <v>6</v>
      </c>
      <c r="K180" s="22">
        <v>43291</v>
      </c>
      <c r="L180" t="s">
        <v>41</v>
      </c>
      <c r="M180" t="s">
        <v>42</v>
      </c>
      <c r="N180" t="s">
        <v>63</v>
      </c>
      <c r="O180" t="s">
        <v>64</v>
      </c>
      <c r="P180" s="14">
        <v>128.79999999999998</v>
      </c>
      <c r="Q180">
        <v>36</v>
      </c>
      <c r="R180" s="23">
        <f>Tabla13[[#This Row],[Precio unitario]]*Tabla13[[#This Row],[Cantidad]]</f>
        <v>4636.7999999999993</v>
      </c>
      <c r="S180" s="14">
        <v>482.22720000000004</v>
      </c>
    </row>
    <row r="181" spans="3:19" x14ac:dyDescent="0.25">
      <c r="C181" s="21">
        <v>1196</v>
      </c>
      <c r="D181" s="22">
        <v>43306</v>
      </c>
      <c r="E181" s="21">
        <v>25</v>
      </c>
      <c r="F181" t="s">
        <v>115</v>
      </c>
      <c r="G181" t="s">
        <v>89</v>
      </c>
      <c r="H181" t="s">
        <v>90</v>
      </c>
      <c r="I181" t="s">
        <v>91</v>
      </c>
      <c r="J181" t="s">
        <v>50</v>
      </c>
      <c r="K181" s="22">
        <v>43308</v>
      </c>
      <c r="L181" t="s">
        <v>51</v>
      </c>
      <c r="M181" t="s">
        <v>74</v>
      </c>
      <c r="N181" t="s">
        <v>120</v>
      </c>
      <c r="O181" t="s">
        <v>64</v>
      </c>
      <c r="P181" s="14">
        <v>140</v>
      </c>
      <c r="Q181">
        <v>34</v>
      </c>
      <c r="R181" s="23">
        <f>Tabla13[[#This Row],[Precio unitario]]*Tabla13[[#This Row],[Cantidad]]</f>
        <v>4760</v>
      </c>
      <c r="S181" s="14">
        <v>480.76000000000005</v>
      </c>
    </row>
    <row r="182" spans="3:19" x14ac:dyDescent="0.25">
      <c r="C182" s="21">
        <v>1197</v>
      </c>
      <c r="D182" s="22">
        <v>43307</v>
      </c>
      <c r="E182" s="21">
        <v>26</v>
      </c>
      <c r="F182" t="s">
        <v>116</v>
      </c>
      <c r="G182" t="s">
        <v>100</v>
      </c>
      <c r="H182" t="s">
        <v>100</v>
      </c>
      <c r="I182" t="s">
        <v>86</v>
      </c>
      <c r="J182" t="s">
        <v>87</v>
      </c>
      <c r="K182" s="22">
        <v>43309</v>
      </c>
      <c r="L182" t="s">
        <v>62</v>
      </c>
      <c r="M182" t="s">
        <v>52</v>
      </c>
      <c r="N182" t="s">
        <v>121</v>
      </c>
      <c r="O182" t="s">
        <v>122</v>
      </c>
      <c r="P182" s="14">
        <v>298.90000000000003</v>
      </c>
      <c r="Q182">
        <v>81</v>
      </c>
      <c r="R182" s="23">
        <f>Tabla13[[#This Row],[Precio unitario]]*Tabla13[[#This Row],[Cantidad]]</f>
        <v>24210.9</v>
      </c>
      <c r="S182" s="14">
        <v>2493.7227000000003</v>
      </c>
    </row>
    <row r="183" spans="3:19" x14ac:dyDescent="0.25">
      <c r="C183" s="21">
        <v>1198</v>
      </c>
      <c r="D183" s="22">
        <v>43307</v>
      </c>
      <c r="E183" s="21">
        <v>26</v>
      </c>
      <c r="F183" t="s">
        <v>116</v>
      </c>
      <c r="G183" t="s">
        <v>100</v>
      </c>
      <c r="H183" t="s">
        <v>100</v>
      </c>
      <c r="I183" t="s">
        <v>86</v>
      </c>
      <c r="J183" t="s">
        <v>87</v>
      </c>
      <c r="K183" s="22">
        <v>43309</v>
      </c>
      <c r="L183" t="s">
        <v>62</v>
      </c>
      <c r="M183" t="s">
        <v>52</v>
      </c>
      <c r="N183" t="s">
        <v>75</v>
      </c>
      <c r="O183" t="s">
        <v>76</v>
      </c>
      <c r="P183" s="14">
        <v>135.1</v>
      </c>
      <c r="Q183">
        <v>25</v>
      </c>
      <c r="R183" s="23">
        <f>Tabla13[[#This Row],[Precio unitario]]*Tabla13[[#This Row],[Cantidad]]</f>
        <v>3377.5</v>
      </c>
      <c r="S183" s="14">
        <v>327.61750000000001</v>
      </c>
    </row>
    <row r="184" spans="3:19" x14ac:dyDescent="0.25">
      <c r="C184" s="21">
        <v>1199</v>
      </c>
      <c r="D184" s="22">
        <v>43307</v>
      </c>
      <c r="E184" s="21">
        <v>26</v>
      </c>
      <c r="F184" t="s">
        <v>116</v>
      </c>
      <c r="G184" t="s">
        <v>100</v>
      </c>
      <c r="H184" t="s">
        <v>100</v>
      </c>
      <c r="I184" t="s">
        <v>86</v>
      </c>
      <c r="J184" t="s">
        <v>87</v>
      </c>
      <c r="K184" s="22">
        <v>43309</v>
      </c>
      <c r="L184" t="s">
        <v>62</v>
      </c>
      <c r="M184" t="s">
        <v>52</v>
      </c>
      <c r="N184" t="s">
        <v>104</v>
      </c>
      <c r="O184" t="s">
        <v>105</v>
      </c>
      <c r="P184" s="14">
        <v>257.59999999999997</v>
      </c>
      <c r="Q184">
        <v>12</v>
      </c>
      <c r="R184" s="23">
        <f>Tabla13[[#This Row],[Precio unitario]]*Tabla13[[#This Row],[Cantidad]]</f>
        <v>3091.2</v>
      </c>
      <c r="S184" s="14">
        <v>309.12</v>
      </c>
    </row>
    <row r="185" spans="3:19" x14ac:dyDescent="0.25">
      <c r="C185" s="21">
        <v>1200</v>
      </c>
      <c r="D185" s="22">
        <v>43310</v>
      </c>
      <c r="E185" s="21">
        <v>29</v>
      </c>
      <c r="F185" t="s">
        <v>65</v>
      </c>
      <c r="G185" t="s">
        <v>66</v>
      </c>
      <c r="H185" t="s">
        <v>67</v>
      </c>
      <c r="I185" t="s">
        <v>68</v>
      </c>
      <c r="J185" t="s">
        <v>40</v>
      </c>
      <c r="K185" s="22">
        <v>43312</v>
      </c>
      <c r="L185" t="s">
        <v>41</v>
      </c>
      <c r="M185" t="s">
        <v>42</v>
      </c>
      <c r="N185" t="s">
        <v>43</v>
      </c>
      <c r="O185" t="s">
        <v>44</v>
      </c>
      <c r="P185" s="14">
        <v>196</v>
      </c>
      <c r="Q185">
        <v>23</v>
      </c>
      <c r="R185" s="23">
        <f>Tabla13[[#This Row],[Precio unitario]]*Tabla13[[#This Row],[Cantidad]]</f>
        <v>4508</v>
      </c>
      <c r="S185" s="14">
        <v>432.76800000000003</v>
      </c>
    </row>
    <row r="186" spans="3:19" x14ac:dyDescent="0.25">
      <c r="C186" s="21">
        <v>1201</v>
      </c>
      <c r="D186" s="22">
        <v>43287</v>
      </c>
      <c r="E186" s="21">
        <v>6</v>
      </c>
      <c r="F186" t="s">
        <v>77</v>
      </c>
      <c r="G186" t="s">
        <v>78</v>
      </c>
      <c r="H186" t="s">
        <v>79</v>
      </c>
      <c r="I186" t="s">
        <v>80</v>
      </c>
      <c r="J186" t="s">
        <v>6</v>
      </c>
      <c r="K186" s="22">
        <v>43289</v>
      </c>
      <c r="L186" t="s">
        <v>62</v>
      </c>
      <c r="M186" t="s">
        <v>42</v>
      </c>
      <c r="N186" t="s">
        <v>69</v>
      </c>
      <c r="O186" t="s">
        <v>70</v>
      </c>
      <c r="P186" s="14">
        <v>178.5</v>
      </c>
      <c r="Q186">
        <v>76</v>
      </c>
      <c r="R186" s="23">
        <f>Tabla13[[#This Row],[Precio unitario]]*Tabla13[[#This Row],[Cantidad]]</f>
        <v>13566</v>
      </c>
      <c r="S186" s="14">
        <v>1370.1659999999999</v>
      </c>
    </row>
    <row r="187" spans="3:19" x14ac:dyDescent="0.25">
      <c r="C187" s="21">
        <v>1203</v>
      </c>
      <c r="D187" s="22">
        <v>43285</v>
      </c>
      <c r="E187" s="21">
        <v>4</v>
      </c>
      <c r="F187" t="s">
        <v>47</v>
      </c>
      <c r="G187" t="s">
        <v>48</v>
      </c>
      <c r="H187" t="s">
        <v>48</v>
      </c>
      <c r="I187" t="s">
        <v>49</v>
      </c>
      <c r="J187" t="s">
        <v>50</v>
      </c>
      <c r="K187" s="22">
        <v>43287</v>
      </c>
      <c r="L187" t="s">
        <v>51</v>
      </c>
      <c r="M187" t="s">
        <v>52</v>
      </c>
      <c r="N187" t="s">
        <v>123</v>
      </c>
      <c r="O187" t="s">
        <v>96</v>
      </c>
      <c r="P187" s="14">
        <v>1134</v>
      </c>
      <c r="Q187">
        <v>55</v>
      </c>
      <c r="R187" s="23">
        <f>Tabla13[[#This Row],[Precio unitario]]*Tabla13[[#This Row],[Cantidad]]</f>
        <v>62370</v>
      </c>
      <c r="S187" s="14">
        <v>6237</v>
      </c>
    </row>
    <row r="188" spans="3:19" x14ac:dyDescent="0.25">
      <c r="C188" s="21">
        <v>1204</v>
      </c>
      <c r="D188" s="22">
        <v>43285</v>
      </c>
      <c r="E188" s="21">
        <v>4</v>
      </c>
      <c r="F188" t="s">
        <v>47</v>
      </c>
      <c r="G188" t="s">
        <v>48</v>
      </c>
      <c r="H188" t="s">
        <v>48</v>
      </c>
      <c r="I188" t="s">
        <v>49</v>
      </c>
      <c r="J188" t="s">
        <v>50</v>
      </c>
      <c r="K188" s="22">
        <v>43287</v>
      </c>
      <c r="L188" t="s">
        <v>51</v>
      </c>
      <c r="M188" t="s">
        <v>52</v>
      </c>
      <c r="N188" t="s">
        <v>124</v>
      </c>
      <c r="O188" t="s">
        <v>125</v>
      </c>
      <c r="P188" s="14">
        <v>98</v>
      </c>
      <c r="Q188">
        <v>19</v>
      </c>
      <c r="R188" s="23">
        <f>Tabla13[[#This Row],[Precio unitario]]*Tabla13[[#This Row],[Cantidad]]</f>
        <v>1862</v>
      </c>
      <c r="S188" s="14">
        <v>180.614</v>
      </c>
    </row>
    <row r="189" spans="3:19" x14ac:dyDescent="0.25">
      <c r="C189" s="21">
        <v>1206</v>
      </c>
      <c r="D189" s="22">
        <v>43289</v>
      </c>
      <c r="E189" s="21">
        <v>8</v>
      </c>
      <c r="F189" t="s">
        <v>58</v>
      </c>
      <c r="G189" t="s">
        <v>59</v>
      </c>
      <c r="H189" t="s">
        <v>60</v>
      </c>
      <c r="I189" t="s">
        <v>61</v>
      </c>
      <c r="J189" t="s">
        <v>6</v>
      </c>
      <c r="K189" s="22">
        <v>43291</v>
      </c>
      <c r="L189" t="s">
        <v>62</v>
      </c>
      <c r="M189" t="s">
        <v>52</v>
      </c>
      <c r="N189" t="s">
        <v>111</v>
      </c>
      <c r="O189" t="s">
        <v>112</v>
      </c>
      <c r="P189" s="14">
        <v>487.19999999999993</v>
      </c>
      <c r="Q189">
        <v>27</v>
      </c>
      <c r="R189" s="23">
        <f>Tabla13[[#This Row],[Precio unitario]]*Tabla13[[#This Row],[Cantidad]]</f>
        <v>13154.399999999998</v>
      </c>
      <c r="S189" s="14">
        <v>1249.6679999999999</v>
      </c>
    </row>
    <row r="190" spans="3:19" x14ac:dyDescent="0.25">
      <c r="C190" s="21">
        <v>1209</v>
      </c>
      <c r="D190" s="22">
        <v>43284</v>
      </c>
      <c r="E190" s="21">
        <v>3</v>
      </c>
      <c r="F190" t="s">
        <v>71</v>
      </c>
      <c r="G190" t="s">
        <v>72</v>
      </c>
      <c r="H190" t="s">
        <v>73</v>
      </c>
      <c r="I190" t="s">
        <v>39</v>
      </c>
      <c r="J190" t="s">
        <v>40</v>
      </c>
      <c r="K190" s="22">
        <v>43286</v>
      </c>
      <c r="L190" t="s">
        <v>41</v>
      </c>
      <c r="M190" t="s">
        <v>74</v>
      </c>
      <c r="N190" t="s">
        <v>113</v>
      </c>
      <c r="O190" t="s">
        <v>98</v>
      </c>
      <c r="P190" s="14">
        <v>140</v>
      </c>
      <c r="Q190">
        <v>99</v>
      </c>
      <c r="R190" s="23">
        <f>Tabla13[[#This Row],[Precio unitario]]*Tabla13[[#This Row],[Cantidad]]</f>
        <v>13860</v>
      </c>
      <c r="S190" s="14">
        <v>1330.56</v>
      </c>
    </row>
    <row r="191" spans="3:19" x14ac:dyDescent="0.25">
      <c r="C191" s="21">
        <v>1210</v>
      </c>
      <c r="D191" s="22">
        <v>43284</v>
      </c>
      <c r="E191" s="21">
        <v>3</v>
      </c>
      <c r="F191" t="s">
        <v>71</v>
      </c>
      <c r="G191" t="s">
        <v>72</v>
      </c>
      <c r="H191" t="s">
        <v>73</v>
      </c>
      <c r="I191" t="s">
        <v>39</v>
      </c>
      <c r="J191" t="s">
        <v>40</v>
      </c>
      <c r="K191" s="22">
        <v>43286</v>
      </c>
      <c r="L191" t="s">
        <v>41</v>
      </c>
      <c r="M191" t="s">
        <v>74</v>
      </c>
      <c r="N191" t="s">
        <v>81</v>
      </c>
      <c r="O191" t="s">
        <v>82</v>
      </c>
      <c r="P191" s="14">
        <v>560</v>
      </c>
      <c r="Q191">
        <v>10</v>
      </c>
      <c r="R191" s="23">
        <f>Tabla13[[#This Row],[Precio unitario]]*Tabla13[[#This Row],[Cantidad]]</f>
        <v>5600</v>
      </c>
      <c r="S191" s="14">
        <v>560</v>
      </c>
    </row>
    <row r="192" spans="3:19" x14ac:dyDescent="0.25">
      <c r="C192" s="21">
        <v>1214</v>
      </c>
      <c r="D192" s="22">
        <v>43291</v>
      </c>
      <c r="E192" s="21">
        <v>10</v>
      </c>
      <c r="F192" t="s">
        <v>88</v>
      </c>
      <c r="G192" t="s">
        <v>89</v>
      </c>
      <c r="H192" t="s">
        <v>90</v>
      </c>
      <c r="I192" t="s">
        <v>91</v>
      </c>
      <c r="J192" t="s">
        <v>50</v>
      </c>
      <c r="K192" s="22">
        <v>43293</v>
      </c>
      <c r="L192" t="s">
        <v>41</v>
      </c>
      <c r="M192" t="s">
        <v>52</v>
      </c>
      <c r="N192" t="s">
        <v>114</v>
      </c>
      <c r="O192" t="s">
        <v>46</v>
      </c>
      <c r="P192" s="14">
        <v>140</v>
      </c>
      <c r="Q192">
        <v>80</v>
      </c>
      <c r="R192" s="23">
        <f>Tabla13[[#This Row],[Precio unitario]]*Tabla13[[#This Row],[Cantidad]]</f>
        <v>11200</v>
      </c>
      <c r="S192" s="14">
        <v>1086.3999999999999</v>
      </c>
    </row>
    <row r="193" spans="3:19" x14ac:dyDescent="0.25">
      <c r="C193" s="21">
        <v>1216</v>
      </c>
      <c r="D193" s="22">
        <v>43291</v>
      </c>
      <c r="E193" s="21">
        <v>10</v>
      </c>
      <c r="F193" t="s">
        <v>88</v>
      </c>
      <c r="G193" t="s">
        <v>89</v>
      </c>
      <c r="H193" t="s">
        <v>90</v>
      </c>
      <c r="I193" t="s">
        <v>91</v>
      </c>
      <c r="J193" t="s">
        <v>50</v>
      </c>
      <c r="K193" s="22"/>
      <c r="L193" t="s">
        <v>51</v>
      </c>
      <c r="N193" t="s">
        <v>45</v>
      </c>
      <c r="O193" t="s">
        <v>46</v>
      </c>
      <c r="P193" s="14">
        <v>49</v>
      </c>
      <c r="Q193">
        <v>27</v>
      </c>
      <c r="R193" s="23">
        <f>Tabla13[[#This Row],[Precio unitario]]*Tabla13[[#This Row],[Cantidad]]</f>
        <v>1323</v>
      </c>
      <c r="S193" s="14">
        <v>127.00800000000001</v>
      </c>
    </row>
    <row r="194" spans="3:19" x14ac:dyDescent="0.25">
      <c r="C194" s="21">
        <v>1217</v>
      </c>
      <c r="D194" s="22">
        <v>43292</v>
      </c>
      <c r="E194" s="21">
        <v>11</v>
      </c>
      <c r="F194" t="s">
        <v>99</v>
      </c>
      <c r="G194" t="s">
        <v>100</v>
      </c>
      <c r="H194" t="s">
        <v>100</v>
      </c>
      <c r="I194" t="s">
        <v>86</v>
      </c>
      <c r="J194" t="s">
        <v>87</v>
      </c>
      <c r="K194" s="22"/>
      <c r="L194" t="s">
        <v>62</v>
      </c>
      <c r="N194" t="s">
        <v>81</v>
      </c>
      <c r="O194" t="s">
        <v>82</v>
      </c>
      <c r="P194" s="14">
        <v>560</v>
      </c>
      <c r="Q194">
        <v>97</v>
      </c>
      <c r="R194" s="23">
        <f>Tabla13[[#This Row],[Precio unitario]]*Tabla13[[#This Row],[Cantidad]]</f>
        <v>54320</v>
      </c>
      <c r="S194" s="14">
        <v>5323.3600000000006</v>
      </c>
    </row>
    <row r="195" spans="3:19" x14ac:dyDescent="0.25">
      <c r="C195" s="21">
        <v>1218</v>
      </c>
      <c r="D195" s="22">
        <v>43282</v>
      </c>
      <c r="E195" s="21">
        <v>1</v>
      </c>
      <c r="F195" t="s">
        <v>101</v>
      </c>
      <c r="G195" t="s">
        <v>102</v>
      </c>
      <c r="H195" t="s">
        <v>103</v>
      </c>
      <c r="I195" t="s">
        <v>61</v>
      </c>
      <c r="J195" t="s">
        <v>6</v>
      </c>
      <c r="K195" s="22"/>
      <c r="L195" t="s">
        <v>62</v>
      </c>
      <c r="N195" t="s">
        <v>104</v>
      </c>
      <c r="O195" t="s">
        <v>105</v>
      </c>
      <c r="P195" s="14">
        <v>257.59999999999997</v>
      </c>
      <c r="Q195">
        <v>42</v>
      </c>
      <c r="R195" s="23">
        <f>Tabla13[[#This Row],[Precio unitario]]*Tabla13[[#This Row],[Cantidad]]</f>
        <v>10819.199999999999</v>
      </c>
      <c r="S195" s="14">
        <v>1125.1967999999999</v>
      </c>
    </row>
    <row r="196" spans="3:19" x14ac:dyDescent="0.25">
      <c r="C196" s="21">
        <v>1219</v>
      </c>
      <c r="D196" s="22">
        <v>43309</v>
      </c>
      <c r="E196" s="21">
        <v>28</v>
      </c>
      <c r="F196" t="s">
        <v>83</v>
      </c>
      <c r="G196" t="s">
        <v>84</v>
      </c>
      <c r="H196" t="s">
        <v>85</v>
      </c>
      <c r="I196" t="s">
        <v>86</v>
      </c>
      <c r="J196" t="s">
        <v>87</v>
      </c>
      <c r="K196" s="22">
        <v>43311</v>
      </c>
      <c r="L196" t="s">
        <v>62</v>
      </c>
      <c r="M196" t="s">
        <v>52</v>
      </c>
      <c r="N196" t="s">
        <v>57</v>
      </c>
      <c r="O196" t="s">
        <v>44</v>
      </c>
      <c r="P196" s="14">
        <v>644</v>
      </c>
      <c r="Q196">
        <v>24</v>
      </c>
      <c r="R196" s="23">
        <f>Tabla13[[#This Row],[Precio unitario]]*Tabla13[[#This Row],[Cantidad]]</f>
        <v>15456</v>
      </c>
      <c r="S196" s="14">
        <v>1483.7759999999998</v>
      </c>
    </row>
    <row r="197" spans="3:19" x14ac:dyDescent="0.25">
      <c r="C197" s="21">
        <v>1220</v>
      </c>
      <c r="D197" s="22">
        <v>43290</v>
      </c>
      <c r="E197" s="21">
        <v>9</v>
      </c>
      <c r="F197" t="s">
        <v>106</v>
      </c>
      <c r="G197" t="s">
        <v>107</v>
      </c>
      <c r="H197" t="s">
        <v>67</v>
      </c>
      <c r="I197" t="s">
        <v>108</v>
      </c>
      <c r="J197" t="s">
        <v>40</v>
      </c>
      <c r="K197" s="22">
        <v>43292</v>
      </c>
      <c r="L197" t="s">
        <v>51</v>
      </c>
      <c r="M197" t="s">
        <v>42</v>
      </c>
      <c r="N197" t="s">
        <v>75</v>
      </c>
      <c r="O197" t="s">
        <v>76</v>
      </c>
      <c r="P197" s="14">
        <v>135.1</v>
      </c>
      <c r="Q197">
        <v>90</v>
      </c>
      <c r="R197" s="23">
        <f>Tabla13[[#This Row],[Precio unitario]]*Tabla13[[#This Row],[Cantidad]]</f>
        <v>12159</v>
      </c>
      <c r="S197" s="14">
        <v>1167.2640000000001</v>
      </c>
    </row>
    <row r="198" spans="3:19" x14ac:dyDescent="0.25">
      <c r="C198" s="21">
        <v>1221</v>
      </c>
      <c r="D198" s="22">
        <v>43287</v>
      </c>
      <c r="E198" s="21">
        <v>6</v>
      </c>
      <c r="F198" t="s">
        <v>77</v>
      </c>
      <c r="G198" t="s">
        <v>78</v>
      </c>
      <c r="H198" t="s">
        <v>79</v>
      </c>
      <c r="I198" t="s">
        <v>80</v>
      </c>
      <c r="J198" t="s">
        <v>6</v>
      </c>
      <c r="K198" s="22">
        <v>43289</v>
      </c>
      <c r="L198" t="s">
        <v>41</v>
      </c>
      <c r="M198" t="s">
        <v>52</v>
      </c>
      <c r="N198" t="s">
        <v>69</v>
      </c>
      <c r="O198" t="s">
        <v>70</v>
      </c>
      <c r="P198" s="14">
        <v>178.5</v>
      </c>
      <c r="Q198">
        <v>28</v>
      </c>
      <c r="R198" s="23">
        <f>Tabla13[[#This Row],[Precio unitario]]*Tabla13[[#This Row],[Cantidad]]</f>
        <v>4998</v>
      </c>
      <c r="S198" s="14">
        <v>499.80000000000007</v>
      </c>
    </row>
    <row r="199" spans="3:19" x14ac:dyDescent="0.25">
      <c r="C199" s="21">
        <v>1222</v>
      </c>
      <c r="D199" s="22">
        <v>43340</v>
      </c>
      <c r="E199" s="21">
        <v>28</v>
      </c>
      <c r="F199" t="s">
        <v>83</v>
      </c>
      <c r="G199" t="s">
        <v>84</v>
      </c>
      <c r="H199" t="s">
        <v>85</v>
      </c>
      <c r="I199" t="s">
        <v>86</v>
      </c>
      <c r="J199" t="s">
        <v>87</v>
      </c>
      <c r="K199" s="22">
        <v>43342</v>
      </c>
      <c r="L199" t="s">
        <v>62</v>
      </c>
      <c r="M199" t="s">
        <v>42</v>
      </c>
      <c r="N199" t="s">
        <v>57</v>
      </c>
      <c r="O199" t="s">
        <v>44</v>
      </c>
      <c r="P199" s="14">
        <v>644</v>
      </c>
      <c r="Q199">
        <v>28</v>
      </c>
      <c r="R199" s="23">
        <f>Tabla13[[#This Row],[Precio unitario]]*Tabla13[[#This Row],[Cantidad]]</f>
        <v>18032</v>
      </c>
      <c r="S199" s="14">
        <v>1875.3280000000004</v>
      </c>
    </row>
    <row r="200" spans="3:19" x14ac:dyDescent="0.25">
      <c r="C200" s="21">
        <v>1223</v>
      </c>
      <c r="D200" s="22">
        <v>43320</v>
      </c>
      <c r="E200" s="21">
        <v>8</v>
      </c>
      <c r="F200" t="s">
        <v>58</v>
      </c>
      <c r="G200" t="s">
        <v>59</v>
      </c>
      <c r="H200" t="s">
        <v>60</v>
      </c>
      <c r="I200" t="s">
        <v>61</v>
      </c>
      <c r="J200" t="s">
        <v>6</v>
      </c>
      <c r="K200" s="22">
        <v>43322</v>
      </c>
      <c r="L200" t="s">
        <v>62</v>
      </c>
      <c r="M200" t="s">
        <v>42</v>
      </c>
      <c r="N200" t="s">
        <v>69</v>
      </c>
      <c r="O200" t="s">
        <v>70</v>
      </c>
      <c r="P200" s="14">
        <v>178.5</v>
      </c>
      <c r="Q200">
        <v>57</v>
      </c>
      <c r="R200" s="23">
        <f>Tabla13[[#This Row],[Precio unitario]]*Tabla13[[#This Row],[Cantidad]]</f>
        <v>10174.5</v>
      </c>
      <c r="S200" s="14">
        <v>976.75199999999995</v>
      </c>
    </row>
    <row r="201" spans="3:19" x14ac:dyDescent="0.25">
      <c r="C201" s="21">
        <v>1224</v>
      </c>
      <c r="D201" s="22">
        <v>43322</v>
      </c>
      <c r="E201" s="21">
        <v>10</v>
      </c>
      <c r="F201" t="s">
        <v>88</v>
      </c>
      <c r="G201" t="s">
        <v>89</v>
      </c>
      <c r="H201" t="s">
        <v>90</v>
      </c>
      <c r="I201" t="s">
        <v>91</v>
      </c>
      <c r="J201" t="s">
        <v>50</v>
      </c>
      <c r="K201" s="22">
        <v>43324</v>
      </c>
      <c r="L201" t="s">
        <v>41</v>
      </c>
      <c r="M201" t="s">
        <v>52</v>
      </c>
      <c r="N201" t="s">
        <v>92</v>
      </c>
      <c r="O201" t="s">
        <v>44</v>
      </c>
      <c r="P201" s="14">
        <v>41.86</v>
      </c>
      <c r="Q201">
        <v>23</v>
      </c>
      <c r="R201" s="23">
        <f>Tabla13[[#This Row],[Precio unitario]]*Tabla13[[#This Row],[Cantidad]]</f>
        <v>962.78</v>
      </c>
      <c r="S201" s="14">
        <v>93.389660000000021</v>
      </c>
    </row>
    <row r="202" spans="3:19" x14ac:dyDescent="0.25">
      <c r="C202" s="21">
        <v>1225</v>
      </c>
      <c r="D202" s="22">
        <v>43319</v>
      </c>
      <c r="E202" s="21">
        <v>7</v>
      </c>
      <c r="F202" t="s">
        <v>93</v>
      </c>
      <c r="G202" t="s">
        <v>94</v>
      </c>
      <c r="H202" t="s">
        <v>94</v>
      </c>
      <c r="I202" t="s">
        <v>61</v>
      </c>
      <c r="J202" t="s">
        <v>6</v>
      </c>
      <c r="K202" s="22"/>
      <c r="N202" t="s">
        <v>57</v>
      </c>
      <c r="O202" t="s">
        <v>44</v>
      </c>
      <c r="P202" s="14">
        <v>644</v>
      </c>
      <c r="Q202">
        <v>86</v>
      </c>
      <c r="R202" s="23">
        <f>Tabla13[[#This Row],[Precio unitario]]*Tabla13[[#This Row],[Cantidad]]</f>
        <v>55384</v>
      </c>
      <c r="S202" s="14">
        <v>5593.7840000000006</v>
      </c>
    </row>
    <row r="203" spans="3:19" x14ac:dyDescent="0.25">
      <c r="C203" s="21">
        <v>1226</v>
      </c>
      <c r="D203" s="22">
        <v>43322</v>
      </c>
      <c r="E203" s="21">
        <v>10</v>
      </c>
      <c r="F203" t="s">
        <v>88</v>
      </c>
      <c r="G203" t="s">
        <v>89</v>
      </c>
      <c r="H203" t="s">
        <v>90</v>
      </c>
      <c r="I203" t="s">
        <v>91</v>
      </c>
      <c r="J203" t="s">
        <v>50</v>
      </c>
      <c r="K203" s="22">
        <v>43324</v>
      </c>
      <c r="L203" t="s">
        <v>51</v>
      </c>
      <c r="N203" t="s">
        <v>95</v>
      </c>
      <c r="O203" t="s">
        <v>96</v>
      </c>
      <c r="P203" s="14">
        <v>350</v>
      </c>
      <c r="Q203">
        <v>47</v>
      </c>
      <c r="R203" s="23">
        <f>Tabla13[[#This Row],[Precio unitario]]*Tabla13[[#This Row],[Cantidad]]</f>
        <v>16450</v>
      </c>
      <c r="S203" s="14">
        <v>1628.55</v>
      </c>
    </row>
    <row r="204" spans="3:19" x14ac:dyDescent="0.25">
      <c r="C204" s="21">
        <v>1227</v>
      </c>
      <c r="D204" s="22">
        <v>43322</v>
      </c>
      <c r="E204" s="21">
        <v>10</v>
      </c>
      <c r="F204" t="s">
        <v>88</v>
      </c>
      <c r="G204" t="s">
        <v>89</v>
      </c>
      <c r="H204" t="s">
        <v>90</v>
      </c>
      <c r="I204" t="s">
        <v>91</v>
      </c>
      <c r="J204" t="s">
        <v>50</v>
      </c>
      <c r="K204" s="22">
        <v>43324</v>
      </c>
      <c r="L204" t="s">
        <v>51</v>
      </c>
      <c r="N204" t="s">
        <v>97</v>
      </c>
      <c r="O204" t="s">
        <v>98</v>
      </c>
      <c r="P204" s="14">
        <v>308</v>
      </c>
      <c r="Q204">
        <v>97</v>
      </c>
      <c r="R204" s="23">
        <f>Tabla13[[#This Row],[Precio unitario]]*Tabla13[[#This Row],[Cantidad]]</f>
        <v>29876</v>
      </c>
      <c r="S204" s="14">
        <v>3107.1040000000003</v>
      </c>
    </row>
    <row r="205" spans="3:19" x14ac:dyDescent="0.25">
      <c r="C205" s="21">
        <v>1228</v>
      </c>
      <c r="D205" s="22">
        <v>43322</v>
      </c>
      <c r="E205" s="21">
        <v>10</v>
      </c>
      <c r="F205" t="s">
        <v>88</v>
      </c>
      <c r="G205" t="s">
        <v>89</v>
      </c>
      <c r="H205" t="s">
        <v>90</v>
      </c>
      <c r="I205" t="s">
        <v>91</v>
      </c>
      <c r="J205" t="s">
        <v>50</v>
      </c>
      <c r="K205" s="22">
        <v>43324</v>
      </c>
      <c r="L205" t="s">
        <v>51</v>
      </c>
      <c r="N205" t="s">
        <v>63</v>
      </c>
      <c r="O205" t="s">
        <v>64</v>
      </c>
      <c r="P205" s="14">
        <v>128.79999999999998</v>
      </c>
      <c r="Q205">
        <v>96</v>
      </c>
      <c r="R205" s="23">
        <f>Tabla13[[#This Row],[Precio unitario]]*Tabla13[[#This Row],[Cantidad]]</f>
        <v>12364.8</v>
      </c>
      <c r="S205" s="14">
        <v>1211.7503999999999</v>
      </c>
    </row>
    <row r="206" spans="3:19" x14ac:dyDescent="0.25">
      <c r="C206" s="21">
        <v>1229</v>
      </c>
      <c r="D206" s="22">
        <v>43323</v>
      </c>
      <c r="E206" s="21">
        <v>11</v>
      </c>
      <c r="F206" t="s">
        <v>99</v>
      </c>
      <c r="G206" t="s">
        <v>100</v>
      </c>
      <c r="H206" t="s">
        <v>100</v>
      </c>
      <c r="I206" t="s">
        <v>86</v>
      </c>
      <c r="J206" t="s">
        <v>87</v>
      </c>
      <c r="K206" s="22"/>
      <c r="L206" t="s">
        <v>62</v>
      </c>
      <c r="N206" t="s">
        <v>45</v>
      </c>
      <c r="O206" t="s">
        <v>46</v>
      </c>
      <c r="P206" s="14">
        <v>49</v>
      </c>
      <c r="Q206">
        <v>31</v>
      </c>
      <c r="R206" s="23">
        <f>Tabla13[[#This Row],[Precio unitario]]*Tabla13[[#This Row],[Cantidad]]</f>
        <v>1519</v>
      </c>
      <c r="S206" s="14">
        <v>151.90000000000003</v>
      </c>
    </row>
    <row r="207" spans="3:19" x14ac:dyDescent="0.25">
      <c r="C207" s="21">
        <v>1230</v>
      </c>
      <c r="D207" s="22">
        <v>43323</v>
      </c>
      <c r="E207" s="21">
        <v>11</v>
      </c>
      <c r="F207" t="s">
        <v>99</v>
      </c>
      <c r="G207" t="s">
        <v>100</v>
      </c>
      <c r="H207" t="s">
        <v>100</v>
      </c>
      <c r="I207" t="s">
        <v>86</v>
      </c>
      <c r="J207" t="s">
        <v>87</v>
      </c>
      <c r="K207" s="22"/>
      <c r="L207" t="s">
        <v>62</v>
      </c>
      <c r="N207" t="s">
        <v>92</v>
      </c>
      <c r="O207" t="s">
        <v>44</v>
      </c>
      <c r="P207" s="14">
        <v>41.86</v>
      </c>
      <c r="Q207">
        <v>52</v>
      </c>
      <c r="R207" s="23">
        <f>Tabla13[[#This Row],[Precio unitario]]*Tabla13[[#This Row],[Cantidad]]</f>
        <v>2176.7199999999998</v>
      </c>
      <c r="S207" s="14">
        <v>224.20216000000005</v>
      </c>
    </row>
    <row r="208" spans="3:19" x14ac:dyDescent="0.25">
      <c r="C208" s="21">
        <v>1231</v>
      </c>
      <c r="D208" s="22">
        <v>43313</v>
      </c>
      <c r="E208" s="21">
        <v>1</v>
      </c>
      <c r="F208" t="s">
        <v>101</v>
      </c>
      <c r="G208" t="s">
        <v>102</v>
      </c>
      <c r="H208" t="s">
        <v>103</v>
      </c>
      <c r="I208" t="s">
        <v>61</v>
      </c>
      <c r="J208" t="s">
        <v>6</v>
      </c>
      <c r="K208" s="22"/>
      <c r="N208" t="s">
        <v>56</v>
      </c>
      <c r="O208" t="s">
        <v>44</v>
      </c>
      <c r="P208" s="14">
        <v>252</v>
      </c>
      <c r="Q208">
        <v>91</v>
      </c>
      <c r="R208" s="23">
        <f>Tabla13[[#This Row],[Precio unitario]]*Tabla13[[#This Row],[Cantidad]]</f>
        <v>22932</v>
      </c>
      <c r="S208" s="14">
        <v>2224.404</v>
      </c>
    </row>
    <row r="209" spans="3:19" x14ac:dyDescent="0.25">
      <c r="C209" s="21">
        <v>1232</v>
      </c>
      <c r="D209" s="22">
        <v>43313</v>
      </c>
      <c r="E209" s="21">
        <v>1</v>
      </c>
      <c r="F209" t="s">
        <v>101</v>
      </c>
      <c r="G209" t="s">
        <v>102</v>
      </c>
      <c r="H209" t="s">
        <v>103</v>
      </c>
      <c r="I209" t="s">
        <v>61</v>
      </c>
      <c r="J209" t="s">
        <v>6</v>
      </c>
      <c r="K209" s="22"/>
      <c r="N209" t="s">
        <v>57</v>
      </c>
      <c r="O209" t="s">
        <v>44</v>
      </c>
      <c r="P209" s="14">
        <v>644</v>
      </c>
      <c r="Q209">
        <v>14</v>
      </c>
      <c r="R209" s="23">
        <f>Tabla13[[#This Row],[Precio unitario]]*Tabla13[[#This Row],[Cantidad]]</f>
        <v>9016</v>
      </c>
      <c r="S209" s="14">
        <v>892.58400000000006</v>
      </c>
    </row>
    <row r="210" spans="3:19" x14ac:dyDescent="0.25">
      <c r="C210" s="21">
        <v>1233</v>
      </c>
      <c r="D210" s="22">
        <v>43313</v>
      </c>
      <c r="E210" s="21">
        <v>1</v>
      </c>
      <c r="F210" t="s">
        <v>101</v>
      </c>
      <c r="G210" t="s">
        <v>102</v>
      </c>
      <c r="H210" t="s">
        <v>103</v>
      </c>
      <c r="I210" t="s">
        <v>61</v>
      </c>
      <c r="J210" t="s">
        <v>6</v>
      </c>
      <c r="K210" s="22"/>
      <c r="N210" t="s">
        <v>92</v>
      </c>
      <c r="O210" t="s">
        <v>44</v>
      </c>
      <c r="P210" s="14">
        <v>41.86</v>
      </c>
      <c r="Q210">
        <v>44</v>
      </c>
      <c r="R210" s="23">
        <f>Tabla13[[#This Row],[Precio unitario]]*Tabla13[[#This Row],[Cantidad]]</f>
        <v>1841.84</v>
      </c>
      <c r="S210" s="14">
        <v>186.02584000000002</v>
      </c>
    </row>
    <row r="211" spans="3:19" x14ac:dyDescent="0.25">
      <c r="C211" s="21">
        <v>1234</v>
      </c>
      <c r="D211" s="22">
        <v>43340</v>
      </c>
      <c r="E211" s="21">
        <v>28</v>
      </c>
      <c r="F211" t="s">
        <v>83</v>
      </c>
      <c r="G211" t="s">
        <v>84</v>
      </c>
      <c r="H211" t="s">
        <v>85</v>
      </c>
      <c r="I211" t="s">
        <v>86</v>
      </c>
      <c r="J211" t="s">
        <v>87</v>
      </c>
      <c r="K211" s="22">
        <v>43342</v>
      </c>
      <c r="L211" t="s">
        <v>62</v>
      </c>
      <c r="M211" t="s">
        <v>52</v>
      </c>
      <c r="N211" t="s">
        <v>75</v>
      </c>
      <c r="O211" t="s">
        <v>76</v>
      </c>
      <c r="P211" s="14">
        <v>135.1</v>
      </c>
      <c r="Q211">
        <v>97</v>
      </c>
      <c r="R211" s="23">
        <f>Tabla13[[#This Row],[Precio unitario]]*Tabla13[[#This Row],[Cantidad]]</f>
        <v>13104.699999999999</v>
      </c>
      <c r="S211" s="14">
        <v>1336.6794000000002</v>
      </c>
    </row>
    <row r="212" spans="3:19" x14ac:dyDescent="0.25">
      <c r="C212" s="21">
        <v>1235</v>
      </c>
      <c r="D212" s="22">
        <v>43340</v>
      </c>
      <c r="E212" s="21">
        <v>28</v>
      </c>
      <c r="F212" t="s">
        <v>83</v>
      </c>
      <c r="G212" t="s">
        <v>84</v>
      </c>
      <c r="H212" t="s">
        <v>85</v>
      </c>
      <c r="I212" t="s">
        <v>86</v>
      </c>
      <c r="J212" t="s">
        <v>87</v>
      </c>
      <c r="K212" s="22">
        <v>43342</v>
      </c>
      <c r="L212" t="s">
        <v>62</v>
      </c>
      <c r="M212" t="s">
        <v>52</v>
      </c>
      <c r="N212" t="s">
        <v>104</v>
      </c>
      <c r="O212" t="s">
        <v>105</v>
      </c>
      <c r="P212" s="14">
        <v>257.59999999999997</v>
      </c>
      <c r="Q212">
        <v>80</v>
      </c>
      <c r="R212" s="23">
        <f>Tabla13[[#This Row],[Precio unitario]]*Tabla13[[#This Row],[Cantidad]]</f>
        <v>20607.999999999996</v>
      </c>
      <c r="S212" s="14">
        <v>2102.0160000000005</v>
      </c>
    </row>
    <row r="213" spans="3:19" x14ac:dyDescent="0.25">
      <c r="C213" s="21">
        <v>1236</v>
      </c>
      <c r="D213" s="22">
        <v>43321</v>
      </c>
      <c r="E213" s="21">
        <v>9</v>
      </c>
      <c r="F213" t="s">
        <v>106</v>
      </c>
      <c r="G213" t="s">
        <v>107</v>
      </c>
      <c r="H213" t="s">
        <v>67</v>
      </c>
      <c r="I213" t="s">
        <v>108</v>
      </c>
      <c r="J213" t="s">
        <v>40</v>
      </c>
      <c r="K213" s="22">
        <v>43323</v>
      </c>
      <c r="L213" t="s">
        <v>51</v>
      </c>
      <c r="M213" t="s">
        <v>42</v>
      </c>
      <c r="N213" t="s">
        <v>109</v>
      </c>
      <c r="O213" t="s">
        <v>110</v>
      </c>
      <c r="P213" s="14">
        <v>273</v>
      </c>
      <c r="Q213">
        <v>66</v>
      </c>
      <c r="R213" s="23">
        <f>Tabla13[[#This Row],[Precio unitario]]*Tabla13[[#This Row],[Cantidad]]</f>
        <v>18018</v>
      </c>
      <c r="S213" s="14">
        <v>1855.854</v>
      </c>
    </row>
    <row r="214" spans="3:19" x14ac:dyDescent="0.25">
      <c r="C214" s="21">
        <v>1237</v>
      </c>
      <c r="D214" s="22">
        <v>43321</v>
      </c>
      <c r="E214" s="21">
        <v>9</v>
      </c>
      <c r="F214" t="s">
        <v>106</v>
      </c>
      <c r="G214" t="s">
        <v>107</v>
      </c>
      <c r="H214" t="s">
        <v>67</v>
      </c>
      <c r="I214" t="s">
        <v>108</v>
      </c>
      <c r="J214" t="s">
        <v>40</v>
      </c>
      <c r="K214" s="22">
        <v>43323</v>
      </c>
      <c r="L214" t="s">
        <v>51</v>
      </c>
      <c r="M214" t="s">
        <v>42</v>
      </c>
      <c r="N214" t="s">
        <v>111</v>
      </c>
      <c r="O214" t="s">
        <v>112</v>
      </c>
      <c r="P214" s="14">
        <v>487.19999999999993</v>
      </c>
      <c r="Q214">
        <v>32</v>
      </c>
      <c r="R214" s="23">
        <f>Tabla13[[#This Row],[Precio unitario]]*Tabla13[[#This Row],[Cantidad]]</f>
        <v>15590.399999999998</v>
      </c>
      <c r="S214" s="14">
        <v>1559.04</v>
      </c>
    </row>
    <row r="215" spans="3:19" x14ac:dyDescent="0.25">
      <c r="C215" s="21">
        <v>1238</v>
      </c>
      <c r="D215" s="22">
        <v>43318</v>
      </c>
      <c r="E215" s="21">
        <v>6</v>
      </c>
      <c r="F215" t="s">
        <v>77</v>
      </c>
      <c r="G215" t="s">
        <v>78</v>
      </c>
      <c r="H215" t="s">
        <v>79</v>
      </c>
      <c r="I215" t="s">
        <v>80</v>
      </c>
      <c r="J215" t="s">
        <v>6</v>
      </c>
      <c r="K215" s="22">
        <v>43320</v>
      </c>
      <c r="L215" t="s">
        <v>41</v>
      </c>
      <c r="M215" t="s">
        <v>52</v>
      </c>
      <c r="N215" t="s">
        <v>43</v>
      </c>
      <c r="O215" t="s">
        <v>44</v>
      </c>
      <c r="P215" s="14">
        <v>196</v>
      </c>
      <c r="Q215">
        <v>52</v>
      </c>
      <c r="R215" s="23">
        <f>Tabla13[[#This Row],[Precio unitario]]*Tabla13[[#This Row],[Cantidad]]</f>
        <v>10192</v>
      </c>
      <c r="S215" s="14">
        <v>1019.1999999999999</v>
      </c>
    </row>
    <row r="216" spans="3:19" x14ac:dyDescent="0.25">
      <c r="C216" s="21">
        <v>1239</v>
      </c>
      <c r="D216" s="22">
        <v>43320</v>
      </c>
      <c r="E216" s="21">
        <v>8</v>
      </c>
      <c r="F216" t="s">
        <v>58</v>
      </c>
      <c r="G216" t="s">
        <v>59</v>
      </c>
      <c r="H216" t="s">
        <v>60</v>
      </c>
      <c r="I216" t="s">
        <v>61</v>
      </c>
      <c r="J216" t="s">
        <v>6</v>
      </c>
      <c r="K216" s="22">
        <v>43322</v>
      </c>
      <c r="L216" t="s">
        <v>41</v>
      </c>
      <c r="M216" t="s">
        <v>42</v>
      </c>
      <c r="N216" t="s">
        <v>81</v>
      </c>
      <c r="O216" t="s">
        <v>82</v>
      </c>
      <c r="P216" s="14">
        <v>560</v>
      </c>
      <c r="Q216">
        <v>78</v>
      </c>
      <c r="R216" s="23">
        <f>Tabla13[[#This Row],[Precio unitario]]*Tabla13[[#This Row],[Cantidad]]</f>
        <v>43680</v>
      </c>
      <c r="S216" s="14">
        <v>4455.3600000000006</v>
      </c>
    </row>
    <row r="217" spans="3:19" x14ac:dyDescent="0.25">
      <c r="C217" s="21">
        <v>1240</v>
      </c>
      <c r="D217" s="22">
        <v>43320</v>
      </c>
      <c r="E217" s="21">
        <v>8</v>
      </c>
      <c r="F217" t="s">
        <v>58</v>
      </c>
      <c r="G217" t="s">
        <v>59</v>
      </c>
      <c r="H217" t="s">
        <v>60</v>
      </c>
      <c r="I217" t="s">
        <v>61</v>
      </c>
      <c r="J217" t="s">
        <v>6</v>
      </c>
      <c r="K217" s="22">
        <v>43322</v>
      </c>
      <c r="L217" t="s">
        <v>41</v>
      </c>
      <c r="M217" t="s">
        <v>42</v>
      </c>
      <c r="N217" t="s">
        <v>63</v>
      </c>
      <c r="O217" t="s">
        <v>64</v>
      </c>
      <c r="P217" s="14">
        <v>128.79999999999998</v>
      </c>
      <c r="Q217">
        <v>54</v>
      </c>
      <c r="R217" s="23">
        <f>Tabla13[[#This Row],[Precio unitario]]*Tabla13[[#This Row],[Cantidad]]</f>
        <v>6955.1999999999989</v>
      </c>
      <c r="S217" s="14">
        <v>688.56479999999999</v>
      </c>
    </row>
    <row r="218" spans="3:19" x14ac:dyDescent="0.25">
      <c r="C218" s="21">
        <v>1241</v>
      </c>
      <c r="D218" s="22">
        <v>43337</v>
      </c>
      <c r="E218" s="21">
        <v>25</v>
      </c>
      <c r="F218" t="s">
        <v>115</v>
      </c>
      <c r="G218" t="s">
        <v>89</v>
      </c>
      <c r="H218" t="s">
        <v>90</v>
      </c>
      <c r="I218" t="s">
        <v>91</v>
      </c>
      <c r="J218" t="s">
        <v>50</v>
      </c>
      <c r="K218" s="22">
        <v>43339</v>
      </c>
      <c r="L218" t="s">
        <v>51</v>
      </c>
      <c r="M218" t="s">
        <v>74</v>
      </c>
      <c r="N218" t="s">
        <v>120</v>
      </c>
      <c r="O218" t="s">
        <v>64</v>
      </c>
      <c r="P218" s="14">
        <v>140</v>
      </c>
      <c r="Q218">
        <v>55</v>
      </c>
      <c r="R218" s="23">
        <f>Tabla13[[#This Row],[Precio unitario]]*Tabla13[[#This Row],[Cantidad]]</f>
        <v>7700</v>
      </c>
      <c r="S218" s="14">
        <v>731.5</v>
      </c>
    </row>
    <row r="219" spans="3:19" x14ac:dyDescent="0.25">
      <c r="C219" s="21">
        <v>1242</v>
      </c>
      <c r="D219" s="22">
        <v>43338</v>
      </c>
      <c r="E219" s="21">
        <v>26</v>
      </c>
      <c r="F219" t="s">
        <v>116</v>
      </c>
      <c r="G219" t="s">
        <v>100</v>
      </c>
      <c r="H219" t="s">
        <v>100</v>
      </c>
      <c r="I219" t="s">
        <v>86</v>
      </c>
      <c r="J219" t="s">
        <v>87</v>
      </c>
      <c r="K219" s="22">
        <v>43340</v>
      </c>
      <c r="L219" t="s">
        <v>62</v>
      </c>
      <c r="M219" t="s">
        <v>52</v>
      </c>
      <c r="N219" t="s">
        <v>121</v>
      </c>
      <c r="O219" t="s">
        <v>122</v>
      </c>
      <c r="P219" s="14">
        <v>298.90000000000003</v>
      </c>
      <c r="Q219">
        <v>60</v>
      </c>
      <c r="R219" s="23">
        <f>Tabla13[[#This Row],[Precio unitario]]*Tabla13[[#This Row],[Cantidad]]</f>
        <v>17934.000000000004</v>
      </c>
      <c r="S219" s="14">
        <v>1811.3340000000001</v>
      </c>
    </row>
    <row r="220" spans="3:19" x14ac:dyDescent="0.25">
      <c r="C220" s="21">
        <v>1243</v>
      </c>
      <c r="D220" s="22">
        <v>43338</v>
      </c>
      <c r="E220" s="21">
        <v>26</v>
      </c>
      <c r="F220" t="s">
        <v>116</v>
      </c>
      <c r="G220" t="s">
        <v>100</v>
      </c>
      <c r="H220" t="s">
        <v>100</v>
      </c>
      <c r="I220" t="s">
        <v>86</v>
      </c>
      <c r="J220" t="s">
        <v>87</v>
      </c>
      <c r="K220" s="22">
        <v>43340</v>
      </c>
      <c r="L220" t="s">
        <v>62</v>
      </c>
      <c r="M220" t="s">
        <v>52</v>
      </c>
      <c r="N220" t="s">
        <v>75</v>
      </c>
      <c r="O220" t="s">
        <v>76</v>
      </c>
      <c r="P220" s="14">
        <v>135.1</v>
      </c>
      <c r="Q220">
        <v>19</v>
      </c>
      <c r="R220" s="23">
        <f>Tabla13[[#This Row],[Precio unitario]]*Tabla13[[#This Row],[Cantidad]]</f>
        <v>2566.9</v>
      </c>
      <c r="S220" s="14">
        <v>243.85550000000001</v>
      </c>
    </row>
    <row r="221" spans="3:19" x14ac:dyDescent="0.25">
      <c r="C221" s="21">
        <v>1244</v>
      </c>
      <c r="D221" s="22">
        <v>43338</v>
      </c>
      <c r="E221" s="21">
        <v>26</v>
      </c>
      <c r="F221" t="s">
        <v>116</v>
      </c>
      <c r="G221" t="s">
        <v>100</v>
      </c>
      <c r="H221" t="s">
        <v>100</v>
      </c>
      <c r="I221" t="s">
        <v>86</v>
      </c>
      <c r="J221" t="s">
        <v>87</v>
      </c>
      <c r="K221" s="22">
        <v>43340</v>
      </c>
      <c r="L221" t="s">
        <v>62</v>
      </c>
      <c r="M221" t="s">
        <v>52</v>
      </c>
      <c r="N221" t="s">
        <v>104</v>
      </c>
      <c r="O221" t="s">
        <v>105</v>
      </c>
      <c r="P221" s="14">
        <v>257.59999999999997</v>
      </c>
      <c r="Q221">
        <v>66</v>
      </c>
      <c r="R221" s="23">
        <f>Tabla13[[#This Row],[Precio unitario]]*Tabla13[[#This Row],[Cantidad]]</f>
        <v>17001.599999999999</v>
      </c>
      <c r="S221" s="14">
        <v>1751.1648</v>
      </c>
    </row>
    <row r="222" spans="3:19" x14ac:dyDescent="0.25">
      <c r="C222" s="21">
        <v>1245</v>
      </c>
      <c r="D222" s="22">
        <v>43341</v>
      </c>
      <c r="E222" s="21">
        <v>29</v>
      </c>
      <c r="F222" t="s">
        <v>65</v>
      </c>
      <c r="G222" t="s">
        <v>66</v>
      </c>
      <c r="H222" t="s">
        <v>67</v>
      </c>
      <c r="I222" t="s">
        <v>68</v>
      </c>
      <c r="J222" t="s">
        <v>40</v>
      </c>
      <c r="K222" s="22">
        <v>43343</v>
      </c>
      <c r="L222" t="s">
        <v>41</v>
      </c>
      <c r="M222" t="s">
        <v>42</v>
      </c>
      <c r="N222" t="s">
        <v>43</v>
      </c>
      <c r="O222" t="s">
        <v>44</v>
      </c>
      <c r="P222" s="14">
        <v>196</v>
      </c>
      <c r="Q222">
        <v>42</v>
      </c>
      <c r="R222" s="23">
        <f>Tabla13[[#This Row],[Precio unitario]]*Tabla13[[#This Row],[Cantidad]]</f>
        <v>8232</v>
      </c>
      <c r="S222" s="14">
        <v>831.43200000000002</v>
      </c>
    </row>
    <row r="223" spans="3:19" x14ac:dyDescent="0.25">
      <c r="C223" s="21">
        <v>1246</v>
      </c>
      <c r="D223" s="22">
        <v>43318</v>
      </c>
      <c r="E223" s="21">
        <v>6</v>
      </c>
      <c r="F223" t="s">
        <v>77</v>
      </c>
      <c r="G223" t="s">
        <v>78</v>
      </c>
      <c r="H223" t="s">
        <v>79</v>
      </c>
      <c r="I223" t="s">
        <v>80</v>
      </c>
      <c r="J223" t="s">
        <v>6</v>
      </c>
      <c r="K223" s="22">
        <v>43320</v>
      </c>
      <c r="L223" t="s">
        <v>62</v>
      </c>
      <c r="M223" t="s">
        <v>42</v>
      </c>
      <c r="N223" t="s">
        <v>69</v>
      </c>
      <c r="O223" t="s">
        <v>70</v>
      </c>
      <c r="P223" s="14">
        <v>178.5</v>
      </c>
      <c r="Q223">
        <v>72</v>
      </c>
      <c r="R223" s="23">
        <f>Tabla13[[#This Row],[Precio unitario]]*Tabla13[[#This Row],[Cantidad]]</f>
        <v>12852</v>
      </c>
      <c r="S223" s="14">
        <v>1246.644</v>
      </c>
    </row>
    <row r="224" spans="3:19" x14ac:dyDescent="0.25">
      <c r="C224" s="21">
        <v>1248</v>
      </c>
      <c r="D224" s="22">
        <v>43316</v>
      </c>
      <c r="E224" s="21">
        <v>4</v>
      </c>
      <c r="F224" t="s">
        <v>47</v>
      </c>
      <c r="G224" t="s">
        <v>48</v>
      </c>
      <c r="H224" t="s">
        <v>48</v>
      </c>
      <c r="I224" t="s">
        <v>49</v>
      </c>
      <c r="J224" t="s">
        <v>50</v>
      </c>
      <c r="K224" s="22">
        <v>43318</v>
      </c>
      <c r="L224" t="s">
        <v>51</v>
      </c>
      <c r="M224" t="s">
        <v>52</v>
      </c>
      <c r="N224" t="s">
        <v>123</v>
      </c>
      <c r="O224" t="s">
        <v>96</v>
      </c>
      <c r="P224" s="14">
        <v>1134</v>
      </c>
      <c r="Q224">
        <v>32</v>
      </c>
      <c r="R224" s="23">
        <f>Tabla13[[#This Row],[Precio unitario]]*Tabla13[[#This Row],[Cantidad]]</f>
        <v>36288</v>
      </c>
      <c r="S224" s="14">
        <v>3519.9359999999997</v>
      </c>
    </row>
    <row r="225" spans="3:19" x14ac:dyDescent="0.25">
      <c r="C225" s="21">
        <v>1249</v>
      </c>
      <c r="D225" s="22">
        <v>43316</v>
      </c>
      <c r="E225" s="21">
        <v>4</v>
      </c>
      <c r="F225" t="s">
        <v>47</v>
      </c>
      <c r="G225" t="s">
        <v>48</v>
      </c>
      <c r="H225" t="s">
        <v>48</v>
      </c>
      <c r="I225" t="s">
        <v>49</v>
      </c>
      <c r="J225" t="s">
        <v>50</v>
      </c>
      <c r="K225" s="22">
        <v>43318</v>
      </c>
      <c r="L225" t="s">
        <v>51</v>
      </c>
      <c r="M225" t="s">
        <v>52</v>
      </c>
      <c r="N225" t="s">
        <v>124</v>
      </c>
      <c r="O225" t="s">
        <v>125</v>
      </c>
      <c r="P225" s="14">
        <v>98</v>
      </c>
      <c r="Q225">
        <v>76</v>
      </c>
      <c r="R225" s="23">
        <f>Tabla13[[#This Row],[Precio unitario]]*Tabla13[[#This Row],[Cantidad]]</f>
        <v>7448</v>
      </c>
      <c r="S225" s="14">
        <v>752.24800000000005</v>
      </c>
    </row>
    <row r="226" spans="3:19" x14ac:dyDescent="0.25">
      <c r="C226" s="21">
        <v>1250</v>
      </c>
      <c r="D226" s="22">
        <v>43353</v>
      </c>
      <c r="E226" s="21">
        <v>10</v>
      </c>
      <c r="F226" t="s">
        <v>88</v>
      </c>
      <c r="G226" t="s">
        <v>89</v>
      </c>
      <c r="H226" t="s">
        <v>90</v>
      </c>
      <c r="I226" t="s">
        <v>91</v>
      </c>
      <c r="J226" t="s">
        <v>50</v>
      </c>
      <c r="K226" s="22">
        <v>43355</v>
      </c>
      <c r="L226" t="s">
        <v>51</v>
      </c>
      <c r="N226" t="s">
        <v>63</v>
      </c>
      <c r="O226" t="s">
        <v>64</v>
      </c>
      <c r="P226" s="14">
        <v>128.79999999999998</v>
      </c>
      <c r="Q226">
        <v>83</v>
      </c>
      <c r="R226" s="23">
        <f>Tabla13[[#This Row],[Precio unitario]]*Tabla13[[#This Row],[Cantidad]]</f>
        <v>10690.399999999998</v>
      </c>
      <c r="S226" s="14">
        <v>1047.6591999999998</v>
      </c>
    </row>
    <row r="227" spans="3:19" x14ac:dyDescent="0.25">
      <c r="C227" s="21">
        <v>1251</v>
      </c>
      <c r="D227" s="22">
        <v>43354</v>
      </c>
      <c r="E227" s="21">
        <v>11</v>
      </c>
      <c r="F227" t="s">
        <v>99</v>
      </c>
      <c r="G227" t="s">
        <v>100</v>
      </c>
      <c r="H227" t="s">
        <v>100</v>
      </c>
      <c r="I227" t="s">
        <v>86</v>
      </c>
      <c r="J227" t="s">
        <v>87</v>
      </c>
      <c r="K227" s="22"/>
      <c r="L227" t="s">
        <v>62</v>
      </c>
      <c r="N227" t="s">
        <v>45</v>
      </c>
      <c r="O227" t="s">
        <v>46</v>
      </c>
      <c r="P227" s="14">
        <v>49</v>
      </c>
      <c r="Q227">
        <v>91</v>
      </c>
      <c r="R227" s="23">
        <f>Tabla13[[#This Row],[Precio unitario]]*Tabla13[[#This Row],[Cantidad]]</f>
        <v>4459</v>
      </c>
      <c r="S227" s="14">
        <v>436.98200000000003</v>
      </c>
    </row>
    <row r="228" spans="3:19" x14ac:dyDescent="0.25">
      <c r="C228" s="21">
        <v>1252</v>
      </c>
      <c r="D228" s="22">
        <v>43354</v>
      </c>
      <c r="E228" s="21">
        <v>11</v>
      </c>
      <c r="F228" t="s">
        <v>99</v>
      </c>
      <c r="G228" t="s">
        <v>100</v>
      </c>
      <c r="H228" t="s">
        <v>100</v>
      </c>
      <c r="I228" t="s">
        <v>86</v>
      </c>
      <c r="J228" t="s">
        <v>87</v>
      </c>
      <c r="K228" s="22"/>
      <c r="L228" t="s">
        <v>62</v>
      </c>
      <c r="N228" t="s">
        <v>92</v>
      </c>
      <c r="O228" t="s">
        <v>44</v>
      </c>
      <c r="P228" s="14">
        <v>41.86</v>
      </c>
      <c r="Q228">
        <v>64</v>
      </c>
      <c r="R228" s="23">
        <f>Tabla13[[#This Row],[Precio unitario]]*Tabla13[[#This Row],[Cantidad]]</f>
        <v>2679.04</v>
      </c>
      <c r="S228" s="14">
        <v>273.26208000000003</v>
      </c>
    </row>
    <row r="229" spans="3:19" x14ac:dyDescent="0.25">
      <c r="C229" s="21">
        <v>1253</v>
      </c>
      <c r="D229" s="22">
        <v>43344</v>
      </c>
      <c r="E229" s="21">
        <v>1</v>
      </c>
      <c r="F229" t="s">
        <v>101</v>
      </c>
      <c r="G229" t="s">
        <v>102</v>
      </c>
      <c r="H229" t="s">
        <v>103</v>
      </c>
      <c r="I229" t="s">
        <v>61</v>
      </c>
      <c r="J229" t="s">
        <v>6</v>
      </c>
      <c r="K229" s="22"/>
      <c r="N229" t="s">
        <v>56</v>
      </c>
      <c r="O229" t="s">
        <v>44</v>
      </c>
      <c r="P229" s="14">
        <v>252</v>
      </c>
      <c r="Q229">
        <v>58</v>
      </c>
      <c r="R229" s="23">
        <f>Tabla13[[#This Row],[Precio unitario]]*Tabla13[[#This Row],[Cantidad]]</f>
        <v>14616</v>
      </c>
      <c r="S229" s="14">
        <v>1446.9840000000002</v>
      </c>
    </row>
    <row r="230" spans="3:19" x14ac:dyDescent="0.25">
      <c r="C230" s="21">
        <v>1254</v>
      </c>
      <c r="D230" s="22">
        <v>43344</v>
      </c>
      <c r="E230" s="21">
        <v>1</v>
      </c>
      <c r="F230" t="s">
        <v>101</v>
      </c>
      <c r="G230" t="s">
        <v>102</v>
      </c>
      <c r="H230" t="s">
        <v>103</v>
      </c>
      <c r="I230" t="s">
        <v>61</v>
      </c>
      <c r="J230" t="s">
        <v>6</v>
      </c>
      <c r="K230" s="22"/>
      <c r="N230" t="s">
        <v>57</v>
      </c>
      <c r="O230" t="s">
        <v>44</v>
      </c>
      <c r="P230" s="14">
        <v>644</v>
      </c>
      <c r="Q230">
        <v>97</v>
      </c>
      <c r="R230" s="23">
        <f>Tabla13[[#This Row],[Precio unitario]]*Tabla13[[#This Row],[Cantidad]]</f>
        <v>62468</v>
      </c>
      <c r="S230" s="14">
        <v>6496.6720000000005</v>
      </c>
    </row>
    <row r="231" spans="3:19" x14ac:dyDescent="0.25">
      <c r="C231" s="21">
        <v>1255</v>
      </c>
      <c r="D231" s="22">
        <v>43344</v>
      </c>
      <c r="E231" s="21">
        <v>1</v>
      </c>
      <c r="F231" t="s">
        <v>101</v>
      </c>
      <c r="G231" t="s">
        <v>102</v>
      </c>
      <c r="H231" t="s">
        <v>103</v>
      </c>
      <c r="I231" t="s">
        <v>61</v>
      </c>
      <c r="J231" t="s">
        <v>6</v>
      </c>
      <c r="K231" s="22"/>
      <c r="N231" t="s">
        <v>92</v>
      </c>
      <c r="O231" t="s">
        <v>44</v>
      </c>
      <c r="P231" s="14">
        <v>41.86</v>
      </c>
      <c r="Q231">
        <v>14</v>
      </c>
      <c r="R231" s="23">
        <f>Tabla13[[#This Row],[Precio unitario]]*Tabla13[[#This Row],[Cantidad]]</f>
        <v>586.04</v>
      </c>
      <c r="S231" s="14">
        <v>60.948160000000001</v>
      </c>
    </row>
    <row r="232" spans="3:19" x14ac:dyDescent="0.25">
      <c r="C232" s="21">
        <v>1256</v>
      </c>
      <c r="D232" s="22">
        <v>43371</v>
      </c>
      <c r="E232" s="21">
        <v>28</v>
      </c>
      <c r="F232" t="s">
        <v>83</v>
      </c>
      <c r="G232" t="s">
        <v>84</v>
      </c>
      <c r="H232" t="s">
        <v>85</v>
      </c>
      <c r="I232" t="s">
        <v>86</v>
      </c>
      <c r="J232" t="s">
        <v>87</v>
      </c>
      <c r="K232" s="22">
        <v>43373</v>
      </c>
      <c r="L232" t="s">
        <v>62</v>
      </c>
      <c r="M232" t="s">
        <v>52</v>
      </c>
      <c r="N232" t="s">
        <v>75</v>
      </c>
      <c r="O232" t="s">
        <v>76</v>
      </c>
      <c r="P232" s="14">
        <v>135.1</v>
      </c>
      <c r="Q232">
        <v>68</v>
      </c>
      <c r="R232" s="23">
        <f>Tabla13[[#This Row],[Precio unitario]]*Tabla13[[#This Row],[Cantidad]]</f>
        <v>9186.7999999999993</v>
      </c>
      <c r="S232" s="14">
        <v>900.30640000000017</v>
      </c>
    </row>
    <row r="233" spans="3:19" x14ac:dyDescent="0.25">
      <c r="C233" s="21">
        <v>1257</v>
      </c>
      <c r="D233" s="22">
        <v>43371</v>
      </c>
      <c r="E233" s="21">
        <v>28</v>
      </c>
      <c r="F233" t="s">
        <v>83</v>
      </c>
      <c r="G233" t="s">
        <v>84</v>
      </c>
      <c r="H233" t="s">
        <v>85</v>
      </c>
      <c r="I233" t="s">
        <v>86</v>
      </c>
      <c r="J233" t="s">
        <v>87</v>
      </c>
      <c r="K233" s="22">
        <v>43373</v>
      </c>
      <c r="L233" t="s">
        <v>62</v>
      </c>
      <c r="M233" t="s">
        <v>52</v>
      </c>
      <c r="N233" t="s">
        <v>104</v>
      </c>
      <c r="O233" t="s">
        <v>105</v>
      </c>
      <c r="P233" s="14">
        <v>257.59999999999997</v>
      </c>
      <c r="Q233">
        <v>32</v>
      </c>
      <c r="R233" s="23">
        <f>Tabla13[[#This Row],[Precio unitario]]*Tabla13[[#This Row],[Cantidad]]</f>
        <v>8243.1999999999989</v>
      </c>
      <c r="S233" s="14">
        <v>824.31999999999994</v>
      </c>
    </row>
    <row r="234" spans="3:19" x14ac:dyDescent="0.25">
      <c r="C234" s="21">
        <v>1258</v>
      </c>
      <c r="D234" s="22">
        <v>43352</v>
      </c>
      <c r="E234" s="21">
        <v>9</v>
      </c>
      <c r="F234" t="s">
        <v>106</v>
      </c>
      <c r="G234" t="s">
        <v>107</v>
      </c>
      <c r="H234" t="s">
        <v>67</v>
      </c>
      <c r="I234" t="s">
        <v>108</v>
      </c>
      <c r="J234" t="s">
        <v>40</v>
      </c>
      <c r="K234" s="22">
        <v>43354</v>
      </c>
      <c r="L234" t="s">
        <v>51</v>
      </c>
      <c r="M234" t="s">
        <v>42</v>
      </c>
      <c r="N234" t="s">
        <v>109</v>
      </c>
      <c r="O234" t="s">
        <v>110</v>
      </c>
      <c r="P234" s="14">
        <v>273</v>
      </c>
      <c r="Q234">
        <v>48</v>
      </c>
      <c r="R234" s="23">
        <f>Tabla13[[#This Row],[Precio unitario]]*Tabla13[[#This Row],[Cantidad]]</f>
        <v>13104</v>
      </c>
      <c r="S234" s="14">
        <v>1323.5040000000001</v>
      </c>
    </row>
    <row r="235" spans="3:19" x14ac:dyDescent="0.25">
      <c r="C235" s="21">
        <v>1259</v>
      </c>
      <c r="D235" s="22">
        <v>43352</v>
      </c>
      <c r="E235" s="21">
        <v>9</v>
      </c>
      <c r="F235" t="s">
        <v>106</v>
      </c>
      <c r="G235" t="s">
        <v>107</v>
      </c>
      <c r="H235" t="s">
        <v>67</v>
      </c>
      <c r="I235" t="s">
        <v>108</v>
      </c>
      <c r="J235" t="s">
        <v>40</v>
      </c>
      <c r="K235" s="22">
        <v>43354</v>
      </c>
      <c r="L235" t="s">
        <v>51</v>
      </c>
      <c r="M235" t="s">
        <v>42</v>
      </c>
      <c r="N235" t="s">
        <v>111</v>
      </c>
      <c r="O235" t="s">
        <v>112</v>
      </c>
      <c r="P235" s="14">
        <v>487.19999999999993</v>
      </c>
      <c r="Q235">
        <v>57</v>
      </c>
      <c r="R235" s="23">
        <f>Tabla13[[#This Row],[Precio unitario]]*Tabla13[[#This Row],[Cantidad]]</f>
        <v>27770.399999999998</v>
      </c>
      <c r="S235" s="14">
        <v>2721.4992000000002</v>
      </c>
    </row>
    <row r="236" spans="3:19" x14ac:dyDescent="0.25">
      <c r="C236" s="21">
        <v>1260</v>
      </c>
      <c r="D236" s="22">
        <v>43349</v>
      </c>
      <c r="E236" s="21">
        <v>6</v>
      </c>
      <c r="F236" t="s">
        <v>77</v>
      </c>
      <c r="G236" t="s">
        <v>78</v>
      </c>
      <c r="H236" t="s">
        <v>79</v>
      </c>
      <c r="I236" t="s">
        <v>80</v>
      </c>
      <c r="J236" t="s">
        <v>6</v>
      </c>
      <c r="K236" s="22">
        <v>43351</v>
      </c>
      <c r="L236" t="s">
        <v>41</v>
      </c>
      <c r="M236" t="s">
        <v>52</v>
      </c>
      <c r="N236" t="s">
        <v>43</v>
      </c>
      <c r="O236" t="s">
        <v>44</v>
      </c>
      <c r="P236" s="14">
        <v>196</v>
      </c>
      <c r="Q236">
        <v>67</v>
      </c>
      <c r="R236" s="23">
        <f>Tabla13[[#This Row],[Precio unitario]]*Tabla13[[#This Row],[Cantidad]]</f>
        <v>13132</v>
      </c>
      <c r="S236" s="14">
        <v>1378.8600000000001</v>
      </c>
    </row>
    <row r="237" spans="3:19" x14ac:dyDescent="0.25">
      <c r="C237" s="21">
        <v>1261</v>
      </c>
      <c r="D237" s="22">
        <v>43351</v>
      </c>
      <c r="E237" s="21">
        <v>8</v>
      </c>
      <c r="F237" t="s">
        <v>58</v>
      </c>
      <c r="G237" t="s">
        <v>59</v>
      </c>
      <c r="H237" t="s">
        <v>60</v>
      </c>
      <c r="I237" t="s">
        <v>61</v>
      </c>
      <c r="J237" t="s">
        <v>6</v>
      </c>
      <c r="K237" s="22">
        <v>43353</v>
      </c>
      <c r="L237" t="s">
        <v>41</v>
      </c>
      <c r="M237" t="s">
        <v>42</v>
      </c>
      <c r="N237" t="s">
        <v>81</v>
      </c>
      <c r="O237" t="s">
        <v>82</v>
      </c>
      <c r="P237" s="14">
        <v>560</v>
      </c>
      <c r="Q237">
        <v>48</v>
      </c>
      <c r="R237" s="23">
        <f>Tabla13[[#This Row],[Precio unitario]]*Tabla13[[#This Row],[Cantidad]]</f>
        <v>26880</v>
      </c>
      <c r="S237" s="14">
        <v>2634.24</v>
      </c>
    </row>
    <row r="238" spans="3:19" x14ac:dyDescent="0.25">
      <c r="C238" s="21">
        <v>1262</v>
      </c>
      <c r="D238" s="22">
        <v>43351</v>
      </c>
      <c r="E238" s="21">
        <v>8</v>
      </c>
      <c r="F238" t="s">
        <v>58</v>
      </c>
      <c r="G238" t="s">
        <v>59</v>
      </c>
      <c r="H238" t="s">
        <v>60</v>
      </c>
      <c r="I238" t="s">
        <v>61</v>
      </c>
      <c r="J238" t="s">
        <v>6</v>
      </c>
      <c r="K238" s="22">
        <v>43353</v>
      </c>
      <c r="L238" t="s">
        <v>41</v>
      </c>
      <c r="M238" t="s">
        <v>42</v>
      </c>
      <c r="N238" t="s">
        <v>63</v>
      </c>
      <c r="O238" t="s">
        <v>64</v>
      </c>
      <c r="P238" s="14">
        <v>128.79999999999998</v>
      </c>
      <c r="Q238">
        <v>77</v>
      </c>
      <c r="R238" s="23">
        <f>Tabla13[[#This Row],[Precio unitario]]*Tabla13[[#This Row],[Cantidad]]</f>
        <v>9917.5999999999985</v>
      </c>
      <c r="S238" s="14">
        <v>1011.5952</v>
      </c>
    </row>
    <row r="239" spans="3:19" x14ac:dyDescent="0.25">
      <c r="C239" s="21">
        <v>1263</v>
      </c>
      <c r="D239" s="22">
        <v>43368</v>
      </c>
      <c r="E239" s="21">
        <v>25</v>
      </c>
      <c r="F239" t="s">
        <v>115</v>
      </c>
      <c r="G239" t="s">
        <v>89</v>
      </c>
      <c r="H239" t="s">
        <v>90</v>
      </c>
      <c r="I239" t="s">
        <v>91</v>
      </c>
      <c r="J239" t="s">
        <v>50</v>
      </c>
      <c r="K239" s="22">
        <v>43370</v>
      </c>
      <c r="L239" t="s">
        <v>51</v>
      </c>
      <c r="M239" t="s">
        <v>74</v>
      </c>
      <c r="N239" t="s">
        <v>120</v>
      </c>
      <c r="O239" t="s">
        <v>64</v>
      </c>
      <c r="P239" s="14">
        <v>140</v>
      </c>
      <c r="Q239">
        <v>94</v>
      </c>
      <c r="R239" s="23">
        <f>Tabla13[[#This Row],[Precio unitario]]*Tabla13[[#This Row],[Cantidad]]</f>
        <v>13160</v>
      </c>
      <c r="S239" s="14">
        <v>1368.64</v>
      </c>
    </row>
    <row r="240" spans="3:19" x14ac:dyDescent="0.25">
      <c r="C240" s="21">
        <v>1264</v>
      </c>
      <c r="D240" s="22">
        <v>43369</v>
      </c>
      <c r="E240" s="21">
        <v>26</v>
      </c>
      <c r="F240" t="s">
        <v>116</v>
      </c>
      <c r="G240" t="s">
        <v>100</v>
      </c>
      <c r="H240" t="s">
        <v>100</v>
      </c>
      <c r="I240" t="s">
        <v>86</v>
      </c>
      <c r="J240" t="s">
        <v>87</v>
      </c>
      <c r="K240" s="22">
        <v>43371</v>
      </c>
      <c r="L240" t="s">
        <v>62</v>
      </c>
      <c r="M240" t="s">
        <v>52</v>
      </c>
      <c r="N240" t="s">
        <v>121</v>
      </c>
      <c r="O240" t="s">
        <v>122</v>
      </c>
      <c r="P240" s="14">
        <v>298.90000000000003</v>
      </c>
      <c r="Q240">
        <v>54</v>
      </c>
      <c r="R240" s="23">
        <f>Tabla13[[#This Row],[Precio unitario]]*Tabla13[[#This Row],[Cantidad]]</f>
        <v>16140.600000000002</v>
      </c>
      <c r="S240" s="14">
        <v>1694.7630000000004</v>
      </c>
    </row>
    <row r="241" spans="3:19" x14ac:dyDescent="0.25">
      <c r="C241" s="21">
        <v>1265</v>
      </c>
      <c r="D241" s="22">
        <v>43369</v>
      </c>
      <c r="E241" s="21">
        <v>26</v>
      </c>
      <c r="F241" t="s">
        <v>116</v>
      </c>
      <c r="G241" t="s">
        <v>100</v>
      </c>
      <c r="H241" t="s">
        <v>100</v>
      </c>
      <c r="I241" t="s">
        <v>86</v>
      </c>
      <c r="J241" t="s">
        <v>87</v>
      </c>
      <c r="K241" s="22">
        <v>43371</v>
      </c>
      <c r="L241" t="s">
        <v>62</v>
      </c>
      <c r="M241" t="s">
        <v>52</v>
      </c>
      <c r="N241" t="s">
        <v>75</v>
      </c>
      <c r="O241" t="s">
        <v>76</v>
      </c>
      <c r="P241" s="14">
        <v>135.1</v>
      </c>
      <c r="Q241">
        <v>43</v>
      </c>
      <c r="R241" s="23">
        <f>Tabla13[[#This Row],[Precio unitario]]*Tabla13[[#This Row],[Cantidad]]</f>
        <v>5809.3</v>
      </c>
      <c r="S241" s="14">
        <v>563.50210000000004</v>
      </c>
    </row>
    <row r="242" spans="3:19" x14ac:dyDescent="0.25">
      <c r="C242" s="21">
        <v>1266</v>
      </c>
      <c r="D242" s="22">
        <v>43369</v>
      </c>
      <c r="E242" s="21">
        <v>26</v>
      </c>
      <c r="F242" t="s">
        <v>116</v>
      </c>
      <c r="G242" t="s">
        <v>100</v>
      </c>
      <c r="H242" t="s">
        <v>100</v>
      </c>
      <c r="I242" t="s">
        <v>86</v>
      </c>
      <c r="J242" t="s">
        <v>87</v>
      </c>
      <c r="K242" s="22">
        <v>43371</v>
      </c>
      <c r="L242" t="s">
        <v>62</v>
      </c>
      <c r="M242" t="s">
        <v>52</v>
      </c>
      <c r="N242" t="s">
        <v>104</v>
      </c>
      <c r="O242" t="s">
        <v>105</v>
      </c>
      <c r="P242" s="14">
        <v>257.59999999999997</v>
      </c>
      <c r="Q242">
        <v>71</v>
      </c>
      <c r="R242" s="23">
        <f>Tabla13[[#This Row],[Precio unitario]]*Tabla13[[#This Row],[Cantidad]]</f>
        <v>18289.599999999999</v>
      </c>
      <c r="S242" s="14">
        <v>1883.8287999999998</v>
      </c>
    </row>
    <row r="243" spans="3:19" x14ac:dyDescent="0.25">
      <c r="C243" s="21">
        <v>1267</v>
      </c>
      <c r="D243" s="22">
        <v>43372</v>
      </c>
      <c r="E243" s="21">
        <v>29</v>
      </c>
      <c r="F243" t="s">
        <v>65</v>
      </c>
      <c r="G243" t="s">
        <v>66</v>
      </c>
      <c r="H243" t="s">
        <v>67</v>
      </c>
      <c r="I243" t="s">
        <v>68</v>
      </c>
      <c r="J243" t="s">
        <v>40</v>
      </c>
      <c r="K243" s="22">
        <v>43374</v>
      </c>
      <c r="L243" t="s">
        <v>41</v>
      </c>
      <c r="M243" t="s">
        <v>42</v>
      </c>
      <c r="N243" t="s">
        <v>43</v>
      </c>
      <c r="O243" t="s">
        <v>44</v>
      </c>
      <c r="P243" s="14">
        <v>196</v>
      </c>
      <c r="Q243">
        <v>50</v>
      </c>
      <c r="R243" s="23">
        <f>Tabla13[[#This Row],[Precio unitario]]*Tabla13[[#This Row],[Cantidad]]</f>
        <v>9800</v>
      </c>
      <c r="S243" s="14">
        <v>940.80000000000007</v>
      </c>
    </row>
    <row r="244" spans="3:19" x14ac:dyDescent="0.25">
      <c r="C244" s="21">
        <v>1268</v>
      </c>
      <c r="D244" s="22">
        <v>43349</v>
      </c>
      <c r="E244" s="21">
        <v>6</v>
      </c>
      <c r="F244" t="s">
        <v>77</v>
      </c>
      <c r="G244" t="s">
        <v>78</v>
      </c>
      <c r="H244" t="s">
        <v>79</v>
      </c>
      <c r="I244" t="s">
        <v>80</v>
      </c>
      <c r="J244" t="s">
        <v>6</v>
      </c>
      <c r="K244" s="22">
        <v>43351</v>
      </c>
      <c r="L244" t="s">
        <v>62</v>
      </c>
      <c r="M244" t="s">
        <v>42</v>
      </c>
      <c r="N244" t="s">
        <v>69</v>
      </c>
      <c r="O244" t="s">
        <v>70</v>
      </c>
      <c r="P244" s="14">
        <v>178.5</v>
      </c>
      <c r="Q244">
        <v>96</v>
      </c>
      <c r="R244" s="23">
        <f>Tabla13[[#This Row],[Precio unitario]]*Tabla13[[#This Row],[Cantidad]]</f>
        <v>17136</v>
      </c>
      <c r="S244" s="14">
        <v>1679.328</v>
      </c>
    </row>
    <row r="245" spans="3:19" x14ac:dyDescent="0.25">
      <c r="C245" s="21">
        <v>1270</v>
      </c>
      <c r="D245" s="22">
        <v>43347</v>
      </c>
      <c r="E245" s="21">
        <v>4</v>
      </c>
      <c r="F245" t="s">
        <v>47</v>
      </c>
      <c r="G245" t="s">
        <v>48</v>
      </c>
      <c r="H245" t="s">
        <v>48</v>
      </c>
      <c r="I245" t="s">
        <v>49</v>
      </c>
      <c r="J245" t="s">
        <v>50</v>
      </c>
      <c r="K245" s="22">
        <v>43349</v>
      </c>
      <c r="L245" t="s">
        <v>51</v>
      </c>
      <c r="M245" t="s">
        <v>52</v>
      </c>
      <c r="N245" t="s">
        <v>123</v>
      </c>
      <c r="O245" t="s">
        <v>96</v>
      </c>
      <c r="P245" s="14">
        <v>1134</v>
      </c>
      <c r="Q245">
        <v>54</v>
      </c>
      <c r="R245" s="23">
        <f>Tabla13[[#This Row],[Precio unitario]]*Tabla13[[#This Row],[Cantidad]]</f>
        <v>61236</v>
      </c>
      <c r="S245" s="14">
        <v>6123.6</v>
      </c>
    </row>
    <row r="246" spans="3:19" x14ac:dyDescent="0.25">
      <c r="C246" s="21">
        <v>1271</v>
      </c>
      <c r="D246" s="22">
        <v>43347</v>
      </c>
      <c r="E246" s="21">
        <v>4</v>
      </c>
      <c r="F246" t="s">
        <v>47</v>
      </c>
      <c r="G246" t="s">
        <v>48</v>
      </c>
      <c r="H246" t="s">
        <v>48</v>
      </c>
      <c r="I246" t="s">
        <v>49</v>
      </c>
      <c r="J246" t="s">
        <v>50</v>
      </c>
      <c r="K246" s="22">
        <v>43349</v>
      </c>
      <c r="L246" t="s">
        <v>51</v>
      </c>
      <c r="M246" t="s">
        <v>52</v>
      </c>
      <c r="N246" t="s">
        <v>124</v>
      </c>
      <c r="O246" t="s">
        <v>125</v>
      </c>
      <c r="P246" s="14">
        <v>98</v>
      </c>
      <c r="Q246">
        <v>39</v>
      </c>
      <c r="R246" s="23">
        <f>Tabla13[[#This Row],[Precio unitario]]*Tabla13[[#This Row],[Cantidad]]</f>
        <v>3822</v>
      </c>
      <c r="S246" s="14">
        <v>382.2</v>
      </c>
    </row>
    <row r="247" spans="3:19" x14ac:dyDescent="0.25">
      <c r="C247" s="21">
        <v>1273</v>
      </c>
      <c r="D247" s="22">
        <v>43351</v>
      </c>
      <c r="E247" s="21">
        <v>8</v>
      </c>
      <c r="F247" t="s">
        <v>58</v>
      </c>
      <c r="G247" t="s">
        <v>59</v>
      </c>
      <c r="H247" t="s">
        <v>60</v>
      </c>
      <c r="I247" t="s">
        <v>61</v>
      </c>
      <c r="J247" t="s">
        <v>6</v>
      </c>
      <c r="K247" s="22">
        <v>43353</v>
      </c>
      <c r="L247" t="s">
        <v>62</v>
      </c>
      <c r="M247" t="s">
        <v>52</v>
      </c>
      <c r="N247" t="s">
        <v>111</v>
      </c>
      <c r="O247" t="s">
        <v>112</v>
      </c>
      <c r="P247" s="14">
        <v>487.19999999999993</v>
      </c>
      <c r="Q247">
        <v>63</v>
      </c>
      <c r="R247" s="23">
        <f>Tabla13[[#This Row],[Precio unitario]]*Tabla13[[#This Row],[Cantidad]]</f>
        <v>30693.599999999995</v>
      </c>
      <c r="S247" s="14">
        <v>3222.828</v>
      </c>
    </row>
    <row r="248" spans="3:19" x14ac:dyDescent="0.25">
      <c r="C248" s="21">
        <v>1276</v>
      </c>
      <c r="D248" s="22">
        <v>43346</v>
      </c>
      <c r="E248" s="21">
        <v>3</v>
      </c>
      <c r="F248" t="s">
        <v>71</v>
      </c>
      <c r="G248" t="s">
        <v>72</v>
      </c>
      <c r="H248" t="s">
        <v>73</v>
      </c>
      <c r="I248" t="s">
        <v>39</v>
      </c>
      <c r="J248" t="s">
        <v>40</v>
      </c>
      <c r="K248" s="22">
        <v>43348</v>
      </c>
      <c r="L248" t="s">
        <v>41</v>
      </c>
      <c r="M248" t="s">
        <v>74</v>
      </c>
      <c r="N248" t="s">
        <v>113</v>
      </c>
      <c r="O248" t="s">
        <v>98</v>
      </c>
      <c r="P248" s="14">
        <v>140</v>
      </c>
      <c r="Q248">
        <v>71</v>
      </c>
      <c r="R248" s="23">
        <f>Tabla13[[#This Row],[Precio unitario]]*Tabla13[[#This Row],[Cantidad]]</f>
        <v>9940</v>
      </c>
      <c r="S248" s="14">
        <v>1023.8199999999999</v>
      </c>
    </row>
    <row r="249" spans="3:19" x14ac:dyDescent="0.25">
      <c r="C249" s="21">
        <v>1277</v>
      </c>
      <c r="D249" s="22">
        <v>43346</v>
      </c>
      <c r="E249" s="21">
        <v>3</v>
      </c>
      <c r="F249" t="s">
        <v>71</v>
      </c>
      <c r="G249" t="s">
        <v>72</v>
      </c>
      <c r="H249" t="s">
        <v>73</v>
      </c>
      <c r="I249" t="s">
        <v>39</v>
      </c>
      <c r="J249" t="s">
        <v>40</v>
      </c>
      <c r="K249" s="22">
        <v>43348</v>
      </c>
      <c r="L249" t="s">
        <v>41</v>
      </c>
      <c r="M249" t="s">
        <v>74</v>
      </c>
      <c r="N249" t="s">
        <v>81</v>
      </c>
      <c r="O249" t="s">
        <v>82</v>
      </c>
      <c r="P249" s="14">
        <v>560</v>
      </c>
      <c r="Q249">
        <v>88</v>
      </c>
      <c r="R249" s="23">
        <f>Tabla13[[#This Row],[Precio unitario]]*Tabla13[[#This Row],[Cantidad]]</f>
        <v>49280</v>
      </c>
      <c r="S249" s="14">
        <v>5125.1200000000008</v>
      </c>
    </row>
    <row r="250" spans="3:19" x14ac:dyDescent="0.25">
      <c r="C250" s="21">
        <v>1281</v>
      </c>
      <c r="D250" s="22">
        <v>43353</v>
      </c>
      <c r="E250" s="21">
        <v>10</v>
      </c>
      <c r="F250" t="s">
        <v>88</v>
      </c>
      <c r="G250" t="s">
        <v>89</v>
      </c>
      <c r="H250" t="s">
        <v>90</v>
      </c>
      <c r="I250" t="s">
        <v>91</v>
      </c>
      <c r="J250" t="s">
        <v>50</v>
      </c>
      <c r="K250" s="22">
        <v>43355</v>
      </c>
      <c r="L250" t="s">
        <v>41</v>
      </c>
      <c r="M250" t="s">
        <v>52</v>
      </c>
      <c r="N250" t="s">
        <v>114</v>
      </c>
      <c r="O250" t="s">
        <v>46</v>
      </c>
      <c r="P250" s="14">
        <v>140</v>
      </c>
      <c r="Q250">
        <v>59</v>
      </c>
      <c r="R250" s="23">
        <f>Tabla13[[#This Row],[Precio unitario]]*Tabla13[[#This Row],[Cantidad]]</f>
        <v>8260</v>
      </c>
      <c r="S250" s="14">
        <v>834.26</v>
      </c>
    </row>
    <row r="251" spans="3:19" x14ac:dyDescent="0.25">
      <c r="C251" s="21">
        <v>1282</v>
      </c>
      <c r="D251" s="22">
        <v>43379</v>
      </c>
      <c r="E251" s="21">
        <v>6</v>
      </c>
      <c r="F251" t="s">
        <v>77</v>
      </c>
      <c r="G251" t="s">
        <v>78</v>
      </c>
      <c r="H251" t="s">
        <v>79</v>
      </c>
      <c r="I251" t="s">
        <v>80</v>
      </c>
      <c r="J251" t="s">
        <v>6</v>
      </c>
      <c r="K251" s="22">
        <v>43381</v>
      </c>
      <c r="L251" t="s">
        <v>41</v>
      </c>
      <c r="M251" t="s">
        <v>52</v>
      </c>
      <c r="N251" t="s">
        <v>81</v>
      </c>
      <c r="O251" t="s">
        <v>82</v>
      </c>
      <c r="P251" s="14">
        <v>560</v>
      </c>
      <c r="Q251">
        <v>94</v>
      </c>
      <c r="R251" s="23">
        <f>Tabla13[[#This Row],[Precio unitario]]*Tabla13[[#This Row],[Cantidad]]</f>
        <v>52640</v>
      </c>
      <c r="S251" s="14">
        <v>5264</v>
      </c>
    </row>
    <row r="252" spans="3:19" x14ac:dyDescent="0.25">
      <c r="C252" s="21">
        <v>1283</v>
      </c>
      <c r="D252" s="22">
        <v>43401</v>
      </c>
      <c r="E252" s="21">
        <v>28</v>
      </c>
      <c r="F252" t="s">
        <v>83</v>
      </c>
      <c r="G252" t="s">
        <v>84</v>
      </c>
      <c r="H252" t="s">
        <v>85</v>
      </c>
      <c r="I252" t="s">
        <v>86</v>
      </c>
      <c r="J252" t="s">
        <v>87</v>
      </c>
      <c r="K252" s="22">
        <v>43403</v>
      </c>
      <c r="L252" t="s">
        <v>62</v>
      </c>
      <c r="M252" t="s">
        <v>42</v>
      </c>
      <c r="N252" t="s">
        <v>57</v>
      </c>
      <c r="O252" t="s">
        <v>44</v>
      </c>
      <c r="P252" s="14">
        <v>644</v>
      </c>
      <c r="Q252">
        <v>86</v>
      </c>
      <c r="R252" s="23">
        <f>Tabla13[[#This Row],[Precio unitario]]*Tabla13[[#This Row],[Cantidad]]</f>
        <v>55384</v>
      </c>
      <c r="S252" s="14">
        <v>5316.8640000000005</v>
      </c>
    </row>
    <row r="253" spans="3:19" x14ac:dyDescent="0.25">
      <c r="C253" s="21">
        <v>1284</v>
      </c>
      <c r="D253" s="22">
        <v>43381</v>
      </c>
      <c r="E253" s="21">
        <v>8</v>
      </c>
      <c r="F253" t="s">
        <v>58</v>
      </c>
      <c r="G253" t="s">
        <v>59</v>
      </c>
      <c r="H253" t="s">
        <v>60</v>
      </c>
      <c r="I253" t="s">
        <v>61</v>
      </c>
      <c r="J253" t="s">
        <v>6</v>
      </c>
      <c r="K253" s="22">
        <v>43383</v>
      </c>
      <c r="L253" t="s">
        <v>62</v>
      </c>
      <c r="M253" t="s">
        <v>42</v>
      </c>
      <c r="N253" t="s">
        <v>69</v>
      </c>
      <c r="O253" t="s">
        <v>70</v>
      </c>
      <c r="P253" s="14">
        <v>178.5</v>
      </c>
      <c r="Q253">
        <v>61</v>
      </c>
      <c r="R253" s="23">
        <f>Tabla13[[#This Row],[Precio unitario]]*Tabla13[[#This Row],[Cantidad]]</f>
        <v>10888.5</v>
      </c>
      <c r="S253" s="14">
        <v>1099.7384999999999</v>
      </c>
    </row>
    <row r="254" spans="3:19" x14ac:dyDescent="0.25">
      <c r="C254" s="21">
        <v>1285</v>
      </c>
      <c r="D254" s="22">
        <v>43383</v>
      </c>
      <c r="E254" s="21">
        <v>10</v>
      </c>
      <c r="F254" t="s">
        <v>88</v>
      </c>
      <c r="G254" t="s">
        <v>89</v>
      </c>
      <c r="H254" t="s">
        <v>90</v>
      </c>
      <c r="I254" t="s">
        <v>91</v>
      </c>
      <c r="J254" t="s">
        <v>50</v>
      </c>
      <c r="K254" s="22">
        <v>43385</v>
      </c>
      <c r="L254" t="s">
        <v>41</v>
      </c>
      <c r="M254" t="s">
        <v>52</v>
      </c>
      <c r="N254" t="s">
        <v>92</v>
      </c>
      <c r="O254" t="s">
        <v>44</v>
      </c>
      <c r="P254" s="14">
        <v>41.86</v>
      </c>
      <c r="Q254">
        <v>32</v>
      </c>
      <c r="R254" s="23">
        <f>Tabla13[[#This Row],[Precio unitario]]*Tabla13[[#This Row],[Cantidad]]</f>
        <v>1339.52</v>
      </c>
      <c r="S254" s="14">
        <v>136.63104000000001</v>
      </c>
    </row>
    <row r="255" spans="3:19" x14ac:dyDescent="0.25">
      <c r="C255" s="21">
        <v>1286</v>
      </c>
      <c r="D255" s="22">
        <v>43380</v>
      </c>
      <c r="E255" s="21">
        <v>7</v>
      </c>
      <c r="F255" t="s">
        <v>93</v>
      </c>
      <c r="G255" t="s">
        <v>94</v>
      </c>
      <c r="H255" t="s">
        <v>94</v>
      </c>
      <c r="I255" t="s">
        <v>61</v>
      </c>
      <c r="J255" t="s">
        <v>6</v>
      </c>
      <c r="K255" s="22"/>
      <c r="N255" t="s">
        <v>57</v>
      </c>
      <c r="O255" t="s">
        <v>44</v>
      </c>
      <c r="P255" s="14">
        <v>644</v>
      </c>
      <c r="Q255">
        <v>62</v>
      </c>
      <c r="R255" s="23">
        <f>Tabla13[[#This Row],[Precio unitario]]*Tabla13[[#This Row],[Cantidad]]</f>
        <v>39928</v>
      </c>
      <c r="S255" s="14">
        <v>4072.6559999999999</v>
      </c>
    </row>
    <row r="256" spans="3:19" x14ac:dyDescent="0.25">
      <c r="C256" s="21">
        <v>1287</v>
      </c>
      <c r="D256" s="22">
        <v>43383</v>
      </c>
      <c r="E256" s="21">
        <v>10</v>
      </c>
      <c r="F256" t="s">
        <v>88</v>
      </c>
      <c r="G256" t="s">
        <v>89</v>
      </c>
      <c r="H256" t="s">
        <v>90</v>
      </c>
      <c r="I256" t="s">
        <v>91</v>
      </c>
      <c r="J256" t="s">
        <v>50</v>
      </c>
      <c r="K256" s="22">
        <v>43385</v>
      </c>
      <c r="L256" t="s">
        <v>51</v>
      </c>
      <c r="N256" t="s">
        <v>95</v>
      </c>
      <c r="O256" t="s">
        <v>96</v>
      </c>
      <c r="P256" s="14">
        <v>350</v>
      </c>
      <c r="Q256">
        <v>60</v>
      </c>
      <c r="R256" s="23">
        <f>Tabla13[[#This Row],[Precio unitario]]*Tabla13[[#This Row],[Cantidad]]</f>
        <v>21000</v>
      </c>
      <c r="S256" s="14">
        <v>2163</v>
      </c>
    </row>
    <row r="257" spans="3:19" x14ac:dyDescent="0.25">
      <c r="C257" s="21">
        <v>1288</v>
      </c>
      <c r="D257" s="22">
        <v>43383</v>
      </c>
      <c r="E257" s="21">
        <v>10</v>
      </c>
      <c r="F257" t="s">
        <v>88</v>
      </c>
      <c r="G257" t="s">
        <v>89</v>
      </c>
      <c r="H257" t="s">
        <v>90</v>
      </c>
      <c r="I257" t="s">
        <v>91</v>
      </c>
      <c r="J257" t="s">
        <v>50</v>
      </c>
      <c r="K257" s="22">
        <v>43385</v>
      </c>
      <c r="L257" t="s">
        <v>51</v>
      </c>
      <c r="N257" t="s">
        <v>97</v>
      </c>
      <c r="O257" t="s">
        <v>98</v>
      </c>
      <c r="P257" s="14">
        <v>308</v>
      </c>
      <c r="Q257">
        <v>51</v>
      </c>
      <c r="R257" s="23">
        <f>Tabla13[[#This Row],[Precio unitario]]*Tabla13[[#This Row],[Cantidad]]</f>
        <v>15708</v>
      </c>
      <c r="S257" s="14">
        <v>1539.384</v>
      </c>
    </row>
    <row r="258" spans="3:19" x14ac:dyDescent="0.25">
      <c r="C258" s="21">
        <v>1289</v>
      </c>
      <c r="D258" s="22">
        <v>43383</v>
      </c>
      <c r="E258" s="21">
        <v>10</v>
      </c>
      <c r="F258" t="s">
        <v>88</v>
      </c>
      <c r="G258" t="s">
        <v>89</v>
      </c>
      <c r="H258" t="s">
        <v>90</v>
      </c>
      <c r="I258" t="s">
        <v>91</v>
      </c>
      <c r="J258" t="s">
        <v>50</v>
      </c>
      <c r="K258" s="22">
        <v>43385</v>
      </c>
      <c r="L258" t="s">
        <v>51</v>
      </c>
      <c r="N258" t="s">
        <v>63</v>
      </c>
      <c r="O258" t="s">
        <v>64</v>
      </c>
      <c r="P258" s="14">
        <v>128.79999999999998</v>
      </c>
      <c r="Q258">
        <v>49</v>
      </c>
      <c r="R258" s="23">
        <f>Tabla13[[#This Row],[Precio unitario]]*Tabla13[[#This Row],[Cantidad]]</f>
        <v>6311.1999999999989</v>
      </c>
      <c r="S258" s="14">
        <v>624.80880000000002</v>
      </c>
    </row>
    <row r="259" spans="3:19" x14ac:dyDescent="0.25">
      <c r="C259" s="21">
        <v>1290</v>
      </c>
      <c r="D259" s="22">
        <v>43384</v>
      </c>
      <c r="E259" s="21">
        <v>11</v>
      </c>
      <c r="F259" t="s">
        <v>99</v>
      </c>
      <c r="G259" t="s">
        <v>100</v>
      </c>
      <c r="H259" t="s">
        <v>100</v>
      </c>
      <c r="I259" t="s">
        <v>86</v>
      </c>
      <c r="J259" t="s">
        <v>87</v>
      </c>
      <c r="K259" s="22"/>
      <c r="L259" t="s">
        <v>62</v>
      </c>
      <c r="N259" t="s">
        <v>45</v>
      </c>
      <c r="O259" t="s">
        <v>46</v>
      </c>
      <c r="P259" s="14">
        <v>49</v>
      </c>
      <c r="Q259">
        <v>20</v>
      </c>
      <c r="R259" s="23">
        <f>Tabla13[[#This Row],[Precio unitario]]*Tabla13[[#This Row],[Cantidad]]</f>
        <v>980</v>
      </c>
      <c r="S259" s="14">
        <v>97.02</v>
      </c>
    </row>
    <row r="260" spans="3:19" x14ac:dyDescent="0.25">
      <c r="C260" s="21">
        <v>1291</v>
      </c>
      <c r="D260" s="22">
        <v>43384</v>
      </c>
      <c r="E260" s="21">
        <v>11</v>
      </c>
      <c r="F260" t="s">
        <v>99</v>
      </c>
      <c r="G260" t="s">
        <v>100</v>
      </c>
      <c r="H260" t="s">
        <v>100</v>
      </c>
      <c r="I260" t="s">
        <v>86</v>
      </c>
      <c r="J260" t="s">
        <v>87</v>
      </c>
      <c r="K260" s="22"/>
      <c r="L260" t="s">
        <v>62</v>
      </c>
      <c r="N260" t="s">
        <v>92</v>
      </c>
      <c r="O260" t="s">
        <v>44</v>
      </c>
      <c r="P260" s="14">
        <v>41.86</v>
      </c>
      <c r="Q260">
        <v>49</v>
      </c>
      <c r="R260" s="23">
        <f>Tabla13[[#This Row],[Precio unitario]]*Tabla13[[#This Row],[Cantidad]]</f>
        <v>2051.14</v>
      </c>
      <c r="S260" s="14">
        <v>205.11400000000003</v>
      </c>
    </row>
    <row r="261" spans="3:19" x14ac:dyDescent="0.25">
      <c r="C261" s="21">
        <v>1292</v>
      </c>
      <c r="D261" s="22">
        <v>43374</v>
      </c>
      <c r="E261" s="21">
        <v>1</v>
      </c>
      <c r="F261" t="s">
        <v>101</v>
      </c>
      <c r="G261" t="s">
        <v>102</v>
      </c>
      <c r="H261" t="s">
        <v>103</v>
      </c>
      <c r="I261" t="s">
        <v>61</v>
      </c>
      <c r="J261" t="s">
        <v>6</v>
      </c>
      <c r="K261" s="22"/>
      <c r="N261" t="s">
        <v>56</v>
      </c>
      <c r="O261" t="s">
        <v>44</v>
      </c>
      <c r="P261" s="14">
        <v>252</v>
      </c>
      <c r="Q261">
        <v>22</v>
      </c>
      <c r="R261" s="23">
        <f>Tabla13[[#This Row],[Precio unitario]]*Tabla13[[#This Row],[Cantidad]]</f>
        <v>5544</v>
      </c>
      <c r="S261" s="14">
        <v>532.22399999999993</v>
      </c>
    </row>
    <row r="262" spans="3:19" x14ac:dyDescent="0.25">
      <c r="C262" s="21">
        <v>1293</v>
      </c>
      <c r="D262" s="22">
        <v>43374</v>
      </c>
      <c r="E262" s="21">
        <v>1</v>
      </c>
      <c r="F262" t="s">
        <v>101</v>
      </c>
      <c r="G262" t="s">
        <v>102</v>
      </c>
      <c r="H262" t="s">
        <v>103</v>
      </c>
      <c r="I262" t="s">
        <v>61</v>
      </c>
      <c r="J262" t="s">
        <v>6</v>
      </c>
      <c r="K262" s="22"/>
      <c r="N262" t="s">
        <v>57</v>
      </c>
      <c r="O262" t="s">
        <v>44</v>
      </c>
      <c r="P262" s="14">
        <v>644</v>
      </c>
      <c r="Q262">
        <v>73</v>
      </c>
      <c r="R262" s="23">
        <f>Tabla13[[#This Row],[Precio unitario]]*Tabla13[[#This Row],[Cantidad]]</f>
        <v>47012</v>
      </c>
      <c r="S262" s="14">
        <v>4748.2120000000004</v>
      </c>
    </row>
    <row r="263" spans="3:19" x14ac:dyDescent="0.25">
      <c r="C263" s="21">
        <v>1294</v>
      </c>
      <c r="D263" s="22">
        <v>43374</v>
      </c>
      <c r="E263" s="21">
        <v>1</v>
      </c>
      <c r="F263" t="s">
        <v>101</v>
      </c>
      <c r="G263" t="s">
        <v>102</v>
      </c>
      <c r="H263" t="s">
        <v>103</v>
      </c>
      <c r="I263" t="s">
        <v>61</v>
      </c>
      <c r="J263" t="s">
        <v>6</v>
      </c>
      <c r="K263" s="22"/>
      <c r="N263" t="s">
        <v>92</v>
      </c>
      <c r="O263" t="s">
        <v>44</v>
      </c>
      <c r="P263" s="14">
        <v>41.86</v>
      </c>
      <c r="Q263">
        <v>85</v>
      </c>
      <c r="R263" s="23">
        <f>Tabla13[[#This Row],[Precio unitario]]*Tabla13[[#This Row],[Cantidad]]</f>
        <v>3558.1</v>
      </c>
      <c r="S263" s="14">
        <v>345.13570000000004</v>
      </c>
    </row>
    <row r="264" spans="3:19" x14ac:dyDescent="0.25">
      <c r="C264" s="21">
        <v>1295</v>
      </c>
      <c r="D264" s="22">
        <v>43401</v>
      </c>
      <c r="E264" s="21">
        <v>28</v>
      </c>
      <c r="F264" t="s">
        <v>83</v>
      </c>
      <c r="G264" t="s">
        <v>84</v>
      </c>
      <c r="H264" t="s">
        <v>85</v>
      </c>
      <c r="I264" t="s">
        <v>86</v>
      </c>
      <c r="J264" t="s">
        <v>87</v>
      </c>
      <c r="K264" s="22">
        <v>43403</v>
      </c>
      <c r="L264" t="s">
        <v>62</v>
      </c>
      <c r="M264" t="s">
        <v>52</v>
      </c>
      <c r="N264" t="s">
        <v>75</v>
      </c>
      <c r="O264" t="s">
        <v>76</v>
      </c>
      <c r="P264" s="14">
        <v>135.1</v>
      </c>
      <c r="Q264">
        <v>44</v>
      </c>
      <c r="R264" s="23">
        <f>Tabla13[[#This Row],[Precio unitario]]*Tabla13[[#This Row],[Cantidad]]</f>
        <v>5944.4</v>
      </c>
      <c r="S264" s="14">
        <v>618.21760000000006</v>
      </c>
    </row>
    <row r="265" spans="3:19" x14ac:dyDescent="0.25">
      <c r="C265" s="21">
        <v>1296</v>
      </c>
      <c r="D265" s="22">
        <v>43401</v>
      </c>
      <c r="E265" s="21">
        <v>28</v>
      </c>
      <c r="F265" t="s">
        <v>83</v>
      </c>
      <c r="G265" t="s">
        <v>84</v>
      </c>
      <c r="H265" t="s">
        <v>85</v>
      </c>
      <c r="I265" t="s">
        <v>86</v>
      </c>
      <c r="J265" t="s">
        <v>87</v>
      </c>
      <c r="K265" s="22">
        <v>43403</v>
      </c>
      <c r="L265" t="s">
        <v>62</v>
      </c>
      <c r="M265" t="s">
        <v>52</v>
      </c>
      <c r="N265" t="s">
        <v>104</v>
      </c>
      <c r="O265" t="s">
        <v>105</v>
      </c>
      <c r="P265" s="14">
        <v>257.59999999999997</v>
      </c>
      <c r="Q265">
        <v>24</v>
      </c>
      <c r="R265" s="23">
        <f>Tabla13[[#This Row],[Precio unitario]]*Tabla13[[#This Row],[Cantidad]]</f>
        <v>6182.4</v>
      </c>
      <c r="S265" s="14">
        <v>599.69279999999992</v>
      </c>
    </row>
    <row r="266" spans="3:19" x14ac:dyDescent="0.25">
      <c r="C266" s="21">
        <v>1297</v>
      </c>
      <c r="D266" s="22">
        <v>43382</v>
      </c>
      <c r="E266" s="21">
        <v>9</v>
      </c>
      <c r="F266" t="s">
        <v>106</v>
      </c>
      <c r="G266" t="s">
        <v>107</v>
      </c>
      <c r="H266" t="s">
        <v>67</v>
      </c>
      <c r="I266" t="s">
        <v>108</v>
      </c>
      <c r="J266" t="s">
        <v>40</v>
      </c>
      <c r="K266" s="22">
        <v>43384</v>
      </c>
      <c r="L266" t="s">
        <v>51</v>
      </c>
      <c r="M266" t="s">
        <v>42</v>
      </c>
      <c r="N266" t="s">
        <v>109</v>
      </c>
      <c r="O266" t="s">
        <v>110</v>
      </c>
      <c r="P266" s="14">
        <v>273</v>
      </c>
      <c r="Q266">
        <v>64</v>
      </c>
      <c r="R266" s="23">
        <f>Tabla13[[#This Row],[Precio unitario]]*Tabla13[[#This Row],[Cantidad]]</f>
        <v>17472</v>
      </c>
      <c r="S266" s="14">
        <v>1677.3120000000001</v>
      </c>
    </row>
    <row r="267" spans="3:19" x14ac:dyDescent="0.25">
      <c r="C267" s="21">
        <v>1298</v>
      </c>
      <c r="D267" s="22">
        <v>43382</v>
      </c>
      <c r="E267" s="21">
        <v>9</v>
      </c>
      <c r="F267" t="s">
        <v>106</v>
      </c>
      <c r="G267" t="s">
        <v>107</v>
      </c>
      <c r="H267" t="s">
        <v>67</v>
      </c>
      <c r="I267" t="s">
        <v>108</v>
      </c>
      <c r="J267" t="s">
        <v>40</v>
      </c>
      <c r="K267" s="22">
        <v>43384</v>
      </c>
      <c r="L267" t="s">
        <v>51</v>
      </c>
      <c r="M267" t="s">
        <v>42</v>
      </c>
      <c r="N267" t="s">
        <v>111</v>
      </c>
      <c r="O267" t="s">
        <v>112</v>
      </c>
      <c r="P267" s="14">
        <v>487.19999999999993</v>
      </c>
      <c r="Q267">
        <v>70</v>
      </c>
      <c r="R267" s="23">
        <f>Tabla13[[#This Row],[Precio unitario]]*Tabla13[[#This Row],[Cantidad]]</f>
        <v>34103.999999999993</v>
      </c>
      <c r="S267" s="14">
        <v>3444.5040000000004</v>
      </c>
    </row>
    <row r="268" spans="3:19" x14ac:dyDescent="0.25">
      <c r="C268" s="21">
        <v>1299</v>
      </c>
      <c r="D268" s="22">
        <v>43379</v>
      </c>
      <c r="E268" s="21">
        <v>6</v>
      </c>
      <c r="F268" t="s">
        <v>77</v>
      </c>
      <c r="G268" t="s">
        <v>78</v>
      </c>
      <c r="H268" t="s">
        <v>79</v>
      </c>
      <c r="I268" t="s">
        <v>80</v>
      </c>
      <c r="J268" t="s">
        <v>6</v>
      </c>
      <c r="K268" s="22">
        <v>43381</v>
      </c>
      <c r="L268" t="s">
        <v>41</v>
      </c>
      <c r="M268" t="s">
        <v>52</v>
      </c>
      <c r="N268" t="s">
        <v>43</v>
      </c>
      <c r="O268" t="s">
        <v>44</v>
      </c>
      <c r="P268" s="14">
        <v>196</v>
      </c>
      <c r="Q268">
        <v>98</v>
      </c>
      <c r="R268" s="23">
        <f>Tabla13[[#This Row],[Precio unitario]]*Tabla13[[#This Row],[Cantidad]]</f>
        <v>19208</v>
      </c>
      <c r="S268" s="14">
        <v>1940.0080000000005</v>
      </c>
    </row>
    <row r="269" spans="3:19" x14ac:dyDescent="0.25">
      <c r="C269" s="21">
        <v>1300</v>
      </c>
      <c r="D269" s="22">
        <v>43381</v>
      </c>
      <c r="E269" s="21">
        <v>8</v>
      </c>
      <c r="F269" t="s">
        <v>58</v>
      </c>
      <c r="G269" t="s">
        <v>59</v>
      </c>
      <c r="H269" t="s">
        <v>60</v>
      </c>
      <c r="I269" t="s">
        <v>61</v>
      </c>
      <c r="J269" t="s">
        <v>6</v>
      </c>
      <c r="K269" s="22">
        <v>43383</v>
      </c>
      <c r="L269" t="s">
        <v>41</v>
      </c>
      <c r="M269" t="s">
        <v>42</v>
      </c>
      <c r="N269" t="s">
        <v>81</v>
      </c>
      <c r="O269" t="s">
        <v>82</v>
      </c>
      <c r="P269" s="14">
        <v>560</v>
      </c>
      <c r="Q269">
        <v>48</v>
      </c>
      <c r="R269" s="23">
        <f>Tabla13[[#This Row],[Precio unitario]]*Tabla13[[#This Row],[Cantidad]]</f>
        <v>26880</v>
      </c>
      <c r="S269" s="14">
        <v>2634.24</v>
      </c>
    </row>
    <row r="270" spans="3:19" x14ac:dyDescent="0.25">
      <c r="C270" s="21">
        <v>1301</v>
      </c>
      <c r="D270" s="22">
        <v>43381</v>
      </c>
      <c r="E270" s="21">
        <v>8</v>
      </c>
      <c r="F270" t="s">
        <v>58</v>
      </c>
      <c r="G270" t="s">
        <v>59</v>
      </c>
      <c r="H270" t="s">
        <v>60</v>
      </c>
      <c r="I270" t="s">
        <v>61</v>
      </c>
      <c r="J270" t="s">
        <v>6</v>
      </c>
      <c r="K270" s="22">
        <v>43383</v>
      </c>
      <c r="L270" t="s">
        <v>41</v>
      </c>
      <c r="M270" t="s">
        <v>42</v>
      </c>
      <c r="N270" t="s">
        <v>63</v>
      </c>
      <c r="O270" t="s">
        <v>64</v>
      </c>
      <c r="P270" s="14">
        <v>128.79999999999998</v>
      </c>
      <c r="Q270">
        <v>100</v>
      </c>
      <c r="R270" s="23">
        <f>Tabla13[[#This Row],[Precio unitario]]*Tabla13[[#This Row],[Cantidad]]</f>
        <v>12879.999999999998</v>
      </c>
      <c r="S270" s="14">
        <v>1275.1199999999999</v>
      </c>
    </row>
    <row r="271" spans="3:19" x14ac:dyDescent="0.25">
      <c r="C271" s="21">
        <v>1302</v>
      </c>
      <c r="D271" s="22">
        <v>43398</v>
      </c>
      <c r="E271" s="21">
        <v>25</v>
      </c>
      <c r="F271" t="s">
        <v>115</v>
      </c>
      <c r="G271" t="s">
        <v>89</v>
      </c>
      <c r="H271" t="s">
        <v>90</v>
      </c>
      <c r="I271" t="s">
        <v>91</v>
      </c>
      <c r="J271" t="s">
        <v>50</v>
      </c>
      <c r="K271" s="22">
        <v>43400</v>
      </c>
      <c r="L271" t="s">
        <v>51</v>
      </c>
      <c r="M271" t="s">
        <v>74</v>
      </c>
      <c r="N271" t="s">
        <v>120</v>
      </c>
      <c r="O271" t="s">
        <v>64</v>
      </c>
      <c r="P271" s="14">
        <v>140</v>
      </c>
      <c r="Q271">
        <v>90</v>
      </c>
      <c r="R271" s="23">
        <f>Tabla13[[#This Row],[Precio unitario]]*Tabla13[[#This Row],[Cantidad]]</f>
        <v>12600</v>
      </c>
      <c r="S271" s="14">
        <v>1222.2</v>
      </c>
    </row>
    <row r="272" spans="3:19" x14ac:dyDescent="0.25">
      <c r="C272" s="21">
        <v>1303</v>
      </c>
      <c r="D272" s="22">
        <v>43399</v>
      </c>
      <c r="E272" s="21">
        <v>26</v>
      </c>
      <c r="F272" t="s">
        <v>116</v>
      </c>
      <c r="G272" t="s">
        <v>100</v>
      </c>
      <c r="H272" t="s">
        <v>100</v>
      </c>
      <c r="I272" t="s">
        <v>86</v>
      </c>
      <c r="J272" t="s">
        <v>87</v>
      </c>
      <c r="K272" s="22">
        <v>43401</v>
      </c>
      <c r="L272" t="s">
        <v>62</v>
      </c>
      <c r="M272" t="s">
        <v>52</v>
      </c>
      <c r="N272" t="s">
        <v>121</v>
      </c>
      <c r="O272" t="s">
        <v>122</v>
      </c>
      <c r="P272" s="14">
        <v>298.90000000000003</v>
      </c>
      <c r="Q272">
        <v>49</v>
      </c>
      <c r="R272" s="23">
        <f>Tabla13[[#This Row],[Precio unitario]]*Tabla13[[#This Row],[Cantidad]]</f>
        <v>14646.100000000002</v>
      </c>
      <c r="S272" s="14">
        <v>1435.3178</v>
      </c>
    </row>
    <row r="273" spans="3:19" x14ac:dyDescent="0.25">
      <c r="C273" s="21">
        <v>1304</v>
      </c>
      <c r="D273" s="22">
        <v>43399</v>
      </c>
      <c r="E273" s="21">
        <v>26</v>
      </c>
      <c r="F273" t="s">
        <v>116</v>
      </c>
      <c r="G273" t="s">
        <v>100</v>
      </c>
      <c r="H273" t="s">
        <v>100</v>
      </c>
      <c r="I273" t="s">
        <v>86</v>
      </c>
      <c r="J273" t="s">
        <v>87</v>
      </c>
      <c r="K273" s="22">
        <v>43401</v>
      </c>
      <c r="L273" t="s">
        <v>62</v>
      </c>
      <c r="M273" t="s">
        <v>52</v>
      </c>
      <c r="N273" t="s">
        <v>75</v>
      </c>
      <c r="O273" t="s">
        <v>76</v>
      </c>
      <c r="P273" s="14">
        <v>135.1</v>
      </c>
      <c r="Q273">
        <v>71</v>
      </c>
      <c r="R273" s="23">
        <f>Tabla13[[#This Row],[Precio unitario]]*Tabla13[[#This Row],[Cantidad]]</f>
        <v>9592.1</v>
      </c>
      <c r="S273" s="14">
        <v>920.84159999999997</v>
      </c>
    </row>
    <row r="274" spans="3:19" x14ac:dyDescent="0.25">
      <c r="C274" s="21">
        <v>1305</v>
      </c>
      <c r="D274" s="22">
        <v>43399</v>
      </c>
      <c r="E274" s="21">
        <v>26</v>
      </c>
      <c r="F274" t="s">
        <v>116</v>
      </c>
      <c r="G274" t="s">
        <v>100</v>
      </c>
      <c r="H274" t="s">
        <v>100</v>
      </c>
      <c r="I274" t="s">
        <v>86</v>
      </c>
      <c r="J274" t="s">
        <v>87</v>
      </c>
      <c r="K274" s="22">
        <v>43401</v>
      </c>
      <c r="L274" t="s">
        <v>62</v>
      </c>
      <c r="M274" t="s">
        <v>52</v>
      </c>
      <c r="N274" t="s">
        <v>104</v>
      </c>
      <c r="O274" t="s">
        <v>105</v>
      </c>
      <c r="P274" s="14">
        <v>257.59999999999997</v>
      </c>
      <c r="Q274">
        <v>10</v>
      </c>
      <c r="R274" s="23">
        <f>Tabla13[[#This Row],[Precio unitario]]*Tabla13[[#This Row],[Cantidad]]</f>
        <v>2575.9999999999995</v>
      </c>
      <c r="S274" s="14">
        <v>267.90400000000005</v>
      </c>
    </row>
    <row r="275" spans="3:19" x14ac:dyDescent="0.25">
      <c r="C275" s="21">
        <v>1306</v>
      </c>
      <c r="D275" s="22">
        <v>43402</v>
      </c>
      <c r="E275" s="21">
        <v>29</v>
      </c>
      <c r="F275" t="s">
        <v>65</v>
      </c>
      <c r="G275" t="s">
        <v>66</v>
      </c>
      <c r="H275" t="s">
        <v>67</v>
      </c>
      <c r="I275" t="s">
        <v>68</v>
      </c>
      <c r="J275" t="s">
        <v>40</v>
      </c>
      <c r="K275" s="22">
        <v>43404</v>
      </c>
      <c r="L275" t="s">
        <v>41</v>
      </c>
      <c r="M275" t="s">
        <v>42</v>
      </c>
      <c r="N275" t="s">
        <v>43</v>
      </c>
      <c r="O275" t="s">
        <v>44</v>
      </c>
      <c r="P275" s="14">
        <v>196</v>
      </c>
      <c r="Q275">
        <v>78</v>
      </c>
      <c r="R275" s="23">
        <f>Tabla13[[#This Row],[Precio unitario]]*Tabla13[[#This Row],[Cantidad]]</f>
        <v>15288</v>
      </c>
      <c r="S275" s="14">
        <v>1574.664</v>
      </c>
    </row>
    <row r="276" spans="3:19" x14ac:dyDescent="0.25">
      <c r="C276" s="21">
        <v>1307</v>
      </c>
      <c r="D276" s="22">
        <v>43379</v>
      </c>
      <c r="E276" s="21">
        <v>6</v>
      </c>
      <c r="F276" t="s">
        <v>77</v>
      </c>
      <c r="G276" t="s">
        <v>78</v>
      </c>
      <c r="H276" t="s">
        <v>79</v>
      </c>
      <c r="I276" t="s">
        <v>80</v>
      </c>
      <c r="J276" t="s">
        <v>6</v>
      </c>
      <c r="K276" s="22">
        <v>43381</v>
      </c>
      <c r="L276" t="s">
        <v>62</v>
      </c>
      <c r="M276" t="s">
        <v>42</v>
      </c>
      <c r="N276" t="s">
        <v>69</v>
      </c>
      <c r="O276" t="s">
        <v>70</v>
      </c>
      <c r="P276" s="14">
        <v>178.5</v>
      </c>
      <c r="Q276">
        <v>44</v>
      </c>
      <c r="R276" s="23">
        <f>Tabla13[[#This Row],[Precio unitario]]*Tabla13[[#This Row],[Cantidad]]</f>
        <v>7854</v>
      </c>
      <c r="S276" s="14">
        <v>753.98400000000004</v>
      </c>
    </row>
    <row r="277" spans="3:19" x14ac:dyDescent="0.25">
      <c r="C277" s="21">
        <v>1309</v>
      </c>
      <c r="D277" s="22">
        <v>43377</v>
      </c>
      <c r="E277" s="21">
        <v>4</v>
      </c>
      <c r="F277" t="s">
        <v>47</v>
      </c>
      <c r="G277" t="s">
        <v>48</v>
      </c>
      <c r="H277" t="s">
        <v>48</v>
      </c>
      <c r="I277" t="s">
        <v>49</v>
      </c>
      <c r="J277" t="s">
        <v>50</v>
      </c>
      <c r="K277" s="22">
        <v>43379</v>
      </c>
      <c r="L277" t="s">
        <v>51</v>
      </c>
      <c r="M277" t="s">
        <v>52</v>
      </c>
      <c r="N277" t="s">
        <v>123</v>
      </c>
      <c r="O277" t="s">
        <v>96</v>
      </c>
      <c r="P277" s="14">
        <v>1134</v>
      </c>
      <c r="Q277">
        <v>82</v>
      </c>
      <c r="R277" s="23">
        <f>Tabla13[[#This Row],[Precio unitario]]*Tabla13[[#This Row],[Cantidad]]</f>
        <v>92988</v>
      </c>
      <c r="S277" s="14">
        <v>9763.7400000000016</v>
      </c>
    </row>
    <row r="278" spans="3:19" x14ac:dyDescent="0.25">
      <c r="C278" s="21">
        <v>1310</v>
      </c>
      <c r="D278" s="22">
        <v>43377</v>
      </c>
      <c r="E278" s="21">
        <v>4</v>
      </c>
      <c r="F278" t="s">
        <v>47</v>
      </c>
      <c r="G278" t="s">
        <v>48</v>
      </c>
      <c r="H278" t="s">
        <v>48</v>
      </c>
      <c r="I278" t="s">
        <v>49</v>
      </c>
      <c r="J278" t="s">
        <v>50</v>
      </c>
      <c r="K278" s="22">
        <v>43379</v>
      </c>
      <c r="L278" t="s">
        <v>51</v>
      </c>
      <c r="M278" t="s">
        <v>52</v>
      </c>
      <c r="N278" t="s">
        <v>124</v>
      </c>
      <c r="O278" t="s">
        <v>125</v>
      </c>
      <c r="P278" s="14">
        <v>98</v>
      </c>
      <c r="Q278">
        <v>29</v>
      </c>
      <c r="R278" s="23">
        <f>Tabla13[[#This Row],[Precio unitario]]*Tabla13[[#This Row],[Cantidad]]</f>
        <v>2842</v>
      </c>
      <c r="S278" s="14">
        <v>284.2</v>
      </c>
    </row>
    <row r="279" spans="3:19" x14ac:dyDescent="0.25">
      <c r="C279" s="21">
        <v>1312</v>
      </c>
      <c r="D279" s="22">
        <v>43381</v>
      </c>
      <c r="E279" s="21">
        <v>8</v>
      </c>
      <c r="F279" t="s">
        <v>58</v>
      </c>
      <c r="G279" t="s">
        <v>59</v>
      </c>
      <c r="H279" t="s">
        <v>60</v>
      </c>
      <c r="I279" t="s">
        <v>61</v>
      </c>
      <c r="J279" t="s">
        <v>6</v>
      </c>
      <c r="K279" s="22">
        <v>43383</v>
      </c>
      <c r="L279" t="s">
        <v>62</v>
      </c>
      <c r="M279" t="s">
        <v>52</v>
      </c>
      <c r="N279" t="s">
        <v>111</v>
      </c>
      <c r="O279" t="s">
        <v>112</v>
      </c>
      <c r="P279" s="14">
        <v>487.19999999999993</v>
      </c>
      <c r="Q279">
        <v>93</v>
      </c>
      <c r="R279" s="23">
        <f>Tabla13[[#This Row],[Precio unitario]]*Tabla13[[#This Row],[Cantidad]]</f>
        <v>45309.599999999991</v>
      </c>
      <c r="S279" s="14">
        <v>4395.0311999999994</v>
      </c>
    </row>
    <row r="280" spans="3:19" x14ac:dyDescent="0.25">
      <c r="C280" s="21">
        <v>1315</v>
      </c>
      <c r="D280" s="22">
        <v>43376</v>
      </c>
      <c r="E280" s="21">
        <v>3</v>
      </c>
      <c r="F280" t="s">
        <v>71</v>
      </c>
      <c r="G280" t="s">
        <v>72</v>
      </c>
      <c r="H280" t="s">
        <v>73</v>
      </c>
      <c r="I280" t="s">
        <v>39</v>
      </c>
      <c r="J280" t="s">
        <v>40</v>
      </c>
      <c r="K280" s="22">
        <v>43378</v>
      </c>
      <c r="L280" t="s">
        <v>41</v>
      </c>
      <c r="M280" t="s">
        <v>74</v>
      </c>
      <c r="N280" t="s">
        <v>113</v>
      </c>
      <c r="O280" t="s">
        <v>98</v>
      </c>
      <c r="P280" s="14">
        <v>140</v>
      </c>
      <c r="Q280">
        <v>11</v>
      </c>
      <c r="R280" s="23">
        <f>Tabla13[[#This Row],[Precio unitario]]*Tabla13[[#This Row],[Cantidad]]</f>
        <v>1540</v>
      </c>
      <c r="S280" s="14">
        <v>160.16000000000003</v>
      </c>
    </row>
    <row r="281" spans="3:19" x14ac:dyDescent="0.25">
      <c r="C281" s="21">
        <v>1316</v>
      </c>
      <c r="D281" s="22">
        <v>43376</v>
      </c>
      <c r="E281" s="21">
        <v>3</v>
      </c>
      <c r="F281" t="s">
        <v>71</v>
      </c>
      <c r="G281" t="s">
        <v>72</v>
      </c>
      <c r="H281" t="s">
        <v>73</v>
      </c>
      <c r="I281" t="s">
        <v>39</v>
      </c>
      <c r="J281" t="s">
        <v>40</v>
      </c>
      <c r="K281" s="22">
        <v>43378</v>
      </c>
      <c r="L281" t="s">
        <v>41</v>
      </c>
      <c r="M281" t="s">
        <v>74</v>
      </c>
      <c r="N281" t="s">
        <v>81</v>
      </c>
      <c r="O281" t="s">
        <v>82</v>
      </c>
      <c r="P281" s="14">
        <v>560</v>
      </c>
      <c r="Q281">
        <v>91</v>
      </c>
      <c r="R281" s="23">
        <f>Tabla13[[#This Row],[Precio unitario]]*Tabla13[[#This Row],[Cantidad]]</f>
        <v>50960</v>
      </c>
      <c r="S281" s="14">
        <v>5096</v>
      </c>
    </row>
    <row r="282" spans="3:19" x14ac:dyDescent="0.25">
      <c r="C282" s="21">
        <v>1320</v>
      </c>
      <c r="D282" s="22">
        <v>43383</v>
      </c>
      <c r="E282" s="21">
        <v>10</v>
      </c>
      <c r="F282" t="s">
        <v>88</v>
      </c>
      <c r="G282" t="s">
        <v>89</v>
      </c>
      <c r="H282" t="s">
        <v>90</v>
      </c>
      <c r="I282" t="s">
        <v>91</v>
      </c>
      <c r="J282" t="s">
        <v>50</v>
      </c>
      <c r="K282" s="22">
        <v>43385</v>
      </c>
      <c r="L282" t="s">
        <v>41</v>
      </c>
      <c r="M282" t="s">
        <v>52</v>
      </c>
      <c r="N282" t="s">
        <v>114</v>
      </c>
      <c r="O282" t="s">
        <v>46</v>
      </c>
      <c r="P282" s="14">
        <v>140</v>
      </c>
      <c r="Q282">
        <v>12</v>
      </c>
      <c r="R282" s="23">
        <f>Tabla13[[#This Row],[Precio unitario]]*Tabla13[[#This Row],[Cantidad]]</f>
        <v>1680</v>
      </c>
      <c r="S282" s="14">
        <v>173.04</v>
      </c>
    </row>
    <row r="283" spans="3:19" x14ac:dyDescent="0.25">
      <c r="C283" s="21">
        <v>1322</v>
      </c>
      <c r="D283" s="22">
        <v>43383</v>
      </c>
      <c r="E283" s="21">
        <v>10</v>
      </c>
      <c r="F283" t="s">
        <v>88</v>
      </c>
      <c r="G283" t="s">
        <v>89</v>
      </c>
      <c r="H283" t="s">
        <v>90</v>
      </c>
      <c r="I283" t="s">
        <v>91</v>
      </c>
      <c r="J283" t="s">
        <v>50</v>
      </c>
      <c r="K283" s="22"/>
      <c r="L283" t="s">
        <v>51</v>
      </c>
      <c r="N283" t="s">
        <v>45</v>
      </c>
      <c r="O283" t="s">
        <v>46</v>
      </c>
      <c r="P283" s="14">
        <v>49</v>
      </c>
      <c r="Q283">
        <v>78</v>
      </c>
      <c r="R283" s="23">
        <f>Tabla13[[#This Row],[Precio unitario]]*Tabla13[[#This Row],[Cantidad]]</f>
        <v>3822</v>
      </c>
      <c r="S283" s="14">
        <v>382.2</v>
      </c>
    </row>
    <row r="284" spans="3:19" x14ac:dyDescent="0.25">
      <c r="C284" s="21">
        <v>1323</v>
      </c>
      <c r="D284" s="22">
        <v>43384</v>
      </c>
      <c r="E284" s="21">
        <v>11</v>
      </c>
      <c r="F284" t="s">
        <v>99</v>
      </c>
      <c r="G284" t="s">
        <v>100</v>
      </c>
      <c r="H284" t="s">
        <v>100</v>
      </c>
      <c r="I284" t="s">
        <v>86</v>
      </c>
      <c r="J284" t="s">
        <v>87</v>
      </c>
      <c r="K284" s="22"/>
      <c r="L284" t="s">
        <v>62</v>
      </c>
      <c r="N284" t="s">
        <v>81</v>
      </c>
      <c r="O284" t="s">
        <v>82</v>
      </c>
      <c r="P284" s="14">
        <v>560</v>
      </c>
      <c r="Q284">
        <v>60</v>
      </c>
      <c r="R284" s="23">
        <f>Tabla13[[#This Row],[Precio unitario]]*Tabla13[[#This Row],[Cantidad]]</f>
        <v>33600</v>
      </c>
      <c r="S284" s="14">
        <v>3192</v>
      </c>
    </row>
    <row r="285" spans="3:19" x14ac:dyDescent="0.25">
      <c r="C285" s="21">
        <v>1324</v>
      </c>
      <c r="D285" s="22">
        <v>43374</v>
      </c>
      <c r="E285" s="21">
        <v>1</v>
      </c>
      <c r="F285" t="s">
        <v>101</v>
      </c>
      <c r="G285" t="s">
        <v>102</v>
      </c>
      <c r="H285" t="s">
        <v>103</v>
      </c>
      <c r="I285" t="s">
        <v>61</v>
      </c>
      <c r="J285" t="s">
        <v>6</v>
      </c>
      <c r="K285" s="22"/>
      <c r="L285" t="s">
        <v>62</v>
      </c>
      <c r="N285" t="s">
        <v>104</v>
      </c>
      <c r="O285" t="s">
        <v>105</v>
      </c>
      <c r="P285" s="14">
        <v>257.59999999999997</v>
      </c>
      <c r="Q285">
        <v>23</v>
      </c>
      <c r="R285" s="23">
        <f>Tabla13[[#This Row],[Precio unitario]]*Tabla13[[#This Row],[Cantidad]]</f>
        <v>5924.7999999999993</v>
      </c>
      <c r="S285" s="14">
        <v>610.25440000000003</v>
      </c>
    </row>
    <row r="286" spans="3:19" x14ac:dyDescent="0.25">
      <c r="C286" s="21">
        <v>1325</v>
      </c>
      <c r="D286" s="22">
        <v>43401</v>
      </c>
      <c r="E286" s="21">
        <v>28</v>
      </c>
      <c r="F286" t="s">
        <v>83</v>
      </c>
      <c r="G286" t="s">
        <v>84</v>
      </c>
      <c r="H286" t="s">
        <v>85</v>
      </c>
      <c r="I286" t="s">
        <v>86</v>
      </c>
      <c r="J286" t="s">
        <v>87</v>
      </c>
      <c r="K286" s="22">
        <v>43403</v>
      </c>
      <c r="L286" t="s">
        <v>62</v>
      </c>
      <c r="M286" t="s">
        <v>52</v>
      </c>
      <c r="N286" t="s">
        <v>57</v>
      </c>
      <c r="O286" t="s">
        <v>44</v>
      </c>
      <c r="P286" s="14">
        <v>644</v>
      </c>
      <c r="Q286">
        <v>34</v>
      </c>
      <c r="R286" s="23">
        <f>Tabla13[[#This Row],[Precio unitario]]*Tabla13[[#This Row],[Cantidad]]</f>
        <v>21896</v>
      </c>
      <c r="S286" s="14">
        <v>2211.4960000000001</v>
      </c>
    </row>
    <row r="287" spans="3:19" x14ac:dyDescent="0.25">
      <c r="C287" s="21">
        <v>1326</v>
      </c>
      <c r="D287" s="22">
        <v>43382</v>
      </c>
      <c r="E287" s="21">
        <v>9</v>
      </c>
      <c r="F287" t="s">
        <v>106</v>
      </c>
      <c r="G287" t="s">
        <v>107</v>
      </c>
      <c r="H287" t="s">
        <v>67</v>
      </c>
      <c r="I287" t="s">
        <v>108</v>
      </c>
      <c r="J287" t="s">
        <v>40</v>
      </c>
      <c r="K287" s="22">
        <v>43384</v>
      </c>
      <c r="L287" t="s">
        <v>51</v>
      </c>
      <c r="M287" t="s">
        <v>42</v>
      </c>
      <c r="N287" t="s">
        <v>75</v>
      </c>
      <c r="O287" t="s">
        <v>76</v>
      </c>
      <c r="P287" s="14">
        <v>135.1</v>
      </c>
      <c r="Q287">
        <v>89</v>
      </c>
      <c r="R287" s="23">
        <f>Tabla13[[#This Row],[Precio unitario]]*Tabla13[[#This Row],[Cantidad]]</f>
        <v>12023.9</v>
      </c>
      <c r="S287" s="14">
        <v>1214.4139</v>
      </c>
    </row>
    <row r="288" spans="3:19" x14ac:dyDescent="0.25">
      <c r="C288" s="21">
        <v>1327</v>
      </c>
      <c r="D288" s="22">
        <v>43379</v>
      </c>
      <c r="E288" s="21">
        <v>6</v>
      </c>
      <c r="F288" t="s">
        <v>77</v>
      </c>
      <c r="G288" t="s">
        <v>78</v>
      </c>
      <c r="H288" t="s">
        <v>79</v>
      </c>
      <c r="I288" t="s">
        <v>80</v>
      </c>
      <c r="J288" t="s">
        <v>6</v>
      </c>
      <c r="K288" s="22">
        <v>43381</v>
      </c>
      <c r="L288" t="s">
        <v>41</v>
      </c>
      <c r="M288" t="s">
        <v>52</v>
      </c>
      <c r="N288" t="s">
        <v>69</v>
      </c>
      <c r="O288" t="s">
        <v>70</v>
      </c>
      <c r="P288" s="14">
        <v>178.5</v>
      </c>
      <c r="Q288">
        <v>82</v>
      </c>
      <c r="R288" s="23">
        <f>Tabla13[[#This Row],[Precio unitario]]*Tabla13[[#This Row],[Cantidad]]</f>
        <v>14637</v>
      </c>
      <c r="S288" s="14">
        <v>1449.0630000000001</v>
      </c>
    </row>
    <row r="289" spans="3:19" x14ac:dyDescent="0.25">
      <c r="C289" s="21">
        <v>1328</v>
      </c>
      <c r="D289" s="22">
        <v>43381</v>
      </c>
      <c r="E289" s="21">
        <v>8</v>
      </c>
      <c r="F289" t="s">
        <v>58</v>
      </c>
      <c r="G289" t="s">
        <v>59</v>
      </c>
      <c r="H289" t="s">
        <v>60</v>
      </c>
      <c r="I289" t="s">
        <v>61</v>
      </c>
      <c r="J289" t="s">
        <v>6</v>
      </c>
      <c r="K289" s="22">
        <v>43383</v>
      </c>
      <c r="L289" t="s">
        <v>41</v>
      </c>
      <c r="M289" t="s">
        <v>42</v>
      </c>
      <c r="N289" t="s">
        <v>69</v>
      </c>
      <c r="O289" t="s">
        <v>70</v>
      </c>
      <c r="P289" s="14">
        <v>178.5</v>
      </c>
      <c r="Q289">
        <v>43</v>
      </c>
      <c r="R289" s="23">
        <f>Tabla13[[#This Row],[Precio unitario]]*Tabla13[[#This Row],[Cantidad]]</f>
        <v>7675.5</v>
      </c>
      <c r="S289" s="14">
        <v>736.84799999999996</v>
      </c>
    </row>
    <row r="290" spans="3:19" x14ac:dyDescent="0.25">
      <c r="C290" s="21">
        <v>1329</v>
      </c>
      <c r="D290" s="22">
        <v>43414</v>
      </c>
      <c r="E290" s="21">
        <v>10</v>
      </c>
      <c r="F290" t="s">
        <v>88</v>
      </c>
      <c r="G290" t="s">
        <v>89</v>
      </c>
      <c r="H290" t="s">
        <v>90</v>
      </c>
      <c r="I290" t="s">
        <v>91</v>
      </c>
      <c r="J290" t="s">
        <v>50</v>
      </c>
      <c r="K290" s="22">
        <v>43416</v>
      </c>
      <c r="L290" t="s">
        <v>51</v>
      </c>
      <c r="N290" t="s">
        <v>97</v>
      </c>
      <c r="O290" t="s">
        <v>98</v>
      </c>
      <c r="P290" s="14">
        <v>308</v>
      </c>
      <c r="Q290">
        <v>96</v>
      </c>
      <c r="R290" s="23">
        <f>Tabla13[[#This Row],[Precio unitario]]*Tabla13[[#This Row],[Cantidad]]</f>
        <v>29568</v>
      </c>
      <c r="S290" s="14">
        <v>3104.6400000000003</v>
      </c>
    </row>
    <row r="291" spans="3:19" x14ac:dyDescent="0.25">
      <c r="C291" s="21">
        <v>1330</v>
      </c>
      <c r="D291" s="22">
        <v>43414</v>
      </c>
      <c r="E291" s="21">
        <v>10</v>
      </c>
      <c r="F291" t="s">
        <v>88</v>
      </c>
      <c r="G291" t="s">
        <v>89</v>
      </c>
      <c r="H291" t="s">
        <v>90</v>
      </c>
      <c r="I291" t="s">
        <v>91</v>
      </c>
      <c r="J291" t="s">
        <v>50</v>
      </c>
      <c r="K291" s="22">
        <v>43416</v>
      </c>
      <c r="L291" t="s">
        <v>51</v>
      </c>
      <c r="N291" t="s">
        <v>63</v>
      </c>
      <c r="O291" t="s">
        <v>64</v>
      </c>
      <c r="P291" s="14">
        <v>128.79999999999998</v>
      </c>
      <c r="Q291">
        <v>34</v>
      </c>
      <c r="R291" s="23">
        <f>Tabla13[[#This Row],[Precio unitario]]*Tabla13[[#This Row],[Cantidad]]</f>
        <v>4379.2</v>
      </c>
      <c r="S291" s="14">
        <v>437.91999999999996</v>
      </c>
    </row>
    <row r="292" spans="3:19" x14ac:dyDescent="0.25">
      <c r="C292" s="21">
        <v>1331</v>
      </c>
      <c r="D292" s="22">
        <v>43415</v>
      </c>
      <c r="E292" s="21">
        <v>11</v>
      </c>
      <c r="F292" t="s">
        <v>99</v>
      </c>
      <c r="G292" t="s">
        <v>100</v>
      </c>
      <c r="H292" t="s">
        <v>100</v>
      </c>
      <c r="I292" t="s">
        <v>86</v>
      </c>
      <c r="J292" t="s">
        <v>87</v>
      </c>
      <c r="K292" s="22"/>
      <c r="L292" t="s">
        <v>62</v>
      </c>
      <c r="N292" t="s">
        <v>45</v>
      </c>
      <c r="O292" t="s">
        <v>46</v>
      </c>
      <c r="P292" s="14">
        <v>49</v>
      </c>
      <c r="Q292">
        <v>42</v>
      </c>
      <c r="R292" s="23">
        <f>Tabla13[[#This Row],[Precio unitario]]*Tabla13[[#This Row],[Cantidad]]</f>
        <v>2058</v>
      </c>
      <c r="S292" s="14">
        <v>211.97400000000002</v>
      </c>
    </row>
    <row r="293" spans="3:19" x14ac:dyDescent="0.25">
      <c r="C293" s="21">
        <v>1332</v>
      </c>
      <c r="D293" s="22">
        <v>43415</v>
      </c>
      <c r="E293" s="21">
        <v>11</v>
      </c>
      <c r="F293" t="s">
        <v>99</v>
      </c>
      <c r="G293" t="s">
        <v>100</v>
      </c>
      <c r="H293" t="s">
        <v>100</v>
      </c>
      <c r="I293" t="s">
        <v>86</v>
      </c>
      <c r="J293" t="s">
        <v>87</v>
      </c>
      <c r="K293" s="22"/>
      <c r="L293" t="s">
        <v>62</v>
      </c>
      <c r="N293" t="s">
        <v>92</v>
      </c>
      <c r="O293" t="s">
        <v>44</v>
      </c>
      <c r="P293" s="14">
        <v>41.86</v>
      </c>
      <c r="Q293">
        <v>100</v>
      </c>
      <c r="R293" s="23">
        <f>Tabla13[[#This Row],[Precio unitario]]*Tabla13[[#This Row],[Cantidad]]</f>
        <v>4186</v>
      </c>
      <c r="S293" s="14">
        <v>426.97200000000004</v>
      </c>
    </row>
    <row r="294" spans="3:19" x14ac:dyDescent="0.25">
      <c r="C294" s="21">
        <v>1333</v>
      </c>
      <c r="D294" s="22">
        <v>43405</v>
      </c>
      <c r="E294" s="21">
        <v>1</v>
      </c>
      <c r="F294" t="s">
        <v>101</v>
      </c>
      <c r="G294" t="s">
        <v>102</v>
      </c>
      <c r="H294" t="s">
        <v>103</v>
      </c>
      <c r="I294" t="s">
        <v>61</v>
      </c>
      <c r="J294" t="s">
        <v>6</v>
      </c>
      <c r="K294" s="22"/>
      <c r="N294" t="s">
        <v>56</v>
      </c>
      <c r="O294" t="s">
        <v>44</v>
      </c>
      <c r="P294" s="14">
        <v>252</v>
      </c>
      <c r="Q294">
        <v>42</v>
      </c>
      <c r="R294" s="23">
        <f>Tabla13[[#This Row],[Precio unitario]]*Tabla13[[#This Row],[Cantidad]]</f>
        <v>10584</v>
      </c>
      <c r="S294" s="14">
        <v>1068.9840000000002</v>
      </c>
    </row>
    <row r="295" spans="3:19" x14ac:dyDescent="0.25">
      <c r="C295" s="21">
        <v>1334</v>
      </c>
      <c r="D295" s="22">
        <v>43405</v>
      </c>
      <c r="E295" s="21">
        <v>1</v>
      </c>
      <c r="F295" t="s">
        <v>101</v>
      </c>
      <c r="G295" t="s">
        <v>102</v>
      </c>
      <c r="H295" t="s">
        <v>103</v>
      </c>
      <c r="I295" t="s">
        <v>61</v>
      </c>
      <c r="J295" t="s">
        <v>6</v>
      </c>
      <c r="K295" s="22"/>
      <c r="N295" t="s">
        <v>57</v>
      </c>
      <c r="O295" t="s">
        <v>44</v>
      </c>
      <c r="P295" s="14">
        <v>644</v>
      </c>
      <c r="Q295">
        <v>16</v>
      </c>
      <c r="R295" s="23">
        <f>Tabla13[[#This Row],[Precio unitario]]*Tabla13[[#This Row],[Cantidad]]</f>
        <v>10304</v>
      </c>
      <c r="S295" s="14">
        <v>989.18400000000008</v>
      </c>
    </row>
    <row r="296" spans="3:19" x14ac:dyDescent="0.25">
      <c r="C296" s="21">
        <v>1335</v>
      </c>
      <c r="D296" s="22">
        <v>43405</v>
      </c>
      <c r="E296" s="21">
        <v>1</v>
      </c>
      <c r="F296" t="s">
        <v>101</v>
      </c>
      <c r="G296" t="s">
        <v>102</v>
      </c>
      <c r="H296" t="s">
        <v>103</v>
      </c>
      <c r="I296" t="s">
        <v>61</v>
      </c>
      <c r="J296" t="s">
        <v>6</v>
      </c>
      <c r="K296" s="22"/>
      <c r="N296" t="s">
        <v>92</v>
      </c>
      <c r="O296" t="s">
        <v>44</v>
      </c>
      <c r="P296" s="14">
        <v>41.86</v>
      </c>
      <c r="Q296">
        <v>22</v>
      </c>
      <c r="R296" s="23">
        <f>Tabla13[[#This Row],[Precio unitario]]*Tabla13[[#This Row],[Cantidad]]</f>
        <v>920.92</v>
      </c>
      <c r="S296" s="14">
        <v>89.329239999999999</v>
      </c>
    </row>
    <row r="297" spans="3:19" x14ac:dyDescent="0.25">
      <c r="C297" s="21">
        <v>1336</v>
      </c>
      <c r="D297" s="22">
        <v>43432</v>
      </c>
      <c r="E297" s="21">
        <v>28</v>
      </c>
      <c r="F297" t="s">
        <v>83</v>
      </c>
      <c r="G297" t="s">
        <v>84</v>
      </c>
      <c r="H297" t="s">
        <v>85</v>
      </c>
      <c r="I297" t="s">
        <v>86</v>
      </c>
      <c r="J297" t="s">
        <v>87</v>
      </c>
      <c r="K297" s="22">
        <v>43434</v>
      </c>
      <c r="L297" t="s">
        <v>62</v>
      </c>
      <c r="M297" t="s">
        <v>52</v>
      </c>
      <c r="N297" t="s">
        <v>75</v>
      </c>
      <c r="O297" t="s">
        <v>76</v>
      </c>
      <c r="P297" s="14">
        <v>135.1</v>
      </c>
      <c r="Q297">
        <v>46</v>
      </c>
      <c r="R297" s="23">
        <f>Tabla13[[#This Row],[Precio unitario]]*Tabla13[[#This Row],[Cantidad]]</f>
        <v>6214.5999999999995</v>
      </c>
      <c r="S297" s="14">
        <v>640.10380000000009</v>
      </c>
    </row>
    <row r="298" spans="3:19" x14ac:dyDescent="0.25">
      <c r="C298" s="21">
        <v>1337</v>
      </c>
      <c r="D298" s="22">
        <v>43432</v>
      </c>
      <c r="E298" s="21">
        <v>28</v>
      </c>
      <c r="F298" t="s">
        <v>83</v>
      </c>
      <c r="G298" t="s">
        <v>84</v>
      </c>
      <c r="H298" t="s">
        <v>85</v>
      </c>
      <c r="I298" t="s">
        <v>86</v>
      </c>
      <c r="J298" t="s">
        <v>87</v>
      </c>
      <c r="K298" s="22">
        <v>43434</v>
      </c>
      <c r="L298" t="s">
        <v>62</v>
      </c>
      <c r="M298" t="s">
        <v>52</v>
      </c>
      <c r="N298" t="s">
        <v>104</v>
      </c>
      <c r="O298" t="s">
        <v>105</v>
      </c>
      <c r="P298" s="14">
        <v>257.59999999999997</v>
      </c>
      <c r="Q298">
        <v>100</v>
      </c>
      <c r="R298" s="23">
        <f>Tabla13[[#This Row],[Precio unitario]]*Tabla13[[#This Row],[Cantidad]]</f>
        <v>25759.999999999996</v>
      </c>
      <c r="S298" s="14">
        <v>2576</v>
      </c>
    </row>
    <row r="299" spans="3:19" x14ac:dyDescent="0.25">
      <c r="C299" s="21">
        <v>1338</v>
      </c>
      <c r="D299" s="22">
        <v>43413</v>
      </c>
      <c r="E299" s="21">
        <v>9</v>
      </c>
      <c r="F299" t="s">
        <v>106</v>
      </c>
      <c r="G299" t="s">
        <v>107</v>
      </c>
      <c r="H299" t="s">
        <v>67</v>
      </c>
      <c r="I299" t="s">
        <v>108</v>
      </c>
      <c r="J299" t="s">
        <v>40</v>
      </c>
      <c r="K299" s="22">
        <v>43415</v>
      </c>
      <c r="L299" t="s">
        <v>51</v>
      </c>
      <c r="M299" t="s">
        <v>42</v>
      </c>
      <c r="N299" t="s">
        <v>109</v>
      </c>
      <c r="O299" t="s">
        <v>110</v>
      </c>
      <c r="P299" s="14">
        <v>273</v>
      </c>
      <c r="Q299">
        <v>87</v>
      </c>
      <c r="R299" s="23">
        <f>Tabla13[[#This Row],[Precio unitario]]*Tabla13[[#This Row],[Cantidad]]</f>
        <v>23751</v>
      </c>
      <c r="S299" s="14">
        <v>2446.3530000000001</v>
      </c>
    </row>
    <row r="300" spans="3:19" x14ac:dyDescent="0.25">
      <c r="C300" s="21">
        <v>1339</v>
      </c>
      <c r="D300" s="22">
        <v>43413</v>
      </c>
      <c r="E300" s="21">
        <v>9</v>
      </c>
      <c r="F300" t="s">
        <v>106</v>
      </c>
      <c r="G300" t="s">
        <v>107</v>
      </c>
      <c r="H300" t="s">
        <v>67</v>
      </c>
      <c r="I300" t="s">
        <v>108</v>
      </c>
      <c r="J300" t="s">
        <v>40</v>
      </c>
      <c r="K300" s="22">
        <v>43415</v>
      </c>
      <c r="L300" t="s">
        <v>51</v>
      </c>
      <c r="M300" t="s">
        <v>42</v>
      </c>
      <c r="N300" t="s">
        <v>111</v>
      </c>
      <c r="O300" t="s">
        <v>112</v>
      </c>
      <c r="P300" s="14">
        <v>487.19999999999993</v>
      </c>
      <c r="Q300">
        <v>58</v>
      </c>
      <c r="R300" s="23">
        <f>Tabla13[[#This Row],[Precio unitario]]*Tabla13[[#This Row],[Cantidad]]</f>
        <v>28257.599999999995</v>
      </c>
      <c r="S300" s="14">
        <v>2882.2752</v>
      </c>
    </row>
    <row r="301" spans="3:19" x14ac:dyDescent="0.25">
      <c r="C301" s="21">
        <v>1340</v>
      </c>
      <c r="D301" s="22">
        <v>43410</v>
      </c>
      <c r="E301" s="21">
        <v>6</v>
      </c>
      <c r="F301" t="s">
        <v>77</v>
      </c>
      <c r="G301" t="s">
        <v>78</v>
      </c>
      <c r="H301" t="s">
        <v>79</v>
      </c>
      <c r="I301" t="s">
        <v>80</v>
      </c>
      <c r="J301" t="s">
        <v>6</v>
      </c>
      <c r="K301" s="22">
        <v>43412</v>
      </c>
      <c r="L301" t="s">
        <v>41</v>
      </c>
      <c r="M301" t="s">
        <v>52</v>
      </c>
      <c r="N301" t="s">
        <v>43</v>
      </c>
      <c r="O301" t="s">
        <v>44</v>
      </c>
      <c r="P301" s="14">
        <v>196</v>
      </c>
      <c r="Q301">
        <v>85</v>
      </c>
      <c r="R301" s="23">
        <f>Tabla13[[#This Row],[Precio unitario]]*Tabla13[[#This Row],[Cantidad]]</f>
        <v>16660</v>
      </c>
      <c r="S301" s="14">
        <v>1682.6599999999999</v>
      </c>
    </row>
    <row r="302" spans="3:19" x14ac:dyDescent="0.25">
      <c r="C302" s="21">
        <v>1341</v>
      </c>
      <c r="D302" s="22">
        <v>43412</v>
      </c>
      <c r="E302" s="21">
        <v>8</v>
      </c>
      <c r="F302" t="s">
        <v>58</v>
      </c>
      <c r="G302" t="s">
        <v>59</v>
      </c>
      <c r="H302" t="s">
        <v>60</v>
      </c>
      <c r="I302" t="s">
        <v>61</v>
      </c>
      <c r="J302" t="s">
        <v>6</v>
      </c>
      <c r="K302" s="22">
        <v>43414</v>
      </c>
      <c r="L302" t="s">
        <v>41</v>
      </c>
      <c r="M302" t="s">
        <v>42</v>
      </c>
      <c r="N302" t="s">
        <v>81</v>
      </c>
      <c r="O302" t="s">
        <v>82</v>
      </c>
      <c r="P302" s="14">
        <v>560</v>
      </c>
      <c r="Q302">
        <v>28</v>
      </c>
      <c r="R302" s="23">
        <f>Tabla13[[#This Row],[Precio unitario]]*Tabla13[[#This Row],[Cantidad]]</f>
        <v>15680</v>
      </c>
      <c r="S302" s="14">
        <v>1552.32</v>
      </c>
    </row>
    <row r="303" spans="3:19" x14ac:dyDescent="0.25">
      <c r="C303" s="21">
        <v>1342</v>
      </c>
      <c r="D303" s="22">
        <v>43412</v>
      </c>
      <c r="E303" s="21">
        <v>8</v>
      </c>
      <c r="F303" t="s">
        <v>58</v>
      </c>
      <c r="G303" t="s">
        <v>59</v>
      </c>
      <c r="H303" t="s">
        <v>60</v>
      </c>
      <c r="I303" t="s">
        <v>61</v>
      </c>
      <c r="J303" t="s">
        <v>6</v>
      </c>
      <c r="K303" s="22">
        <v>43414</v>
      </c>
      <c r="L303" t="s">
        <v>41</v>
      </c>
      <c r="M303" t="s">
        <v>42</v>
      </c>
      <c r="N303" t="s">
        <v>63</v>
      </c>
      <c r="O303" t="s">
        <v>64</v>
      </c>
      <c r="P303" s="14">
        <v>128.79999999999998</v>
      </c>
      <c r="Q303">
        <v>19</v>
      </c>
      <c r="R303" s="23">
        <f>Tabla13[[#This Row],[Precio unitario]]*Tabla13[[#This Row],[Cantidad]]</f>
        <v>2447.1999999999998</v>
      </c>
      <c r="S303" s="14">
        <v>239.82560000000001</v>
      </c>
    </row>
    <row r="304" spans="3:19" x14ac:dyDescent="0.25">
      <c r="C304" s="21">
        <v>1343</v>
      </c>
      <c r="D304" s="22">
        <v>43429</v>
      </c>
      <c r="E304" s="21">
        <v>25</v>
      </c>
      <c r="F304" t="s">
        <v>115</v>
      </c>
      <c r="G304" t="s">
        <v>89</v>
      </c>
      <c r="H304" t="s">
        <v>90</v>
      </c>
      <c r="I304" t="s">
        <v>91</v>
      </c>
      <c r="J304" t="s">
        <v>50</v>
      </c>
      <c r="K304" s="22">
        <v>43431</v>
      </c>
      <c r="L304" t="s">
        <v>51</v>
      </c>
      <c r="M304" t="s">
        <v>74</v>
      </c>
      <c r="N304" t="s">
        <v>120</v>
      </c>
      <c r="O304" t="s">
        <v>64</v>
      </c>
      <c r="P304" s="14">
        <v>140</v>
      </c>
      <c r="Q304">
        <v>99</v>
      </c>
      <c r="R304" s="23">
        <f>Tabla13[[#This Row],[Precio unitario]]*Tabla13[[#This Row],[Cantidad]]</f>
        <v>13860</v>
      </c>
      <c r="S304" s="14">
        <v>1441.44</v>
      </c>
    </row>
    <row r="305" spans="3:19" x14ac:dyDescent="0.25">
      <c r="C305" s="21">
        <v>1344</v>
      </c>
      <c r="D305" s="22">
        <v>43430</v>
      </c>
      <c r="E305" s="21">
        <v>26</v>
      </c>
      <c r="F305" t="s">
        <v>116</v>
      </c>
      <c r="G305" t="s">
        <v>100</v>
      </c>
      <c r="H305" t="s">
        <v>100</v>
      </c>
      <c r="I305" t="s">
        <v>86</v>
      </c>
      <c r="J305" t="s">
        <v>87</v>
      </c>
      <c r="K305" s="22">
        <v>43432</v>
      </c>
      <c r="L305" t="s">
        <v>62</v>
      </c>
      <c r="M305" t="s">
        <v>52</v>
      </c>
      <c r="N305" t="s">
        <v>121</v>
      </c>
      <c r="O305" t="s">
        <v>122</v>
      </c>
      <c r="P305" s="14">
        <v>298.90000000000003</v>
      </c>
      <c r="Q305">
        <v>69</v>
      </c>
      <c r="R305" s="23">
        <f>Tabla13[[#This Row],[Precio unitario]]*Tabla13[[#This Row],[Cantidad]]</f>
        <v>20624.100000000002</v>
      </c>
      <c r="S305" s="14">
        <v>2144.9064000000008</v>
      </c>
    </row>
    <row r="306" spans="3:19" x14ac:dyDescent="0.25">
      <c r="C306" s="21">
        <v>1345</v>
      </c>
      <c r="D306" s="22">
        <v>43430</v>
      </c>
      <c r="E306" s="21">
        <v>26</v>
      </c>
      <c r="F306" t="s">
        <v>116</v>
      </c>
      <c r="G306" t="s">
        <v>100</v>
      </c>
      <c r="H306" t="s">
        <v>100</v>
      </c>
      <c r="I306" t="s">
        <v>86</v>
      </c>
      <c r="J306" t="s">
        <v>87</v>
      </c>
      <c r="K306" s="22">
        <v>43432</v>
      </c>
      <c r="L306" t="s">
        <v>62</v>
      </c>
      <c r="M306" t="s">
        <v>52</v>
      </c>
      <c r="N306" t="s">
        <v>75</v>
      </c>
      <c r="O306" t="s">
        <v>76</v>
      </c>
      <c r="P306" s="14">
        <v>135.1</v>
      </c>
      <c r="Q306">
        <v>37</v>
      </c>
      <c r="R306" s="23">
        <f>Tabla13[[#This Row],[Precio unitario]]*Tabla13[[#This Row],[Cantidad]]</f>
        <v>4998.7</v>
      </c>
      <c r="S306" s="14">
        <v>474.87650000000002</v>
      </c>
    </row>
    <row r="307" spans="3:19" x14ac:dyDescent="0.25">
      <c r="C307" s="21">
        <v>1346</v>
      </c>
      <c r="D307" s="22">
        <v>43430</v>
      </c>
      <c r="E307" s="21">
        <v>26</v>
      </c>
      <c r="F307" t="s">
        <v>116</v>
      </c>
      <c r="G307" t="s">
        <v>100</v>
      </c>
      <c r="H307" t="s">
        <v>100</v>
      </c>
      <c r="I307" t="s">
        <v>86</v>
      </c>
      <c r="J307" t="s">
        <v>87</v>
      </c>
      <c r="K307" s="22">
        <v>43432</v>
      </c>
      <c r="L307" t="s">
        <v>62</v>
      </c>
      <c r="M307" t="s">
        <v>52</v>
      </c>
      <c r="N307" t="s">
        <v>104</v>
      </c>
      <c r="O307" t="s">
        <v>105</v>
      </c>
      <c r="P307" s="14">
        <v>257.59999999999997</v>
      </c>
      <c r="Q307">
        <v>64</v>
      </c>
      <c r="R307" s="23">
        <f>Tabla13[[#This Row],[Precio unitario]]*Tabla13[[#This Row],[Cantidad]]</f>
        <v>16486.399999999998</v>
      </c>
      <c r="S307" s="14">
        <v>1665.1263999999999</v>
      </c>
    </row>
    <row r="308" spans="3:19" x14ac:dyDescent="0.25">
      <c r="C308" s="21">
        <v>1347</v>
      </c>
      <c r="D308" s="22">
        <v>43433</v>
      </c>
      <c r="E308" s="21">
        <v>29</v>
      </c>
      <c r="F308" t="s">
        <v>65</v>
      </c>
      <c r="G308" t="s">
        <v>66</v>
      </c>
      <c r="H308" t="s">
        <v>67</v>
      </c>
      <c r="I308" t="s">
        <v>68</v>
      </c>
      <c r="J308" t="s">
        <v>40</v>
      </c>
      <c r="K308" s="22">
        <v>43435</v>
      </c>
      <c r="L308" t="s">
        <v>41</v>
      </c>
      <c r="M308" t="s">
        <v>42</v>
      </c>
      <c r="N308" t="s">
        <v>43</v>
      </c>
      <c r="O308" t="s">
        <v>44</v>
      </c>
      <c r="P308" s="14">
        <v>196</v>
      </c>
      <c r="Q308">
        <v>38</v>
      </c>
      <c r="R308" s="23">
        <f>Tabla13[[#This Row],[Precio unitario]]*Tabla13[[#This Row],[Cantidad]]</f>
        <v>7448</v>
      </c>
      <c r="S308" s="14">
        <v>774.5920000000001</v>
      </c>
    </row>
    <row r="309" spans="3:19" x14ac:dyDescent="0.25">
      <c r="C309" s="21">
        <v>1348</v>
      </c>
      <c r="D309" s="22">
        <v>43410</v>
      </c>
      <c r="E309" s="21">
        <v>6</v>
      </c>
      <c r="F309" t="s">
        <v>77</v>
      </c>
      <c r="G309" t="s">
        <v>78</v>
      </c>
      <c r="H309" t="s">
        <v>79</v>
      </c>
      <c r="I309" t="s">
        <v>80</v>
      </c>
      <c r="J309" t="s">
        <v>6</v>
      </c>
      <c r="K309" s="22">
        <v>43412</v>
      </c>
      <c r="L309" t="s">
        <v>62</v>
      </c>
      <c r="M309" t="s">
        <v>42</v>
      </c>
      <c r="N309" t="s">
        <v>69</v>
      </c>
      <c r="O309" t="s">
        <v>70</v>
      </c>
      <c r="P309" s="14">
        <v>178.5</v>
      </c>
      <c r="Q309">
        <v>15</v>
      </c>
      <c r="R309" s="23">
        <f>Tabla13[[#This Row],[Precio unitario]]*Tabla13[[#This Row],[Cantidad]]</f>
        <v>2677.5</v>
      </c>
      <c r="S309" s="14">
        <v>259.71749999999997</v>
      </c>
    </row>
    <row r="310" spans="3:19" x14ac:dyDescent="0.25">
      <c r="C310" s="21">
        <v>1350</v>
      </c>
      <c r="D310" s="22">
        <v>43408</v>
      </c>
      <c r="E310" s="21">
        <v>4</v>
      </c>
      <c r="F310" t="s">
        <v>47</v>
      </c>
      <c r="G310" t="s">
        <v>48</v>
      </c>
      <c r="H310" t="s">
        <v>48</v>
      </c>
      <c r="I310" t="s">
        <v>49</v>
      </c>
      <c r="J310" t="s">
        <v>50</v>
      </c>
      <c r="K310" s="22">
        <v>43410</v>
      </c>
      <c r="L310" t="s">
        <v>51</v>
      </c>
      <c r="M310" t="s">
        <v>52</v>
      </c>
      <c r="N310" t="s">
        <v>123</v>
      </c>
      <c r="O310" t="s">
        <v>96</v>
      </c>
      <c r="P310" s="14">
        <v>1134</v>
      </c>
      <c r="Q310">
        <v>52</v>
      </c>
      <c r="R310" s="23">
        <f>Tabla13[[#This Row],[Precio unitario]]*Tabla13[[#This Row],[Cantidad]]</f>
        <v>58968</v>
      </c>
      <c r="S310" s="14">
        <v>5778.8640000000005</v>
      </c>
    </row>
    <row r="311" spans="3:19" x14ac:dyDescent="0.25">
      <c r="C311" s="21">
        <v>1351</v>
      </c>
      <c r="D311" s="22">
        <v>43408</v>
      </c>
      <c r="E311" s="21">
        <v>4</v>
      </c>
      <c r="F311" t="s">
        <v>47</v>
      </c>
      <c r="G311" t="s">
        <v>48</v>
      </c>
      <c r="H311" t="s">
        <v>48</v>
      </c>
      <c r="I311" t="s">
        <v>49</v>
      </c>
      <c r="J311" t="s">
        <v>50</v>
      </c>
      <c r="K311" s="22">
        <v>43410</v>
      </c>
      <c r="L311" t="s">
        <v>51</v>
      </c>
      <c r="M311" t="s">
        <v>52</v>
      </c>
      <c r="N311" t="s">
        <v>124</v>
      </c>
      <c r="O311" t="s">
        <v>125</v>
      </c>
      <c r="P311" s="14">
        <v>98</v>
      </c>
      <c r="Q311">
        <v>37</v>
      </c>
      <c r="R311" s="23">
        <f>Tabla13[[#This Row],[Precio unitario]]*Tabla13[[#This Row],[Cantidad]]</f>
        <v>3626</v>
      </c>
      <c r="S311" s="14">
        <v>355.34800000000001</v>
      </c>
    </row>
    <row r="312" spans="3:19" x14ac:dyDescent="0.25">
      <c r="C312" s="21">
        <v>1353</v>
      </c>
      <c r="D312" s="22">
        <v>43412</v>
      </c>
      <c r="E312" s="21">
        <v>8</v>
      </c>
      <c r="F312" t="s">
        <v>58</v>
      </c>
      <c r="G312" t="s">
        <v>59</v>
      </c>
      <c r="H312" t="s">
        <v>60</v>
      </c>
      <c r="I312" t="s">
        <v>61</v>
      </c>
      <c r="J312" t="s">
        <v>6</v>
      </c>
      <c r="K312" s="22">
        <v>43414</v>
      </c>
      <c r="L312" t="s">
        <v>62</v>
      </c>
      <c r="M312" t="s">
        <v>52</v>
      </c>
      <c r="N312" t="s">
        <v>111</v>
      </c>
      <c r="O312" t="s">
        <v>112</v>
      </c>
      <c r="P312" s="14">
        <v>487.19999999999993</v>
      </c>
      <c r="Q312">
        <v>24</v>
      </c>
      <c r="R312" s="23">
        <f>Tabla13[[#This Row],[Precio unitario]]*Tabla13[[#This Row],[Cantidad]]</f>
        <v>11692.8</v>
      </c>
      <c r="S312" s="14">
        <v>1122.5087999999998</v>
      </c>
    </row>
    <row r="313" spans="3:19" x14ac:dyDescent="0.25">
      <c r="C313" s="21">
        <v>1356</v>
      </c>
      <c r="D313" s="22">
        <v>43407</v>
      </c>
      <c r="E313" s="21">
        <v>3</v>
      </c>
      <c r="F313" t="s">
        <v>71</v>
      </c>
      <c r="G313" t="s">
        <v>72</v>
      </c>
      <c r="H313" t="s">
        <v>73</v>
      </c>
      <c r="I313" t="s">
        <v>39</v>
      </c>
      <c r="J313" t="s">
        <v>40</v>
      </c>
      <c r="K313" s="22">
        <v>43409</v>
      </c>
      <c r="L313" t="s">
        <v>41</v>
      </c>
      <c r="M313" t="s">
        <v>74</v>
      </c>
      <c r="N313" t="s">
        <v>113</v>
      </c>
      <c r="O313" t="s">
        <v>98</v>
      </c>
      <c r="P313" s="14">
        <v>140</v>
      </c>
      <c r="Q313">
        <v>36</v>
      </c>
      <c r="R313" s="23">
        <f>Tabla13[[#This Row],[Precio unitario]]*Tabla13[[#This Row],[Cantidad]]</f>
        <v>5040</v>
      </c>
      <c r="S313" s="14">
        <v>519.12</v>
      </c>
    </row>
    <row r="314" spans="3:19" x14ac:dyDescent="0.25">
      <c r="C314" s="21">
        <v>1357</v>
      </c>
      <c r="D314" s="22">
        <v>43407</v>
      </c>
      <c r="E314" s="21">
        <v>3</v>
      </c>
      <c r="F314" t="s">
        <v>71</v>
      </c>
      <c r="G314" t="s">
        <v>72</v>
      </c>
      <c r="H314" t="s">
        <v>73</v>
      </c>
      <c r="I314" t="s">
        <v>39</v>
      </c>
      <c r="J314" t="s">
        <v>40</v>
      </c>
      <c r="K314" s="22">
        <v>43409</v>
      </c>
      <c r="L314" t="s">
        <v>41</v>
      </c>
      <c r="M314" t="s">
        <v>74</v>
      </c>
      <c r="N314" t="s">
        <v>81</v>
      </c>
      <c r="O314" t="s">
        <v>82</v>
      </c>
      <c r="P314" s="14">
        <v>560</v>
      </c>
      <c r="Q314">
        <v>24</v>
      </c>
      <c r="R314" s="23">
        <f>Tabla13[[#This Row],[Precio unitario]]*Tabla13[[#This Row],[Cantidad]]</f>
        <v>13440</v>
      </c>
      <c r="S314" s="14">
        <v>1344</v>
      </c>
    </row>
    <row r="315" spans="3:19" x14ac:dyDescent="0.25">
      <c r="C315" s="21">
        <v>1361</v>
      </c>
      <c r="D315" s="22">
        <v>43414</v>
      </c>
      <c r="E315" s="21">
        <v>10</v>
      </c>
      <c r="F315" t="s">
        <v>88</v>
      </c>
      <c r="G315" t="s">
        <v>89</v>
      </c>
      <c r="H315" t="s">
        <v>90</v>
      </c>
      <c r="I315" t="s">
        <v>91</v>
      </c>
      <c r="J315" t="s">
        <v>50</v>
      </c>
      <c r="K315" s="22">
        <v>43416</v>
      </c>
      <c r="L315" t="s">
        <v>41</v>
      </c>
      <c r="M315" t="s">
        <v>52</v>
      </c>
      <c r="N315" t="s">
        <v>114</v>
      </c>
      <c r="O315" t="s">
        <v>46</v>
      </c>
      <c r="P315" s="14">
        <v>140</v>
      </c>
      <c r="Q315">
        <v>20</v>
      </c>
      <c r="R315" s="23">
        <f>Tabla13[[#This Row],[Precio unitario]]*Tabla13[[#This Row],[Cantidad]]</f>
        <v>2800</v>
      </c>
      <c r="S315" s="14">
        <v>280</v>
      </c>
    </row>
    <row r="316" spans="3:19" x14ac:dyDescent="0.25">
      <c r="C316" s="21">
        <v>1363</v>
      </c>
      <c r="D316" s="22">
        <v>43414</v>
      </c>
      <c r="E316" s="21">
        <v>10</v>
      </c>
      <c r="F316" t="s">
        <v>88</v>
      </c>
      <c r="G316" t="s">
        <v>89</v>
      </c>
      <c r="H316" t="s">
        <v>90</v>
      </c>
      <c r="I316" t="s">
        <v>91</v>
      </c>
      <c r="J316" t="s">
        <v>50</v>
      </c>
      <c r="K316" s="22"/>
      <c r="L316" t="s">
        <v>51</v>
      </c>
      <c r="N316" t="s">
        <v>45</v>
      </c>
      <c r="O316" t="s">
        <v>46</v>
      </c>
      <c r="P316" s="14">
        <v>49</v>
      </c>
      <c r="Q316">
        <v>11</v>
      </c>
      <c r="R316" s="23">
        <f>Tabla13[[#This Row],[Precio unitario]]*Tabla13[[#This Row],[Cantidad]]</f>
        <v>539</v>
      </c>
      <c r="S316" s="14">
        <v>52.283000000000001</v>
      </c>
    </row>
    <row r="317" spans="3:19" x14ac:dyDescent="0.25">
      <c r="C317" s="21">
        <v>1364</v>
      </c>
      <c r="D317" s="22">
        <v>43415</v>
      </c>
      <c r="E317" s="21">
        <v>11</v>
      </c>
      <c r="F317" t="s">
        <v>99</v>
      </c>
      <c r="G317" t="s">
        <v>100</v>
      </c>
      <c r="H317" t="s">
        <v>100</v>
      </c>
      <c r="I317" t="s">
        <v>86</v>
      </c>
      <c r="J317" t="s">
        <v>87</v>
      </c>
      <c r="K317" s="22"/>
      <c r="L317" t="s">
        <v>62</v>
      </c>
      <c r="N317" t="s">
        <v>81</v>
      </c>
      <c r="O317" t="s">
        <v>82</v>
      </c>
      <c r="P317" s="14">
        <v>560</v>
      </c>
      <c r="Q317">
        <v>78</v>
      </c>
      <c r="R317" s="23">
        <f>Tabla13[[#This Row],[Precio unitario]]*Tabla13[[#This Row],[Cantidad]]</f>
        <v>43680</v>
      </c>
      <c r="S317" s="14">
        <v>4193.28</v>
      </c>
    </row>
    <row r="318" spans="3:19" x14ac:dyDescent="0.25">
      <c r="C318" s="21">
        <v>1365</v>
      </c>
      <c r="D318" s="22">
        <v>43405</v>
      </c>
      <c r="E318" s="21">
        <v>1</v>
      </c>
      <c r="F318" t="s">
        <v>101</v>
      </c>
      <c r="G318" t="s">
        <v>102</v>
      </c>
      <c r="H318" t="s">
        <v>103</v>
      </c>
      <c r="I318" t="s">
        <v>61</v>
      </c>
      <c r="J318" t="s">
        <v>6</v>
      </c>
      <c r="K318" s="22"/>
      <c r="L318" t="s">
        <v>62</v>
      </c>
      <c r="N318" t="s">
        <v>104</v>
      </c>
      <c r="O318" t="s">
        <v>105</v>
      </c>
      <c r="P318" s="14">
        <v>257.59999999999997</v>
      </c>
      <c r="Q318">
        <v>76</v>
      </c>
      <c r="R318" s="23">
        <f>Tabla13[[#This Row],[Precio unitario]]*Tabla13[[#This Row],[Cantidad]]</f>
        <v>19577.599999999999</v>
      </c>
      <c r="S318" s="14">
        <v>2016.4928</v>
      </c>
    </row>
    <row r="319" spans="3:19" x14ac:dyDescent="0.25">
      <c r="C319" s="21">
        <v>1366</v>
      </c>
      <c r="D319" s="22">
        <v>43432</v>
      </c>
      <c r="E319" s="21">
        <v>28</v>
      </c>
      <c r="F319" t="s">
        <v>83</v>
      </c>
      <c r="G319" t="s">
        <v>84</v>
      </c>
      <c r="H319" t="s">
        <v>85</v>
      </c>
      <c r="I319" t="s">
        <v>86</v>
      </c>
      <c r="J319" t="s">
        <v>87</v>
      </c>
      <c r="K319" s="22">
        <v>43434</v>
      </c>
      <c r="L319" t="s">
        <v>62</v>
      </c>
      <c r="M319" t="s">
        <v>52</v>
      </c>
      <c r="N319" t="s">
        <v>57</v>
      </c>
      <c r="O319" t="s">
        <v>44</v>
      </c>
      <c r="P319" s="14">
        <v>644</v>
      </c>
      <c r="Q319">
        <v>57</v>
      </c>
      <c r="R319" s="23">
        <f>Tabla13[[#This Row],[Precio unitario]]*Tabla13[[#This Row],[Cantidad]]</f>
        <v>36708</v>
      </c>
      <c r="S319" s="14">
        <v>3817.6319999999996</v>
      </c>
    </row>
    <row r="320" spans="3:19" x14ac:dyDescent="0.25">
      <c r="C320" s="21">
        <v>1367</v>
      </c>
      <c r="D320" s="22">
        <v>43413</v>
      </c>
      <c r="E320" s="21">
        <v>9</v>
      </c>
      <c r="F320" t="s">
        <v>106</v>
      </c>
      <c r="G320" t="s">
        <v>107</v>
      </c>
      <c r="H320" t="s">
        <v>67</v>
      </c>
      <c r="I320" t="s">
        <v>108</v>
      </c>
      <c r="J320" t="s">
        <v>40</v>
      </c>
      <c r="K320" s="22">
        <v>43415</v>
      </c>
      <c r="L320" t="s">
        <v>51</v>
      </c>
      <c r="M320" t="s">
        <v>42</v>
      </c>
      <c r="N320" t="s">
        <v>75</v>
      </c>
      <c r="O320" t="s">
        <v>76</v>
      </c>
      <c r="P320" s="14">
        <v>135.1</v>
      </c>
      <c r="Q320">
        <v>14</v>
      </c>
      <c r="R320" s="23">
        <f>Tabla13[[#This Row],[Precio unitario]]*Tabla13[[#This Row],[Cantidad]]</f>
        <v>1891.3999999999999</v>
      </c>
      <c r="S320" s="14">
        <v>181.5744</v>
      </c>
    </row>
    <row r="321" spans="3:19" x14ac:dyDescent="0.25">
      <c r="C321" s="21">
        <v>1368</v>
      </c>
      <c r="D321" s="22">
        <v>43461</v>
      </c>
      <c r="E321" s="21">
        <v>27</v>
      </c>
      <c r="F321" t="s">
        <v>36</v>
      </c>
      <c r="G321" t="s">
        <v>37</v>
      </c>
      <c r="H321" t="s">
        <v>38</v>
      </c>
      <c r="I321" t="s">
        <v>39</v>
      </c>
      <c r="J321" t="s">
        <v>40</v>
      </c>
      <c r="K321" s="22">
        <v>43463</v>
      </c>
      <c r="L321" t="s">
        <v>41</v>
      </c>
      <c r="M321" t="s">
        <v>42</v>
      </c>
      <c r="N321" t="s">
        <v>43</v>
      </c>
      <c r="O321" t="s">
        <v>44</v>
      </c>
      <c r="P321" s="14">
        <v>196</v>
      </c>
      <c r="Q321">
        <v>14</v>
      </c>
      <c r="R321" s="23">
        <f>Tabla13[[#This Row],[Precio unitario]]*Tabla13[[#This Row],[Cantidad]]</f>
        <v>2744</v>
      </c>
      <c r="S321" s="14">
        <v>277.14400000000006</v>
      </c>
    </row>
    <row r="322" spans="3:19" x14ac:dyDescent="0.25">
      <c r="C322" s="21">
        <v>1369</v>
      </c>
      <c r="D322" s="22">
        <v>43461</v>
      </c>
      <c r="E322" s="21">
        <v>27</v>
      </c>
      <c r="F322" t="s">
        <v>36</v>
      </c>
      <c r="G322" t="s">
        <v>37</v>
      </c>
      <c r="H322" t="s">
        <v>38</v>
      </c>
      <c r="I322" t="s">
        <v>39</v>
      </c>
      <c r="J322" t="s">
        <v>40</v>
      </c>
      <c r="K322" s="22">
        <v>43463</v>
      </c>
      <c r="L322" t="s">
        <v>41</v>
      </c>
      <c r="M322" t="s">
        <v>42</v>
      </c>
      <c r="N322" t="s">
        <v>45</v>
      </c>
      <c r="O322" t="s">
        <v>46</v>
      </c>
      <c r="P322" s="14">
        <v>49</v>
      </c>
      <c r="Q322">
        <v>70</v>
      </c>
      <c r="R322" s="23">
        <f>Tabla13[[#This Row],[Precio unitario]]*Tabla13[[#This Row],[Cantidad]]</f>
        <v>3430</v>
      </c>
      <c r="S322" s="14">
        <v>353.28999999999996</v>
      </c>
    </row>
    <row r="323" spans="3:19" x14ac:dyDescent="0.25">
      <c r="C323" s="21">
        <v>1370</v>
      </c>
      <c r="D323" s="22">
        <v>43438</v>
      </c>
      <c r="E323" s="21">
        <v>4</v>
      </c>
      <c r="F323" t="s">
        <v>47</v>
      </c>
      <c r="G323" t="s">
        <v>48</v>
      </c>
      <c r="H323" t="s">
        <v>48</v>
      </c>
      <c r="I323" t="s">
        <v>49</v>
      </c>
      <c r="J323" t="s">
        <v>50</v>
      </c>
      <c r="K323" s="22">
        <v>43440</v>
      </c>
      <c r="L323" t="s">
        <v>51</v>
      </c>
      <c r="M323" t="s">
        <v>52</v>
      </c>
      <c r="N323" t="s">
        <v>53</v>
      </c>
      <c r="O323" t="s">
        <v>46</v>
      </c>
      <c r="P323" s="14">
        <v>420</v>
      </c>
      <c r="Q323">
        <v>100</v>
      </c>
      <c r="R323" s="23">
        <f>Tabla13[[#This Row],[Precio unitario]]*Tabla13[[#This Row],[Cantidad]]</f>
        <v>42000</v>
      </c>
      <c r="S323" s="14">
        <v>4074</v>
      </c>
    </row>
    <row r="324" spans="3:19" x14ac:dyDescent="0.25">
      <c r="C324" s="21">
        <v>1371</v>
      </c>
      <c r="D324" s="22">
        <v>43438</v>
      </c>
      <c r="E324" s="21">
        <v>4</v>
      </c>
      <c r="F324" t="s">
        <v>47</v>
      </c>
      <c r="G324" t="s">
        <v>48</v>
      </c>
      <c r="H324" t="s">
        <v>48</v>
      </c>
      <c r="I324" t="s">
        <v>49</v>
      </c>
      <c r="J324" t="s">
        <v>50</v>
      </c>
      <c r="K324" s="22">
        <v>43440</v>
      </c>
      <c r="L324" t="s">
        <v>51</v>
      </c>
      <c r="M324" t="s">
        <v>52</v>
      </c>
      <c r="N324" t="s">
        <v>54</v>
      </c>
      <c r="O324" t="s">
        <v>46</v>
      </c>
      <c r="P324" s="14">
        <v>742</v>
      </c>
      <c r="Q324">
        <v>27</v>
      </c>
      <c r="R324" s="23">
        <f>Tabla13[[#This Row],[Precio unitario]]*Tabla13[[#This Row],[Cantidad]]</f>
        <v>20034</v>
      </c>
      <c r="S324" s="14">
        <v>2003.3999999999999</v>
      </c>
    </row>
    <row r="325" spans="3:19" x14ac:dyDescent="0.25">
      <c r="C325" s="21">
        <v>1372</v>
      </c>
      <c r="D325" s="22">
        <v>43438</v>
      </c>
      <c r="E325" s="21">
        <v>4</v>
      </c>
      <c r="F325" t="s">
        <v>47</v>
      </c>
      <c r="G325" t="s">
        <v>48</v>
      </c>
      <c r="H325" t="s">
        <v>48</v>
      </c>
      <c r="I325" t="s">
        <v>49</v>
      </c>
      <c r="J325" t="s">
        <v>50</v>
      </c>
      <c r="K325" s="22">
        <v>43440</v>
      </c>
      <c r="L325" t="s">
        <v>51</v>
      </c>
      <c r="M325" t="s">
        <v>52</v>
      </c>
      <c r="N325" t="s">
        <v>45</v>
      </c>
      <c r="O325" t="s">
        <v>46</v>
      </c>
      <c r="P325" s="14">
        <v>49</v>
      </c>
      <c r="Q325">
        <v>70</v>
      </c>
      <c r="R325" s="23">
        <f>Tabla13[[#This Row],[Precio unitario]]*Tabla13[[#This Row],[Cantidad]]</f>
        <v>3430</v>
      </c>
      <c r="S325" s="14">
        <v>336.14</v>
      </c>
    </row>
    <row r="326" spans="3:19" x14ac:dyDescent="0.25">
      <c r="C326" s="21">
        <v>1373</v>
      </c>
      <c r="D326" s="22">
        <v>43446</v>
      </c>
      <c r="E326" s="21">
        <v>12</v>
      </c>
      <c r="F326" t="s">
        <v>55</v>
      </c>
      <c r="G326" t="s">
        <v>37</v>
      </c>
      <c r="H326" t="s">
        <v>38</v>
      </c>
      <c r="I326" t="s">
        <v>39</v>
      </c>
      <c r="J326" t="s">
        <v>40</v>
      </c>
      <c r="K326" s="22">
        <v>43448</v>
      </c>
      <c r="L326" t="s">
        <v>41</v>
      </c>
      <c r="M326" t="s">
        <v>52</v>
      </c>
      <c r="N326" t="s">
        <v>56</v>
      </c>
      <c r="O326" t="s">
        <v>44</v>
      </c>
      <c r="P326" s="14">
        <v>252</v>
      </c>
      <c r="Q326">
        <v>57</v>
      </c>
      <c r="R326" s="23">
        <f>Tabla13[[#This Row],[Precio unitario]]*Tabla13[[#This Row],[Cantidad]]</f>
        <v>14364</v>
      </c>
      <c r="S326" s="14">
        <v>1436.4</v>
      </c>
    </row>
    <row r="327" spans="3:19" x14ac:dyDescent="0.25">
      <c r="C327" s="21">
        <v>1374</v>
      </c>
      <c r="D327" s="22">
        <v>43446</v>
      </c>
      <c r="E327" s="21">
        <v>12</v>
      </c>
      <c r="F327" t="s">
        <v>55</v>
      </c>
      <c r="G327" t="s">
        <v>37</v>
      </c>
      <c r="H327" t="s">
        <v>38</v>
      </c>
      <c r="I327" t="s">
        <v>39</v>
      </c>
      <c r="J327" t="s">
        <v>40</v>
      </c>
      <c r="K327" s="22">
        <v>43448</v>
      </c>
      <c r="L327" t="s">
        <v>41</v>
      </c>
      <c r="M327" t="s">
        <v>52</v>
      </c>
      <c r="N327" t="s">
        <v>57</v>
      </c>
      <c r="O327" t="s">
        <v>44</v>
      </c>
      <c r="P327" s="14">
        <v>644</v>
      </c>
      <c r="Q327">
        <v>83</v>
      </c>
      <c r="R327" s="23">
        <f>Tabla13[[#This Row],[Precio unitario]]*Tabla13[[#This Row],[Cantidad]]</f>
        <v>53452</v>
      </c>
      <c r="S327" s="14">
        <v>5238.2960000000003</v>
      </c>
    </row>
    <row r="328" spans="3:19" x14ac:dyDescent="0.25">
      <c r="C328" s="21">
        <v>1375</v>
      </c>
      <c r="D328" s="22">
        <v>43442</v>
      </c>
      <c r="E328" s="21">
        <v>8</v>
      </c>
      <c r="F328" t="s">
        <v>58</v>
      </c>
      <c r="G328" t="s">
        <v>59</v>
      </c>
      <c r="H328" t="s">
        <v>60</v>
      </c>
      <c r="I328" t="s">
        <v>61</v>
      </c>
      <c r="J328" t="s">
        <v>6</v>
      </c>
      <c r="K328" s="22">
        <v>43444</v>
      </c>
      <c r="L328" t="s">
        <v>62</v>
      </c>
      <c r="M328" t="s">
        <v>52</v>
      </c>
      <c r="N328" t="s">
        <v>63</v>
      </c>
      <c r="O328" t="s">
        <v>64</v>
      </c>
      <c r="P328" s="14">
        <v>128.79999999999998</v>
      </c>
      <c r="Q328">
        <v>76</v>
      </c>
      <c r="R328" s="23">
        <f>Tabla13[[#This Row],[Precio unitario]]*Tabla13[[#This Row],[Cantidad]]</f>
        <v>9788.7999999999993</v>
      </c>
      <c r="S328" s="14">
        <v>939.72479999999996</v>
      </c>
    </row>
    <row r="329" spans="3:19" x14ac:dyDescent="0.25">
      <c r="C329" s="21">
        <v>1376</v>
      </c>
      <c r="D329" s="22">
        <v>43438</v>
      </c>
      <c r="E329" s="21">
        <v>4</v>
      </c>
      <c r="F329" t="s">
        <v>47</v>
      </c>
      <c r="G329" t="s">
        <v>48</v>
      </c>
      <c r="H329" t="s">
        <v>48</v>
      </c>
      <c r="I329" t="s">
        <v>49</v>
      </c>
      <c r="J329" t="s">
        <v>50</v>
      </c>
      <c r="K329" s="22">
        <v>43440</v>
      </c>
      <c r="L329" t="s">
        <v>62</v>
      </c>
      <c r="M329" t="s">
        <v>42</v>
      </c>
      <c r="N329" t="s">
        <v>63</v>
      </c>
      <c r="O329" t="s">
        <v>64</v>
      </c>
      <c r="P329" s="14">
        <v>128.79999999999998</v>
      </c>
      <c r="Q329">
        <v>80</v>
      </c>
      <c r="R329" s="23">
        <f>Tabla13[[#This Row],[Precio unitario]]*Tabla13[[#This Row],[Cantidad]]</f>
        <v>10303.999999999998</v>
      </c>
      <c r="S329" s="14">
        <v>1020.096</v>
      </c>
    </row>
    <row r="330" spans="3:19" x14ac:dyDescent="0.25">
      <c r="C330" s="21">
        <v>1377</v>
      </c>
      <c r="D330" s="22">
        <v>43463</v>
      </c>
      <c r="E330" s="21">
        <v>29</v>
      </c>
      <c r="F330" t="s">
        <v>65</v>
      </c>
      <c r="G330" t="s">
        <v>66</v>
      </c>
      <c r="H330" t="s">
        <v>67</v>
      </c>
      <c r="I330" t="s">
        <v>68</v>
      </c>
      <c r="J330" t="s">
        <v>40</v>
      </c>
      <c r="K330" s="22">
        <v>43465</v>
      </c>
      <c r="L330" t="s">
        <v>41</v>
      </c>
      <c r="M330" t="s">
        <v>42</v>
      </c>
      <c r="N330" t="s">
        <v>69</v>
      </c>
      <c r="O330" t="s">
        <v>70</v>
      </c>
      <c r="P330" s="14">
        <v>178.5</v>
      </c>
      <c r="Q330">
        <v>47</v>
      </c>
      <c r="R330" s="23">
        <f>Tabla13[[#This Row],[Precio unitario]]*Tabla13[[#This Row],[Cantidad]]</f>
        <v>8389.5</v>
      </c>
      <c r="S330" s="14">
        <v>830.56050000000005</v>
      </c>
    </row>
    <row r="331" spans="3:19" x14ac:dyDescent="0.25">
      <c r="C331" s="21">
        <v>1378</v>
      </c>
      <c r="D331" s="22">
        <v>43437</v>
      </c>
      <c r="E331" s="21">
        <v>3</v>
      </c>
      <c r="F331" t="s">
        <v>71</v>
      </c>
      <c r="G331" t="s">
        <v>72</v>
      </c>
      <c r="H331" t="s">
        <v>73</v>
      </c>
      <c r="I331" t="s">
        <v>39</v>
      </c>
      <c r="J331" t="s">
        <v>40</v>
      </c>
      <c r="K331" s="22">
        <v>43439</v>
      </c>
      <c r="L331" t="s">
        <v>41</v>
      </c>
      <c r="M331" t="s">
        <v>74</v>
      </c>
      <c r="N331" t="s">
        <v>75</v>
      </c>
      <c r="O331" t="s">
        <v>76</v>
      </c>
      <c r="P331" s="14">
        <v>135.1</v>
      </c>
      <c r="Q331">
        <v>96</v>
      </c>
      <c r="R331" s="23">
        <f>Tabla13[[#This Row],[Precio unitario]]*Tabla13[[#This Row],[Cantidad]]</f>
        <v>12969.599999999999</v>
      </c>
      <c r="S331" s="14">
        <v>1322.8992000000003</v>
      </c>
    </row>
    <row r="332" spans="3:19" x14ac:dyDescent="0.25">
      <c r="C332" s="21">
        <v>1379</v>
      </c>
      <c r="D332" s="22">
        <v>43440</v>
      </c>
      <c r="E332" s="21">
        <v>6</v>
      </c>
      <c r="F332" t="s">
        <v>77</v>
      </c>
      <c r="G332" t="s">
        <v>78</v>
      </c>
      <c r="H332" t="s">
        <v>79</v>
      </c>
      <c r="I332" t="s">
        <v>80</v>
      </c>
      <c r="J332" t="s">
        <v>6</v>
      </c>
      <c r="K332" s="22">
        <v>43442</v>
      </c>
      <c r="L332" t="s">
        <v>41</v>
      </c>
      <c r="M332" t="s">
        <v>52</v>
      </c>
      <c r="N332" t="s">
        <v>81</v>
      </c>
      <c r="O332" t="s">
        <v>82</v>
      </c>
      <c r="P332" s="14">
        <v>560</v>
      </c>
      <c r="Q332">
        <v>32</v>
      </c>
      <c r="R332" s="23">
        <f>Tabla13[[#This Row],[Precio unitario]]*Tabla13[[#This Row],[Cantidad]]</f>
        <v>17920</v>
      </c>
      <c r="S332" s="14">
        <v>1881.6000000000001</v>
      </c>
    </row>
    <row r="333" spans="3:19" x14ac:dyDescent="0.25">
      <c r="C333" s="21">
        <v>1380</v>
      </c>
      <c r="D333" s="22">
        <v>43462</v>
      </c>
      <c r="E333" s="21">
        <v>28</v>
      </c>
      <c r="F333" t="s">
        <v>83</v>
      </c>
      <c r="G333" t="s">
        <v>84</v>
      </c>
      <c r="H333" t="s">
        <v>85</v>
      </c>
      <c r="I333" t="s">
        <v>86</v>
      </c>
      <c r="J333" t="s">
        <v>87</v>
      </c>
      <c r="K333" s="22">
        <v>43464</v>
      </c>
      <c r="L333" t="s">
        <v>62</v>
      </c>
      <c r="M333" t="s">
        <v>42</v>
      </c>
      <c r="N333" t="s">
        <v>57</v>
      </c>
      <c r="O333" t="s">
        <v>44</v>
      </c>
      <c r="P333" s="14">
        <v>644</v>
      </c>
      <c r="Q333">
        <v>16</v>
      </c>
      <c r="R333" s="23">
        <f>Tabla13[[#This Row],[Precio unitario]]*Tabla13[[#This Row],[Cantidad]]</f>
        <v>10304</v>
      </c>
      <c r="S333" s="14">
        <v>1030.4000000000001</v>
      </c>
    </row>
    <row r="334" spans="3:19" x14ac:dyDescent="0.25">
      <c r="C334" s="21">
        <v>1381</v>
      </c>
      <c r="D334" s="22">
        <v>43442</v>
      </c>
      <c r="E334" s="21">
        <v>8</v>
      </c>
      <c r="F334" t="s">
        <v>58</v>
      </c>
      <c r="G334" t="s">
        <v>59</v>
      </c>
      <c r="H334" t="s">
        <v>60</v>
      </c>
      <c r="I334" t="s">
        <v>61</v>
      </c>
      <c r="J334" t="s">
        <v>6</v>
      </c>
      <c r="K334" s="22">
        <v>43444</v>
      </c>
      <c r="L334" t="s">
        <v>62</v>
      </c>
      <c r="M334" t="s">
        <v>42</v>
      </c>
      <c r="N334" t="s">
        <v>69</v>
      </c>
      <c r="O334" t="s">
        <v>70</v>
      </c>
      <c r="P334" s="14">
        <v>178.5</v>
      </c>
      <c r="Q334">
        <v>41</v>
      </c>
      <c r="R334" s="23">
        <f>Tabla13[[#This Row],[Precio unitario]]*Tabla13[[#This Row],[Cantidad]]</f>
        <v>7318.5</v>
      </c>
      <c r="S334" s="14">
        <v>717.21299999999997</v>
      </c>
    </row>
    <row r="335" spans="3:19" x14ac:dyDescent="0.25">
      <c r="C335" s="21">
        <v>1382</v>
      </c>
      <c r="D335" s="22">
        <v>43444</v>
      </c>
      <c r="E335" s="21">
        <v>10</v>
      </c>
      <c r="F335" t="s">
        <v>88</v>
      </c>
      <c r="G335" t="s">
        <v>89</v>
      </c>
      <c r="H335" t="s">
        <v>90</v>
      </c>
      <c r="I335" t="s">
        <v>91</v>
      </c>
      <c r="J335" t="s">
        <v>50</v>
      </c>
      <c r="K335" s="22">
        <v>43446</v>
      </c>
      <c r="L335" t="s">
        <v>41</v>
      </c>
      <c r="M335" t="s">
        <v>52</v>
      </c>
      <c r="N335" t="s">
        <v>92</v>
      </c>
      <c r="O335" t="s">
        <v>44</v>
      </c>
      <c r="P335" s="14">
        <v>41.86</v>
      </c>
      <c r="Q335">
        <v>41</v>
      </c>
      <c r="R335" s="23">
        <f>Tabla13[[#This Row],[Precio unitario]]*Tabla13[[#This Row],[Cantidad]]</f>
        <v>1716.26</v>
      </c>
      <c r="S335" s="14">
        <v>180.20730000000003</v>
      </c>
    </row>
    <row r="336" spans="3:19" x14ac:dyDescent="0.25">
      <c r="C336" s="21">
        <v>1383</v>
      </c>
      <c r="D336" s="22">
        <v>43441</v>
      </c>
      <c r="E336" s="21">
        <v>7</v>
      </c>
      <c r="F336" t="s">
        <v>93</v>
      </c>
      <c r="G336" t="s">
        <v>94</v>
      </c>
      <c r="H336" t="s">
        <v>94</v>
      </c>
      <c r="I336" t="s">
        <v>61</v>
      </c>
      <c r="J336" t="s">
        <v>6</v>
      </c>
      <c r="K336" s="22"/>
      <c r="N336" t="s">
        <v>57</v>
      </c>
      <c r="O336" t="s">
        <v>44</v>
      </c>
      <c r="P336" s="14">
        <v>644</v>
      </c>
      <c r="Q336">
        <v>41</v>
      </c>
      <c r="R336" s="23">
        <f>Tabla13[[#This Row],[Precio unitario]]*Tabla13[[#This Row],[Cantidad]]</f>
        <v>26404</v>
      </c>
      <c r="S336" s="14">
        <v>2719.6120000000005</v>
      </c>
    </row>
    <row r="337" spans="3:19" x14ac:dyDescent="0.25">
      <c r="C337" s="21">
        <v>1384</v>
      </c>
      <c r="D337" s="22">
        <v>43444</v>
      </c>
      <c r="E337" s="21">
        <v>10</v>
      </c>
      <c r="F337" t="s">
        <v>88</v>
      </c>
      <c r="G337" t="s">
        <v>89</v>
      </c>
      <c r="H337" t="s">
        <v>90</v>
      </c>
      <c r="I337" t="s">
        <v>91</v>
      </c>
      <c r="J337" t="s">
        <v>50</v>
      </c>
      <c r="K337" s="22">
        <v>43446</v>
      </c>
      <c r="L337" t="s">
        <v>51</v>
      </c>
      <c r="N337" t="s">
        <v>95</v>
      </c>
      <c r="O337" t="s">
        <v>96</v>
      </c>
      <c r="P337" s="14">
        <v>350</v>
      </c>
      <c r="Q337">
        <v>94</v>
      </c>
      <c r="R337" s="23">
        <f>Tabla13[[#This Row],[Precio unitario]]*Tabla13[[#This Row],[Cantidad]]</f>
        <v>32900</v>
      </c>
      <c r="S337" s="14">
        <v>3290</v>
      </c>
    </row>
    <row r="338" spans="3:19" x14ac:dyDescent="0.25">
      <c r="C338" s="21">
        <v>1385</v>
      </c>
      <c r="D338" s="22">
        <v>43444</v>
      </c>
      <c r="E338" s="21">
        <v>10</v>
      </c>
      <c r="F338" t="s">
        <v>88</v>
      </c>
      <c r="G338" t="s">
        <v>89</v>
      </c>
      <c r="H338" t="s">
        <v>90</v>
      </c>
      <c r="I338" t="s">
        <v>91</v>
      </c>
      <c r="J338" t="s">
        <v>50</v>
      </c>
      <c r="K338" s="22">
        <v>43446</v>
      </c>
      <c r="L338" t="s">
        <v>51</v>
      </c>
      <c r="N338" t="s">
        <v>97</v>
      </c>
      <c r="O338" t="s">
        <v>98</v>
      </c>
      <c r="P338" s="14">
        <v>308</v>
      </c>
      <c r="Q338">
        <v>20</v>
      </c>
      <c r="R338" s="23">
        <f>Tabla13[[#This Row],[Precio unitario]]*Tabla13[[#This Row],[Cantidad]]</f>
        <v>6160</v>
      </c>
      <c r="S338" s="14">
        <v>646.80000000000007</v>
      </c>
    </row>
    <row r="339" spans="3:19" x14ac:dyDescent="0.25">
      <c r="C339" s="21">
        <v>1386</v>
      </c>
      <c r="D339" s="22">
        <v>43444</v>
      </c>
      <c r="E339" s="21">
        <v>10</v>
      </c>
      <c r="F339" t="s">
        <v>88</v>
      </c>
      <c r="G339" t="s">
        <v>89</v>
      </c>
      <c r="H339" t="s">
        <v>90</v>
      </c>
      <c r="I339" t="s">
        <v>91</v>
      </c>
      <c r="J339" t="s">
        <v>50</v>
      </c>
      <c r="K339" s="22">
        <v>43446</v>
      </c>
      <c r="L339" t="s">
        <v>51</v>
      </c>
      <c r="N339" t="s">
        <v>63</v>
      </c>
      <c r="O339" t="s">
        <v>64</v>
      </c>
      <c r="P339" s="14">
        <v>128.79999999999998</v>
      </c>
      <c r="Q339">
        <v>13</v>
      </c>
      <c r="R339" s="23">
        <f>Tabla13[[#This Row],[Precio unitario]]*Tabla13[[#This Row],[Cantidad]]</f>
        <v>1674.3999999999999</v>
      </c>
      <c r="S339" s="14">
        <v>174.13760000000002</v>
      </c>
    </row>
    <row r="340" spans="3:19" x14ac:dyDescent="0.25">
      <c r="C340" s="21">
        <v>1387</v>
      </c>
      <c r="D340" s="22">
        <v>43445</v>
      </c>
      <c r="E340" s="21">
        <v>11</v>
      </c>
      <c r="F340" t="s">
        <v>99</v>
      </c>
      <c r="G340" t="s">
        <v>100</v>
      </c>
      <c r="H340" t="s">
        <v>100</v>
      </c>
      <c r="I340" t="s">
        <v>86</v>
      </c>
      <c r="J340" t="s">
        <v>87</v>
      </c>
      <c r="K340" s="22"/>
      <c r="L340" t="s">
        <v>62</v>
      </c>
      <c r="N340" t="s">
        <v>45</v>
      </c>
      <c r="O340" t="s">
        <v>46</v>
      </c>
      <c r="P340" s="14">
        <v>49</v>
      </c>
      <c r="Q340">
        <v>74</v>
      </c>
      <c r="R340" s="23">
        <f>Tabla13[[#This Row],[Precio unitario]]*Tabla13[[#This Row],[Cantidad]]</f>
        <v>3626</v>
      </c>
      <c r="S340" s="14">
        <v>377.10400000000004</v>
      </c>
    </row>
    <row r="341" spans="3:19" x14ac:dyDescent="0.25">
      <c r="C341" s="21">
        <v>1388</v>
      </c>
      <c r="D341" s="22">
        <v>43445</v>
      </c>
      <c r="E341" s="21">
        <v>11</v>
      </c>
      <c r="F341" t="s">
        <v>99</v>
      </c>
      <c r="G341" t="s">
        <v>100</v>
      </c>
      <c r="H341" t="s">
        <v>100</v>
      </c>
      <c r="I341" t="s">
        <v>86</v>
      </c>
      <c r="J341" t="s">
        <v>87</v>
      </c>
      <c r="K341" s="22"/>
      <c r="L341" t="s">
        <v>62</v>
      </c>
      <c r="N341" t="s">
        <v>92</v>
      </c>
      <c r="O341" t="s">
        <v>44</v>
      </c>
      <c r="P341" s="14">
        <v>41.86</v>
      </c>
      <c r="Q341">
        <v>53</v>
      </c>
      <c r="R341" s="23">
        <f>Tabla13[[#This Row],[Precio unitario]]*Tabla13[[#This Row],[Cantidad]]</f>
        <v>2218.58</v>
      </c>
      <c r="S341" s="14">
        <v>224.07658000000004</v>
      </c>
    </row>
    <row r="342" spans="3:19" x14ac:dyDescent="0.25">
      <c r="C342" s="21">
        <v>1389</v>
      </c>
      <c r="D342" s="22">
        <v>43435</v>
      </c>
      <c r="E342" s="21">
        <v>1</v>
      </c>
      <c r="F342" t="s">
        <v>101</v>
      </c>
      <c r="G342" t="s">
        <v>102</v>
      </c>
      <c r="H342" t="s">
        <v>103</v>
      </c>
      <c r="I342" t="s">
        <v>61</v>
      </c>
      <c r="J342" t="s">
        <v>6</v>
      </c>
      <c r="K342" s="22"/>
      <c r="N342" t="s">
        <v>56</v>
      </c>
      <c r="O342" t="s">
        <v>44</v>
      </c>
      <c r="P342" s="14">
        <v>252</v>
      </c>
      <c r="Q342">
        <v>99</v>
      </c>
      <c r="R342" s="23">
        <f>Tabla13[[#This Row],[Precio unitario]]*Tabla13[[#This Row],[Cantidad]]</f>
        <v>24948</v>
      </c>
      <c r="S342" s="14">
        <v>2444.9040000000005</v>
      </c>
    </row>
    <row r="343" spans="3:19" x14ac:dyDescent="0.25">
      <c r="C343" s="21">
        <v>1390</v>
      </c>
      <c r="D343" s="22">
        <v>43435</v>
      </c>
      <c r="E343" s="21">
        <v>1</v>
      </c>
      <c r="F343" t="s">
        <v>101</v>
      </c>
      <c r="G343" t="s">
        <v>102</v>
      </c>
      <c r="H343" t="s">
        <v>103</v>
      </c>
      <c r="I343" t="s">
        <v>61</v>
      </c>
      <c r="J343" t="s">
        <v>6</v>
      </c>
      <c r="K343" s="22"/>
      <c r="N343" t="s">
        <v>57</v>
      </c>
      <c r="O343" t="s">
        <v>44</v>
      </c>
      <c r="P343" s="14">
        <v>644</v>
      </c>
      <c r="Q343">
        <v>89</v>
      </c>
      <c r="R343" s="23">
        <f>Tabla13[[#This Row],[Precio unitario]]*Tabla13[[#This Row],[Cantidad]]</f>
        <v>57316</v>
      </c>
      <c r="S343" s="14">
        <v>5445.02</v>
      </c>
    </row>
    <row r="344" spans="3:19" x14ac:dyDescent="0.25">
      <c r="C344" s="21">
        <v>1391</v>
      </c>
      <c r="D344" s="22">
        <v>43435</v>
      </c>
      <c r="E344" s="21">
        <v>1</v>
      </c>
      <c r="F344" t="s">
        <v>101</v>
      </c>
      <c r="G344" t="s">
        <v>102</v>
      </c>
      <c r="H344" t="s">
        <v>103</v>
      </c>
      <c r="I344" t="s">
        <v>61</v>
      </c>
      <c r="J344" t="s">
        <v>6</v>
      </c>
      <c r="K344" s="22"/>
      <c r="N344" t="s">
        <v>92</v>
      </c>
      <c r="O344" t="s">
        <v>44</v>
      </c>
      <c r="P344" s="14">
        <v>41.86</v>
      </c>
      <c r="Q344">
        <v>64</v>
      </c>
      <c r="R344" s="23">
        <f>Tabla13[[#This Row],[Precio unitario]]*Tabla13[[#This Row],[Cantidad]]</f>
        <v>2679.04</v>
      </c>
      <c r="S344" s="14">
        <v>273.26208000000003</v>
      </c>
    </row>
    <row r="345" spans="3:19" x14ac:dyDescent="0.25">
      <c r="C345" s="21">
        <v>1392</v>
      </c>
      <c r="D345" s="22">
        <v>43462</v>
      </c>
      <c r="E345" s="21">
        <v>28</v>
      </c>
      <c r="F345" t="s">
        <v>83</v>
      </c>
      <c r="G345" t="s">
        <v>84</v>
      </c>
      <c r="H345" t="s">
        <v>85</v>
      </c>
      <c r="I345" t="s">
        <v>86</v>
      </c>
      <c r="J345" t="s">
        <v>87</v>
      </c>
      <c r="K345" s="22">
        <v>43464</v>
      </c>
      <c r="L345" t="s">
        <v>62</v>
      </c>
      <c r="M345" t="s">
        <v>52</v>
      </c>
      <c r="N345" t="s">
        <v>75</v>
      </c>
      <c r="O345" t="s">
        <v>76</v>
      </c>
      <c r="P345" s="14">
        <v>135.1</v>
      </c>
      <c r="Q345">
        <v>98</v>
      </c>
      <c r="R345" s="23">
        <f>Tabla13[[#This Row],[Precio unitario]]*Tabla13[[#This Row],[Cantidad]]</f>
        <v>13239.8</v>
      </c>
      <c r="S345" s="14">
        <v>1350.4596000000001</v>
      </c>
    </row>
    <row r="346" spans="3:19" x14ac:dyDescent="0.25">
      <c r="C346" s="21">
        <v>1393</v>
      </c>
      <c r="D346" s="22">
        <v>43462</v>
      </c>
      <c r="E346" s="21">
        <v>28</v>
      </c>
      <c r="F346" t="s">
        <v>83</v>
      </c>
      <c r="G346" t="s">
        <v>84</v>
      </c>
      <c r="H346" t="s">
        <v>85</v>
      </c>
      <c r="I346" t="s">
        <v>86</v>
      </c>
      <c r="J346" t="s">
        <v>87</v>
      </c>
      <c r="K346" s="22">
        <v>43464</v>
      </c>
      <c r="L346" t="s">
        <v>62</v>
      </c>
      <c r="M346" t="s">
        <v>52</v>
      </c>
      <c r="N346" t="s">
        <v>104</v>
      </c>
      <c r="O346" t="s">
        <v>105</v>
      </c>
      <c r="P346" s="14">
        <v>257.59999999999997</v>
      </c>
      <c r="Q346">
        <v>86</v>
      </c>
      <c r="R346" s="23">
        <f>Tabla13[[#This Row],[Precio unitario]]*Tabla13[[#This Row],[Cantidad]]</f>
        <v>22153.599999999999</v>
      </c>
      <c r="S346" s="14">
        <v>2171.0527999999999</v>
      </c>
    </row>
    <row r="347" spans="3:19" x14ac:dyDescent="0.25">
      <c r="C347" s="21">
        <v>1394</v>
      </c>
      <c r="D347" s="22">
        <v>43443</v>
      </c>
      <c r="E347" s="21">
        <v>9</v>
      </c>
      <c r="F347" t="s">
        <v>106</v>
      </c>
      <c r="G347" t="s">
        <v>107</v>
      </c>
      <c r="H347" t="s">
        <v>67</v>
      </c>
      <c r="I347" t="s">
        <v>108</v>
      </c>
      <c r="J347" t="s">
        <v>40</v>
      </c>
      <c r="K347" s="22">
        <v>43445</v>
      </c>
      <c r="L347" t="s">
        <v>51</v>
      </c>
      <c r="M347" t="s">
        <v>42</v>
      </c>
      <c r="N347" t="s">
        <v>109</v>
      </c>
      <c r="O347" t="s">
        <v>110</v>
      </c>
      <c r="P347" s="14">
        <v>273</v>
      </c>
      <c r="Q347">
        <v>20</v>
      </c>
      <c r="R347" s="23">
        <f>Tabla13[[#This Row],[Precio unitario]]*Tabla13[[#This Row],[Cantidad]]</f>
        <v>5460</v>
      </c>
      <c r="S347" s="14">
        <v>573.30000000000007</v>
      </c>
    </row>
    <row r="348" spans="3:19" x14ac:dyDescent="0.25">
      <c r="C348" s="21">
        <v>1395</v>
      </c>
      <c r="D348" s="22">
        <v>43443</v>
      </c>
      <c r="E348" s="21">
        <v>9</v>
      </c>
      <c r="F348" t="s">
        <v>106</v>
      </c>
      <c r="G348" t="s">
        <v>107</v>
      </c>
      <c r="H348" t="s">
        <v>67</v>
      </c>
      <c r="I348" t="s">
        <v>108</v>
      </c>
      <c r="J348" t="s">
        <v>40</v>
      </c>
      <c r="K348" s="22">
        <v>43445</v>
      </c>
      <c r="L348" t="s">
        <v>51</v>
      </c>
      <c r="M348" t="s">
        <v>42</v>
      </c>
      <c r="N348" t="s">
        <v>111</v>
      </c>
      <c r="O348" t="s">
        <v>112</v>
      </c>
      <c r="P348" s="14">
        <v>487.19999999999993</v>
      </c>
      <c r="Q348">
        <v>69</v>
      </c>
      <c r="R348" s="23">
        <f>Tabla13[[#This Row],[Precio unitario]]*Tabla13[[#This Row],[Cantidad]]</f>
        <v>33616.799999999996</v>
      </c>
      <c r="S348" s="14">
        <v>3361.6800000000003</v>
      </c>
    </row>
    <row r="349" spans="3:19" x14ac:dyDescent="0.25">
      <c r="C349" s="21">
        <v>1396</v>
      </c>
      <c r="D349" s="22">
        <v>43440</v>
      </c>
      <c r="E349" s="21">
        <v>6</v>
      </c>
      <c r="F349" t="s">
        <v>77</v>
      </c>
      <c r="G349" t="s">
        <v>78</v>
      </c>
      <c r="H349" t="s">
        <v>79</v>
      </c>
      <c r="I349" t="s">
        <v>80</v>
      </c>
      <c r="J349" t="s">
        <v>6</v>
      </c>
      <c r="K349" s="22">
        <v>43442</v>
      </c>
      <c r="L349" t="s">
        <v>41</v>
      </c>
      <c r="M349" t="s">
        <v>52</v>
      </c>
      <c r="N349" t="s">
        <v>43</v>
      </c>
      <c r="O349" t="s">
        <v>44</v>
      </c>
      <c r="P349" s="14">
        <v>196</v>
      </c>
      <c r="Q349">
        <v>68</v>
      </c>
      <c r="R349" s="23">
        <f>Tabla13[[#This Row],[Precio unitario]]*Tabla13[[#This Row],[Cantidad]]</f>
        <v>13328</v>
      </c>
      <c r="S349" s="14">
        <v>1279.4879999999998</v>
      </c>
    </row>
    <row r="350" spans="3:19" x14ac:dyDescent="0.25">
      <c r="C350" s="21">
        <v>1397</v>
      </c>
      <c r="D350" s="22">
        <v>43442</v>
      </c>
      <c r="E350" s="21">
        <v>8</v>
      </c>
      <c r="F350" t="s">
        <v>58</v>
      </c>
      <c r="G350" t="s">
        <v>59</v>
      </c>
      <c r="H350" t="s">
        <v>60</v>
      </c>
      <c r="I350" t="s">
        <v>61</v>
      </c>
      <c r="J350" t="s">
        <v>6</v>
      </c>
      <c r="K350" s="22">
        <v>43444</v>
      </c>
      <c r="L350" t="s">
        <v>41</v>
      </c>
      <c r="M350" t="s">
        <v>42</v>
      </c>
      <c r="N350" t="s">
        <v>81</v>
      </c>
      <c r="O350" t="s">
        <v>82</v>
      </c>
      <c r="P350" s="14">
        <v>560</v>
      </c>
      <c r="Q350">
        <v>52</v>
      </c>
      <c r="R350" s="23">
        <f>Tabla13[[#This Row],[Precio unitario]]*Tabla13[[#This Row],[Cantidad]]</f>
        <v>29120</v>
      </c>
      <c r="S350" s="14">
        <v>2853.76</v>
      </c>
    </row>
    <row r="351" spans="3:19" x14ac:dyDescent="0.25">
      <c r="C351" s="21">
        <v>1398</v>
      </c>
      <c r="D351" s="22">
        <v>43442</v>
      </c>
      <c r="E351" s="21">
        <v>8</v>
      </c>
      <c r="F351" t="s">
        <v>58</v>
      </c>
      <c r="G351" t="s">
        <v>59</v>
      </c>
      <c r="H351" t="s">
        <v>60</v>
      </c>
      <c r="I351" t="s">
        <v>61</v>
      </c>
      <c r="J351" t="s">
        <v>6</v>
      </c>
      <c r="K351" s="22">
        <v>43444</v>
      </c>
      <c r="L351" t="s">
        <v>41</v>
      </c>
      <c r="M351" t="s">
        <v>42</v>
      </c>
      <c r="N351" t="s">
        <v>63</v>
      </c>
      <c r="O351" t="s">
        <v>64</v>
      </c>
      <c r="P351" s="14">
        <v>128.79999999999998</v>
      </c>
      <c r="Q351">
        <v>40</v>
      </c>
      <c r="R351" s="23">
        <f>Tabla13[[#This Row],[Precio unitario]]*Tabla13[[#This Row],[Cantidad]]</f>
        <v>5151.9999999999991</v>
      </c>
      <c r="S351" s="14">
        <v>540.96000000000015</v>
      </c>
    </row>
    <row r="352" spans="3:19" x14ac:dyDescent="0.25">
      <c r="C352" s="21">
        <v>1399</v>
      </c>
      <c r="D352" s="22">
        <v>43459</v>
      </c>
      <c r="E352" s="21">
        <v>25</v>
      </c>
      <c r="F352" t="s">
        <v>115</v>
      </c>
      <c r="G352" t="s">
        <v>89</v>
      </c>
      <c r="H352" t="s">
        <v>90</v>
      </c>
      <c r="I352" t="s">
        <v>91</v>
      </c>
      <c r="J352" t="s">
        <v>50</v>
      </c>
      <c r="K352" s="22">
        <v>43461</v>
      </c>
      <c r="L352" t="s">
        <v>51</v>
      </c>
      <c r="M352" t="s">
        <v>74</v>
      </c>
      <c r="N352" t="s">
        <v>120</v>
      </c>
      <c r="O352" t="s">
        <v>64</v>
      </c>
      <c r="P352" s="14">
        <v>140</v>
      </c>
      <c r="Q352">
        <v>100</v>
      </c>
      <c r="R352" s="23">
        <f>Tabla13[[#This Row],[Precio unitario]]*Tabla13[[#This Row],[Cantidad]]</f>
        <v>14000</v>
      </c>
      <c r="S352" s="14">
        <v>1372</v>
      </c>
    </row>
    <row r="353" spans="3:19" x14ac:dyDescent="0.25">
      <c r="C353" s="21">
        <v>1400</v>
      </c>
      <c r="D353" s="22">
        <v>43460</v>
      </c>
      <c r="E353" s="21">
        <v>26</v>
      </c>
      <c r="F353" t="s">
        <v>116</v>
      </c>
      <c r="G353" t="s">
        <v>100</v>
      </c>
      <c r="H353" t="s">
        <v>100</v>
      </c>
      <c r="I353" t="s">
        <v>86</v>
      </c>
      <c r="J353" t="s">
        <v>87</v>
      </c>
      <c r="K353" s="22">
        <v>43462</v>
      </c>
      <c r="L353" t="s">
        <v>62</v>
      </c>
      <c r="M353" t="s">
        <v>52</v>
      </c>
      <c r="N353" t="s">
        <v>121</v>
      </c>
      <c r="O353" t="s">
        <v>122</v>
      </c>
      <c r="P353" s="14">
        <v>298.90000000000003</v>
      </c>
      <c r="Q353">
        <v>88</v>
      </c>
      <c r="R353" s="23">
        <f>Tabla13[[#This Row],[Precio unitario]]*Tabla13[[#This Row],[Cantidad]]</f>
        <v>26303.200000000004</v>
      </c>
      <c r="S353" s="14">
        <v>2577.7136000000005</v>
      </c>
    </row>
    <row r="354" spans="3:19" x14ac:dyDescent="0.25">
      <c r="C354" s="21">
        <v>1401</v>
      </c>
      <c r="D354" s="22">
        <v>43460</v>
      </c>
      <c r="E354" s="21">
        <v>26</v>
      </c>
      <c r="F354" t="s">
        <v>116</v>
      </c>
      <c r="G354" t="s">
        <v>100</v>
      </c>
      <c r="H354" t="s">
        <v>100</v>
      </c>
      <c r="I354" t="s">
        <v>86</v>
      </c>
      <c r="J354" t="s">
        <v>87</v>
      </c>
      <c r="K354" s="22">
        <v>43462</v>
      </c>
      <c r="L354" t="s">
        <v>62</v>
      </c>
      <c r="M354" t="s">
        <v>52</v>
      </c>
      <c r="N354" t="s">
        <v>75</v>
      </c>
      <c r="O354" t="s">
        <v>76</v>
      </c>
      <c r="P354" s="14">
        <v>135.1</v>
      </c>
      <c r="Q354">
        <v>46</v>
      </c>
      <c r="R354" s="23">
        <f>Tabla13[[#This Row],[Precio unitario]]*Tabla13[[#This Row],[Cantidad]]</f>
        <v>6214.5999999999995</v>
      </c>
      <c r="S354" s="14">
        <v>596.60160000000008</v>
      </c>
    </row>
    <row r="355" spans="3:19" x14ac:dyDescent="0.25">
      <c r="C355" s="21">
        <v>1402</v>
      </c>
      <c r="D355" s="22">
        <v>43460</v>
      </c>
      <c r="E355" s="21">
        <v>26</v>
      </c>
      <c r="F355" t="s">
        <v>116</v>
      </c>
      <c r="G355" t="s">
        <v>100</v>
      </c>
      <c r="H355" t="s">
        <v>100</v>
      </c>
      <c r="I355" t="s">
        <v>86</v>
      </c>
      <c r="J355" t="s">
        <v>87</v>
      </c>
      <c r="K355" s="22">
        <v>43462</v>
      </c>
      <c r="L355" t="s">
        <v>62</v>
      </c>
      <c r="M355" t="s">
        <v>52</v>
      </c>
      <c r="N355" t="s">
        <v>104</v>
      </c>
      <c r="O355" t="s">
        <v>105</v>
      </c>
      <c r="P355" s="14">
        <v>257.59999999999997</v>
      </c>
      <c r="Q355">
        <v>93</v>
      </c>
      <c r="R355" s="23">
        <f>Tabla13[[#This Row],[Precio unitario]]*Tabla13[[#This Row],[Cantidad]]</f>
        <v>23956.799999999996</v>
      </c>
      <c r="S355" s="14">
        <v>2347.7664</v>
      </c>
    </row>
    <row r="356" spans="3:19" x14ac:dyDescent="0.25">
      <c r="C356" s="21">
        <v>1403</v>
      </c>
      <c r="D356" s="22">
        <v>43463</v>
      </c>
      <c r="E356" s="21">
        <v>29</v>
      </c>
      <c r="F356" t="s">
        <v>65</v>
      </c>
      <c r="G356" t="s">
        <v>66</v>
      </c>
      <c r="H356" t="s">
        <v>67</v>
      </c>
      <c r="I356" t="s">
        <v>68</v>
      </c>
      <c r="J356" t="s">
        <v>40</v>
      </c>
      <c r="K356" s="22">
        <v>43465</v>
      </c>
      <c r="L356" t="s">
        <v>41</v>
      </c>
      <c r="M356" t="s">
        <v>42</v>
      </c>
      <c r="N356" t="s">
        <v>43</v>
      </c>
      <c r="O356" t="s">
        <v>44</v>
      </c>
      <c r="P356" s="14">
        <v>196</v>
      </c>
      <c r="Q356">
        <v>96</v>
      </c>
      <c r="R356" s="23">
        <f>Tabla13[[#This Row],[Precio unitario]]*Tabla13[[#This Row],[Cantidad]]</f>
        <v>18816</v>
      </c>
      <c r="S356" s="14">
        <v>1975.68</v>
      </c>
    </row>
    <row r="357" spans="3:19" x14ac:dyDescent="0.25">
      <c r="C357" s="21">
        <v>1404</v>
      </c>
      <c r="D357" s="22">
        <v>43440</v>
      </c>
      <c r="E357" s="21">
        <v>6</v>
      </c>
      <c r="F357" t="s">
        <v>77</v>
      </c>
      <c r="G357" t="s">
        <v>78</v>
      </c>
      <c r="H357" t="s">
        <v>79</v>
      </c>
      <c r="I357" t="s">
        <v>80</v>
      </c>
      <c r="J357" t="s">
        <v>6</v>
      </c>
      <c r="K357" s="22">
        <v>43442</v>
      </c>
      <c r="L357" t="s">
        <v>62</v>
      </c>
      <c r="M357" t="s">
        <v>42</v>
      </c>
      <c r="N357" t="s">
        <v>69</v>
      </c>
      <c r="O357" t="s">
        <v>70</v>
      </c>
      <c r="P357" s="14">
        <v>178.5</v>
      </c>
      <c r="Q357">
        <v>12</v>
      </c>
      <c r="R357" s="23">
        <f>Tabla13[[#This Row],[Precio unitario]]*Tabla13[[#This Row],[Cantidad]]</f>
        <v>2142</v>
      </c>
      <c r="S357" s="14">
        <v>224.91000000000003</v>
      </c>
    </row>
    <row r="358" spans="3:19" x14ac:dyDescent="0.25">
      <c r="C358" s="21">
        <v>1406</v>
      </c>
      <c r="D358" s="22">
        <v>43438</v>
      </c>
      <c r="E358" s="21">
        <v>4</v>
      </c>
      <c r="F358" t="s">
        <v>47</v>
      </c>
      <c r="G358" t="s">
        <v>48</v>
      </c>
      <c r="H358" t="s">
        <v>48</v>
      </c>
      <c r="I358" t="s">
        <v>49</v>
      </c>
      <c r="J358" t="s">
        <v>50</v>
      </c>
      <c r="K358" s="22">
        <v>43440</v>
      </c>
      <c r="L358" t="s">
        <v>51</v>
      </c>
      <c r="M358" t="s">
        <v>52</v>
      </c>
      <c r="N358" t="s">
        <v>123</v>
      </c>
      <c r="O358" t="s">
        <v>96</v>
      </c>
      <c r="P358" s="14">
        <v>1134</v>
      </c>
      <c r="Q358">
        <v>38</v>
      </c>
      <c r="R358" s="23">
        <f>Tabla13[[#This Row],[Precio unitario]]*Tabla13[[#This Row],[Cantidad]]</f>
        <v>43092</v>
      </c>
      <c r="S358" s="14">
        <v>4093.7400000000002</v>
      </c>
    </row>
    <row r="359" spans="3:19" x14ac:dyDescent="0.25">
      <c r="C359" s="21">
        <v>1407</v>
      </c>
      <c r="D359" s="22">
        <v>43438</v>
      </c>
      <c r="E359" s="21">
        <v>4</v>
      </c>
      <c r="F359" t="s">
        <v>47</v>
      </c>
      <c r="G359" t="s">
        <v>48</v>
      </c>
      <c r="H359" t="s">
        <v>48</v>
      </c>
      <c r="I359" t="s">
        <v>49</v>
      </c>
      <c r="J359" t="s">
        <v>50</v>
      </c>
      <c r="K359" s="22">
        <v>43440</v>
      </c>
      <c r="L359" t="s">
        <v>51</v>
      </c>
      <c r="M359" t="s">
        <v>52</v>
      </c>
      <c r="N359" t="s">
        <v>124</v>
      </c>
      <c r="O359" t="s">
        <v>125</v>
      </c>
      <c r="P359" s="14">
        <v>98</v>
      </c>
      <c r="Q359">
        <v>42</v>
      </c>
      <c r="R359" s="23">
        <f>Tabla13[[#This Row],[Precio unitario]]*Tabla13[[#This Row],[Cantidad]]</f>
        <v>4116</v>
      </c>
      <c r="S359" s="14">
        <v>407.48400000000004</v>
      </c>
    </row>
    <row r="360" spans="3:19" x14ac:dyDescent="0.25">
      <c r="C360" s="21">
        <v>1409</v>
      </c>
      <c r="D360" s="22">
        <v>43442</v>
      </c>
      <c r="E360" s="21">
        <v>8</v>
      </c>
      <c r="F360" t="s">
        <v>58</v>
      </c>
      <c r="G360" t="s">
        <v>59</v>
      </c>
      <c r="H360" t="s">
        <v>60</v>
      </c>
      <c r="I360" t="s">
        <v>61</v>
      </c>
      <c r="J360" t="s">
        <v>6</v>
      </c>
      <c r="K360" s="22">
        <v>43444</v>
      </c>
      <c r="L360" t="s">
        <v>62</v>
      </c>
      <c r="M360" t="s">
        <v>52</v>
      </c>
      <c r="N360" t="s">
        <v>111</v>
      </c>
      <c r="O360" t="s">
        <v>112</v>
      </c>
      <c r="P360" s="14">
        <v>487.19999999999993</v>
      </c>
      <c r="Q360">
        <v>100</v>
      </c>
      <c r="R360" s="23">
        <f>Tabla13[[#This Row],[Precio unitario]]*Tabla13[[#This Row],[Cantidad]]</f>
        <v>48719.999999999993</v>
      </c>
      <c r="S360" s="14">
        <v>4823.28</v>
      </c>
    </row>
    <row r="361" spans="3:19" x14ac:dyDescent="0.25">
      <c r="C361" s="21">
        <v>1412</v>
      </c>
      <c r="D361" s="22">
        <v>43437</v>
      </c>
      <c r="E361" s="21">
        <v>3</v>
      </c>
      <c r="F361" t="s">
        <v>71</v>
      </c>
      <c r="G361" t="s">
        <v>72</v>
      </c>
      <c r="H361" t="s">
        <v>73</v>
      </c>
      <c r="I361" t="s">
        <v>39</v>
      </c>
      <c r="J361" t="s">
        <v>40</v>
      </c>
      <c r="K361" s="22">
        <v>43439</v>
      </c>
      <c r="L361" t="s">
        <v>41</v>
      </c>
      <c r="M361" t="s">
        <v>74</v>
      </c>
      <c r="N361" t="s">
        <v>113</v>
      </c>
      <c r="O361" t="s">
        <v>98</v>
      </c>
      <c r="P361" s="14">
        <v>140</v>
      </c>
      <c r="Q361">
        <v>89</v>
      </c>
      <c r="R361" s="23">
        <f>Tabla13[[#This Row],[Precio unitario]]*Tabla13[[#This Row],[Cantidad]]</f>
        <v>12460</v>
      </c>
      <c r="S361" s="14">
        <v>1221.08</v>
      </c>
    </row>
    <row r="362" spans="3:19" x14ac:dyDescent="0.25">
      <c r="C362" s="21">
        <v>1413</v>
      </c>
      <c r="D362" s="22">
        <v>43437</v>
      </c>
      <c r="E362" s="21">
        <v>3</v>
      </c>
      <c r="F362" t="s">
        <v>71</v>
      </c>
      <c r="G362" t="s">
        <v>72</v>
      </c>
      <c r="H362" t="s">
        <v>73</v>
      </c>
      <c r="I362" t="s">
        <v>39</v>
      </c>
      <c r="J362" t="s">
        <v>40</v>
      </c>
      <c r="K362" s="22">
        <v>43439</v>
      </c>
      <c r="L362" t="s">
        <v>41</v>
      </c>
      <c r="M362" t="s">
        <v>74</v>
      </c>
      <c r="N362" t="s">
        <v>81</v>
      </c>
      <c r="O362" t="s">
        <v>82</v>
      </c>
      <c r="P362" s="14">
        <v>560</v>
      </c>
      <c r="Q362">
        <v>12</v>
      </c>
      <c r="R362" s="23">
        <f>Tabla13[[#This Row],[Precio unitario]]*Tabla13[[#This Row],[Cantidad]]</f>
        <v>6720</v>
      </c>
      <c r="S362" s="14">
        <v>651.84</v>
      </c>
    </row>
    <row r="363" spans="3:19" x14ac:dyDescent="0.25">
      <c r="C363" s="21">
        <v>1417</v>
      </c>
      <c r="D363" s="22">
        <v>43444</v>
      </c>
      <c r="E363" s="21">
        <v>10</v>
      </c>
      <c r="F363" t="s">
        <v>88</v>
      </c>
      <c r="G363" t="s">
        <v>89</v>
      </c>
      <c r="H363" t="s">
        <v>90</v>
      </c>
      <c r="I363" t="s">
        <v>91</v>
      </c>
      <c r="J363" t="s">
        <v>50</v>
      </c>
      <c r="K363" s="22">
        <v>43446</v>
      </c>
      <c r="L363" t="s">
        <v>41</v>
      </c>
      <c r="M363" t="s">
        <v>52</v>
      </c>
      <c r="N363" t="s">
        <v>114</v>
      </c>
      <c r="O363" t="s">
        <v>46</v>
      </c>
      <c r="P363" s="14">
        <v>140</v>
      </c>
      <c r="Q363">
        <v>97</v>
      </c>
      <c r="R363" s="23">
        <f>Tabla13[[#This Row],[Precio unitario]]*Tabla13[[#This Row],[Cantidad]]</f>
        <v>13580</v>
      </c>
      <c r="S363" s="14">
        <v>1412.3200000000002</v>
      </c>
    </row>
    <row r="364" spans="3:19" x14ac:dyDescent="0.25">
      <c r="C364" s="21">
        <v>1419</v>
      </c>
      <c r="D364" s="22">
        <v>43444</v>
      </c>
      <c r="E364" s="21">
        <v>10</v>
      </c>
      <c r="F364" t="s">
        <v>88</v>
      </c>
      <c r="G364" t="s">
        <v>89</v>
      </c>
      <c r="H364" t="s">
        <v>90</v>
      </c>
      <c r="I364" t="s">
        <v>91</v>
      </c>
      <c r="J364" t="s">
        <v>50</v>
      </c>
      <c r="K364" s="22"/>
      <c r="L364" t="s">
        <v>51</v>
      </c>
      <c r="N364" t="s">
        <v>45</v>
      </c>
      <c r="O364" t="s">
        <v>46</v>
      </c>
      <c r="P364" s="14">
        <v>49</v>
      </c>
      <c r="Q364">
        <v>53</v>
      </c>
      <c r="R364" s="23">
        <f>Tabla13[[#This Row],[Precio unitario]]*Tabla13[[#This Row],[Cantidad]]</f>
        <v>2597</v>
      </c>
      <c r="S364" s="14">
        <v>246.71499999999997</v>
      </c>
    </row>
    <row r="365" spans="3:19" x14ac:dyDescent="0.25">
      <c r="C365" s="21">
        <v>1420</v>
      </c>
      <c r="D365" s="22">
        <v>43445</v>
      </c>
      <c r="E365" s="21">
        <v>11</v>
      </c>
      <c r="F365" t="s">
        <v>99</v>
      </c>
      <c r="G365" t="s">
        <v>100</v>
      </c>
      <c r="H365" t="s">
        <v>100</v>
      </c>
      <c r="I365" t="s">
        <v>86</v>
      </c>
      <c r="J365" t="s">
        <v>87</v>
      </c>
      <c r="K365" s="22"/>
      <c r="L365" t="s">
        <v>62</v>
      </c>
      <c r="N365" t="s">
        <v>81</v>
      </c>
      <c r="O365" t="s">
        <v>82</v>
      </c>
      <c r="P365" s="14">
        <v>560</v>
      </c>
      <c r="Q365">
        <v>61</v>
      </c>
      <c r="R365" s="23">
        <f>Tabla13[[#This Row],[Precio unitario]]*Tabla13[[#This Row],[Cantidad]]</f>
        <v>34160</v>
      </c>
      <c r="S365" s="14">
        <v>3484.3199999999997</v>
      </c>
    </row>
    <row r="366" spans="3:19" x14ac:dyDescent="0.25">
      <c r="C366" s="21">
        <v>1421</v>
      </c>
      <c r="D366" s="22">
        <v>43435</v>
      </c>
      <c r="E366" s="21">
        <v>1</v>
      </c>
      <c r="F366" t="s">
        <v>101</v>
      </c>
      <c r="G366" t="s">
        <v>102</v>
      </c>
      <c r="H366" t="s">
        <v>103</v>
      </c>
      <c r="I366" t="s">
        <v>61</v>
      </c>
      <c r="J366" t="s">
        <v>6</v>
      </c>
      <c r="K366" s="22"/>
      <c r="L366" t="s">
        <v>62</v>
      </c>
      <c r="N366" t="s">
        <v>104</v>
      </c>
      <c r="O366" t="s">
        <v>105</v>
      </c>
      <c r="P366" s="14">
        <v>257.59999999999997</v>
      </c>
      <c r="Q366">
        <v>45</v>
      </c>
      <c r="R366" s="23">
        <f>Tabla13[[#This Row],[Precio unitario]]*Tabla13[[#This Row],[Cantidad]]</f>
        <v>11591.999999999998</v>
      </c>
      <c r="S366" s="14">
        <v>1136.0159999999998</v>
      </c>
    </row>
    <row r="367" spans="3:19" x14ac:dyDescent="0.25">
      <c r="C367" s="21">
        <v>1422</v>
      </c>
      <c r="D367" s="22">
        <v>43462</v>
      </c>
      <c r="E367" s="21">
        <v>28</v>
      </c>
      <c r="F367" t="s">
        <v>83</v>
      </c>
      <c r="G367" t="s">
        <v>84</v>
      </c>
      <c r="H367" t="s">
        <v>85</v>
      </c>
      <c r="I367" t="s">
        <v>86</v>
      </c>
      <c r="J367" t="s">
        <v>87</v>
      </c>
      <c r="K367" s="22">
        <v>43464</v>
      </c>
      <c r="L367" t="s">
        <v>62</v>
      </c>
      <c r="M367" t="s">
        <v>52</v>
      </c>
      <c r="N367" t="s">
        <v>57</v>
      </c>
      <c r="O367" t="s">
        <v>44</v>
      </c>
      <c r="P367" s="14">
        <v>644</v>
      </c>
      <c r="Q367">
        <v>43</v>
      </c>
      <c r="R367" s="23">
        <f>Tabla13[[#This Row],[Precio unitario]]*Tabla13[[#This Row],[Cantidad]]</f>
        <v>27692</v>
      </c>
      <c r="S367" s="14">
        <v>2769.2000000000003</v>
      </c>
    </row>
    <row r="368" spans="3:19" x14ac:dyDescent="0.25">
      <c r="C368" s="21">
        <v>1423</v>
      </c>
      <c r="D368" s="22">
        <v>43443</v>
      </c>
      <c r="E368" s="21">
        <v>9</v>
      </c>
      <c r="F368" t="s">
        <v>106</v>
      </c>
      <c r="G368" t="s">
        <v>107</v>
      </c>
      <c r="H368" t="s">
        <v>67</v>
      </c>
      <c r="I368" t="s">
        <v>108</v>
      </c>
      <c r="J368" t="s">
        <v>40</v>
      </c>
      <c r="K368" s="22">
        <v>43445</v>
      </c>
      <c r="L368" t="s">
        <v>51</v>
      </c>
      <c r="M368" t="s">
        <v>42</v>
      </c>
      <c r="N368" t="s">
        <v>75</v>
      </c>
      <c r="O368" t="s">
        <v>76</v>
      </c>
      <c r="P368" s="14">
        <v>135.1</v>
      </c>
      <c r="Q368">
        <v>18</v>
      </c>
      <c r="R368" s="23">
        <f>Tabla13[[#This Row],[Precio unitario]]*Tabla13[[#This Row],[Cantidad]]</f>
        <v>2431.7999999999997</v>
      </c>
      <c r="S368" s="14">
        <v>231.02100000000002</v>
      </c>
    </row>
    <row r="369" spans="3:19" x14ac:dyDescent="0.25">
      <c r="C369" s="21">
        <v>1424</v>
      </c>
      <c r="D369" s="22">
        <v>43440</v>
      </c>
      <c r="E369" s="21">
        <v>6</v>
      </c>
      <c r="F369" t="s">
        <v>77</v>
      </c>
      <c r="G369" t="s">
        <v>78</v>
      </c>
      <c r="H369" t="s">
        <v>79</v>
      </c>
      <c r="I369" t="s">
        <v>80</v>
      </c>
      <c r="J369" t="s">
        <v>6</v>
      </c>
      <c r="K369" s="22">
        <v>43442</v>
      </c>
      <c r="L369" t="s">
        <v>41</v>
      </c>
      <c r="M369" t="s">
        <v>52</v>
      </c>
      <c r="N369" t="s">
        <v>69</v>
      </c>
      <c r="O369" t="s">
        <v>70</v>
      </c>
      <c r="P369" s="14">
        <v>178.5</v>
      </c>
      <c r="Q369">
        <v>41</v>
      </c>
      <c r="R369" s="23">
        <f>Tabla13[[#This Row],[Precio unitario]]*Tabla13[[#This Row],[Cantidad]]</f>
        <v>7318.5</v>
      </c>
      <c r="S369" s="14">
        <v>709.89450000000011</v>
      </c>
    </row>
    <row r="370" spans="3:19" x14ac:dyDescent="0.25">
      <c r="C370" s="21">
        <v>1425</v>
      </c>
      <c r="D370" s="22">
        <v>43442</v>
      </c>
      <c r="E370" s="21">
        <v>8</v>
      </c>
      <c r="F370" t="s">
        <v>58</v>
      </c>
      <c r="G370" t="s">
        <v>59</v>
      </c>
      <c r="H370" t="s">
        <v>60</v>
      </c>
      <c r="I370" t="s">
        <v>61</v>
      </c>
      <c r="J370" t="s">
        <v>6</v>
      </c>
      <c r="K370" s="22">
        <v>43444</v>
      </c>
      <c r="L370" t="s">
        <v>41</v>
      </c>
      <c r="M370" t="s">
        <v>42</v>
      </c>
      <c r="N370" t="s">
        <v>69</v>
      </c>
      <c r="O370" t="s">
        <v>70</v>
      </c>
      <c r="P370" s="14">
        <v>178.5</v>
      </c>
      <c r="Q370">
        <v>19</v>
      </c>
      <c r="R370" s="23">
        <f>Tabla13[[#This Row],[Precio unitario]]*Tabla13[[#This Row],[Cantidad]]</f>
        <v>3391.5</v>
      </c>
      <c r="S370" s="14">
        <v>335.75850000000003</v>
      </c>
    </row>
    <row r="371" spans="3:19" x14ac:dyDescent="0.25">
      <c r="C371" s="21">
        <v>1426</v>
      </c>
      <c r="D371" s="22">
        <v>43459</v>
      </c>
      <c r="E371" s="21">
        <v>25</v>
      </c>
      <c r="F371" t="s">
        <v>115</v>
      </c>
      <c r="G371" t="s">
        <v>89</v>
      </c>
      <c r="H371" t="s">
        <v>90</v>
      </c>
      <c r="I371" t="s">
        <v>91</v>
      </c>
      <c r="J371" t="s">
        <v>50</v>
      </c>
      <c r="K371" s="22">
        <v>43461</v>
      </c>
      <c r="L371" t="s">
        <v>51</v>
      </c>
      <c r="M371" t="s">
        <v>74</v>
      </c>
      <c r="N371" t="s">
        <v>97</v>
      </c>
      <c r="O371" t="s">
        <v>98</v>
      </c>
      <c r="P371" s="14">
        <v>308</v>
      </c>
      <c r="Q371">
        <v>65</v>
      </c>
      <c r="R371" s="23">
        <f>Tabla13[[#This Row],[Precio unitario]]*Tabla13[[#This Row],[Cantidad]]</f>
        <v>20020</v>
      </c>
      <c r="S371" s="14">
        <v>1941.94</v>
      </c>
    </row>
    <row r="372" spans="3:19" x14ac:dyDescent="0.25">
      <c r="C372" s="21">
        <v>1427</v>
      </c>
      <c r="D372" s="22">
        <v>43460</v>
      </c>
      <c r="E372" s="21">
        <v>26</v>
      </c>
      <c r="F372" t="s">
        <v>116</v>
      </c>
      <c r="G372" t="s">
        <v>100</v>
      </c>
      <c r="H372" t="s">
        <v>100</v>
      </c>
      <c r="I372" t="s">
        <v>86</v>
      </c>
      <c r="J372" t="s">
        <v>87</v>
      </c>
      <c r="K372" s="22">
        <v>43462</v>
      </c>
      <c r="L372" t="s">
        <v>62</v>
      </c>
      <c r="M372" t="s">
        <v>52</v>
      </c>
      <c r="N372" t="s">
        <v>95</v>
      </c>
      <c r="O372" t="s">
        <v>96</v>
      </c>
      <c r="P372" s="14">
        <v>350</v>
      </c>
      <c r="Q372">
        <v>13</v>
      </c>
      <c r="R372" s="23">
        <f>Tabla13[[#This Row],[Precio unitario]]*Tabla13[[#This Row],[Cantidad]]</f>
        <v>4550</v>
      </c>
      <c r="S372" s="14">
        <v>450.44999999999993</v>
      </c>
    </row>
    <row r="373" spans="3:19" x14ac:dyDescent="0.25">
      <c r="C373" s="21">
        <v>1428</v>
      </c>
      <c r="D373" s="22">
        <v>43463</v>
      </c>
      <c r="E373" s="21">
        <v>29</v>
      </c>
      <c r="F373" t="s">
        <v>65</v>
      </c>
      <c r="G373" t="s">
        <v>66</v>
      </c>
      <c r="H373" t="s">
        <v>67</v>
      </c>
      <c r="I373" t="s">
        <v>68</v>
      </c>
      <c r="J373" t="s">
        <v>40</v>
      </c>
      <c r="K373" s="22">
        <v>43465</v>
      </c>
      <c r="L373" t="s">
        <v>41</v>
      </c>
      <c r="M373" t="s">
        <v>42</v>
      </c>
      <c r="N373" t="s">
        <v>117</v>
      </c>
      <c r="O373" t="s">
        <v>118</v>
      </c>
      <c r="P373" s="14">
        <v>546</v>
      </c>
      <c r="Q373">
        <v>54</v>
      </c>
      <c r="R373" s="23">
        <f>Tabla13[[#This Row],[Precio unitario]]*Tabla13[[#This Row],[Cantidad]]</f>
        <v>29484</v>
      </c>
      <c r="S373" s="14">
        <v>3007.3680000000004</v>
      </c>
    </row>
    <row r="374" spans="3:19" x14ac:dyDescent="0.25">
      <c r="C374" s="21">
        <v>1429</v>
      </c>
      <c r="D374" s="22">
        <v>43440</v>
      </c>
      <c r="E374" s="21">
        <v>6</v>
      </c>
      <c r="F374" t="s">
        <v>77</v>
      </c>
      <c r="G374" t="s">
        <v>78</v>
      </c>
      <c r="H374" t="s">
        <v>79</v>
      </c>
      <c r="I374" t="s">
        <v>80</v>
      </c>
      <c r="J374" t="s">
        <v>6</v>
      </c>
      <c r="K374" s="22">
        <v>43442</v>
      </c>
      <c r="L374" t="s">
        <v>62</v>
      </c>
      <c r="M374" t="s">
        <v>42</v>
      </c>
      <c r="N374" t="s">
        <v>53</v>
      </c>
      <c r="O374" t="s">
        <v>46</v>
      </c>
      <c r="P374" s="14">
        <v>420</v>
      </c>
      <c r="Q374">
        <v>33</v>
      </c>
      <c r="R374" s="23">
        <f>Tabla13[[#This Row],[Precio unitario]]*Tabla13[[#This Row],[Cantidad]]</f>
        <v>13860</v>
      </c>
      <c r="S374" s="14">
        <v>1330.56</v>
      </c>
    </row>
    <row r="375" spans="3:19" x14ac:dyDescent="0.25">
      <c r="C375" s="21">
        <v>1430</v>
      </c>
      <c r="D375" s="22">
        <v>43440</v>
      </c>
      <c r="E375" s="21">
        <v>6</v>
      </c>
      <c r="F375" t="s">
        <v>77</v>
      </c>
      <c r="G375" t="s">
        <v>78</v>
      </c>
      <c r="H375" t="s">
        <v>79</v>
      </c>
      <c r="I375" t="s">
        <v>80</v>
      </c>
      <c r="J375" t="s">
        <v>6</v>
      </c>
      <c r="K375" s="22">
        <v>43442</v>
      </c>
      <c r="L375" t="s">
        <v>62</v>
      </c>
      <c r="M375" t="s">
        <v>42</v>
      </c>
      <c r="N375" t="s">
        <v>54</v>
      </c>
      <c r="O375" t="s">
        <v>46</v>
      </c>
      <c r="P375" s="14">
        <v>742</v>
      </c>
      <c r="Q375">
        <v>34</v>
      </c>
      <c r="R375" s="23">
        <f>Tabla13[[#This Row],[Precio unitario]]*Tabla13[[#This Row],[Cantidad]]</f>
        <v>25228</v>
      </c>
      <c r="S375" s="14">
        <v>2598.4840000000004</v>
      </c>
    </row>
    <row r="376" spans="3:19" x14ac:dyDescent="0.25">
      <c r="C376" s="21">
        <v>1431</v>
      </c>
      <c r="D376" s="22">
        <v>43438</v>
      </c>
      <c r="E376" s="21">
        <v>4</v>
      </c>
      <c r="F376" t="s">
        <v>47</v>
      </c>
      <c r="G376" t="s">
        <v>48</v>
      </c>
      <c r="H376" t="s">
        <v>48</v>
      </c>
      <c r="I376" t="s">
        <v>49</v>
      </c>
      <c r="J376" t="s">
        <v>50</v>
      </c>
      <c r="K376" s="22"/>
      <c r="N376" t="s">
        <v>119</v>
      </c>
      <c r="O376" t="s">
        <v>110</v>
      </c>
      <c r="P376" s="14">
        <v>532</v>
      </c>
      <c r="Q376">
        <v>59</v>
      </c>
      <c r="R376" s="23">
        <f>Tabla13[[#This Row],[Precio unitario]]*Tabla13[[#This Row],[Cantidad]]</f>
        <v>31388</v>
      </c>
      <c r="S376" s="14">
        <v>3170.1880000000001</v>
      </c>
    </row>
    <row r="377" spans="3:19" x14ac:dyDescent="0.25">
      <c r="C377" s="21">
        <v>1432</v>
      </c>
      <c r="D377" s="22">
        <v>43437</v>
      </c>
      <c r="E377" s="21">
        <v>3</v>
      </c>
      <c r="F377" t="s">
        <v>71</v>
      </c>
      <c r="G377" t="s">
        <v>72</v>
      </c>
      <c r="H377" t="s">
        <v>73</v>
      </c>
      <c r="I377" t="s">
        <v>39</v>
      </c>
      <c r="J377" t="s">
        <v>40</v>
      </c>
      <c r="K377" s="22"/>
      <c r="N377" t="s">
        <v>92</v>
      </c>
      <c r="O377" t="s">
        <v>44</v>
      </c>
      <c r="P377" s="14">
        <v>41.86</v>
      </c>
      <c r="Q377">
        <v>24</v>
      </c>
      <c r="R377" s="23">
        <f>Tabla13[[#This Row],[Precio unitario]]*Tabla13[[#This Row],[Cantidad]]</f>
        <v>1004.64</v>
      </c>
      <c r="S377" s="14">
        <v>99.459360000000004</v>
      </c>
    </row>
  </sheetData>
  <pageMargins left="0.7" right="0.7" top="0.75" bottom="0.75" header="0.3" footer="0.3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7D4E6-41B7-4DE2-A802-6BFCDA92DD90}">
  <dimension ref="A1:F24"/>
  <sheetViews>
    <sheetView workbookViewId="0">
      <selection activeCell="H9" sqref="H9"/>
    </sheetView>
  </sheetViews>
  <sheetFormatPr baseColWidth="10" defaultRowHeight="15" x14ac:dyDescent="0.25"/>
  <cols>
    <col min="2" max="2" width="14.140625" bestFit="1" customWidth="1"/>
    <col min="3" max="3" width="12.5703125" bestFit="1" customWidth="1"/>
    <col min="4" max="6" width="14.140625" bestFit="1" customWidth="1"/>
  </cols>
  <sheetData>
    <row r="1" spans="1:6" x14ac:dyDescent="0.25">
      <c r="A1" s="30" t="s">
        <v>144</v>
      </c>
      <c r="B1" s="30" t="s">
        <v>145</v>
      </c>
      <c r="C1" s="30" t="s">
        <v>146</v>
      </c>
      <c r="D1" s="30" t="s">
        <v>147</v>
      </c>
      <c r="E1" s="30" t="s">
        <v>148</v>
      </c>
      <c r="F1" s="30" t="s">
        <v>149</v>
      </c>
    </row>
    <row r="3" spans="1:6" x14ac:dyDescent="0.25">
      <c r="A3" s="31" t="s">
        <v>150</v>
      </c>
      <c r="B3" s="32"/>
      <c r="C3" s="32"/>
      <c r="D3" s="32"/>
      <c r="E3" s="32"/>
      <c r="F3" s="32"/>
    </row>
    <row r="4" spans="1:6" x14ac:dyDescent="0.25">
      <c r="A4" s="31" t="s">
        <v>151</v>
      </c>
      <c r="B4" s="32">
        <v>49</v>
      </c>
      <c r="C4" s="32">
        <v>32</v>
      </c>
      <c r="D4" s="32">
        <v>44</v>
      </c>
      <c r="E4" s="32">
        <v>37</v>
      </c>
      <c r="F4" s="32">
        <f>SUM(B4:E4)</f>
        <v>162</v>
      </c>
    </row>
    <row r="5" spans="1:6" x14ac:dyDescent="0.25">
      <c r="A5" s="31" t="s">
        <v>152</v>
      </c>
      <c r="B5" s="32">
        <v>38</v>
      </c>
      <c r="C5" s="32">
        <v>25</v>
      </c>
      <c r="D5" s="32">
        <v>35</v>
      </c>
      <c r="E5" s="32">
        <v>28</v>
      </c>
      <c r="F5" s="32">
        <f>SUM(B5:E5)</f>
        <v>126</v>
      </c>
    </row>
    <row r="6" spans="1:6" x14ac:dyDescent="0.25">
      <c r="A6" s="31" t="s">
        <v>153</v>
      </c>
      <c r="B6" s="32">
        <v>21</v>
      </c>
      <c r="C6" s="32">
        <v>15</v>
      </c>
      <c r="D6" s="32">
        <v>20</v>
      </c>
      <c r="E6" s="32">
        <v>16</v>
      </c>
      <c r="F6" s="32">
        <f>SUM(B6:E6)</f>
        <v>72</v>
      </c>
    </row>
    <row r="7" spans="1:6" x14ac:dyDescent="0.25">
      <c r="A7" s="31"/>
      <c r="B7" s="32"/>
      <c r="C7" s="32"/>
      <c r="D7" s="32"/>
      <c r="E7" s="32"/>
      <c r="F7" s="32"/>
    </row>
    <row r="8" spans="1:6" x14ac:dyDescent="0.25">
      <c r="A8" s="31" t="s">
        <v>154</v>
      </c>
      <c r="B8" s="33">
        <f>B4*$D$22+B5*$D$23+B6*$D$24</f>
        <v>1445820</v>
      </c>
      <c r="C8" s="33">
        <f t="shared" ref="C8:E8" si="0">C4*$D$22+C5*$D$23+C6*$D$24</f>
        <v>969780</v>
      </c>
      <c r="D8" s="33">
        <f t="shared" si="0"/>
        <v>1331510</v>
      </c>
      <c r="E8" s="33">
        <f t="shared" si="0"/>
        <v>1084090</v>
      </c>
      <c r="F8" s="34">
        <f>SUM(B8:E8)</f>
        <v>4831200</v>
      </c>
    </row>
    <row r="9" spans="1:6" ht="15.75" thickBot="1" x14ac:dyDescent="0.3">
      <c r="A9" s="31" t="s">
        <v>155</v>
      </c>
      <c r="B9" s="33">
        <f>B4*$F$22+B5*$F$23+B6*$F$24</f>
        <v>1074570.2</v>
      </c>
      <c r="C9" s="33">
        <f t="shared" ref="C9:E9" si="1">C4*$F$22+C5*$F$23+C6*$F$24</f>
        <v>721597.6</v>
      </c>
      <c r="D9" s="33">
        <f t="shared" si="1"/>
        <v>990318.2</v>
      </c>
      <c r="E9" s="33">
        <f t="shared" si="1"/>
        <v>805849.60000000009</v>
      </c>
      <c r="F9" s="34">
        <f t="shared" ref="F9:F18" si="2">SUM(B9:E9)</f>
        <v>3592335.6</v>
      </c>
    </row>
    <row r="10" spans="1:6" ht="15.75" thickBot="1" x14ac:dyDescent="0.3">
      <c r="A10" s="35" t="s">
        <v>156</v>
      </c>
      <c r="B10" s="36">
        <f>B8-B9</f>
        <v>371249.80000000005</v>
      </c>
      <c r="C10" s="36">
        <f t="shared" ref="C10:E10" si="3">C8-C9</f>
        <v>248182.40000000002</v>
      </c>
      <c r="D10" s="36">
        <f t="shared" si="3"/>
        <v>341191.80000000005</v>
      </c>
      <c r="E10" s="36">
        <f t="shared" si="3"/>
        <v>278240.39999999991</v>
      </c>
      <c r="F10" s="37">
        <f t="shared" si="2"/>
        <v>1238864.3999999999</v>
      </c>
    </row>
    <row r="11" spans="1:6" x14ac:dyDescent="0.25">
      <c r="A11" s="31"/>
      <c r="B11" s="32"/>
      <c r="C11" s="32"/>
      <c r="D11" s="32"/>
      <c r="E11" s="32"/>
      <c r="F11" s="34"/>
    </row>
    <row r="12" spans="1:6" x14ac:dyDescent="0.25">
      <c r="A12" s="31" t="s">
        <v>157</v>
      </c>
      <c r="B12" s="33">
        <v>10000</v>
      </c>
      <c r="C12" s="33">
        <v>10001</v>
      </c>
      <c r="D12" s="33">
        <v>10002</v>
      </c>
      <c r="E12" s="33">
        <v>10003</v>
      </c>
      <c r="F12" s="34">
        <f t="shared" si="2"/>
        <v>40006</v>
      </c>
    </row>
    <row r="13" spans="1:6" x14ac:dyDescent="0.25">
      <c r="A13" s="31" t="s">
        <v>158</v>
      </c>
      <c r="B13" s="33">
        <f>B8*$A$22</f>
        <v>3614.55</v>
      </c>
      <c r="C13" s="33">
        <f t="shared" ref="C13:E13" si="4">C8*$A$22</f>
        <v>2424.4500000000003</v>
      </c>
      <c r="D13" s="33">
        <f t="shared" si="4"/>
        <v>3328.7750000000001</v>
      </c>
      <c r="E13" s="33">
        <f t="shared" si="4"/>
        <v>2710.2249999999999</v>
      </c>
      <c r="F13" s="34">
        <f t="shared" si="2"/>
        <v>12078</v>
      </c>
    </row>
    <row r="14" spans="1:6" x14ac:dyDescent="0.25">
      <c r="A14" s="31" t="s">
        <v>159</v>
      </c>
      <c r="B14" s="33">
        <v>22000</v>
      </c>
      <c r="C14" s="33">
        <v>22001</v>
      </c>
      <c r="D14" s="33">
        <v>22002</v>
      </c>
      <c r="E14" s="33">
        <v>22003</v>
      </c>
      <c r="F14" s="34">
        <f t="shared" si="2"/>
        <v>88006</v>
      </c>
    </row>
    <row r="15" spans="1:6" ht="15.75" thickBot="1" x14ac:dyDescent="0.3">
      <c r="A15" s="31" t="s">
        <v>160</v>
      </c>
      <c r="B15" s="33">
        <f>B8*$A$24</f>
        <v>260247.59999999998</v>
      </c>
      <c r="C15" s="33">
        <f t="shared" ref="C15:E15" si="5">C8*$A$24</f>
        <v>174560.4</v>
      </c>
      <c r="D15" s="33">
        <f t="shared" si="5"/>
        <v>239671.8</v>
      </c>
      <c r="E15" s="33">
        <f t="shared" si="5"/>
        <v>195136.19999999998</v>
      </c>
      <c r="F15" s="34">
        <f t="shared" si="2"/>
        <v>869616</v>
      </c>
    </row>
    <row r="16" spans="1:6" ht="15.75" thickBot="1" x14ac:dyDescent="0.3">
      <c r="A16" s="35" t="s">
        <v>161</v>
      </c>
      <c r="B16" s="38">
        <f>SUM(B12:B15)</f>
        <v>295862.14999999997</v>
      </c>
      <c r="C16" s="38">
        <f t="shared" ref="C16:E16" si="6">SUM(C12:C15)</f>
        <v>208986.84999999998</v>
      </c>
      <c r="D16" s="38">
        <f t="shared" si="6"/>
        <v>275004.57500000001</v>
      </c>
      <c r="E16" s="38">
        <f t="shared" si="6"/>
        <v>229852.42499999999</v>
      </c>
      <c r="F16" s="37">
        <f t="shared" si="2"/>
        <v>1009706</v>
      </c>
    </row>
    <row r="17" spans="1:6" x14ac:dyDescent="0.25">
      <c r="A17" s="31"/>
      <c r="B17" s="32"/>
      <c r="C17" s="32"/>
      <c r="D17" s="32"/>
      <c r="E17" s="32"/>
      <c r="F17" s="34"/>
    </row>
    <row r="18" spans="1:6" ht="15.75" thickBot="1" x14ac:dyDescent="0.3">
      <c r="A18" s="31" t="s">
        <v>162</v>
      </c>
      <c r="B18" s="34">
        <f>B10-B16</f>
        <v>75387.650000000081</v>
      </c>
      <c r="C18" s="34">
        <f t="shared" ref="C18:E18" si="7">C10-C16</f>
        <v>39195.550000000047</v>
      </c>
      <c r="D18" s="34">
        <f t="shared" si="7"/>
        <v>66187.225000000035</v>
      </c>
      <c r="E18" s="34">
        <f t="shared" si="7"/>
        <v>48387.974999999919</v>
      </c>
      <c r="F18" s="34">
        <f t="shared" si="2"/>
        <v>229158.40000000008</v>
      </c>
    </row>
    <row r="19" spans="1:6" ht="15.75" thickBot="1" x14ac:dyDescent="0.3">
      <c r="A19" s="35" t="s">
        <v>163</v>
      </c>
      <c r="B19" s="38">
        <f>B18/B8</f>
        <v>5.2141794967561717E-2</v>
      </c>
      <c r="C19" s="38">
        <f t="shared" ref="C19:E19" si="8">C18/C8</f>
        <v>4.0416950236136076E-2</v>
      </c>
      <c r="D19" s="38">
        <f t="shared" si="8"/>
        <v>4.9708394980135365E-2</v>
      </c>
      <c r="E19" s="38">
        <f t="shared" si="8"/>
        <v>4.4634647492366793E-2</v>
      </c>
      <c r="F19" s="37"/>
    </row>
    <row r="21" spans="1:6" x14ac:dyDescent="0.25">
      <c r="A21" s="59" t="s">
        <v>164</v>
      </c>
      <c r="B21" s="59"/>
      <c r="C21" s="59" t="s">
        <v>165</v>
      </c>
      <c r="D21" s="59"/>
      <c r="E21" s="59" t="s">
        <v>166</v>
      </c>
      <c r="F21" s="59"/>
    </row>
    <row r="22" spans="1:6" x14ac:dyDescent="0.25">
      <c r="A22" s="60">
        <v>2.5000000000000001E-3</v>
      </c>
      <c r="B22" s="60"/>
      <c r="C22" s="29" t="s">
        <v>151</v>
      </c>
      <c r="D22" s="29">
        <v>10490</v>
      </c>
      <c r="E22" s="29" t="s">
        <v>151</v>
      </c>
      <c r="F22" s="29">
        <v>7552.8</v>
      </c>
    </row>
    <row r="23" spans="1:6" x14ac:dyDescent="0.25">
      <c r="A23" s="61" t="s">
        <v>167</v>
      </c>
      <c r="B23" s="61"/>
      <c r="C23" s="29" t="s">
        <v>152</v>
      </c>
      <c r="D23" s="29">
        <v>14690</v>
      </c>
      <c r="E23" s="29" t="s">
        <v>152</v>
      </c>
      <c r="F23" s="29">
        <v>10870.6</v>
      </c>
    </row>
    <row r="24" spans="1:6" x14ac:dyDescent="0.25">
      <c r="A24" s="58">
        <v>0.18</v>
      </c>
      <c r="B24" s="58"/>
      <c r="C24" s="29" t="s">
        <v>153</v>
      </c>
      <c r="D24" s="29">
        <v>17790</v>
      </c>
      <c r="E24" s="29" t="s">
        <v>153</v>
      </c>
      <c r="F24" s="29">
        <v>13876.2</v>
      </c>
    </row>
  </sheetData>
  <mergeCells count="6">
    <mergeCell ref="A24:B24"/>
    <mergeCell ref="A21:B21"/>
    <mergeCell ref="C21:D21"/>
    <mergeCell ref="E21:F21"/>
    <mergeCell ref="A22:B22"/>
    <mergeCell ref="A23:B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2605B-8B2C-47E4-A957-6FF09D1D1A3E}">
  <dimension ref="A1"/>
  <sheetViews>
    <sheetView topLeftCell="A13" workbookViewId="0">
      <selection activeCell="M27" sqref="M27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7829D-A8F7-4F07-ACD2-91B1CBC47E9E}">
  <dimension ref="A1"/>
  <sheetViews>
    <sheetView workbookViewId="0">
      <selection activeCell="M17" sqref="M17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7E274-D3BA-4BD7-97CA-CE324F52713D}">
  <dimension ref="B2:H13"/>
  <sheetViews>
    <sheetView workbookViewId="0">
      <selection activeCell="B2" sqref="B2:I14"/>
    </sheetView>
  </sheetViews>
  <sheetFormatPr baseColWidth="10" defaultRowHeight="15" x14ac:dyDescent="0.25"/>
  <sheetData>
    <row r="2" spans="2:8" x14ac:dyDescent="0.25">
      <c r="B2" t="s">
        <v>168</v>
      </c>
      <c r="C2" t="s">
        <v>169</v>
      </c>
      <c r="D2" t="s">
        <v>170</v>
      </c>
      <c r="E2" t="s">
        <v>171</v>
      </c>
      <c r="F2" t="s">
        <v>172</v>
      </c>
      <c r="G2" t="s">
        <v>173</v>
      </c>
      <c r="H2" t="s">
        <v>174</v>
      </c>
    </row>
    <row r="3" spans="2:8" x14ac:dyDescent="0.25">
      <c r="B3">
        <v>1</v>
      </c>
      <c r="C3" t="s">
        <v>175</v>
      </c>
      <c r="D3" t="s">
        <v>176</v>
      </c>
      <c r="E3" s="39">
        <v>9</v>
      </c>
      <c r="F3">
        <v>8</v>
      </c>
      <c r="G3">
        <f>AVERAGE(E3:F3)</f>
        <v>8.5</v>
      </c>
    </row>
    <row r="4" spans="2:8" x14ac:dyDescent="0.25">
      <c r="B4">
        <v>2</v>
      </c>
      <c r="C4" t="s">
        <v>177</v>
      </c>
      <c r="D4" t="s">
        <v>178</v>
      </c>
      <c r="E4">
        <v>6</v>
      </c>
      <c r="F4">
        <v>6</v>
      </c>
      <c r="G4">
        <f t="shared" ref="G4:G13" si="0">AVERAGE(E4:F4)</f>
        <v>6</v>
      </c>
    </row>
    <row r="5" spans="2:8" x14ac:dyDescent="0.25">
      <c r="B5">
        <v>3</v>
      </c>
      <c r="C5" t="s">
        <v>179</v>
      </c>
      <c r="D5" t="s">
        <v>180</v>
      </c>
      <c r="E5">
        <v>7</v>
      </c>
      <c r="F5">
        <v>7</v>
      </c>
      <c r="G5">
        <f t="shared" si="0"/>
        <v>7</v>
      </c>
    </row>
    <row r="6" spans="2:8" x14ac:dyDescent="0.25">
      <c r="B6">
        <v>4</v>
      </c>
      <c r="C6" t="s">
        <v>181</v>
      </c>
      <c r="D6" t="s">
        <v>182</v>
      </c>
      <c r="E6" s="39">
        <v>8</v>
      </c>
      <c r="F6">
        <v>8</v>
      </c>
      <c r="G6">
        <f t="shared" si="0"/>
        <v>8</v>
      </c>
    </row>
    <row r="7" spans="2:8" x14ac:dyDescent="0.25">
      <c r="B7">
        <v>5</v>
      </c>
      <c r="C7" t="s">
        <v>183</v>
      </c>
      <c r="D7" t="s">
        <v>180</v>
      </c>
      <c r="E7">
        <v>4</v>
      </c>
      <c r="F7">
        <v>4</v>
      </c>
      <c r="G7">
        <f t="shared" si="0"/>
        <v>4</v>
      </c>
    </row>
    <row r="8" spans="2:8" x14ac:dyDescent="0.25">
      <c r="B8">
        <v>6</v>
      </c>
      <c r="C8" t="s">
        <v>184</v>
      </c>
      <c r="D8" t="s">
        <v>185</v>
      </c>
      <c r="E8" s="39">
        <v>8</v>
      </c>
      <c r="F8">
        <v>8</v>
      </c>
      <c r="G8">
        <f t="shared" si="0"/>
        <v>8</v>
      </c>
    </row>
    <row r="9" spans="2:8" x14ac:dyDescent="0.25">
      <c r="B9">
        <v>7</v>
      </c>
      <c r="C9" t="s">
        <v>186</v>
      </c>
      <c r="D9" t="s">
        <v>187</v>
      </c>
      <c r="E9">
        <v>6</v>
      </c>
      <c r="F9">
        <v>6</v>
      </c>
      <c r="G9">
        <f t="shared" si="0"/>
        <v>6</v>
      </c>
    </row>
    <row r="10" spans="2:8" x14ac:dyDescent="0.25">
      <c r="B10">
        <v>8</v>
      </c>
      <c r="C10" t="s">
        <v>188</v>
      </c>
      <c r="D10" t="s">
        <v>189</v>
      </c>
      <c r="E10" s="39">
        <v>9</v>
      </c>
      <c r="F10">
        <v>9</v>
      </c>
      <c r="G10">
        <f t="shared" si="0"/>
        <v>9</v>
      </c>
    </row>
    <row r="11" spans="2:8" x14ac:dyDescent="0.25">
      <c r="B11">
        <v>9</v>
      </c>
      <c r="C11" t="s">
        <v>190</v>
      </c>
      <c r="D11" t="s">
        <v>191</v>
      </c>
      <c r="E11" s="32">
        <v>4</v>
      </c>
      <c r="F11">
        <v>7</v>
      </c>
      <c r="G11">
        <f t="shared" si="0"/>
        <v>5.5</v>
      </c>
    </row>
    <row r="12" spans="2:8" x14ac:dyDescent="0.25">
      <c r="B12">
        <v>10</v>
      </c>
      <c r="C12" t="s">
        <v>192</v>
      </c>
      <c r="D12" t="s">
        <v>193</v>
      </c>
      <c r="E12" s="39">
        <v>8</v>
      </c>
      <c r="F12">
        <v>8</v>
      </c>
      <c r="G12">
        <f t="shared" si="0"/>
        <v>8</v>
      </c>
    </row>
    <row r="13" spans="2:8" x14ac:dyDescent="0.25">
      <c r="B13">
        <v>11</v>
      </c>
      <c r="C13" t="s">
        <v>194</v>
      </c>
      <c r="D13" t="s">
        <v>195</v>
      </c>
      <c r="E13" s="39">
        <v>8</v>
      </c>
      <c r="F13">
        <v>7</v>
      </c>
      <c r="G13">
        <f t="shared" si="0"/>
        <v>7.5</v>
      </c>
    </row>
  </sheetData>
  <conditionalFormatting sqref="E3:F1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{A3D86A10-BF2D-42C5-ACC3-E4043194D10F}</x14:id>
        </ext>
      </extLst>
    </cfRule>
  </conditionalFormatting>
  <conditionalFormatting sqref="G3:G13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{A87F9D3F-2406-4EA9-AA5E-61EB62DD9EA7}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3D86A10-BF2D-42C5-ACC3-E4043194D1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E3:F13</xm:sqref>
        </x14:conditionalFormatting>
        <x14:conditionalFormatting xmlns:xm="http://schemas.microsoft.com/office/excel/2006/main">
          <x14:cfRule type="dataBar" id="{A87F9D3F-2406-4EA9-AA5E-61EB62DD9E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G3:G13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CC52B-B3A8-4E6D-9DAF-14D4C2688FFB}">
  <dimension ref="A1"/>
  <sheetViews>
    <sheetView topLeftCell="B10" workbookViewId="0">
      <selection activeCell="M19" sqref="M1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88737-AF8B-4EA7-98DA-A27F3D0F5E43}">
  <dimension ref="C4:H14"/>
  <sheetViews>
    <sheetView workbookViewId="0">
      <selection activeCell="C14" sqref="C14:H14"/>
    </sheetView>
  </sheetViews>
  <sheetFormatPr baseColWidth="10" defaultRowHeight="15" x14ac:dyDescent="0.25"/>
  <cols>
    <col min="5" max="5" width="16.5703125" bestFit="1" customWidth="1"/>
    <col min="6" max="6" width="11.5703125" bestFit="1" customWidth="1"/>
    <col min="7" max="7" width="15.28515625" bestFit="1" customWidth="1"/>
    <col min="8" max="8" width="11.5703125" bestFit="1" customWidth="1"/>
  </cols>
  <sheetData>
    <row r="4" spans="3:8" x14ac:dyDescent="0.25">
      <c r="C4" s="63" t="s">
        <v>196</v>
      </c>
      <c r="D4" s="63"/>
      <c r="E4" s="63"/>
      <c r="F4" s="63"/>
      <c r="G4" s="63"/>
      <c r="H4" s="63"/>
    </row>
    <row r="5" spans="3:8" ht="45" x14ac:dyDescent="0.25">
      <c r="C5" s="43" t="s">
        <v>197</v>
      </c>
      <c r="D5" s="43" t="s">
        <v>198</v>
      </c>
      <c r="E5" s="43" t="s">
        <v>199</v>
      </c>
      <c r="F5" s="43" t="s">
        <v>200</v>
      </c>
      <c r="G5" s="43" t="s">
        <v>201</v>
      </c>
      <c r="H5" s="43" t="s">
        <v>202</v>
      </c>
    </row>
    <row r="6" spans="3:8" x14ac:dyDescent="0.25">
      <c r="C6" s="29" t="s">
        <v>203</v>
      </c>
      <c r="D6" s="29" t="s">
        <v>204</v>
      </c>
      <c r="E6" s="40">
        <v>12.2615803815</v>
      </c>
      <c r="F6" s="41">
        <v>12.2615803815</v>
      </c>
      <c r="G6" s="42">
        <v>12.2615803815</v>
      </c>
      <c r="H6" s="42">
        <v>12.2615</v>
      </c>
    </row>
    <row r="7" spans="3:8" x14ac:dyDescent="0.25">
      <c r="C7" s="29" t="s">
        <v>205</v>
      </c>
      <c r="D7" s="29" t="s">
        <v>206</v>
      </c>
      <c r="E7" s="40">
        <v>22.972972973000001</v>
      </c>
      <c r="F7" s="41">
        <v>22.972972973000001</v>
      </c>
      <c r="G7" s="42">
        <v>22.972972973000001</v>
      </c>
      <c r="H7" s="42">
        <v>22.972899999999999</v>
      </c>
    </row>
    <row r="8" spans="3:8" x14ac:dyDescent="0.25">
      <c r="C8" s="29" t="s">
        <v>207</v>
      </c>
      <c r="D8" s="29" t="s">
        <v>208</v>
      </c>
      <c r="E8" s="40">
        <v>10.6175514626</v>
      </c>
      <c r="F8" s="41">
        <v>10.6175514626</v>
      </c>
      <c r="G8" s="42">
        <v>10.6175514626</v>
      </c>
      <c r="H8" s="42">
        <v>10.6175</v>
      </c>
    </row>
    <row r="9" spans="3:8" x14ac:dyDescent="0.25">
      <c r="C9" s="29" t="s">
        <v>209</v>
      </c>
      <c r="D9" s="29" t="s">
        <v>210</v>
      </c>
      <c r="E9" s="40">
        <v>12.125984252</v>
      </c>
      <c r="F9" s="41">
        <v>12.125984252</v>
      </c>
      <c r="G9" s="42">
        <v>12.125984252</v>
      </c>
      <c r="H9" s="42">
        <v>12.1259</v>
      </c>
    </row>
    <row r="10" spans="3:8" x14ac:dyDescent="0.25">
      <c r="C10" s="29" t="s">
        <v>211</v>
      </c>
      <c r="D10" s="29" t="s">
        <v>212</v>
      </c>
      <c r="E10" s="40">
        <v>6.5217391304000003</v>
      </c>
      <c r="F10" s="41">
        <v>6.5217391304000003</v>
      </c>
      <c r="G10" s="42">
        <v>6.5217391304000003</v>
      </c>
      <c r="H10" s="42">
        <v>6.5217000000000001</v>
      </c>
    </row>
    <row r="11" spans="3:8" x14ac:dyDescent="0.25">
      <c r="C11" s="29" t="s">
        <v>213</v>
      </c>
      <c r="D11" s="29" t="s">
        <v>214</v>
      </c>
      <c r="E11" s="40">
        <v>7.4626865671999996</v>
      </c>
      <c r="F11" s="41">
        <v>7.4626865671999996</v>
      </c>
      <c r="G11" s="42">
        <v>7.4626865671999996</v>
      </c>
      <c r="H11" s="42">
        <v>7.4626000000000001</v>
      </c>
    </row>
    <row r="12" spans="3:8" x14ac:dyDescent="0.25">
      <c r="C12" s="29" t="s">
        <v>215</v>
      </c>
      <c r="D12" s="29" t="s">
        <v>216</v>
      </c>
      <c r="E12" s="40">
        <v>22.661870503599999</v>
      </c>
      <c r="F12" s="41">
        <v>22.661870503599999</v>
      </c>
      <c r="G12" s="42">
        <v>22.661870503599999</v>
      </c>
      <c r="H12" s="42">
        <v>22.661799999999999</v>
      </c>
    </row>
    <row r="13" spans="3:8" x14ac:dyDescent="0.25">
      <c r="C13" s="29" t="s">
        <v>217</v>
      </c>
      <c r="D13" s="29" t="s">
        <v>218</v>
      </c>
      <c r="E13" s="40">
        <v>7.3212034785000002</v>
      </c>
      <c r="F13" s="41">
        <v>7.3212034785000002</v>
      </c>
      <c r="G13" s="29"/>
      <c r="H13" s="42">
        <v>7.3212000000000002</v>
      </c>
    </row>
    <row r="14" spans="3:8" ht="15.75" x14ac:dyDescent="0.25">
      <c r="C14" s="62" t="s">
        <v>219</v>
      </c>
      <c r="D14" s="62"/>
      <c r="E14" s="44">
        <v>101.94558874879999</v>
      </c>
      <c r="F14" s="45">
        <v>101.94558874879999</v>
      </c>
      <c r="G14" s="44">
        <v>94.624385270299996</v>
      </c>
      <c r="H14" s="46">
        <v>101.9451</v>
      </c>
    </row>
  </sheetData>
  <mergeCells count="2">
    <mergeCell ref="C14:D14"/>
    <mergeCell ref="C4:H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0C824-5DB8-40AF-B2D6-76E15ABF4D5A}">
  <dimension ref="B4:G18"/>
  <sheetViews>
    <sheetView workbookViewId="0">
      <selection activeCell="B4" sqref="B4:E10"/>
    </sheetView>
  </sheetViews>
  <sheetFormatPr baseColWidth="10" defaultRowHeight="15" x14ac:dyDescent="0.25"/>
  <cols>
    <col min="3" max="3" width="19" bestFit="1" customWidth="1"/>
    <col min="4" max="4" width="5.42578125" bestFit="1" customWidth="1"/>
  </cols>
  <sheetData>
    <row r="4" spans="2:7" x14ac:dyDescent="0.25">
      <c r="B4" s="29" t="s">
        <v>220</v>
      </c>
      <c r="C4" s="29" t="s">
        <v>221</v>
      </c>
      <c r="D4" s="29" t="s">
        <v>222</v>
      </c>
      <c r="E4" s="29" t="s">
        <v>223</v>
      </c>
    </row>
    <row r="5" spans="2:7" x14ac:dyDescent="0.25">
      <c r="B5" s="29" t="s">
        <v>224</v>
      </c>
      <c r="C5" s="47">
        <v>26795</v>
      </c>
      <c r="D5" s="29">
        <v>52</v>
      </c>
      <c r="E5" s="41">
        <v>28.457534246575342</v>
      </c>
    </row>
    <row r="6" spans="2:7" x14ac:dyDescent="0.25">
      <c r="B6" s="29" t="s">
        <v>225</v>
      </c>
      <c r="C6" s="47">
        <v>23642</v>
      </c>
      <c r="D6" s="29">
        <v>61</v>
      </c>
      <c r="E6" s="41">
        <v>37.095890410958901</v>
      </c>
    </row>
    <row r="7" spans="2:7" x14ac:dyDescent="0.25">
      <c r="B7" s="29" t="s">
        <v>226</v>
      </c>
      <c r="C7" s="47">
        <v>30290</v>
      </c>
      <c r="D7" s="29">
        <v>43</v>
      </c>
      <c r="E7" s="41">
        <v>18.882191780821916</v>
      </c>
    </row>
    <row r="8" spans="2:7" x14ac:dyDescent="0.25">
      <c r="B8" s="29" t="s">
        <v>227</v>
      </c>
      <c r="C8" s="47">
        <v>31853</v>
      </c>
      <c r="D8" s="29">
        <v>38</v>
      </c>
      <c r="E8" s="41">
        <v>14.6</v>
      </c>
    </row>
    <row r="9" spans="2:7" x14ac:dyDescent="0.25">
      <c r="B9" s="29" t="s">
        <v>228</v>
      </c>
      <c r="C9" s="48">
        <v>28914</v>
      </c>
      <c r="D9" s="29">
        <v>46</v>
      </c>
      <c r="E9" s="41">
        <v>22.652054794520549</v>
      </c>
    </row>
    <row r="10" spans="2:7" x14ac:dyDescent="0.25">
      <c r="B10" s="29" t="s">
        <v>229</v>
      </c>
      <c r="C10" s="47">
        <v>35111</v>
      </c>
      <c r="D10" s="29">
        <v>29</v>
      </c>
      <c r="E10" s="41">
        <v>5.6739726027397257</v>
      </c>
    </row>
    <row r="12" spans="2:7" x14ac:dyDescent="0.25">
      <c r="C12" s="50">
        <v>37182</v>
      </c>
      <c r="E12" s="50">
        <v>45748</v>
      </c>
      <c r="F12" s="50">
        <v>45651</v>
      </c>
      <c r="G12" s="50">
        <v>45915</v>
      </c>
    </row>
    <row r="13" spans="2:7" x14ac:dyDescent="0.25">
      <c r="C13" s="50">
        <v>40172</v>
      </c>
    </row>
    <row r="14" spans="2:7" x14ac:dyDescent="0.25">
      <c r="B14" t="s">
        <v>230</v>
      </c>
      <c r="E14" s="49">
        <v>9</v>
      </c>
    </row>
    <row r="15" spans="2:7" x14ac:dyDescent="0.25">
      <c r="B15" t="s">
        <v>231</v>
      </c>
      <c r="E15" s="49">
        <v>13</v>
      </c>
    </row>
    <row r="16" spans="2:7" x14ac:dyDescent="0.25">
      <c r="B16" t="s">
        <v>232</v>
      </c>
      <c r="E16" s="49">
        <v>8.052054794520549</v>
      </c>
    </row>
    <row r="17" spans="2:5" x14ac:dyDescent="0.25">
      <c r="B17" t="s">
        <v>233</v>
      </c>
      <c r="E17">
        <v>167</v>
      </c>
    </row>
    <row r="18" spans="2:5" x14ac:dyDescent="0.25">
      <c r="B18" t="s">
        <v>234</v>
      </c>
      <c r="E18">
        <v>97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a96ff8e-ad23-4f22-b209-63ea94dea30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85DFD13E0D234E856B2EAE7F4DE066" ma:contentTypeVersion="8" ma:contentTypeDescription="Crear nuevo documento." ma:contentTypeScope="" ma:versionID="41ea9386ab802f58c1bed85a8d4cc9c6">
  <xsd:schema xmlns:xsd="http://www.w3.org/2001/XMLSchema" xmlns:xs="http://www.w3.org/2001/XMLSchema" xmlns:p="http://schemas.microsoft.com/office/2006/metadata/properties" xmlns:ns3="2a96ff8e-ad23-4f22-b209-63ea94dea308" xmlns:ns4="5e30c12f-2c4b-4f8c-bcc6-3be64807b412" targetNamespace="http://schemas.microsoft.com/office/2006/metadata/properties" ma:root="true" ma:fieldsID="1e7e7ff45548fd91c150a534bd27ef13" ns3:_="" ns4:_="">
    <xsd:import namespace="2a96ff8e-ad23-4f22-b209-63ea94dea308"/>
    <xsd:import namespace="5e30c12f-2c4b-4f8c-bcc6-3be64807b41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96ff8e-ad23-4f22-b209-63ea94dea3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30c12f-2c4b-4f8c-bcc6-3be64807b412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20A70D-9D39-4FC9-81CB-8A430E1FC6B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DA4799D-9E98-4DB5-BADC-5A79ECB33855}">
  <ds:schemaRefs>
    <ds:schemaRef ds:uri="http://purl.org/dc/elements/1.1/"/>
    <ds:schemaRef ds:uri="http://www.w3.org/XML/1998/namespace"/>
    <ds:schemaRef ds:uri="http://purl.org/dc/terms/"/>
    <ds:schemaRef ds:uri="5e30c12f-2c4b-4f8c-bcc6-3be64807b412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2a96ff8e-ad23-4f22-b209-63ea94dea308"/>
  </ds:schemaRefs>
</ds:datastoreItem>
</file>

<file path=customXml/itemProps3.xml><?xml version="1.0" encoding="utf-8"?>
<ds:datastoreItem xmlns:ds="http://schemas.openxmlformats.org/officeDocument/2006/customXml" ds:itemID="{C580FBB1-4A27-43BE-9564-D6E83BC9C5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96ff8e-ad23-4f22-b209-63ea94dea308"/>
    <ds:schemaRef ds:uri="5e30c12f-2c4b-4f8c-bcc6-3be64807b4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PRACTICA 1</vt:lpstr>
      <vt:lpstr>PRACTICA 2</vt:lpstr>
      <vt:lpstr>PRACTICA 3</vt:lpstr>
      <vt:lpstr>PRACTICA 4</vt:lpstr>
      <vt:lpstr>PRACTICA 5</vt:lpstr>
      <vt:lpstr>PRACTICA 6</vt:lpstr>
      <vt:lpstr>practica7</vt:lpstr>
      <vt:lpstr>Practica 8</vt:lpstr>
      <vt:lpstr>PRACTICA 9</vt:lpstr>
      <vt:lpstr>PRACTICA 10</vt:lpstr>
      <vt:lpstr>PRACTICA 11</vt:lpstr>
      <vt:lpstr>PRACTICA 12</vt:lpstr>
      <vt:lpstr>PRACTICA 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JOSHUE JAVIER COBOS ABUNDIS</dc:creator>
  <cp:lastModifiedBy>JOSHUE JAVIER COBOS ABUNDIS</cp:lastModifiedBy>
  <dcterms:created xsi:type="dcterms:W3CDTF">2025-04-23T23:43:46Z</dcterms:created>
  <dcterms:modified xsi:type="dcterms:W3CDTF">2025-05-19T17:31:48Z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0x010100F485DFD13E0D234E856B2EAE7F4DE066</vt:lpwstr>
  </property>
</Properties>
</file>