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xr:revisionPtr revIDLastSave="9" documentId="11_AA4FA4D0F4D7BFDB1365F28CE88E96B5DF7BC152" xr6:coauthVersionLast="47" xr6:coauthVersionMax="47" xr10:uidLastSave="{D6924630-5386-4B20-9D49-6DE279F42F01}"/>
  <bookViews>
    <workbookView xWindow="0" yWindow="0" windowWidth="0" windowHeight="0" activeTab="9"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P77" i="3" a="1"/>
  <c r="M77" i="3" a="1"/>
  <c r="J77" i="3" a="1"/>
  <c r="G77" i="3" a="1"/>
  <c r="D77" i="3" a="1"/>
  <c r="O76" i="3" a="1"/>
  <c r="L76" i="3" a="1"/>
  <c r="I76" i="3" a="1"/>
  <c r="F76" i="3" a="1"/>
  <c r="Q75" i="3" a="1"/>
  <c r="N75" i="3" a="1"/>
  <c r="K75" i="3" a="1"/>
  <c r="H75" i="3" a="1"/>
  <c r="E75" i="3" a="1"/>
  <c r="P74" i="3" a="1"/>
  <c r="M74" i="3" a="1"/>
  <c r="J74" i="3" a="1"/>
  <c r="G74" i="3" a="1"/>
  <c r="D74" i="3" a="1"/>
  <c r="O73" i="3" a="1"/>
  <c r="L73" i="3" a="1"/>
  <c r="I73" i="3" a="1"/>
  <c r="F73" i="3" a="1"/>
  <c r="Q72" i="3" a="1"/>
  <c r="N72" i="3" a="1"/>
  <c r="K72" i="3" a="1"/>
  <c r="H72" i="3" a="1"/>
  <c r="E72" i="3" a="1"/>
  <c r="P71" i="3" a="1"/>
  <c r="M71" i="3" a="1"/>
  <c r="J71" i="3" a="1"/>
  <c r="G71" i="3" a="1"/>
  <c r="D71" i="3" a="1"/>
  <c r="O70" i="3" a="1"/>
  <c r="L70" i="3" a="1"/>
  <c r="I70" i="3" a="1"/>
  <c r="F70" i="3" a="1"/>
  <c r="Q69" i="3" a="1"/>
  <c r="N69" i="3" a="1"/>
  <c r="K69" i="3" a="1"/>
  <c r="H69" i="3" a="1"/>
  <c r="E69" i="3" a="1"/>
  <c r="P68" i="3" a="1"/>
  <c r="M68" i="3" a="1"/>
  <c r="J68" i="3" a="1"/>
  <c r="G68" i="3" a="1"/>
  <c r="D68" i="3" a="1"/>
  <c r="O67" i="3" a="1"/>
  <c r="L67" i="3" a="1"/>
  <c r="I67" i="3" a="1"/>
  <c r="F67" i="3" a="1"/>
  <c r="K77" i="3" a="1"/>
  <c r="I77" i="3" a="1"/>
  <c r="P76" i="3" a="1"/>
  <c r="N76" i="3" a="1"/>
  <c r="G76" i="3" a="1"/>
  <c r="E76" i="3" a="1"/>
  <c r="L75" i="3" a="1"/>
  <c r="J75" i="3" a="1"/>
  <c r="Q74" i="3" a="1"/>
  <c r="O74" i="3" a="1"/>
  <c r="H74" i="3" a="1"/>
  <c r="F74" i="3" a="1"/>
  <c r="M73" i="3" a="1"/>
  <c r="K73" i="3" a="1"/>
  <c r="D73" i="3" a="1"/>
  <c r="P72" i="3" a="1"/>
  <c r="I72" i="3" a="1"/>
  <c r="G72" i="3" a="1"/>
  <c r="N71" i="3" a="1"/>
  <c r="L71" i="3" a="1"/>
  <c r="E71" i="3" a="1"/>
  <c r="Q70" i="3" a="1"/>
  <c r="J70" i="3" a="1"/>
  <c r="H70" i="3" a="1"/>
  <c r="O69" i="3" a="1"/>
  <c r="M69" i="3" a="1"/>
  <c r="F69" i="3" a="1"/>
  <c r="D69" i="3" a="1"/>
  <c r="K68" i="3" a="1"/>
  <c r="I68" i="3" a="1"/>
  <c r="P67" i="3" a="1"/>
  <c r="N67" i="3" a="1"/>
  <c r="G67" i="3" a="1"/>
  <c r="E67" i="3" a="1"/>
  <c r="Q66" i="3" a="1"/>
  <c r="N66" i="3" a="1"/>
  <c r="K66" i="3" a="1"/>
  <c r="H66" i="3" a="1"/>
  <c r="E66" i="3" a="1"/>
  <c r="P65" i="3" a="1"/>
  <c r="M65" i="3" a="1"/>
  <c r="J65" i="3" a="1"/>
  <c r="G65" i="3" a="1"/>
  <c r="D65" i="3" a="1"/>
  <c r="O62" i="3" a="1"/>
  <c r="L62" i="3" a="1"/>
  <c r="I62" i="3" a="1"/>
  <c r="F62" i="3" a="1"/>
  <c r="Q61" i="3" a="1"/>
  <c r="N61" i="3" a="1"/>
  <c r="K61" i="3" a="1"/>
  <c r="H61" i="3" a="1"/>
  <c r="E61" i="3" a="1"/>
  <c r="P60" i="3" a="1"/>
  <c r="M60" i="3" a="1"/>
  <c r="J60" i="3" a="1"/>
  <c r="G60" i="3" a="1"/>
  <c r="D60" i="3" a="1"/>
  <c r="O59" i="3" a="1"/>
  <c r="L59" i="3" a="1"/>
  <c r="I59" i="3" a="1"/>
  <c r="F59" i="3" a="1"/>
  <c r="Q58" i="3" a="1"/>
  <c r="N58" i="3" a="1"/>
  <c r="K58" i="3" a="1"/>
  <c r="H58" i="3" a="1"/>
  <c r="E58" i="3" a="1"/>
  <c r="P57" i="3" a="1"/>
  <c r="M57" i="3" a="1"/>
  <c r="J57" i="3" a="1"/>
  <c r="G57" i="3" a="1"/>
  <c r="D57" i="3" a="1"/>
  <c r="O56" i="3" a="1"/>
  <c r="L56" i="3" a="1"/>
  <c r="I56" i="3" a="1"/>
  <c r="F56" i="3" a="1"/>
  <c r="Q55" i="3" a="1"/>
  <c r="N55" i="3" a="1"/>
  <c r="K55" i="3" a="1"/>
  <c r="H55" i="3" a="1"/>
  <c r="E55" i="3" a="1"/>
  <c r="P54" i="3" a="1"/>
  <c r="M54" i="3" a="1"/>
  <c r="J54" i="3" a="1"/>
  <c r="G54" i="3" a="1"/>
  <c r="D54" i="3" a="1"/>
  <c r="O53" i="3" a="1"/>
  <c r="L53" i="3" a="1"/>
  <c r="I53" i="3" a="1"/>
  <c r="F53" i="3" a="1"/>
  <c r="Q52" i="3" a="1"/>
  <c r="N52" i="3" a="1"/>
  <c r="K52" i="3" a="1"/>
  <c r="K52" i="3" l="1"/>
  <c r="N52" i="3"/>
  <c r="Q52" i="3"/>
  <c r="F53" i="3"/>
  <c r="I53" i="3"/>
  <c r="L53" i="3"/>
  <c r="O53" i="3"/>
  <c r="D54" i="3"/>
  <c r="G54" i="3"/>
  <c r="J54" i="3"/>
  <c r="M54" i="3"/>
  <c r="P54" i="3"/>
  <c r="E55" i="3"/>
  <c r="H55" i="3"/>
  <c r="K55" i="3"/>
  <c r="N55" i="3"/>
  <c r="Q55" i="3"/>
  <c r="F56" i="3"/>
  <c r="I56" i="3"/>
  <c r="L56" i="3"/>
  <c r="O56" i="3"/>
  <c r="D57" i="3"/>
  <c r="G57" i="3"/>
  <c r="J57" i="3"/>
  <c r="M57" i="3"/>
  <c r="P57" i="3"/>
  <c r="E58" i="3"/>
  <c r="H58" i="3"/>
  <c r="K58" i="3"/>
  <c r="N58" i="3"/>
  <c r="Q58" i="3"/>
  <c r="F59" i="3"/>
  <c r="I59" i="3"/>
  <c r="L59" i="3"/>
  <c r="O59" i="3"/>
  <c r="D60" i="3"/>
  <c r="G60" i="3"/>
  <c r="J60" i="3"/>
  <c r="M60" i="3"/>
  <c r="P60" i="3"/>
  <c r="E61" i="3"/>
  <c r="H61" i="3"/>
  <c r="K61" i="3"/>
  <c r="N61" i="3"/>
  <c r="Q61" i="3"/>
  <c r="F62" i="3"/>
  <c r="I62" i="3"/>
  <c r="L62" i="3"/>
  <c r="O62" i="3"/>
  <c r="D65" i="3"/>
  <c r="G65" i="3"/>
  <c r="J65" i="3"/>
  <c r="M65" i="3"/>
  <c r="P65" i="3"/>
  <c r="E66" i="3"/>
  <c r="H66" i="3"/>
  <c r="K66" i="3"/>
  <c r="N66" i="3"/>
  <c r="Q66" i="3"/>
  <c r="E67" i="3"/>
  <c r="G67" i="3"/>
  <c r="N67" i="3"/>
  <c r="P67" i="3"/>
  <c r="I68" i="3"/>
  <c r="K68" i="3"/>
  <c r="D69" i="3"/>
  <c r="F69" i="3"/>
  <c r="M69" i="3"/>
  <c r="O69" i="3"/>
  <c r="H70" i="3"/>
  <c r="J70" i="3"/>
  <c r="Q70" i="3"/>
  <c r="E71" i="3"/>
  <c r="L71" i="3"/>
  <c r="N71" i="3"/>
  <c r="G72" i="3"/>
  <c r="I72" i="3"/>
  <c r="P72" i="3"/>
  <c r="D73" i="3"/>
  <c r="K73" i="3"/>
  <c r="M73" i="3"/>
  <c r="F74" i="3"/>
  <c r="H74" i="3"/>
  <c r="O74" i="3"/>
  <c r="Q74" i="3"/>
  <c r="J75" i="3"/>
  <c r="L75" i="3"/>
  <c r="E76" i="3"/>
  <c r="G76" i="3"/>
  <c r="N76" i="3"/>
  <c r="P76" i="3"/>
  <c r="I77" i="3"/>
  <c r="K77" i="3"/>
  <c r="F67" i="3"/>
  <c r="I67" i="3"/>
  <c r="L67" i="3"/>
  <c r="O67" i="3"/>
  <c r="D68" i="3"/>
  <c r="G68" i="3"/>
  <c r="J68" i="3"/>
  <c r="M68" i="3"/>
  <c r="P68" i="3"/>
  <c r="E69" i="3"/>
  <c r="H69" i="3"/>
  <c r="K69" i="3"/>
  <c r="N69" i="3"/>
  <c r="Q69" i="3"/>
  <c r="F70" i="3"/>
  <c r="I70" i="3"/>
  <c r="L70" i="3"/>
  <c r="O70" i="3"/>
  <c r="D71" i="3"/>
  <c r="G71" i="3"/>
  <c r="J71" i="3"/>
  <c r="M71" i="3"/>
  <c r="P71" i="3"/>
  <c r="E72" i="3"/>
  <c r="H72" i="3"/>
  <c r="K72" i="3"/>
  <c r="N72" i="3"/>
  <c r="Q72" i="3"/>
  <c r="F73" i="3"/>
  <c r="I73" i="3"/>
  <c r="L73" i="3"/>
  <c r="O73" i="3"/>
  <c r="D74" i="3"/>
  <c r="G74" i="3"/>
  <c r="J74" i="3"/>
  <c r="M74" i="3"/>
  <c r="P74" i="3"/>
  <c r="E75" i="3"/>
  <c r="H75" i="3"/>
  <c r="K75" i="3"/>
  <c r="N75" i="3"/>
  <c r="Q75" i="3"/>
  <c r="F76" i="3"/>
  <c r="I76" i="3"/>
  <c r="L76" i="3"/>
  <c r="O76" i="3"/>
  <c r="D77" i="3"/>
  <c r="G77" i="3"/>
  <c r="J77" i="3"/>
  <c r="M77" i="3"/>
  <c r="P77" i="3"/>
  <c r="H52" i="3" a="1"/>
  <c r="M51" i="3" a="1"/>
  <c r="D51" i="3" a="1"/>
  <c r="Q77" i="3" a="1"/>
  <c r="H76" i="3" a="1"/>
  <c r="L74" i="3" a="1"/>
  <c r="P73" i="3" a="1"/>
  <c r="F72" i="3" a="1"/>
  <c r="K70" i="3" a="1"/>
  <c r="O68" i="3" a="1"/>
  <c r="E68" i="3" a="1"/>
  <c r="Q65" i="3" a="1"/>
  <c r="F65" i="3" a="1"/>
  <c r="D62" i="3" a="1"/>
  <c r="G61" i="3" a="1"/>
  <c r="E60" i="3" a="1"/>
  <c r="H59" i="3" a="1"/>
  <c r="F58" i="3" a="1"/>
  <c r="I57" i="3" a="1"/>
  <c r="G56" i="3" a="1"/>
  <c r="H77" i="3" a="1"/>
  <c r="M75" i="3" a="1"/>
  <c r="Q73" i="3" a="1"/>
  <c r="G73" i="3" a="1"/>
  <c r="K71" i="3" a="1"/>
  <c r="P69" i="3" a="1"/>
  <c r="F68" i="3" a="1"/>
  <c r="J67" i="3" a="1"/>
  <c r="F66" i="3" a="1"/>
  <c r="I65" i="3" a="1"/>
  <c r="G62" i="3" a="1"/>
  <c r="J61" i="3" a="1"/>
  <c r="D75" i="3" a="1"/>
  <c r="M70" i="3" a="1"/>
  <c r="L65" i="3" a="1"/>
  <c r="D61" i="3" a="1"/>
  <c r="H60" i="3" a="1"/>
  <c r="L58" i="3" a="1"/>
  <c r="Q56" i="3" a="1"/>
  <c r="D56" i="3" a="1"/>
  <c r="G55" i="3" a="1"/>
  <c r="E54" i="3" a="1"/>
  <c r="H53" i="3" a="1"/>
  <c r="F52" i="3" a="1"/>
  <c r="I51" i="3" a="1"/>
  <c r="H50" i="3" a="1"/>
  <c r="M49" i="3" a="1"/>
  <c r="D49" i="3" a="1"/>
  <c r="I46" i="3" a="1"/>
  <c r="N45" i="3" a="1"/>
  <c r="E45" i="3" a="1"/>
  <c r="J44" i="3" a="1"/>
  <c r="O43" i="3" a="1"/>
  <c r="F43" i="3" a="1"/>
  <c r="K42" i="3" a="1"/>
  <c r="P41" i="3" a="1"/>
  <c r="G41" i="3" a="1"/>
  <c r="L40" i="3" a="1"/>
  <c r="H39" i="3" a="1"/>
  <c r="D38" i="3" a="1"/>
  <c r="N36" i="3" a="1"/>
  <c r="Q42" i="3" a="1"/>
  <c r="M41" i="3" a="1"/>
  <c r="D41" i="3" a="1"/>
  <c r="E39" i="3" a="1"/>
  <c r="O37" i="3" a="1"/>
  <c r="F37" i="3" a="1"/>
  <c r="E52" i="3" a="1"/>
  <c r="J51" i="3" a="1"/>
  <c r="O50" i="3" a="1"/>
  <c r="N77" i="3" a="1"/>
  <c r="D76" i="3" a="1"/>
  <c r="I74" i="3" a="1"/>
  <c r="M72" i="3" a="1"/>
  <c r="Q71" i="3" a="1"/>
  <c r="G70" i="3" a="1"/>
  <c r="L68" i="3" a="1"/>
  <c r="L66" i="3" a="1"/>
  <c r="O65" i="3" a="1"/>
  <c r="M62" i="3" a="1"/>
  <c r="P61" i="3" a="1"/>
  <c r="N60" i="3" a="1"/>
  <c r="Q59" i="3" a="1"/>
  <c r="O58" i="3" a="1"/>
  <c r="D58" i="3" a="1"/>
  <c r="P56" i="3" a="1"/>
  <c r="P56" i="3" l="1"/>
  <c r="D58" i="3"/>
  <c r="O58" i="3"/>
  <c r="Q59" i="3"/>
  <c r="N60" i="3"/>
  <c r="P61" i="3"/>
  <c r="M62" i="3"/>
  <c r="O65" i="3"/>
  <c r="L66" i="3"/>
  <c r="L68" i="3"/>
  <c r="G70" i="3"/>
  <c r="Q71" i="3"/>
  <c r="M72" i="3"/>
  <c r="I74" i="3"/>
  <c r="D76" i="3"/>
  <c r="N77" i="3"/>
  <c r="O50" i="3"/>
  <c r="J51" i="3"/>
  <c r="E52" i="3"/>
  <c r="F37" i="3"/>
  <c r="O37" i="3"/>
  <c r="E39" i="3"/>
  <c r="D41" i="3"/>
  <c r="M41" i="3"/>
  <c r="Q42" i="3"/>
  <c r="N36" i="3"/>
  <c r="D38" i="3"/>
  <c r="H39" i="3"/>
  <c r="L40" i="3"/>
  <c r="G41" i="3"/>
  <c r="P41" i="3"/>
  <c r="K42" i="3"/>
  <c r="F43" i="3"/>
  <c r="O43" i="3"/>
  <c r="J44" i="3"/>
  <c r="E45" i="3"/>
  <c r="N45" i="3"/>
  <c r="I46" i="3"/>
  <c r="D49" i="3"/>
  <c r="M49" i="3"/>
  <c r="H50" i="3"/>
  <c r="I51" i="3"/>
  <c r="F52" i="3"/>
  <c r="H53" i="3"/>
  <c r="E54" i="3"/>
  <c r="G55" i="3"/>
  <c r="D56" i="3"/>
  <c r="Q56" i="3"/>
  <c r="L58" i="3"/>
  <c r="H60" i="3"/>
  <c r="D61" i="3"/>
  <c r="L65" i="3"/>
  <c r="M70" i="3"/>
  <c r="D75" i="3"/>
  <c r="J61" i="3"/>
  <c r="G62" i="3"/>
  <c r="I65" i="3"/>
  <c r="F66" i="3"/>
  <c r="J67" i="3"/>
  <c r="F68" i="3"/>
  <c r="P69" i="3"/>
  <c r="K71" i="3"/>
  <c r="G73" i="3"/>
  <c r="Q73" i="3"/>
  <c r="M75" i="3"/>
  <c r="H77" i="3"/>
  <c r="G56" i="3"/>
  <c r="I57" i="3"/>
  <c r="F58" i="3"/>
  <c r="H59" i="3"/>
  <c r="E60" i="3"/>
  <c r="G61" i="3"/>
  <c r="D62" i="3"/>
  <c r="F65" i="3"/>
  <c r="Q65" i="3"/>
  <c r="E68" i="3"/>
  <c r="O68" i="3"/>
  <c r="K70" i="3"/>
  <c r="F72" i="3"/>
  <c r="P73" i="3"/>
  <c r="L74" i="3"/>
  <c r="H76" i="3"/>
  <c r="Q77" i="3"/>
  <c r="D51" i="3"/>
  <c r="M51" i="3"/>
  <c r="H52" i="3"/>
  <c r="O77" i="3" a="1"/>
  <c r="N73" i="3" a="1"/>
  <c r="L69" i="3" a="1"/>
  <c r="D66" i="3" a="1"/>
  <c r="F77" i="3" a="1"/>
  <c r="E65" i="3" a="1"/>
  <c r="I58" i="3" a="1"/>
  <c r="N54" i="3" a="1"/>
  <c r="D52" i="3" a="1"/>
  <c r="J49" i="3" a="1"/>
  <c r="K45" i="3" a="1"/>
  <c r="H42" i="3" a="1"/>
  <c r="K36" i="3" a="1"/>
  <c r="L50" i="3" a="1"/>
  <c r="E74" i="3" a="1"/>
  <c r="D70" i="3" a="1"/>
  <c r="H65" i="3" a="1"/>
  <c r="L60" i="3" a="1"/>
  <c r="K57" i="3" a="1"/>
  <c r="P75" i="3" a="1"/>
  <c r="O71" i="3" a="1"/>
  <c r="M67" i="3" a="1"/>
  <c r="N62" i="3" a="1"/>
  <c r="I71" i="3" a="1"/>
  <c r="K60" i="3" a="1"/>
  <c r="P62" i="3" a="1"/>
  <c r="O72" i="3" a="1"/>
  <c r="M56" i="3" a="1"/>
  <c r="Q53" i="3" a="1"/>
  <c r="P50" i="3" a="1"/>
  <c r="G44" i="3" a="1"/>
  <c r="I40" i="3" a="1"/>
  <c r="P51" i="3" a="1"/>
  <c r="K76" i="3" a="1"/>
  <c r="J72" i="3" a="1"/>
  <c r="H68" i="3" a="1"/>
  <c r="J59" i="3" a="1"/>
  <c r="N56" i="3" a="1"/>
  <c r="F75" i="3" a="1"/>
  <c r="E70" i="3" a="1"/>
  <c r="M66" i="3" a="1"/>
  <c r="L61" i="3" a="1"/>
  <c r="D67" i="3" a="1"/>
  <c r="M58" i="3" a="1"/>
  <c r="J73" i="3" a="1"/>
  <c r="K65" i="3" a="1"/>
  <c r="M61" i="3" a="1"/>
  <c r="E77" i="3" a="1"/>
  <c r="D72" i="3" a="1"/>
  <c r="Q67" i="3" a="1"/>
  <c r="O60" i="3" a="1"/>
  <c r="O46" i="3" a="1"/>
  <c r="K62" i="3" a="1"/>
  <c r="P58" i="3" a="1"/>
  <c r="I75" i="3" a="1"/>
  <c r="H71" i="3" a="1"/>
  <c r="O66" i="3" a="1"/>
  <c r="E62" i="3" a="1"/>
  <c r="G69" i="3" a="1"/>
  <c r="E59" i="3" a="1"/>
  <c r="P55" i="3" a="1"/>
  <c r="O52" i="3" a="1"/>
  <c r="E50" i="3" a="1"/>
  <c r="F46" i="3" a="1"/>
  <c r="L43" i="3" a="1"/>
  <c r="J38" i="3" a="1"/>
  <c r="G51" i="3" a="1"/>
  <c r="O75" i="3" a="1"/>
  <c r="N70" i="3" a="1"/>
  <c r="J66" i="3" a="1"/>
  <c r="I61" i="3" a="1"/>
  <c r="L77" i="3" a="1"/>
  <c r="I69" i="3" a="1"/>
  <c r="J76" i="3" a="1"/>
  <c r="F57" i="3" a="1"/>
  <c r="J53" i="3" a="1"/>
  <c r="M44" i="3" a="1"/>
  <c r="P38" i="3" a="1"/>
  <c r="N39" i="3" a="1"/>
  <c r="N57" i="3" a="1"/>
  <c r="M52" i="3" a="1"/>
  <c r="D44" i="3" a="1"/>
  <c r="G38" i="3" a="1"/>
  <c r="E36" i="3" a="1"/>
  <c r="E56" i="3" a="1"/>
  <c r="K51" i="3" a="1"/>
  <c r="I43" i="3" a="1"/>
  <c r="L37" i="3" a="1"/>
  <c r="J35" i="3" a="1"/>
  <c r="Q54" i="3" a="1"/>
  <c r="L54" i="3" a="1"/>
  <c r="M50" i="3" a="1"/>
  <c r="M45" i="3" a="1"/>
  <c r="H57" i="3" a="1"/>
  <c r="N44" i="3" a="1"/>
  <c r="I44" i="3" a="1"/>
  <c r="G52" i="3" a="1"/>
  <c r="H73" i="3" a="1"/>
  <c r="D45" i="3" a="1"/>
  <c r="P66" i="3" a="1"/>
  <c r="D43" i="3" a="1"/>
  <c r="M46" i="3" a="1"/>
  <c r="N50" i="3" a="1"/>
  <c r="N42" i="3" a="1"/>
  <c r="Q36" i="3" a="1"/>
  <c r="G75" i="3" a="1"/>
  <c r="F54" i="3" a="1"/>
  <c r="P49" i="3" a="1"/>
  <c r="E42" i="3" a="1"/>
  <c r="H36" i="3" a="1"/>
  <c r="P70" i="3" a="1"/>
  <c r="D53" i="3" a="1"/>
  <c r="G49" i="3" a="1"/>
  <c r="J41" i="3" a="1"/>
  <c r="Q39" i="3" a="1"/>
  <c r="H67" i="3" a="1"/>
  <c r="N43" i="3" a="1"/>
  <c r="F57" i="3" l="1"/>
  <c r="J76" i="3"/>
  <c r="I69" i="3"/>
  <c r="L77" i="3"/>
  <c r="I61" i="3"/>
  <c r="J66" i="3"/>
  <c r="N70" i="3"/>
  <c r="O75" i="3"/>
  <c r="G51" i="3"/>
  <c r="J38" i="3"/>
  <c r="L43" i="3"/>
  <c r="F46" i="3"/>
  <c r="E50" i="3"/>
  <c r="O52" i="3"/>
  <c r="P55" i="3"/>
  <c r="E59" i="3"/>
  <c r="G69" i="3"/>
  <c r="E62" i="3"/>
  <c r="O66" i="3"/>
  <c r="H71" i="3"/>
  <c r="I75" i="3"/>
  <c r="P58" i="3"/>
  <c r="K62" i="3"/>
  <c r="O46" i="3"/>
  <c r="O60" i="3"/>
  <c r="Q67" i="3"/>
  <c r="D72" i="3"/>
  <c r="E77" i="3"/>
  <c r="M61" i="3"/>
  <c r="K65" i="3"/>
  <c r="J73" i="3"/>
  <c r="M58" i="3"/>
  <c r="D67" i="3"/>
  <c r="L61" i="3"/>
  <c r="M66" i="3"/>
  <c r="E70" i="3"/>
  <c r="F75" i="3"/>
  <c r="N56" i="3"/>
  <c r="J59" i="3"/>
  <c r="H68" i="3"/>
  <c r="J72" i="3"/>
  <c r="K76" i="3"/>
  <c r="P51" i="3"/>
  <c r="I40" i="3"/>
  <c r="G44" i="3"/>
  <c r="P50" i="3"/>
  <c r="Q53" i="3"/>
  <c r="M56" i="3"/>
  <c r="O72" i="3"/>
  <c r="P62" i="3"/>
  <c r="K60" i="3"/>
  <c r="I71" i="3"/>
  <c r="N62" i="3"/>
  <c r="M67" i="3"/>
  <c r="O71" i="3"/>
  <c r="P75" i="3"/>
  <c r="K57" i="3"/>
  <c r="L60" i="3"/>
  <c r="H65" i="3"/>
  <c r="D70" i="3"/>
  <c r="E74" i="3"/>
  <c r="L50" i="3"/>
  <c r="K36" i="3"/>
  <c r="H42" i="3"/>
  <c r="K45" i="3"/>
  <c r="J49" i="3"/>
  <c r="D52" i="3"/>
  <c r="N54" i="3"/>
  <c r="I58" i="3"/>
  <c r="E65" i="3"/>
  <c r="F77" i="3"/>
  <c r="D66" i="3"/>
  <c r="L69" i="3"/>
  <c r="N73" i="3"/>
  <c r="O77" i="3"/>
  <c r="L54" i="3"/>
  <c r="G52" i="3"/>
  <c r="Q54" i="3"/>
  <c r="H67" i="3"/>
  <c r="J35" i="3"/>
  <c r="Q39" i="3"/>
  <c r="L37" i="3"/>
  <c r="J41" i="3"/>
  <c r="I43" i="3"/>
  <c r="G49" i="3"/>
  <c r="K51" i="3"/>
  <c r="D53" i="3"/>
  <c r="E56" i="3"/>
  <c r="P70" i="3"/>
  <c r="E36" i="3"/>
  <c r="H36" i="3"/>
  <c r="G38" i="3"/>
  <c r="E42" i="3"/>
  <c r="D44" i="3"/>
  <c r="P49" i="3"/>
  <c r="M52" i="3"/>
  <c r="F54" i="3"/>
  <c r="N57" i="3"/>
  <c r="G75" i="3"/>
  <c r="N39" i="3"/>
  <c r="Q36" i="3"/>
  <c r="P38" i="3"/>
  <c r="N42" i="3"/>
  <c r="M44" i="3"/>
  <c r="N50" i="3"/>
  <c r="J53" i="3"/>
  <c r="P66" i="3"/>
  <c r="D43" i="3"/>
  <c r="N44" i="3"/>
  <c r="H73" i="3"/>
  <c r="D45" i="3"/>
  <c r="M50" i="3"/>
  <c r="I44" i="3"/>
  <c r="M46" i="3"/>
  <c r="H57" i="3"/>
  <c r="N43" i="3"/>
  <c r="M45" i="3"/>
  <c r="E53" i="3" a="1"/>
  <c r="O40" i="3" a="1"/>
  <c r="E51" i="3" a="1"/>
  <c r="I37" i="3" a="1"/>
  <c r="H45" i="3" a="1"/>
  <c r="J58" i="3" a="1"/>
  <c r="H46" i="3" a="1"/>
  <c r="E41" i="3" a="1"/>
  <c r="M38" i="3" a="1"/>
  <c r="Q45" i="3" a="1"/>
  <c r="F60" i="3" a="1"/>
  <c r="K39" i="3" a="1"/>
  <c r="I55" i="3" a="1"/>
  <c r="L49" i="3" a="1"/>
  <c r="H62" i="3" a="1"/>
  <c r="F40" i="3" a="1"/>
  <c r="G50" i="3" a="1"/>
  <c r="P44" i="3" a="1"/>
  <c r="G42" i="3" a="1"/>
  <c r="Q46" i="3" a="1"/>
  <c r="J56" i="3" a="1"/>
  <c r="L46" i="3" a="1"/>
  <c r="Q28" i="3" a="1"/>
  <c r="L20" i="3" a="1"/>
  <c r="L46" i="3" l="1"/>
  <c r="J56" i="3"/>
  <c r="Q46" i="3"/>
  <c r="G42" i="3"/>
  <c r="P44" i="3"/>
  <c r="G50" i="3"/>
  <c r="F40" i="3"/>
  <c r="H62" i="3"/>
  <c r="L49" i="3"/>
  <c r="I55" i="3"/>
  <c r="K39" i="3"/>
  <c r="F60" i="3"/>
  <c r="Q45" i="3"/>
  <c r="M38" i="3"/>
  <c r="E41" i="3"/>
  <c r="H46" i="3"/>
  <c r="J58" i="3"/>
  <c r="H45" i="3"/>
  <c r="I37" i="3"/>
  <c r="E51" i="3"/>
  <c r="O40" i="3"/>
  <c r="E53" i="3"/>
  <c r="L20" i="3"/>
  <c r="Q28" i="3"/>
  <c r="D27" i="3" a="1"/>
  <c r="Q19" i="3" a="1"/>
  <c r="M27" i="3" a="1"/>
  <c r="J24" i="3" a="1"/>
  <c r="L29" i="3" a="1"/>
  <c r="H40" i="3" a="1"/>
  <c r="F39" i="3" a="1"/>
  <c r="G21" i="3" a="1"/>
  <c r="D18" i="3" a="1"/>
  <c r="J36" i="3" a="1"/>
  <c r="L38" i="3" a="1"/>
  <c r="H46" i="2" a="1"/>
  <c r="J46" i="3" a="1"/>
  <c r="G46" i="3" a="1"/>
  <c r="K51" i="2" a="1"/>
  <c r="D37" i="3" a="1"/>
  <c r="Q12" i="3" a="1"/>
  <c r="H9" i="3" a="1"/>
  <c r="Q6" i="3" a="1"/>
  <c r="J37" i="3" a="1"/>
  <c r="I34" i="3" a="1"/>
  <c r="L6" i="3" a="1"/>
  <c r="F72" i="2" a="1"/>
  <c r="P70" i="2" a="1"/>
  <c r="I72" i="2" a="1"/>
  <c r="O15" i="3" a="1"/>
  <c r="L44" i="2" a="1"/>
  <c r="J23" i="3" a="1"/>
  <c r="O6" i="3" a="1"/>
  <c r="G53" i="3" a="1"/>
  <c r="M18" i="3" a="1"/>
  <c r="G30" i="3" a="1"/>
  <c r="I15" i="3" a="1"/>
  <c r="H28" i="3" a="1"/>
  <c r="F34" i="3" a="1"/>
  <c r="N25" i="3" a="1"/>
  <c r="I38" i="3" a="1"/>
  <c r="P30" i="3" a="1"/>
  <c r="O34" i="3" a="1"/>
  <c r="K31" i="3" a="1"/>
  <c r="I19" i="3" a="1"/>
  <c r="K76" i="2" a="1"/>
  <c r="K19" i="3" a="1"/>
  <c r="P76" i="2" a="1"/>
  <c r="Q5" i="3" a="1"/>
  <c r="N14" i="3" a="1"/>
  <c r="F35" i="3" a="1"/>
  <c r="H10" i="3" a="1"/>
  <c r="P36" i="3" a="1"/>
  <c r="N53" i="3" a="1"/>
  <c r="J5" i="1"/>
  <c r="H19" i="3" a="1"/>
  <c r="K22" i="3" a="1"/>
  <c r="O23" i="3" a="1"/>
  <c r="P21" i="3" a="1"/>
  <c r="F23" i="3" a="1"/>
  <c r="E25" i="3" a="1"/>
  <c r="G37" i="3" a="1"/>
  <c r="H35" i="3" a="1"/>
  <c r="I26" i="3" a="1"/>
  <c r="P19" i="3" a="1"/>
  <c r="J4" i="3" a="1"/>
  <c r="E71" i="2" a="1"/>
  <c r="E54" i="2" a="1"/>
  <c r="M8" i="2" a="1"/>
  <c r="Q40" i="3" a="1"/>
  <c r="N76" i="2" a="1"/>
  <c r="L18" i="3" a="1"/>
  <c r="J43" i="3" a="1"/>
  <c r="Q68" i="3" a="1"/>
  <c r="F9" i="3" a="1"/>
  <c r="M19" i="3" a="1"/>
  <c r="M25" i="3" a="1"/>
  <c r="F67" i="2" a="1"/>
  <c r="N20" i="3" a="1"/>
  <c r="N20" i="3" l="1"/>
  <c r="O6" i="3"/>
  <c r="I72" i="2"/>
  <c r="G53" i="3"/>
  <c r="J23" i="3"/>
  <c r="P70" i="2"/>
  <c r="F67" i="2"/>
  <c r="F72" i="2"/>
  <c r="M25" i="3"/>
  <c r="L44" i="2"/>
  <c r="L6" i="3"/>
  <c r="M19" i="3"/>
  <c r="N53" i="3"/>
  <c r="I34" i="3"/>
  <c r="F9" i="3"/>
  <c r="O15" i="3"/>
  <c r="J37" i="3"/>
  <c r="Q68" i="3"/>
  <c r="P36" i="3"/>
  <c r="Q6" i="3"/>
  <c r="J43" i="3"/>
  <c r="H10" i="3"/>
  <c r="H9" i="3"/>
  <c r="L18" i="3"/>
  <c r="F35" i="3"/>
  <c r="Q12" i="3"/>
  <c r="N76" i="2"/>
  <c r="N14" i="3"/>
  <c r="D37" i="3"/>
  <c r="Q40" i="3"/>
  <c r="Q5" i="3"/>
  <c r="K51" i="2"/>
  <c r="M8" i="2"/>
  <c r="P76" i="2"/>
  <c r="G46" i="3"/>
  <c r="E54" i="2"/>
  <c r="K19" i="3"/>
  <c r="J46" i="3"/>
  <c r="E71" i="2"/>
  <c r="K76" i="2"/>
  <c r="H46" i="2"/>
  <c r="J4" i="3"/>
  <c r="I19" i="3"/>
  <c r="L38" i="3"/>
  <c r="P19" i="3"/>
  <c r="K31" i="3"/>
  <c r="J36" i="3"/>
  <c r="I26" i="3"/>
  <c r="O34" i="3"/>
  <c r="D18" i="3"/>
  <c r="H35" i="3"/>
  <c r="P30" i="3"/>
  <c r="G21" i="3"/>
  <c r="G37" i="3"/>
  <c r="I38" i="3"/>
  <c r="F39" i="3"/>
  <c r="E25" i="3"/>
  <c r="N25" i="3"/>
  <c r="H40" i="3"/>
  <c r="F23" i="3"/>
  <c r="F34" i="3"/>
  <c r="L29" i="3"/>
  <c r="P21" i="3"/>
  <c r="H28" i="3"/>
  <c r="J24" i="3"/>
  <c r="O23" i="3"/>
  <c r="I15" i="3"/>
  <c r="M27" i="3"/>
  <c r="K22" i="3"/>
  <c r="G30" i="3"/>
  <c r="Q19" i="3"/>
  <c r="H19" i="3"/>
  <c r="M18" i="3"/>
  <c r="D27" i="3"/>
  <c r="M10" i="3" a="1"/>
  <c r="E18" i="3" a="1"/>
  <c r="F55" i="3" a="1"/>
  <c r="F22" i="3" a="1"/>
  <c r="N37" i="3" a="1"/>
  <c r="M22" i="3" a="1"/>
  <c r="Q57" i="3" a="1"/>
  <c r="L31" i="3" a="1"/>
  <c r="J39" i="3" a="1"/>
  <c r="I14" i="3" a="1"/>
  <c r="J50" i="3" a="1"/>
  <c r="O37" i="2" a="1"/>
  <c r="H51" i="3" a="1"/>
  <c r="K57" i="2" a="1"/>
  <c r="F10" i="3" a="1"/>
  <c r="L42" i="3" a="1"/>
  <c r="P27" i="3" a="1"/>
  <c r="J50" i="2" a="1"/>
  <c r="N34" i="3" a="1"/>
  <c r="O24" i="3" a="1"/>
  <c r="I20" i="3" a="1"/>
  <c r="O12" i="3" a="1"/>
  <c r="K20" i="3" a="1"/>
  <c r="J11" i="3" a="1"/>
  <c r="J70" i="2" a="1"/>
  <c r="O73" i="2" a="1"/>
  <c r="I49" i="3" a="1"/>
  <c r="L3" i="3" a="1"/>
  <c r="M8" i="3" a="1"/>
  <c r="K9" i="3" a="1"/>
  <c r="G56" i="2" a="1"/>
  <c r="F11" i="3" a="1"/>
  <c r="F44" i="3" a="1"/>
  <c r="D50" i="3" a="1"/>
  <c r="M21" i="3" a="1"/>
  <c r="P59" i="3" a="1"/>
  <c r="K74" i="3" a="1"/>
  <c r="E65" i="2" a="1"/>
  <c r="D30" i="3" a="1"/>
  <c r="E26" i="3" a="1"/>
  <c r="K54" i="3" a="1"/>
  <c r="P43" i="3" a="1"/>
  <c r="K43" i="3" a="1"/>
  <c r="Q45" i="2" a="1"/>
  <c r="N68" i="3" a="1"/>
  <c r="G35" i="3" a="1"/>
  <c r="D6" i="2" a="1"/>
  <c r="G14" i="3" a="1"/>
  <c r="Q57" i="2" a="1"/>
  <c r="E40" i="2" a="1"/>
  <c r="F18" i="1" a="1"/>
  <c r="G11" i="3" a="1"/>
  <c r="Q20" i="3" a="1"/>
  <c r="L30" i="2" a="1"/>
  <c r="L45" i="2" a="1"/>
  <c r="H36" i="2" a="1"/>
  <c r="M50" i="2" a="1"/>
  <c r="P57" i="2" a="1"/>
  <c r="E4" i="2" a="1"/>
  <c r="I17" i="1" a="1"/>
  <c r="Q25" i="3" a="1"/>
  <c r="D7" i="3" a="1"/>
  <c r="G20" i="3" a="1"/>
  <c r="E19" i="3" a="1"/>
  <c r="Q31" i="3" a="1"/>
  <c r="J54" i="2" a="1"/>
  <c r="G4" i="3" a="1"/>
  <c r="N6" i="3" a="1"/>
  <c r="E7" i="3" a="1"/>
  <c r="P68" i="2" a="1"/>
  <c r="G74" i="2" a="1"/>
  <c r="J51" i="2" a="1"/>
  <c r="O5" i="2" a="1"/>
  <c r="J31" i="3" a="1"/>
  <c r="M76" i="3" a="1"/>
  <c r="N71" i="2" a="1"/>
  <c r="L21" i="3" a="1"/>
  <c r="N51" i="2" a="1"/>
  <c r="I4" i="3" a="1"/>
  <c r="G57" i="2" a="1"/>
  <c r="L49" i="2" a="1"/>
  <c r="H67" i="2" a="1"/>
  <c r="G8" i="3" a="1"/>
  <c r="K15" i="3" a="1"/>
  <c r="C6" i="1"/>
  <c r="M11" i="3" a="1"/>
  <c r="O35" i="3" a="1"/>
  <c r="K56" i="3" a="1"/>
  <c r="F41" i="3" a="1"/>
  <c r="L75" i="2" a="1"/>
  <c r="M31" i="3" a="1"/>
  <c r="D74" i="2" a="1"/>
  <c r="E29" i="3" a="1"/>
  <c r="O44" i="3" a="1"/>
  <c r="Q69" i="2" a="1"/>
  <c r="E51" i="2" a="1"/>
  <c r="K77" i="2" a="1"/>
  <c r="J71" i="2" a="1"/>
  <c r="K39" i="2" a="1"/>
  <c r="M7" i="1"/>
  <c r="I10" i="3" a="1"/>
  <c r="F13" i="3" a="1"/>
  <c r="K34" i="3" a="1"/>
  <c r="G43" i="2" a="1"/>
  <c r="N15" i="3" a="1"/>
  <c r="D77" i="2" a="1"/>
  <c r="G21" i="1" a="1"/>
  <c r="I12" i="3" a="1"/>
  <c r="H54" i="3" a="1"/>
  <c r="J25" i="3" a="1"/>
  <c r="G45" i="2" a="1"/>
  <c r="H43" i="3" a="1"/>
  <c r="I23" i="2" a="1"/>
  <c r="P46" i="2" a="1"/>
  <c r="Q24" i="3" a="1"/>
  <c r="L58" i="2" a="1"/>
  <c r="E52" i="2" a="1"/>
  <c r="Q51" i="2" a="1"/>
  <c r="I55" i="2" a="1"/>
  <c r="G45" i="3" a="1"/>
  <c r="P45" i="3" a="1"/>
  <c r="E46" i="3" a="1"/>
  <c r="F3" i="3" a="1"/>
  <c r="L55" i="2" a="1"/>
  <c r="N40" i="2" a="1"/>
  <c r="I29" i="3" a="1"/>
  <c r="I23" i="3" a="1"/>
  <c r="E2" i="3" a="1"/>
  <c r="Q29" i="3" a="1"/>
  <c r="F24" i="3" a="1"/>
  <c r="D28" i="3" a="1"/>
  <c r="O27" i="3" a="1"/>
  <c r="N27" i="3" a="1"/>
  <c r="J3" i="3" a="1"/>
  <c r="E75" i="2" a="1"/>
  <c r="Q8" i="3" a="1"/>
  <c r="H8" i="3" a="1"/>
  <c r="G9" i="3" a="1"/>
  <c r="I6" i="3" a="1"/>
  <c r="D53" i="2" a="1"/>
  <c r="O3" i="3" a="1"/>
  <c r="N9" i="3" a="1"/>
  <c r="D62" i="2" a="1"/>
  <c r="D15" i="3" a="1"/>
  <c r="F58" i="2" a="1"/>
  <c r="L73" i="2" a="1"/>
  <c r="K2" i="3" a="1"/>
  <c r="N59" i="3" a="1"/>
  <c r="I60" i="3" a="1"/>
  <c r="J69" i="3" a="1"/>
  <c r="M40" i="3" a="1"/>
  <c r="N19" i="3" a="1"/>
  <c r="F29" i="2" a="1"/>
  <c r="M20" i="3" a="1"/>
  <c r="M59" i="2" a="1"/>
  <c r="N7" i="2" a="1"/>
  <c r="O4" i="3" a="1"/>
  <c r="F74" i="2" a="1"/>
  <c r="D76" i="2" a="1"/>
  <c r="G67" i="2" a="1"/>
  <c r="J28" i="2" a="1"/>
  <c r="O74" i="2" a="1"/>
  <c r="F19" i="3" a="1"/>
  <c r="N65" i="3" a="1"/>
  <c r="F13" i="2" a="1"/>
  <c r="N5" i="3" a="1"/>
  <c r="D31" i="3" a="1"/>
  <c r="J7" i="3" a="1"/>
  <c r="N26" i="3" a="1"/>
  <c r="D19" i="3" a="1"/>
  <c r="J8" i="3" a="1"/>
  <c r="N66" i="2" a="1"/>
  <c r="O22" i="2" a="1"/>
  <c r="F36" i="3" a="1"/>
  <c r="N24" i="3" a="1"/>
  <c r="N3" i="3" a="1"/>
  <c r="M28" i="2" a="1"/>
  <c r="M77" i="2" a="1"/>
  <c r="G22" i="3" a="1"/>
  <c r="K53" i="3" a="1"/>
  <c r="O41" i="3" a="1"/>
  <c r="O69" i="2" a="1"/>
  <c r="I41" i="3" a="1"/>
  <c r="F38" i="3" a="1"/>
  <c r="K60" i="2" a="1"/>
  <c r="D44" i="2" a="1"/>
  <c r="K49" i="2" a="1"/>
  <c r="F53" i="2" a="1"/>
  <c r="P74" i="2" a="1"/>
  <c r="M68" i="2" a="1"/>
  <c r="J21" i="3" a="1"/>
  <c r="O61" i="3" a="1"/>
  <c r="J62" i="3" a="1"/>
  <c r="N12" i="3" a="1"/>
  <c r="I76" i="2" a="1"/>
  <c r="O30" i="3" a="1"/>
  <c r="E28" i="3" a="1"/>
  <c r="I35" i="3" a="1"/>
  <c r="Q37" i="3" a="1"/>
  <c r="F14" i="3" a="1"/>
  <c r="M37" i="2" a="1"/>
  <c r="J19" i="3" a="1"/>
  <c r="P20" i="2" a="1"/>
  <c r="K19" i="2" a="1"/>
  <c r="E5" i="3" a="1"/>
  <c r="L36" i="3" a="1"/>
  <c r="N75" i="2" a="1"/>
  <c r="H44" i="3" a="1"/>
  <c r="E31" i="3" a="1"/>
  <c r="L52" i="3" a="1"/>
  <c r="D10" i="3" a="1"/>
  <c r="K67" i="3" a="1"/>
  <c r="L12" i="3" a="1"/>
  <c r="E76" i="2" a="1"/>
  <c r="M6" i="2" a="1"/>
  <c r="K42" i="2" a="1"/>
  <c r="M40" i="2" a="1"/>
  <c r="P77" i="2" a="1"/>
  <c r="D20" i="3" a="1"/>
  <c r="L77" i="2" a="1"/>
  <c r="M7" i="3" a="1"/>
  <c r="P18" i="3" a="1"/>
  <c r="H2" i="3" a="1"/>
  <c r="O39" i="3" a="1"/>
  <c r="J45" i="3" a="1"/>
  <c r="I42" i="3" a="1"/>
  <c r="L23" i="3" a="1"/>
  <c r="Q75" i="2" a="1"/>
  <c r="Q65" i="2" a="1"/>
  <c r="I50" i="3" a="1"/>
  <c r="Q51" i="3" a="1"/>
  <c r="E60" i="2" a="1"/>
  <c r="M35" i="3" a="1"/>
  <c r="J13" i="3" a="1"/>
  <c r="G13" i="3" a="1"/>
  <c r="N28" i="3" a="1"/>
  <c r="G31" i="3" a="1"/>
  <c r="O26" i="3" a="1"/>
  <c r="N46" i="3" a="1"/>
  <c r="M55" i="3" a="1"/>
  <c r="L11" i="2" a="1"/>
  <c r="H43" i="2" a="1"/>
  <c r="K38" i="3" a="1"/>
  <c r="P25" i="3" a="1"/>
  <c r="Q50" i="3" a="1"/>
  <c r="Q15" i="3" a="1"/>
  <c r="D42" i="2" a="1"/>
  <c r="H75" i="2" a="1"/>
  <c r="K28" i="3" a="1"/>
  <c r="G76" i="2" a="1"/>
  <c r="K3" i="2" a="1"/>
  <c r="J60" i="2" a="1"/>
  <c r="P62" i="2" a="1"/>
  <c r="G24" i="2" a="1"/>
  <c r="Q27" i="2" a="1"/>
  <c r="M34" i="2" a="1"/>
  <c r="K10" i="2" a="1"/>
  <c r="P20" i="3" a="1"/>
  <c r="N30" i="2" a="1"/>
  <c r="I27" i="3" a="1"/>
  <c r="E26" i="2" a="1"/>
  <c r="M56" i="2" a="1"/>
  <c r="P27" i="2" a="1"/>
  <c r="F42" i="3" a="1"/>
  <c r="G39" i="3" a="1"/>
  <c r="N22" i="3" a="1"/>
  <c r="N49" i="3" a="1"/>
  <c r="E11" i="3" a="1"/>
  <c r="Q43" i="3" a="1"/>
  <c r="K71" i="2" a="1"/>
  <c r="J74" i="2" a="1"/>
  <c r="Q66" i="2" a="1"/>
  <c r="G28" i="3" a="1"/>
  <c r="K68" i="2" a="1"/>
  <c r="P75" i="2" a="1"/>
  <c r="N61" i="2" a="1"/>
  <c r="O22" i="3" a="1"/>
  <c r="K5" i="3" a="1"/>
  <c r="F4" i="3" a="1"/>
  <c r="L24" i="3" a="1"/>
  <c r="F49" i="3" a="1"/>
  <c r="I70" i="2" a="1"/>
  <c r="L30" i="3" a="1"/>
  <c r="N8" i="3" a="1"/>
  <c r="L15" i="3" a="1"/>
  <c r="H68" i="2" a="1"/>
  <c r="E49" i="3" a="1"/>
  <c r="Q55" i="2" a="1"/>
  <c r="I2" i="1"/>
  <c r="O49" i="2" a="1"/>
  <c r="G58" i="3" a="1"/>
  <c r="K46" i="3" a="1"/>
  <c r="P29" i="3" a="1"/>
  <c r="D39" i="3" a="1"/>
  <c r="N35" i="3" a="1"/>
  <c r="H29" i="3" a="1"/>
  <c r="K23" i="3" a="1"/>
  <c r="E34" i="3" a="1"/>
  <c r="L72" i="3" a="1"/>
  <c r="D22" i="3" a="1"/>
  <c r="E38" i="3" a="1"/>
  <c r="E12" i="3" a="1"/>
  <c r="J6" i="1"/>
  <c r="H65" i="2" a="1"/>
  <c r="F49" i="2" a="1"/>
  <c r="I74" i="2" a="1"/>
  <c r="E6" i="3" a="1"/>
  <c r="H15" i="3" a="1"/>
  <c r="P39" i="3" a="1"/>
  <c r="K29" i="3" a="1"/>
  <c r="P71" i="2" a="1"/>
  <c r="H26" i="3" a="1"/>
  <c r="J20" i="2" a="1"/>
  <c r="L57" i="3" a="1"/>
  <c r="K75" i="2" a="1"/>
  <c r="E61" i="2" a="1"/>
  <c r="N2" i="3" a="1"/>
  <c r="G2" i="3" a="1"/>
  <c r="H11" i="3" a="1"/>
  <c r="Q22" i="3" a="1"/>
  <c r="P4" i="3" a="1"/>
  <c r="N62" i="2" a="1"/>
  <c r="H5" i="2" a="1"/>
  <c r="G42" i="2" a="1"/>
  <c r="O72" i="2" a="1"/>
  <c r="I19" i="2" a="1"/>
  <c r="O13" i="3" a="1"/>
  <c r="Q18" i="2" a="1"/>
  <c r="H34" i="3" a="1"/>
  <c r="O50" i="2" a="1"/>
  <c r="O55" i="2" a="1"/>
  <c r="M39" i="3" a="1"/>
  <c r="J5" i="3" a="1"/>
  <c r="I30" i="3" a="1"/>
  <c r="N74" i="2" a="1"/>
  <c r="G18" i="3" a="1"/>
  <c r="K59" i="3" a="1"/>
  <c r="D4" i="3" a="1"/>
  <c r="G29" i="2" a="1"/>
  <c r="N73" i="2" a="1"/>
  <c r="I61" i="2" a="1"/>
  <c r="G20" i="2" a="1"/>
  <c r="L67" i="2" a="1"/>
  <c r="D35" i="3" a="1"/>
  <c r="Q41" i="3" a="1"/>
  <c r="P53" i="2" a="1"/>
  <c r="K35" i="3" a="1"/>
  <c r="O45" i="3" a="1"/>
  <c r="H41" i="3" a="1"/>
  <c r="D46" i="3" a="1"/>
  <c r="G75" i="2" a="1"/>
  <c r="P35" i="3" a="1"/>
  <c r="J6" i="3" a="1"/>
  <c r="K21" i="2" a="1"/>
  <c r="N18" i="2" a="1"/>
  <c r="L61" i="2" a="1"/>
  <c r="K29" i="2" a="1"/>
  <c r="E30" i="2" a="1"/>
  <c r="H22" i="3" a="1"/>
  <c r="K14" i="3" a="1"/>
  <c r="O42" i="3" a="1"/>
  <c r="Q60" i="3" a="1"/>
  <c r="M24" i="3" a="1"/>
  <c r="M14" i="3" a="1"/>
  <c r="E14" i="3" a="1"/>
  <c r="I13" i="3" a="1"/>
  <c r="P22" i="3" a="1"/>
  <c r="G9" i="2" a="1"/>
  <c r="G36" i="3" a="1"/>
  <c r="G59" i="3" a="1"/>
  <c r="H38" i="2" a="1"/>
  <c r="N77" i="2" a="1"/>
  <c r="L55" i="3" a="1"/>
  <c r="Q77" i="2" a="1"/>
  <c r="H49" i="3" a="1"/>
  <c r="E42" i="2" a="1"/>
  <c r="M70" i="2" a="1"/>
  <c r="N57" i="2" a="1"/>
  <c r="M2" i="2" a="1"/>
  <c r="E3" i="1"/>
  <c r="H29" i="2" a="1"/>
  <c r="H55" i="2" a="1"/>
  <c r="I11" i="3" a="1"/>
  <c r="P51" i="2" a="1"/>
  <c r="I6" i="2" a="1"/>
  <c r="I40" i="2" a="1"/>
  <c r="F59" i="2" a="1"/>
  <c r="P15" i="3" a="1"/>
  <c r="D50" i="2" a="1"/>
  <c r="D13" i="2" a="1"/>
  <c r="M58" i="2" a="1"/>
  <c r="H54" i="2" a="1"/>
  <c r="M30" i="3" a="1"/>
  <c r="L41" i="2" a="1"/>
  <c r="D55" i="3" a="1"/>
  <c r="I7" i="3" a="1"/>
  <c r="N15" i="2" a="1"/>
  <c r="J27" i="3" a="1"/>
  <c r="L37" i="2" a="1"/>
  <c r="Q23" i="3" a="1"/>
  <c r="H73" i="2" a="1"/>
  <c r="P29" i="2" a="1"/>
  <c r="G10" i="3" a="1"/>
  <c r="K20" i="2" a="1"/>
  <c r="D24" i="2" a="1"/>
  <c r="E5" i="2" a="1"/>
  <c r="M44" i="2" a="1"/>
  <c r="M51" i="2" a="1"/>
  <c r="G14" i="1" a="1"/>
  <c r="E2" i="2" a="1"/>
  <c r="J5" i="2" a="1"/>
  <c r="N4" i="3" a="1"/>
  <c r="G21" i="2" a="1"/>
  <c r="O75" i="2" a="1"/>
  <c r="G44" i="2" a="1"/>
  <c r="Q31" i="2" a="1"/>
  <c r="H8" i="2" a="1"/>
  <c r="I3" i="1"/>
  <c r="H23" i="2" a="1"/>
  <c r="G13" i="2" a="1"/>
  <c r="H15" i="1" a="1"/>
  <c r="K25" i="3" a="1"/>
  <c r="L69" i="2" a="1"/>
  <c r="I41" i="2" a="1"/>
  <c r="I52" i="2" a="1"/>
  <c r="M73" i="2" a="1"/>
  <c r="Q43" i="2" a="1"/>
  <c r="N60" i="2" a="1"/>
  <c r="J2" i="3" a="1"/>
  <c r="G7" i="3" a="1"/>
  <c r="M62" i="2" a="1"/>
  <c r="D55" i="2" a="1"/>
  <c r="I66" i="2" a="1"/>
  <c r="F61" i="2" a="1"/>
  <c r="P59" i="2" a="1"/>
  <c r="J2" i="2" a="1"/>
  <c r="G15" i="3" a="1"/>
  <c r="J22" i="3" a="1"/>
  <c r="G15" i="2" a="1"/>
  <c r="P45" i="2" a="1"/>
  <c r="I34" i="2" a="1"/>
  <c r="D9" i="2" a="1"/>
  <c r="O8" i="2" a="1"/>
  <c r="F57" i="2" a="1"/>
  <c r="N65" i="2" a="1"/>
  <c r="P2" i="2" a="1"/>
  <c r="E34" i="2" a="1"/>
  <c r="D12" i="2" a="1"/>
  <c r="Q34" i="2" a="1"/>
  <c r="E6" i="1"/>
  <c r="C2" i="1"/>
  <c r="N38" i="3" a="1"/>
  <c r="P69" i="2" a="1"/>
  <c r="M2" i="1"/>
  <c r="J75" i="2" a="1"/>
  <c r="E3" i="2" a="1"/>
  <c r="E20" i="2" a="1"/>
  <c r="P65" i="2" a="1"/>
  <c r="H14" i="3" a="1"/>
  <c r="E20" i="3" a="1"/>
  <c r="O25" i="3" a="1"/>
  <c r="H37" i="3" a="1"/>
  <c r="I27" i="2" a="1"/>
  <c r="H5" i="3" a="1"/>
  <c r="E24" i="1" a="1"/>
  <c r="Q18" i="3" a="1"/>
  <c r="F50" i="3" a="1"/>
  <c r="F15" i="3" a="1"/>
  <c r="L66" i="2" a="1"/>
  <c r="P9" i="3" a="1"/>
  <c r="K49" i="3" a="1"/>
  <c r="L44" i="3" a="1"/>
  <c r="P67" i="2" a="1"/>
  <c r="F41" i="2" a="1"/>
  <c r="O2" i="3" a="1"/>
  <c r="E44" i="3" a="1"/>
  <c r="I9" i="3" a="1"/>
  <c r="P5" i="3" a="1"/>
  <c r="N29" i="3" a="1"/>
  <c r="O10" i="3" a="1"/>
  <c r="O52" i="2" a="1"/>
  <c r="I75" i="2" a="1"/>
  <c r="K41" i="3" a="1"/>
  <c r="I69" i="2" a="1"/>
  <c r="M21" i="2" a="1"/>
  <c r="K11" i="3" a="1"/>
  <c r="O29" i="3" a="1"/>
  <c r="P52" i="3" a="1"/>
  <c r="D13" i="3" a="1"/>
  <c r="K46" i="2" a="1"/>
  <c r="G71" i="2" a="1"/>
  <c r="F51" i="3" a="1"/>
  <c r="O57" i="3" a="1"/>
  <c r="O21" i="3" a="1"/>
  <c r="O54" i="2" a="1"/>
  <c r="K40" i="2" a="1"/>
  <c r="H66" i="2" a="1"/>
  <c r="P28" i="3" a="1"/>
  <c r="L27" i="3" a="1"/>
  <c r="E9" i="3" a="1"/>
  <c r="I44" i="2" a="1"/>
  <c r="L10" i="3" a="1"/>
  <c r="Q11" i="3" a="1"/>
  <c r="D11" i="3" a="1"/>
  <c r="D67" i="2" a="1"/>
  <c r="H69" i="2" a="1"/>
  <c r="G23" i="1" a="1"/>
  <c r="F5" i="3" a="1"/>
  <c r="Q13" i="2" a="1"/>
  <c r="L53" i="2" a="1"/>
  <c r="J14" i="2" a="1"/>
  <c r="J10" i="2" a="1"/>
  <c r="Q2" i="2" a="1"/>
  <c r="D9" i="3" a="1"/>
  <c r="F20" i="2" a="1"/>
  <c r="L31" i="2" a="1"/>
  <c r="Q20" i="2" a="1"/>
  <c r="E46" i="2" a="1"/>
  <c r="E15" i="2" a="1"/>
  <c r="G69" i="2" a="1"/>
  <c r="D16" i="1" a="1"/>
  <c r="D22" i="2" a="1"/>
  <c r="O58" i="2" a="1"/>
  <c r="K37" i="3" a="1"/>
  <c r="M74" i="2" a="1"/>
  <c r="I39" i="3" a="1"/>
  <c r="F8" i="3" a="1"/>
  <c r="O14" i="3" a="1"/>
  <c r="H18" i="3" a="1"/>
  <c r="H2" i="1"/>
  <c r="E67" i="2" a="1"/>
  <c r="M71" i="2" a="1"/>
  <c r="E25" i="1" a="1"/>
  <c r="H4" i="2" a="1"/>
  <c r="D31" i="2" a="1"/>
  <c r="L14" i="2" a="1"/>
  <c r="G41" i="2" a="1"/>
  <c r="D15" i="2" a="1"/>
  <c r="P36" i="2" a="1"/>
  <c r="E73" i="2" a="1"/>
  <c r="H60" i="2" a="1"/>
  <c r="O7" i="1"/>
  <c r="N7" i="3" a="1"/>
  <c r="D19" i="2" a="1"/>
  <c r="E55" i="2" a="1"/>
  <c r="Q21" i="3" a="1"/>
  <c r="N35" i="2" a="1"/>
  <c r="Q50" i="2" a="1"/>
  <c r="O42" i="2" a="1"/>
  <c r="Q76" i="3" a="1"/>
  <c r="N41" i="3" a="1"/>
  <c r="L34" i="3" a="1"/>
  <c r="D21" i="3" a="1"/>
  <c r="J53" i="2" a="1"/>
  <c r="P40" i="3" a="1"/>
  <c r="O54" i="3" a="1"/>
  <c r="E37" i="3" a="1"/>
  <c r="M9" i="2" a="1"/>
  <c r="K11" i="2" a="1"/>
  <c r="F7" i="3" a="1"/>
  <c r="O51" i="3" a="1"/>
  <c r="F25" i="3" a="1"/>
  <c r="I62" i="2" a="1"/>
  <c r="J9" i="3" a="1"/>
  <c r="I9" i="2" a="1"/>
  <c r="F17" i="1" a="1"/>
  <c r="G25" i="3" a="1"/>
  <c r="H5" i="1"/>
  <c r="J34" i="3" a="1"/>
  <c r="G66" i="2" a="1"/>
  <c r="I49" i="2" a="1"/>
  <c r="E59" i="2" a="1"/>
  <c r="P38" i="2" a="1"/>
  <c r="J13" i="2" a="1"/>
  <c r="J37" i="2" a="1"/>
  <c r="I50" i="2" a="1"/>
  <c r="P10" i="2" a="1"/>
  <c r="K6" i="2" a="1"/>
  <c r="E35" i="3" a="1"/>
  <c r="E7" i="2" a="1"/>
  <c r="G59" i="2" a="1"/>
  <c r="K12" i="3" a="1"/>
  <c r="E73" i="3" a="1"/>
  <c r="M42" i="2" a="1"/>
  <c r="H3" i="3" a="1"/>
  <c r="D65" i="2" a="1"/>
  <c r="L4" i="3" a="1"/>
  <c r="G19" i="3" a="1"/>
  <c r="M5" i="3" a="1"/>
  <c r="P23" i="3" a="1"/>
  <c r="M43" i="3" a="1"/>
  <c r="L11" i="3" a="1"/>
  <c r="Q46" i="2" a="1"/>
  <c r="J55" i="3" a="1"/>
  <c r="K5" i="1"/>
  <c r="D40" i="3" a="1"/>
  <c r="H6" i="3" a="1"/>
  <c r="L9" i="3" a="1"/>
  <c r="F12" i="3" a="1"/>
  <c r="F29" i="3" a="1"/>
  <c r="M4" i="3" a="1"/>
  <c r="I21" i="3" a="1"/>
  <c r="Q73" i="2" a="1"/>
  <c r="Q62" i="3" a="1"/>
  <c r="G8" i="2" a="1"/>
  <c r="L14" i="3" a="1"/>
  <c r="J8" i="2" a="1"/>
  <c r="P31" i="3" a="1"/>
  <c r="I52" i="3" a="1"/>
  <c r="E43" i="3" a="1"/>
  <c r="P37" i="3" a="1"/>
  <c r="M28" i="3" a="1"/>
  <c r="M67" i="2" a="1"/>
  <c r="D24" i="3" a="1"/>
  <c r="Q14" i="3" a="1"/>
  <c r="J40" i="3" a="1"/>
  <c r="H28" i="2" a="1"/>
  <c r="I5" i="3" a="1"/>
  <c r="G5" i="3" a="1"/>
  <c r="F39" i="2" a="1"/>
  <c r="G11" i="2" a="1"/>
  <c r="O9" i="3" a="1"/>
  <c r="I18" i="3" a="1"/>
  <c r="Q44" i="3" a="1"/>
  <c r="D73" i="2" a="1"/>
  <c r="M53" i="3" a="1"/>
  <c r="F76" i="2" a="1"/>
  <c r="H26" i="2" a="1"/>
  <c r="O11" i="2" a="1"/>
  <c r="N69" i="2" a="1"/>
  <c r="I54" i="2" a="1"/>
  <c r="G49" i="2" a="1"/>
  <c r="H21" i="2" a="1"/>
  <c r="L42" i="2" a="1"/>
  <c r="G15" i="1" a="1"/>
  <c r="J61" i="2" a="1"/>
  <c r="I35" i="2" a="1"/>
  <c r="H19" i="2" a="1"/>
  <c r="D5" i="1"/>
  <c r="I73" i="2" a="1"/>
  <c r="G66" i="3" a="1"/>
  <c r="O49" i="3" a="1"/>
  <c r="P50" i="2" a="1"/>
  <c r="K14" i="2" a="1"/>
  <c r="L28" i="3" a="1"/>
  <c r="K30" i="3" a="1"/>
  <c r="L41" i="3" a="1"/>
  <c r="H41" i="2" a="1"/>
  <c r="D59" i="3" a="1"/>
  <c r="D29" i="3" a="1"/>
  <c r="F21" i="3" a="1"/>
  <c r="I53" i="2" a="1"/>
  <c r="D36" i="2" a="1"/>
  <c r="G17" i="1" a="1"/>
  <c r="I28" i="3" a="1"/>
  <c r="M14" i="2" a="1"/>
  <c r="F70" i="2" a="1"/>
  <c r="M76" i="2" a="1"/>
  <c r="P58" i="2" a="1"/>
  <c r="L5" i="3" a="1"/>
  <c r="E58" i="2" a="1"/>
  <c r="O39" i="2" a="1"/>
  <c r="H23" i="3" a="1"/>
  <c r="J21" i="2" a="1"/>
  <c r="D59" i="2" a="1"/>
  <c r="I2" i="3" a="1"/>
  <c r="P34" i="2" a="1"/>
  <c r="N38" i="2" a="1"/>
  <c r="O31" i="2" a="1"/>
  <c r="J14" i="3" a="1"/>
  <c r="O45" i="2" a="1"/>
  <c r="P13" i="3" a="1"/>
  <c r="F27" i="3" a="1"/>
  <c r="M75" i="2" a="1"/>
  <c r="E22" i="3" a="1"/>
  <c r="N11" i="3" a="1"/>
  <c r="K26" i="3" a="1"/>
  <c r="D36" i="3" a="1"/>
  <c r="H25" i="3" a="1"/>
  <c r="E8" i="3" a="1"/>
  <c r="L74" i="2" a="1"/>
  <c r="Q27" i="3" a="1"/>
  <c r="H76" i="2" a="1"/>
  <c r="D66" i="2" a="1"/>
  <c r="M23" i="3" a="1"/>
  <c r="J76" i="2" a="1"/>
  <c r="E62" i="2" a="1"/>
  <c r="N44" i="2" a="1"/>
  <c r="K69" i="2" a="1"/>
  <c r="G18" i="2" a="1"/>
  <c r="F61" i="3" a="1"/>
  <c r="N59" i="2" a="1"/>
  <c r="G31" i="2" a="1"/>
  <c r="F25" i="2" a="1"/>
  <c r="M30" i="2" a="1"/>
  <c r="O19" i="3" a="1"/>
  <c r="J67" i="2" a="1"/>
  <c r="G5" i="2" a="1"/>
  <c r="F4" i="2" a="1"/>
  <c r="H20" i="3" a="1"/>
  <c r="L26" i="3" a="1"/>
  <c r="Q54" i="2" a="1"/>
  <c r="F30" i="3" a="1"/>
  <c r="L57" i="2" a="1"/>
  <c r="Q35" i="3" a="1"/>
  <c r="I45" i="3" a="1"/>
  <c r="Q49" i="3" a="1"/>
  <c r="D2" i="3" a="1"/>
  <c r="I3" i="3" a="1"/>
  <c r="H72" i="2" a="1"/>
  <c r="L76" i="2" a="1"/>
  <c r="I18" i="1" a="1"/>
  <c r="I6" i="1"/>
  <c r="H31" i="2" a="1"/>
  <c r="M12" i="2" a="1"/>
  <c r="D3" i="3" a="1"/>
  <c r="H42" i="2" a="1"/>
  <c r="N31" i="3" a="1"/>
  <c r="F14" i="1" a="1"/>
  <c r="J2" i="1"/>
  <c r="G52" i="2" a="1"/>
  <c r="G68" i="2" a="1"/>
  <c r="G40" i="2" a="1"/>
  <c r="E77" i="2" a="1"/>
  <c r="D18" i="2" a="1"/>
  <c r="D41" i="2" a="1"/>
  <c r="J3" i="1"/>
  <c r="D5" i="2" a="1"/>
  <c r="F6" i="3" a="1"/>
  <c r="F77" i="2" a="1"/>
  <c r="N23" i="3" a="1"/>
  <c r="P11" i="3" a="1"/>
  <c r="E57" i="2" a="1"/>
  <c r="D14" i="2" a="1"/>
  <c r="E43" i="2" a="1"/>
  <c r="G50" i="2" a="1"/>
  <c r="N70" i="2" a="1"/>
  <c r="Q25" i="2" a="1"/>
  <c r="J24" i="2" a="1"/>
  <c r="J12" i="2" a="1"/>
  <c r="F36" i="2" a="1"/>
  <c r="L7" i="3" a="1"/>
  <c r="D54" i="2" a="1"/>
  <c r="O61" i="2" a="1"/>
  <c r="N43" i="2" a="1"/>
  <c r="I14" i="1" a="1"/>
  <c r="H40" i="2" a="1"/>
  <c r="E29" i="2" a="1"/>
  <c r="K18" i="2" a="1"/>
  <c r="K24" i="2" a="1"/>
  <c r="L35" i="3" a="1"/>
  <c r="P3" i="2" a="1"/>
  <c r="O31" i="3" a="1"/>
  <c r="Q6" i="2" a="1"/>
  <c r="F30" i="2" a="1"/>
  <c r="P15" i="2" a="1"/>
  <c r="J57" i="2" a="1"/>
  <c r="L28" i="2" a="1"/>
  <c r="M42" i="3" a="1"/>
  <c r="H34" i="2" a="1"/>
  <c r="L46" i="2" a="1"/>
  <c r="E4" i="3" a="1"/>
  <c r="P39" i="2" a="1"/>
  <c r="F60" i="2" a="1"/>
  <c r="O23" i="2" a="1"/>
  <c r="Q61" i="2" a="1"/>
  <c r="L6" i="2" a="1"/>
  <c r="P60" i="2" a="1"/>
  <c r="N25" i="2" a="1"/>
  <c r="P12" i="2" a="1"/>
  <c r="F23" i="2" a="1"/>
  <c r="O68" i="2" a="1"/>
  <c r="K27" i="2" a="1"/>
  <c r="G2" i="2" a="1"/>
  <c r="H14" i="1" a="1"/>
  <c r="F18" i="3" a="1"/>
  <c r="M37" i="3" a="1"/>
  <c r="K27" i="3" a="1"/>
  <c r="L3" i="1"/>
  <c r="M18" i="2" a="1"/>
  <c r="L27" i="2" a="1"/>
  <c r="H56" i="2" a="1"/>
  <c r="P14" i="3" a="1"/>
  <c r="K2" i="2" a="1"/>
  <c r="G18" i="1" a="1"/>
  <c r="F46" i="2" a="1"/>
  <c r="J26" i="3" a="1"/>
  <c r="L34" i="2" a="1"/>
  <c r="H39" i="2" a="1"/>
  <c r="N13" i="3" a="1"/>
  <c r="Q23" i="2" a="1"/>
  <c r="I59" i="2" a="1"/>
  <c r="J27" i="2" a="1"/>
  <c r="G14" i="2" a="1"/>
  <c r="E14" i="1" a="1"/>
  <c r="Q15" i="2" a="1"/>
  <c r="C5" i="1"/>
  <c r="F11" i="2" a="1"/>
  <c r="M27" i="2" a="1"/>
  <c r="N28" i="2" a="1"/>
  <c r="O41" i="2" a="1"/>
  <c r="D8" i="2" a="1"/>
  <c r="E44" i="2" a="1"/>
  <c r="P10" i="3" a="1"/>
  <c r="H30" i="3" a="1"/>
  <c r="H12" i="3" a="1"/>
  <c r="L13" i="3" a="1"/>
  <c r="K73" i="2" a="1"/>
  <c r="L65" i="2" a="1"/>
  <c r="F42" i="2" a="1"/>
  <c r="P72" i="2" a="1"/>
  <c r="L8" i="2" a="1"/>
  <c r="P66" i="2" a="1"/>
  <c r="I25" i="3" a="1"/>
  <c r="I10" i="2" a="1"/>
  <c r="J25" i="2" a="1"/>
  <c r="M20" i="2" a="1"/>
  <c r="I51" i="2" a="1"/>
  <c r="G25" i="1" a="1"/>
  <c r="O18" i="2" a="1"/>
  <c r="L5" i="2" a="1"/>
  <c r="M19" i="2" a="1"/>
  <c r="D23" i="3" a="1"/>
  <c r="K41" i="2" a="1"/>
  <c r="P26" i="2" a="1"/>
  <c r="H27" i="2" a="1"/>
  <c r="J29" i="2" a="1"/>
  <c r="O46" i="2" a="1"/>
  <c r="K6" i="3" a="1"/>
  <c r="M72" i="2" a="1"/>
  <c r="C3" i="1"/>
  <c r="N21" i="3" a="1"/>
  <c r="G73" i="2" a="1"/>
  <c r="B5" i="1"/>
  <c r="K44" i="3" a="1"/>
  <c r="P8" i="3" a="1"/>
  <c r="L29" i="2" a="1"/>
  <c r="N52" i="2" a="1"/>
  <c r="K70" i="2" a="1"/>
  <c r="I4" i="1"/>
  <c r="L7" i="2" a="1"/>
  <c r="G40" i="3" a="1"/>
  <c r="F69" i="2" a="1"/>
  <c r="J30" i="3" a="1"/>
  <c r="H56" i="3" a="1"/>
  <c r="P56" i="2" a="1"/>
  <c r="L19" i="3" a="1"/>
  <c r="F71" i="3" a="1"/>
  <c r="P24" i="3" a="1"/>
  <c r="D14" i="3" a="1"/>
  <c r="K8" i="3" a="1"/>
  <c r="M26" i="2" a="1"/>
  <c r="O77" i="2" a="1"/>
  <c r="O36" i="3" a="1"/>
  <c r="I8" i="3" a="1"/>
  <c r="N41" i="2" a="1"/>
  <c r="D46" i="2" a="1"/>
  <c r="K38" i="2" a="1"/>
  <c r="G12" i="3" a="1"/>
  <c r="N49" i="2" a="1"/>
  <c r="K59" i="2" a="1"/>
  <c r="F3" i="2" a="1"/>
  <c r="G7" i="2" a="1"/>
  <c r="K3" i="3" a="1"/>
  <c r="G3" i="3" a="1"/>
  <c r="L39" i="3" a="1"/>
  <c r="K5" i="2" a="1"/>
  <c r="Q7" i="3" a="1"/>
  <c r="G36" i="2" a="1"/>
  <c r="F16" i="1" a="1"/>
  <c r="D17" i="1" a="1"/>
  <c r="M55" i="2" a="1"/>
  <c r="N6" i="2" a="1"/>
  <c r="M29" i="3" a="1"/>
  <c r="M36" i="3" a="1"/>
  <c r="Q7" i="2" a="1"/>
  <c r="K23" i="2" a="1"/>
  <c r="B2" i="1"/>
  <c r="D40" i="2" a="1"/>
  <c r="M4" i="2" a="1"/>
  <c r="E18" i="2" a="1"/>
  <c r="K55" i="2" a="1"/>
  <c r="D60" i="2" a="1"/>
  <c r="M25" i="2" a="1"/>
  <c r="Q10" i="2" a="1"/>
  <c r="G77" i="2" a="1"/>
  <c r="J77" i="2" a="1"/>
  <c r="M15" i="3" a="1"/>
  <c r="E13" i="3" a="1"/>
  <c r="F2" i="2" a="1"/>
  <c r="F31" i="3" a="1"/>
  <c r="G34" i="3" a="1"/>
  <c r="F54" i="2" a="1"/>
  <c r="F62" i="2" a="1"/>
  <c r="K15" i="2" a="1"/>
  <c r="K50" i="3" a="1"/>
  <c r="M45" i="2" a="1"/>
  <c r="F26" i="2" a="1"/>
  <c r="J49" i="2" a="1"/>
  <c r="L51" i="3" a="1"/>
  <c r="D75" i="2" a="1"/>
  <c r="O76" i="2" a="1"/>
  <c r="J28" i="3" a="1"/>
  <c r="K61" i="2" a="1"/>
  <c r="I43" i="2" a="1"/>
  <c r="F5" i="2" a="1"/>
  <c r="G53" i="2" a="1"/>
  <c r="G51" i="2" a="1"/>
  <c r="L38" i="2" a="1"/>
  <c r="Q4" i="2" a="1"/>
  <c r="O2" i="1"/>
  <c r="N2" i="1"/>
  <c r="M5" i="2" a="1"/>
  <c r="I56" i="2" a="1"/>
  <c r="D61" i="2" a="1"/>
  <c r="K21" i="3" a="1"/>
  <c r="Q26" i="2" a="1"/>
  <c r="J3" i="2" a="1"/>
  <c r="L9" i="2" a="1"/>
  <c r="I29" i="2" a="1"/>
  <c r="P55" i="2" a="1"/>
  <c r="F18" i="2" a="1"/>
  <c r="C7" i="1"/>
  <c r="Q9" i="3" a="1"/>
  <c r="I68" i="2" a="1"/>
  <c r="D18" i="1" a="1"/>
  <c r="O18" i="3" a="1"/>
  <c r="K8" i="2" a="1"/>
  <c r="G19" i="2" a="1"/>
  <c r="M7" i="2" a="1"/>
  <c r="P25" i="2" a="1"/>
  <c r="G30" i="2" a="1"/>
  <c r="J44" i="2" a="1"/>
  <c r="O36" i="2" a="1"/>
  <c r="Q5" i="2" a="1"/>
  <c r="O40" i="2" a="1"/>
  <c r="O12" i="2" a="1"/>
  <c r="O6" i="1"/>
  <c r="K35" i="2" a="1"/>
  <c r="J46" i="2" a="1"/>
  <c r="I20" i="2" a="1"/>
  <c r="E7" i="1"/>
  <c r="H37" i="2" a="1"/>
  <c r="D52" i="2" a="1"/>
  <c r="P19" i="2" a="1"/>
  <c r="K13" i="2" a="1"/>
  <c r="Q68" i="2" a="1"/>
  <c r="I65" i="2" a="1"/>
  <c r="G27" i="3" a="1"/>
  <c r="H74" i="2" a="1"/>
  <c r="P43" i="2" a="1"/>
  <c r="M43" i="2" a="1"/>
  <c r="K7" i="1"/>
  <c r="G46" i="2" a="1"/>
  <c r="E25" i="2" a="1"/>
  <c r="D8" i="3" a="1"/>
  <c r="F28" i="2" a="1"/>
  <c r="Q4" i="3" a="1"/>
  <c r="N30" i="3" a="1"/>
  <c r="Q36" i="2" a="1"/>
  <c r="K4" i="3" a="1"/>
  <c r="D6" i="3" a="1"/>
  <c r="O57" i="2" a="1"/>
  <c r="E2" i="1"/>
  <c r="H4" i="3" a="1"/>
  <c r="H12" i="2" a="1"/>
  <c r="H6" i="2" a="1"/>
  <c r="K26" i="2" a="1"/>
  <c r="O51" i="2" a="1"/>
  <c r="P22" i="2" a="1"/>
  <c r="F20" i="3" a="1"/>
  <c r="P42" i="3" a="1"/>
  <c r="K72" i="2" a="1"/>
  <c r="Q74" i="2" a="1"/>
  <c r="L70" i="2" a="1"/>
  <c r="M53" i="2" a="1"/>
  <c r="H31" i="3" a="1"/>
  <c r="D11" i="2" a="1"/>
  <c r="L2" i="2" a="1"/>
  <c r="L39" i="2" a="1"/>
  <c r="G29" i="3" a="1"/>
  <c r="F38" i="2" a="1"/>
  <c r="E3" i="3" a="1"/>
  <c r="O62" i="2" a="1"/>
  <c r="O7" i="3" a="1"/>
  <c r="P44" i="2" a="1"/>
  <c r="M6" i="1"/>
  <c r="P30" i="2" a="1"/>
  <c r="G22" i="2" a="1"/>
  <c r="L72" i="2" a="1"/>
  <c r="J11" i="2" a="1"/>
  <c r="H7" i="3" a="1"/>
  <c r="O44" i="2" a="1"/>
  <c r="D25" i="2" a="1"/>
  <c r="I58" i="2" a="1"/>
  <c r="O28" i="2" a="1"/>
  <c r="M3" i="1"/>
  <c r="E38" i="2" a="1"/>
  <c r="Q44" i="2" a="1"/>
  <c r="D5" i="3" a="1"/>
  <c r="M54" i="2" a="1"/>
  <c r="Q3" i="3" a="1"/>
  <c r="J10" i="3" a="1"/>
  <c r="M66" i="2" a="1"/>
  <c r="Q58" i="2" a="1"/>
  <c r="B7" i="1"/>
  <c r="H35" i="2" a="1"/>
  <c r="M60" i="2" a="1"/>
  <c r="F21" i="2" a="1"/>
  <c r="K36" i="2" a="1"/>
  <c r="O29" i="2" a="1"/>
  <c r="N51" i="3" a="1"/>
  <c r="Q2" i="3" a="1"/>
  <c r="K58" i="2" a="1"/>
  <c r="M57" i="2" a="1"/>
  <c r="E31" i="2" a="1"/>
  <c r="G43" i="3" a="1"/>
  <c r="F10" i="2" a="1"/>
  <c r="J42" i="3" a="1"/>
  <c r="N42" i="2" a="1"/>
  <c r="Q56" i="2" a="1"/>
  <c r="O11" i="3" a="1"/>
  <c r="L15" i="2" a="1"/>
  <c r="E18" i="1" a="1"/>
  <c r="E36" i="2" a="1"/>
  <c r="J45" i="2" a="1"/>
  <c r="N24" i="2" a="1"/>
  <c r="K30" i="2" a="1"/>
  <c r="F45" i="3" a="1"/>
  <c r="O28" i="3" a="1"/>
  <c r="Q59" i="2" a="1"/>
  <c r="Q71" i="2" a="1"/>
  <c r="H61" i="2" a="1"/>
  <c r="G3" i="2" a="1"/>
  <c r="P34" i="3" a="1"/>
  <c r="E22" i="2" a="1"/>
  <c r="J65" i="2" a="1"/>
  <c r="I31" i="3" a="1"/>
  <c r="H51" i="2" a="1"/>
  <c r="J18" i="3" a="1"/>
  <c r="N4" i="2" a="1"/>
  <c r="O38" i="3" a="1"/>
  <c r="O21" i="2" a="1"/>
  <c r="L43" i="2" a="1"/>
  <c r="Q60" i="2" a="1"/>
  <c r="D42" i="3" a="1"/>
  <c r="I38" i="2" a="1"/>
  <c r="G4" i="2" a="1"/>
  <c r="P2" i="3" a="1"/>
  <c r="H45" i="2" a="1"/>
  <c r="L4" i="2" a="1"/>
  <c r="L18" i="2" a="1"/>
  <c r="N74" i="3" a="1"/>
  <c r="E41" i="2" a="1"/>
  <c r="G6" i="2" a="1"/>
  <c r="L25" i="2" a="1"/>
  <c r="I13" i="2" a="1"/>
  <c r="H27" i="3" a="1"/>
  <c r="N54" i="2" a="1"/>
  <c r="F2" i="3" a="1"/>
  <c r="G58" i="2" a="1"/>
  <c r="O10" i="2" a="1"/>
  <c r="N26" i="2" a="1"/>
  <c r="I45" i="2" a="1"/>
  <c r="I26" i="2" a="1"/>
  <c r="K22" i="2" a="1"/>
  <c r="Q62" i="2" a="1"/>
  <c r="N2" i="2" a="1"/>
  <c r="F26" i="3" a="1"/>
  <c r="G23" i="3" a="1"/>
  <c r="P73" i="2" a="1"/>
  <c r="H15" i="2" a="1"/>
  <c r="O53" i="2" a="1"/>
  <c r="O55" i="3" a="1"/>
  <c r="N23" i="2" a="1"/>
  <c r="K40" i="3" a="1"/>
  <c r="H38" i="3" a="1"/>
  <c r="J19" i="2" a="1"/>
  <c r="P4" i="2" a="1"/>
  <c r="G3" i="1"/>
  <c r="N21" i="2" a="1"/>
  <c r="O71" i="2" a="1"/>
  <c r="D14" i="1" a="1"/>
  <c r="P18" i="2" a="1"/>
  <c r="L36" i="2" a="1"/>
  <c r="E37" i="2" a="1"/>
  <c r="G72" i="2" a="1"/>
  <c r="J7" i="2" a="1"/>
  <c r="H7" i="1"/>
  <c r="D29" i="2" a="1"/>
  <c r="O24" i="2" a="1"/>
  <c r="F22" i="2" a="1"/>
  <c r="M3" i="3" a="1"/>
  <c r="H70" i="2" a="1"/>
  <c r="D57" i="2" a="1"/>
  <c r="D72" i="2" a="1"/>
  <c r="O3" i="2" a="1"/>
  <c r="E23" i="1" a="1"/>
  <c r="M38" i="2" a="1"/>
  <c r="I24" i="2" a="1"/>
  <c r="N55" i="2" a="1"/>
  <c r="P7" i="3" a="1"/>
  <c r="M41" i="2" a="1"/>
  <c r="N3" i="1"/>
  <c r="P41" i="2" a="1"/>
  <c r="Q8" i="2" a="1"/>
  <c r="J39" i="2" a="1"/>
  <c r="I15" i="1" a="1"/>
  <c r="L19" i="2" a="1"/>
  <c r="M65" i="2" a="1"/>
  <c r="M13" i="3" a="1"/>
  <c r="E40" i="3" a="1"/>
  <c r="N46" i="2" a="1"/>
  <c r="E15" i="3" a="1"/>
  <c r="N67" i="2" a="1"/>
  <c r="I77" i="2" a="1"/>
  <c r="O20" i="3" a="1"/>
  <c r="N10" i="2" a="1"/>
  <c r="N10" i="3" a="1"/>
  <c r="H21" i="3" a="1"/>
  <c r="D68" i="2" a="1"/>
  <c r="H30" i="2" a="1"/>
  <c r="I31" i="2" a="1"/>
  <c r="N36" i="2" a="1"/>
  <c r="F55" i="2" a="1"/>
  <c r="L26" i="2" a="1"/>
  <c r="O59" i="2" a="1"/>
  <c r="E4" i="1"/>
  <c r="I11" i="2" a="1"/>
  <c r="G26" i="3" a="1"/>
  <c r="K18" i="3" a="1"/>
  <c r="N19" i="2" a="1"/>
  <c r="P53" i="3" a="1"/>
  <c r="G12" i="2" a="1"/>
  <c r="E21" i="3" a="1"/>
  <c r="J15" i="2" a="1"/>
  <c r="E12" i="2" a="1"/>
  <c r="E56" i="2" a="1"/>
  <c r="F19" i="2" a="1"/>
  <c r="D20" i="2" a="1"/>
  <c r="N34" i="2" a="1"/>
  <c r="E27" i="2" a="1"/>
  <c r="H62" i="2" a="1"/>
  <c r="I14" i="2" a="1"/>
  <c r="F52" i="2" a="1"/>
  <c r="Q38" i="3" a="1"/>
  <c r="J15" i="3" a="1"/>
  <c r="I71" i="2" a="1"/>
  <c r="G27" i="2" a="1"/>
  <c r="Q29" i="2" a="1"/>
  <c r="L71" i="2" a="1"/>
  <c r="H44" i="2" a="1"/>
  <c r="P26" i="3" a="1"/>
  <c r="Q24" i="2" a="1"/>
  <c r="D51" i="2" a="1"/>
  <c r="M11" i="2" a="1"/>
  <c r="G25" i="2" a="1"/>
  <c r="O60" i="2" a="1"/>
  <c r="F24" i="2" a="1"/>
  <c r="G5" i="1"/>
  <c r="L20" i="2" a="1"/>
  <c r="L25" i="3" a="1"/>
  <c r="N5" i="2" a="1"/>
  <c r="F15" i="2" a="1"/>
  <c r="D2" i="2" a="1"/>
  <c r="I39" i="2" a="1"/>
  <c r="Q41" i="2" a="1"/>
  <c r="D4" i="1"/>
  <c r="D56" i="2" a="1"/>
  <c r="H18" i="2" a="1"/>
  <c r="K62" i="2" a="1"/>
  <c r="F7" i="1"/>
  <c r="K34" i="2" a="1"/>
  <c r="G54" i="2" a="1"/>
  <c r="E68" i="2" a="1"/>
  <c r="H49" i="2" a="1"/>
  <c r="I36" i="3" a="1"/>
  <c r="Q37" i="2" a="1"/>
  <c r="H6" i="1"/>
  <c r="K9" i="2" a="1"/>
  <c r="L22" i="3" a="1"/>
  <c r="F3" i="1"/>
  <c r="J6" i="2" a="1"/>
  <c r="D7" i="1"/>
  <c r="J43" i="2" a="1"/>
  <c r="O4" i="1"/>
  <c r="H13" i="3" a="1"/>
  <c r="N20" i="2" a="1"/>
  <c r="I42" i="2" a="1"/>
  <c r="H3" i="2" a="1"/>
  <c r="B6" i="1"/>
  <c r="E35" i="2" a="1"/>
  <c r="I16" i="1" a="1"/>
  <c r="H71" i="2" a="1"/>
  <c r="H52" i="2" a="1"/>
  <c r="J59" i="2" a="1"/>
  <c r="J52" i="2" a="1"/>
  <c r="Q11" i="2" a="1"/>
  <c r="H57" i="2" a="1"/>
  <c r="O2" i="2" a="1"/>
  <c r="I15" i="2" a="1"/>
  <c r="K45" i="2" a="1"/>
  <c r="E70" i="2" a="1"/>
  <c r="P8" i="2" a="1"/>
  <c r="H10" i="2" a="1"/>
  <c r="J20" i="3" a="1"/>
  <c r="O43" i="2" a="1"/>
  <c r="I5" i="2" a="1"/>
  <c r="G4" i="1"/>
  <c r="G6" i="1"/>
  <c r="M39" i="2" a="1"/>
  <c r="I4" i="2" a="1"/>
  <c r="H7" i="2" a="1"/>
  <c r="N56" i="2" a="1"/>
  <c r="P54" i="2" a="1"/>
  <c r="L7" i="1"/>
  <c r="J9" i="2" a="1"/>
  <c r="Q35" i="2" a="1"/>
  <c r="F45" i="2" a="1"/>
  <c r="Q39" i="2" a="1"/>
  <c r="N22" i="2" a="1"/>
  <c r="H17" i="1" a="1"/>
  <c r="O8" i="3" a="1"/>
  <c r="M69" i="2" a="1"/>
  <c r="O9" i="2" a="1"/>
  <c r="F28" i="3" a="1"/>
  <c r="F6" i="1"/>
  <c r="O3" i="1"/>
  <c r="J34" i="2" a="1"/>
  <c r="L3" i="2" a="1"/>
  <c r="M23" i="2" a="1"/>
  <c r="N40" i="3" a="1"/>
  <c r="K7" i="2" a="1"/>
  <c r="E39" i="2" a="1"/>
  <c r="L12" i="2" a="1"/>
  <c r="M22" i="2" a="1"/>
  <c r="P52" i="2" a="1"/>
  <c r="P37" i="2" a="1"/>
  <c r="K2" i="1"/>
  <c r="K50" i="2" a="1"/>
  <c r="Q26" i="3" a="1"/>
  <c r="Q72" i="2" a="1"/>
  <c r="D28" i="2" a="1"/>
  <c r="K28" i="2" a="1"/>
  <c r="J29" i="3" a="1"/>
  <c r="P23" i="2" a="1"/>
  <c r="P61" i="2" a="1"/>
  <c r="D6" i="1"/>
  <c r="E69" i="2" a="1"/>
  <c r="H18" i="1" a="1"/>
  <c r="P9" i="2" a="1"/>
  <c r="I21" i="2" a="1"/>
  <c r="I57" i="2" a="1"/>
  <c r="Q49" i="2" a="1"/>
  <c r="D7" i="2" a="1"/>
  <c r="K54" i="2" a="1"/>
  <c r="G62" i="2" a="1"/>
  <c r="Q30" i="3" a="1"/>
  <c r="P12" i="3" a="1"/>
  <c r="E28" i="2" a="1"/>
  <c r="I7" i="2" a="1"/>
  <c r="K6" i="1"/>
  <c r="E45" i="2" a="1"/>
  <c r="I22" i="2" a="1"/>
  <c r="M59" i="3" a="1"/>
  <c r="L51" i="2" a="1"/>
  <c r="D37" i="2" a="1"/>
  <c r="I28" i="2" a="1"/>
  <c r="F43" i="2" a="1"/>
  <c r="H14" i="2" a="1"/>
  <c r="J73" i="2" a="1"/>
  <c r="I46" i="2" a="1"/>
  <c r="K12" i="2" a="1"/>
  <c r="E30" i="3" a="1"/>
  <c r="M6" i="3" a="1"/>
  <c r="N14" i="2" a="1"/>
  <c r="K66" i="2" a="1"/>
  <c r="J35" i="2" a="1"/>
  <c r="F31" i="2" a="1"/>
  <c r="K24" i="3" a="1"/>
  <c r="F51" i="2" a="1"/>
  <c r="P46" i="3" a="1"/>
  <c r="P14" i="2" a="1"/>
  <c r="P28" i="2" a="1"/>
  <c r="G24" i="1" a="1"/>
  <c r="Q42" i="2" a="1"/>
  <c r="E72" i="2" a="1"/>
  <c r="E10" i="3" a="1"/>
  <c r="O20" i="2" a="1"/>
  <c r="D35" i="2" a="1"/>
  <c r="H50" i="2" a="1"/>
  <c r="K3" i="1"/>
  <c r="Q38" i="2" a="1"/>
  <c r="F2" i="1"/>
  <c r="I5" i="1"/>
  <c r="E24" i="3" a="1"/>
  <c r="F15" i="1" a="1"/>
  <c r="G34" i="2" a="1"/>
  <c r="F14" i="2" a="1"/>
  <c r="E9" i="2" a="1"/>
  <c r="L4" i="1"/>
  <c r="G28" i="2" a="1"/>
  <c r="I8" i="2" a="1"/>
  <c r="M31" i="2" a="1"/>
  <c r="E23" i="3" a="1"/>
  <c r="N68" i="2" a="1"/>
  <c r="H4" i="1"/>
  <c r="H16" i="1" a="1"/>
  <c r="J4" i="1"/>
  <c r="Q34" i="3" a="1"/>
  <c r="Q76" i="2" a="1"/>
  <c r="L8" i="3" a="1"/>
  <c r="E17" i="1" a="1"/>
  <c r="D49" i="2" a="1"/>
  <c r="I37" i="2" a="1"/>
  <c r="K7" i="3" a="1"/>
  <c r="Q10" i="3" a="1"/>
  <c r="H11" i="2" a="1"/>
  <c r="D27" i="2" a="1"/>
  <c r="I25" i="2" a="1"/>
  <c r="J22" i="2" a="1"/>
  <c r="G2" i="1"/>
  <c r="H20" i="2" a="1"/>
  <c r="H13" i="2" a="1"/>
  <c r="I18" i="2" a="1"/>
  <c r="J36" i="2" a="1"/>
  <c r="O35" i="2" a="1"/>
  <c r="P6" i="3" a="1"/>
  <c r="O34" i="2" a="1"/>
  <c r="M24" i="2" a="1"/>
  <c r="E11" i="2" a="1"/>
  <c r="H9" i="2" a="1"/>
  <c r="J38" i="2" a="1"/>
  <c r="D15" i="1" a="1"/>
  <c r="K37" i="2" a="1"/>
  <c r="J41" i="2" a="1"/>
  <c r="F68" i="2" a="1"/>
  <c r="N29" i="2" a="1"/>
  <c r="M61" i="2" a="1"/>
  <c r="F9" i="2" a="1"/>
  <c r="Q14" i="2" a="1"/>
  <c r="F66" i="2" a="1"/>
  <c r="F50" i="2" a="1"/>
  <c r="Q21" i="2" a="1"/>
  <c r="N12" i="2" a="1"/>
  <c r="F7" i="2" a="1"/>
  <c r="E23" i="2" a="1"/>
  <c r="J7" i="1"/>
  <c r="I67" i="2" a="1"/>
  <c r="O70" i="2" a="1"/>
  <c r="K44" i="2" a="1"/>
  <c r="E6" i="2" a="1"/>
  <c r="F5" i="1"/>
  <c r="I24" i="3" a="1"/>
  <c r="L40" i="2" a="1"/>
  <c r="O14" i="2" a="1"/>
  <c r="K4" i="2" a="1"/>
  <c r="P5" i="2" a="1"/>
  <c r="F44" i="2" a="1"/>
  <c r="E49" i="2" a="1"/>
  <c r="G61" i="2" a="1"/>
  <c r="D23" i="2" a="1"/>
  <c r="L2" i="1"/>
  <c r="F6" i="2" a="1"/>
  <c r="H53" i="2" a="1"/>
  <c r="L54" i="2" a="1"/>
  <c r="G65" i="2" a="1"/>
  <c r="H24" i="2" a="1"/>
  <c r="H22" i="2" a="1"/>
  <c r="L10" i="2" a="1"/>
  <c r="J31" i="2" a="1"/>
  <c r="Q3" i="2" a="1"/>
  <c r="N72" i="2" a="1"/>
  <c r="M49" i="2" a="1"/>
  <c r="J69" i="2" a="1"/>
  <c r="P11" i="2" a="1"/>
  <c r="E21" i="2" a="1"/>
  <c r="O38" i="2" a="1"/>
  <c r="L13" i="2" a="1"/>
  <c r="E8" i="2" a="1"/>
  <c r="Q67" i="2" a="1"/>
  <c r="D12" i="3" a="1"/>
  <c r="K56" i="2" a="1"/>
  <c r="L22" i="2" a="1"/>
  <c r="N37" i="2" a="1"/>
  <c r="O5" i="1"/>
  <c r="N5" i="1"/>
  <c r="L62" i="2" a="1"/>
  <c r="E13" i="2" a="1"/>
  <c r="P7" i="2" a="1"/>
  <c r="D45" i="2" a="1"/>
  <c r="F65" i="2" a="1"/>
  <c r="P42" i="2" a="1"/>
  <c r="F34" i="2" a="1"/>
  <c r="N3" i="2" a="1"/>
  <c r="Q40" i="2" a="1"/>
  <c r="L45" i="3" a="1"/>
  <c r="J18" i="2" a="1"/>
  <c r="E5" i="1"/>
  <c r="H58" i="2" a="1"/>
  <c r="N11" i="2" a="1"/>
  <c r="H3" i="1"/>
  <c r="Q22" i="2" a="1"/>
  <c r="D71" i="2" a="1"/>
  <c r="M46" i="2" a="1"/>
  <c r="E27" i="3" a="1"/>
  <c r="D39" i="2" a="1"/>
  <c r="J68" i="2" a="1"/>
  <c r="K43" i="2" a="1"/>
  <c r="J26" i="2" a="1"/>
  <c r="K52" i="2" a="1"/>
  <c r="Q28" i="2" a="1"/>
  <c r="M10" i="2" a="1"/>
  <c r="H2" i="2" a="1"/>
  <c r="G22" i="1" a="1"/>
  <c r="J58" i="2" a="1"/>
  <c r="D26" i="3" a="1"/>
  <c r="G60" i="2" a="1"/>
  <c r="N27" i="2" a="1"/>
  <c r="P35" i="2" a="1"/>
  <c r="E57" i="3" a="1"/>
  <c r="I30" i="2" a="1"/>
  <c r="D25" i="3" a="1"/>
  <c r="G16" i="1" a="1"/>
  <c r="J52" i="3" a="1"/>
  <c r="D21" i="2" a="1"/>
  <c r="K67" i="2" a="1"/>
  <c r="L50" i="2" a="1"/>
  <c r="G6" i="3" a="1"/>
  <c r="G38" i="2" a="1"/>
  <c r="E22" i="1" a="1"/>
  <c r="O25" i="2" a="1"/>
  <c r="G23" i="2" a="1"/>
  <c r="N9" i="2" a="1"/>
  <c r="B3" i="1"/>
  <c r="J62" i="2" a="1"/>
  <c r="E19" i="2" a="1"/>
  <c r="M36" i="2" a="1"/>
  <c r="E15" i="1" a="1"/>
  <c r="K65" i="2" a="1"/>
  <c r="O4" i="2" a="1"/>
  <c r="L59" i="2" a="1"/>
  <c r="O5" i="3" a="1"/>
  <c r="F35" i="2" a="1"/>
  <c r="Q53" i="2" a="1"/>
  <c r="L6" i="1"/>
  <c r="G7" i="1"/>
  <c r="N13" i="2" a="1"/>
  <c r="P31" i="2" a="1"/>
  <c r="F71" i="2" a="1"/>
  <c r="P24" i="2" a="1"/>
  <c r="J66" i="2" a="1"/>
  <c r="G55" i="2" a="1"/>
  <c r="D10" i="2" a="1"/>
  <c r="F40" i="2" a="1"/>
  <c r="K74" i="2" a="1"/>
  <c r="Q9" i="2" a="1"/>
  <c r="J23" i="2" a="1"/>
  <c r="M52" i="2" a="1"/>
  <c r="I22" i="3" a="1"/>
  <c r="C4" i="1"/>
  <c r="Q13" i="3" a="1"/>
  <c r="J40" i="2" a="1"/>
  <c r="F37" i="2" a="1"/>
  <c r="K25" i="2" a="1"/>
  <c r="N18" i="3" a="1"/>
  <c r="M15" i="2" a="1"/>
  <c r="F73" i="2" a="1"/>
  <c r="K13" i="3" a="1"/>
  <c r="Q52" i="2" a="1"/>
  <c r="E74" i="2" a="1"/>
  <c r="O30" i="2" a="1"/>
  <c r="L5" i="1"/>
  <c r="L23" i="2" a="1"/>
  <c r="O67" i="2" a="1"/>
  <c r="I66" i="3" a="1"/>
  <c r="M34" i="3" a="1"/>
  <c r="L2" i="3" a="1"/>
  <c r="G10" i="2" a="1"/>
  <c r="N6" i="1"/>
  <c r="D58" i="2" a="1"/>
  <c r="E10" i="2" a="1"/>
  <c r="Q30" i="2" a="1"/>
  <c r="P49" i="2" a="1"/>
  <c r="G24" i="3" a="1"/>
  <c r="J42" i="2" a="1"/>
  <c r="P6" i="2" a="1"/>
  <c r="N8" i="2" a="1"/>
  <c r="F12" i="2" a="1"/>
  <c r="N31" i="2" a="1"/>
  <c r="P3" i="3" a="1"/>
  <c r="L68" i="2" a="1"/>
  <c r="I36" i="2" a="1"/>
  <c r="B4" i="1"/>
  <c r="D26" i="2" a="1"/>
  <c r="E66" i="2" a="1"/>
  <c r="E53" i="2" a="1"/>
  <c r="F75" i="2" a="1"/>
  <c r="N39" i="2" a="1"/>
  <c r="O13" i="2" a="1"/>
  <c r="D4" i="2" a="1"/>
  <c r="L21" i="2" a="1"/>
  <c r="M9" i="3" a="1"/>
  <c r="N45" i="2" a="1"/>
  <c r="O6" i="2" a="1"/>
  <c r="Q12" i="2" a="1"/>
  <c r="N7" i="1"/>
  <c r="K53" i="2" a="1"/>
  <c r="D38" i="2" a="1"/>
  <c r="G39" i="2" a="1"/>
  <c r="I2" i="2" a="1"/>
  <c r="L60" i="2" a="1"/>
  <c r="E14" i="2" a="1"/>
  <c r="I54" i="3" a="1"/>
  <c r="Q70" i="2" a="1"/>
  <c r="M29" i="2" a="1"/>
  <c r="H24" i="3" a="1"/>
  <c r="O19" i="2" a="1"/>
  <c r="J12" i="3" a="1"/>
  <c r="M3" i="2" a="1"/>
  <c r="J30" i="2" a="1"/>
  <c r="N4" i="1"/>
  <c r="M13" i="2" a="1"/>
  <c r="K4" i="1"/>
  <c r="Q19" i="2" a="1"/>
  <c r="O26" i="2" a="1"/>
  <c r="O7" i="2" a="1"/>
  <c r="I7" i="1"/>
  <c r="P13" i="2" a="1"/>
  <c r="L35" i="2" a="1"/>
  <c r="O66" i="2" a="1"/>
  <c r="O15" i="2" a="1"/>
  <c r="G26" i="2" a="1"/>
  <c r="D3" i="1"/>
  <c r="D70" i="2" a="1"/>
  <c r="D2" i="1"/>
  <c r="O27" i="2" a="1"/>
  <c r="D43" i="2" a="1"/>
  <c r="M5" i="1"/>
  <c r="O56" i="2" a="1"/>
  <c r="L56" i="2" a="1"/>
  <c r="G70" i="2" a="1"/>
  <c r="L24" i="2" a="1"/>
  <c r="D69" i="2" a="1"/>
  <c r="H25" i="2" a="1"/>
  <c r="I3" i="2" a="1"/>
  <c r="I60" i="2" a="1"/>
  <c r="M12" i="3" a="1"/>
  <c r="F8" i="2" a="1"/>
  <c r="P21" i="2" a="1"/>
  <c r="N50" i="2" a="1"/>
  <c r="F27" i="2" a="1"/>
  <c r="M4" i="1"/>
  <c r="F56" i="2" a="1"/>
  <c r="H77" i="2" a="1"/>
  <c r="N53" i="2" a="1"/>
  <c r="H59" i="2" a="1"/>
  <c r="J55" i="2" a="1"/>
  <c r="D30" i="2" a="1"/>
  <c r="K31" i="2" a="1"/>
  <c r="J4" i="2" a="1"/>
  <c r="L52" i="2" a="1"/>
  <c r="M2" i="3" a="1"/>
  <c r="E24" i="2" a="1"/>
  <c r="E50" i="2" a="1"/>
  <c r="E16" i="1" a="1"/>
  <c r="O65" i="2" a="1"/>
  <c r="D3" i="2" a="1"/>
  <c r="M35" i="2" a="1"/>
  <c r="K10" i="3" a="1"/>
  <c r="M26" i="3" a="1"/>
  <c r="P40" i="2" a="1"/>
  <c r="J72" i="2" a="1"/>
  <c r="I12" i="2" a="1"/>
  <c r="N58" i="2" a="1"/>
  <c r="D34" i="3" a="1"/>
  <c r="F4" i="1"/>
  <c r="G37" i="2" a="1"/>
  <c r="J56" i="2" a="1"/>
  <c r="D34" i="2" a="1"/>
  <c r="E21" i="1" a="1"/>
  <c r="G35" i="2" a="1"/>
  <c r="G35" i="2" l="1"/>
  <c r="E21" i="1"/>
  <c r="D34" i="2"/>
  <c r="J56" i="2"/>
  <c r="G37" i="2"/>
  <c r="D34" i="3"/>
  <c r="N58" i="2"/>
  <c r="I12" i="2"/>
  <c r="J72" i="2"/>
  <c r="P40" i="2"/>
  <c r="M26" i="3"/>
  <c r="K10" i="3"/>
  <c r="M35" i="2"/>
  <c r="D3" i="2"/>
  <c r="O65" i="2"/>
  <c r="E16" i="1"/>
  <c r="E50" i="2"/>
  <c r="E24" i="2"/>
  <c r="M2" i="3"/>
  <c r="L52" i="2"/>
  <c r="J4" i="2"/>
  <c r="K31" i="2"/>
  <c r="D30" i="2"/>
  <c r="J55" i="2"/>
  <c r="H59" i="2"/>
  <c r="N53" i="2"/>
  <c r="H77" i="2"/>
  <c r="F56" i="2"/>
  <c r="F27" i="2"/>
  <c r="N50" i="2"/>
  <c r="P21" i="2"/>
  <c r="F8" i="2"/>
  <c r="M12" i="3"/>
  <c r="I60" i="2"/>
  <c r="I3" i="2"/>
  <c r="H25" i="2"/>
  <c r="D69" i="2"/>
  <c r="L24" i="2"/>
  <c r="G70" i="2"/>
  <c r="L56" i="2"/>
  <c r="O56" i="2"/>
  <c r="D43" i="2"/>
  <c r="O27" i="2"/>
  <c r="D8" i="1"/>
  <c r="D70" i="2"/>
  <c r="G26" i="2"/>
  <c r="O15" i="2"/>
  <c r="O66" i="2"/>
  <c r="L35" i="2"/>
  <c r="P13" i="2"/>
  <c r="O7" i="2"/>
  <c r="O26" i="2"/>
  <c r="Q19" i="2"/>
  <c r="M13" i="2"/>
  <c r="J30" i="2"/>
  <c r="M3" i="2"/>
  <c r="J12" i="3"/>
  <c r="O19" i="2"/>
  <c r="H24" i="3"/>
  <c r="M29" i="2"/>
  <c r="Q70" i="2"/>
  <c r="I54" i="3"/>
  <c r="E14" i="2"/>
  <c r="L60" i="2"/>
  <c r="I2" i="2"/>
  <c r="G39" i="2"/>
  <c r="D38" i="2"/>
  <c r="K53" i="2"/>
  <c r="Q12" i="2"/>
  <c r="O6" i="2"/>
  <c r="N45" i="2"/>
  <c r="M9" i="3"/>
  <c r="L21" i="2"/>
  <c r="D4" i="2"/>
  <c r="O13" i="2"/>
  <c r="N39" i="2"/>
  <c r="F75" i="2"/>
  <c r="E53" i="2"/>
  <c r="E66" i="2"/>
  <c r="D26" i="2"/>
  <c r="P4" i="1"/>
  <c r="I36" i="2"/>
  <c r="L68" i="2"/>
  <c r="P3" i="3"/>
  <c r="N31" i="2"/>
  <c r="F12" i="2"/>
  <c r="N8" i="2"/>
  <c r="P6" i="2"/>
  <c r="J42" i="2"/>
  <c r="G24" i="3"/>
  <c r="P49" i="2"/>
  <c r="Q30" i="2"/>
  <c r="E10" i="2"/>
  <c r="D58" i="2"/>
  <c r="G10" i="2"/>
  <c r="L2" i="3"/>
  <c r="M34" i="3"/>
  <c r="I66" i="3"/>
  <c r="O67" i="2"/>
  <c r="L23" i="2"/>
  <c r="O30" i="2"/>
  <c r="E74" i="2"/>
  <c r="Q52" i="2"/>
  <c r="K13" i="3"/>
  <c r="F73" i="2"/>
  <c r="M15" i="2"/>
  <c r="N18" i="3"/>
  <c r="K25" i="2"/>
  <c r="F37" i="2"/>
  <c r="J40" i="2"/>
  <c r="Q13" i="3"/>
  <c r="I22" i="3"/>
  <c r="M52" i="2"/>
  <c r="J23" i="2"/>
  <c r="Q9" i="2"/>
  <c r="K74" i="2"/>
  <c r="F40" i="2"/>
  <c r="D10" i="2"/>
  <c r="G55" i="2"/>
  <c r="J66" i="2"/>
  <c r="P24" i="2"/>
  <c r="F71" i="2"/>
  <c r="P31" i="2"/>
  <c r="N13" i="2"/>
  <c r="Q53" i="2"/>
  <c r="F35" i="2"/>
  <c r="O5" i="3"/>
  <c r="L59" i="2"/>
  <c r="O4" i="2"/>
  <c r="K65" i="2"/>
  <c r="E15" i="1"/>
  <c r="M36" i="2"/>
  <c r="E19" i="2"/>
  <c r="J62" i="2"/>
  <c r="P3" i="1"/>
  <c r="N9" i="2"/>
  <c r="G23" i="2"/>
  <c r="O25" i="2"/>
  <c r="E22" i="1"/>
  <c r="G38" i="2"/>
  <c r="G6" i="3"/>
  <c r="L50" i="2"/>
  <c r="K67" i="2"/>
  <c r="D21" i="2"/>
  <c r="J52" i="3"/>
  <c r="G16" i="1"/>
  <c r="D25" i="3"/>
  <c r="I30" i="2"/>
  <c r="E57" i="3"/>
  <c r="P35" i="2"/>
  <c r="N27" i="2"/>
  <c r="G60" i="2"/>
  <c r="D26" i="3"/>
  <c r="J58" i="2"/>
  <c r="G22" i="1"/>
  <c r="H2" i="2"/>
  <c r="M10" i="2"/>
  <c r="Q28" i="2"/>
  <c r="K52" i="2"/>
  <c r="J26" i="2"/>
  <c r="K43" i="2"/>
  <c r="J68" i="2"/>
  <c r="D39" i="2"/>
  <c r="E27" i="3"/>
  <c r="M46" i="2"/>
  <c r="D71" i="2"/>
  <c r="Q22" i="2"/>
  <c r="N11" i="2"/>
  <c r="H58" i="2"/>
  <c r="J18" i="2"/>
  <c r="L45" i="3"/>
  <c r="Q40" i="2"/>
  <c r="N3" i="2"/>
  <c r="F34" i="2"/>
  <c r="P42" i="2"/>
  <c r="F65" i="2"/>
  <c r="D45" i="2"/>
  <c r="P7" i="2"/>
  <c r="E13" i="2"/>
  <c r="L62" i="2"/>
  <c r="N37" i="2"/>
  <c r="L22" i="2"/>
  <c r="K56" i="2"/>
  <c r="D12" i="3"/>
  <c r="Q67" i="2"/>
  <c r="E8" i="2"/>
  <c r="L13" i="2"/>
  <c r="O38" i="2"/>
  <c r="E21" i="2"/>
  <c r="P11" i="2"/>
  <c r="J69" i="2"/>
  <c r="M49" i="2"/>
  <c r="N72" i="2"/>
  <c r="Q3" i="2"/>
  <c r="J31" i="2"/>
  <c r="L10" i="2"/>
  <c r="H22" i="2"/>
  <c r="H24" i="2"/>
  <c r="G65" i="2"/>
  <c r="L54" i="2"/>
  <c r="H53" i="2"/>
  <c r="F6" i="2"/>
  <c r="L8" i="1"/>
  <c r="D23" i="2"/>
  <c r="G61" i="2"/>
  <c r="E49" i="2"/>
  <c r="F44" i="2"/>
  <c r="P5" i="2"/>
  <c r="K4" i="2"/>
  <c r="O14" i="2"/>
  <c r="L40" i="2"/>
  <c r="I24" i="3"/>
  <c r="E6" i="2"/>
  <c r="K44" i="2"/>
  <c r="O70" i="2"/>
  <c r="I67" i="2"/>
  <c r="E23" i="2"/>
  <c r="F7" i="2"/>
  <c r="N12" i="2"/>
  <c r="Q21" i="2"/>
  <c r="F50" i="2"/>
  <c r="F66" i="2"/>
  <c r="Q14" i="2"/>
  <c r="F9" i="2"/>
  <c r="M61" i="2"/>
  <c r="N29" i="2"/>
  <c r="F68" i="2"/>
  <c r="J41" i="2"/>
  <c r="K37" i="2"/>
  <c r="D15" i="1"/>
  <c r="J38" i="2"/>
  <c r="H9" i="2"/>
  <c r="E11" i="2"/>
  <c r="M24" i="2"/>
  <c r="O34" i="2"/>
  <c r="P6" i="3"/>
  <c r="O35" i="2"/>
  <c r="J36" i="2"/>
  <c r="I18" i="2"/>
  <c r="H13" i="2"/>
  <c r="H20" i="2"/>
  <c r="G8" i="1"/>
  <c r="J22" i="2"/>
  <c r="I25" i="2"/>
  <c r="D27" i="2"/>
  <c r="H11" i="2"/>
  <c r="Q10" i="3"/>
  <c r="K7" i="3"/>
  <c r="I37" i="2"/>
  <c r="D49" i="2"/>
  <c r="E17" i="1"/>
  <c r="L8" i="3"/>
  <c r="Q76" i="2"/>
  <c r="Q34" i="3"/>
  <c r="H16" i="1"/>
  <c r="N68" i="2"/>
  <c r="E23" i="3"/>
  <c r="M31" i="2"/>
  <c r="I8" i="2"/>
  <c r="G28" i="2"/>
  <c r="E9" i="2"/>
  <c r="F14" i="2"/>
  <c r="G34" i="2"/>
  <c r="F15" i="1"/>
  <c r="E24" i="3"/>
  <c r="F8" i="1"/>
  <c r="Q38" i="2"/>
  <c r="H50" i="2"/>
  <c r="D35" i="2"/>
  <c r="O20" i="2"/>
  <c r="E10" i="3"/>
  <c r="E72" i="2"/>
  <c r="Q42" i="2"/>
  <c r="G24" i="1"/>
  <c r="P28" i="2"/>
  <c r="P14" i="2"/>
  <c r="P46" i="3"/>
  <c r="F51" i="2"/>
  <c r="K24" i="3"/>
  <c r="F31" i="2"/>
  <c r="J35" i="2"/>
  <c r="K66" i="2"/>
  <c r="N14" i="2"/>
  <c r="M6" i="3"/>
  <c r="E30" i="3"/>
  <c r="K12" i="2"/>
  <c r="I46" i="2"/>
  <c r="J73" i="2"/>
  <c r="H14" i="2"/>
  <c r="F43" i="2"/>
  <c r="I28" i="2"/>
  <c r="D37" i="2"/>
  <c r="L51" i="2"/>
  <c r="M59" i="3"/>
  <c r="I22" i="2"/>
  <c r="E45" i="2"/>
  <c r="I7" i="2"/>
  <c r="E28" i="2"/>
  <c r="P12" i="3"/>
  <c r="Q30" i="3"/>
  <c r="G62" i="2"/>
  <c r="K54" i="2"/>
  <c r="D7" i="2"/>
  <c r="Q49" i="2"/>
  <c r="I57" i="2"/>
  <c r="I21" i="2"/>
  <c r="P9" i="2"/>
  <c r="H18" i="1"/>
  <c r="S18" i="1" s="1"/>
  <c r="E69" i="2"/>
  <c r="P61" i="2"/>
  <c r="P23" i="2"/>
  <c r="J29" i="3"/>
  <c r="K28" i="2"/>
  <c r="D28" i="2"/>
  <c r="Q72" i="2"/>
  <c r="Q26" i="3"/>
  <c r="K50" i="2"/>
  <c r="K8" i="1"/>
  <c r="P37" i="2"/>
  <c r="P52" i="2"/>
  <c r="M22" i="2"/>
  <c r="L12" i="2"/>
  <c r="E39" i="2"/>
  <c r="K7" i="2"/>
  <c r="N40" i="3"/>
  <c r="M23" i="2"/>
  <c r="L3" i="2"/>
  <c r="J34" i="2"/>
  <c r="F28" i="3"/>
  <c r="O9" i="2"/>
  <c r="M69" i="2"/>
  <c r="O8" i="3"/>
  <c r="H17" i="1"/>
  <c r="N22" i="2"/>
  <c r="Q39" i="2"/>
  <c r="F45" i="2"/>
  <c r="Q35" i="2"/>
  <c r="J9" i="2"/>
  <c r="P54" i="2"/>
  <c r="N56" i="2"/>
  <c r="H7" i="2"/>
  <c r="I4" i="2"/>
  <c r="M39" i="2"/>
  <c r="I5" i="2"/>
  <c r="O43" i="2"/>
  <c r="J20" i="3"/>
  <c r="H10" i="2"/>
  <c r="P8" i="2"/>
  <c r="E70" i="2"/>
  <c r="K45" i="2"/>
  <c r="I15" i="2"/>
  <c r="O2" i="2"/>
  <c r="H57" i="2"/>
  <c r="Q11" i="2"/>
  <c r="J52" i="2"/>
  <c r="J59" i="2"/>
  <c r="H52" i="2"/>
  <c r="H71" i="2"/>
  <c r="I16" i="1"/>
  <c r="E35" i="2"/>
  <c r="P6" i="1"/>
  <c r="H3" i="2"/>
  <c r="I42" i="2"/>
  <c r="N20" i="2"/>
  <c r="H13" i="3"/>
  <c r="J43" i="2"/>
  <c r="J6" i="2"/>
  <c r="L22" i="3"/>
  <c r="K9" i="2"/>
  <c r="Q37" i="2"/>
  <c r="I36" i="3"/>
  <c r="H49" i="2"/>
  <c r="E68" i="2"/>
  <c r="G54" i="2"/>
  <c r="K34" i="2"/>
  <c r="K62" i="2"/>
  <c r="H18" i="2"/>
  <c r="D56" i="2"/>
  <c r="Q41" i="2"/>
  <c r="I39" i="2"/>
  <c r="D2" i="2"/>
  <c r="F15" i="2"/>
  <c r="N5" i="2"/>
  <c r="L25" i="3"/>
  <c r="L20" i="2"/>
  <c r="F24" i="2"/>
  <c r="O60" i="2"/>
  <c r="G25" i="2"/>
  <c r="M11" i="2"/>
  <c r="D51" i="2"/>
  <c r="Q24" i="2"/>
  <c r="P26" i="3"/>
  <c r="H44" i="2"/>
  <c r="L71" i="2"/>
  <c r="Q29" i="2"/>
  <c r="G27" i="2"/>
  <c r="I71" i="2"/>
  <c r="J15" i="3"/>
  <c r="Q38" i="3"/>
  <c r="F52" i="2"/>
  <c r="I14" i="2"/>
  <c r="H62" i="2"/>
  <c r="E27" i="2"/>
  <c r="N34" i="2"/>
  <c r="D20" i="2"/>
  <c r="F19" i="2"/>
  <c r="E56" i="2"/>
  <c r="E12" i="2"/>
  <c r="J15" i="2"/>
  <c r="E21" i="3"/>
  <c r="G12" i="2"/>
  <c r="P53" i="3"/>
  <c r="N19" i="2"/>
  <c r="K18" i="3"/>
  <c r="G26" i="3"/>
  <c r="I11" i="2"/>
  <c r="O59" i="2"/>
  <c r="L26" i="2"/>
  <c r="F55" i="2"/>
  <c r="N36" i="2"/>
  <c r="I31" i="2"/>
  <c r="H30" i="2"/>
  <c r="D68" i="2"/>
  <c r="H21" i="3"/>
  <c r="N10" i="3"/>
  <c r="N10" i="2"/>
  <c r="O20" i="3"/>
  <c r="I77" i="2"/>
  <c r="N67" i="2"/>
  <c r="E15" i="3"/>
  <c r="N46" i="2"/>
  <c r="E40" i="3"/>
  <c r="M13" i="3"/>
  <c r="M65" i="2"/>
  <c r="L19" i="2"/>
  <c r="I15" i="1"/>
  <c r="J39" i="2"/>
  <c r="Q8" i="2"/>
  <c r="P41" i="2"/>
  <c r="M41" i="2"/>
  <c r="P7" i="3"/>
  <c r="N55" i="2"/>
  <c r="I24" i="2"/>
  <c r="M38" i="2"/>
  <c r="E23" i="1"/>
  <c r="O3" i="2"/>
  <c r="D72" i="2"/>
  <c r="D57" i="2"/>
  <c r="H70" i="2"/>
  <c r="M3" i="3"/>
  <c r="F22" i="2"/>
  <c r="O24" i="2"/>
  <c r="D29" i="2"/>
  <c r="J7" i="2"/>
  <c r="G72" i="2"/>
  <c r="E37" i="2"/>
  <c r="L36" i="2"/>
  <c r="P18" i="2"/>
  <c r="D14" i="1"/>
  <c r="O71" i="2"/>
  <c r="N21" i="2"/>
  <c r="P4" i="2"/>
  <c r="J19" i="2"/>
  <c r="H38" i="3"/>
  <c r="K40" i="3"/>
  <c r="N23" i="2"/>
  <c r="O55" i="3"/>
  <c r="O53" i="2"/>
  <c r="H15" i="2"/>
  <c r="P73" i="2"/>
  <c r="G23" i="3"/>
  <c r="F26" i="3"/>
  <c r="N2" i="2"/>
  <c r="Q62" i="2"/>
  <c r="K22" i="2"/>
  <c r="I26" i="2"/>
  <c r="I45" i="2"/>
  <c r="N26" i="2"/>
  <c r="O10" i="2"/>
  <c r="G58" i="2"/>
  <c r="F2" i="3"/>
  <c r="N54" i="2"/>
  <c r="H27" i="3"/>
  <c r="I13" i="2"/>
  <c r="L25" i="2"/>
  <c r="G6" i="2"/>
  <c r="E41" i="2"/>
  <c r="N74" i="3"/>
  <c r="L18" i="2"/>
  <c r="L4" i="2"/>
  <c r="H45" i="2"/>
  <c r="P2" i="3"/>
  <c r="G4" i="2"/>
  <c r="I38" i="2"/>
  <c r="D42" i="3"/>
  <c r="Q60" i="2"/>
  <c r="L43" i="2"/>
  <c r="O21" i="2"/>
  <c r="O38" i="3"/>
  <c r="N4" i="2"/>
  <c r="J18" i="3"/>
  <c r="H51" i="2"/>
  <c r="I31" i="3"/>
  <c r="J65" i="2"/>
  <c r="E22" i="2"/>
  <c r="P34" i="3"/>
  <c r="G3" i="2"/>
  <c r="H61" i="2"/>
  <c r="Q71" i="2"/>
  <c r="Q59" i="2"/>
  <c r="O28" i="3"/>
  <c r="F45" i="3"/>
  <c r="K30" i="2"/>
  <c r="N24" i="2"/>
  <c r="J45" i="2"/>
  <c r="E36" i="2"/>
  <c r="E18" i="1"/>
  <c r="S15" i="1" s="1"/>
  <c r="L15" i="2"/>
  <c r="O11" i="3"/>
  <c r="Q56" i="2"/>
  <c r="N42" i="2"/>
  <c r="J42" i="3"/>
  <c r="F10" i="2"/>
  <c r="G43" i="3"/>
  <c r="E31" i="2"/>
  <c r="M57" i="2"/>
  <c r="K58" i="2"/>
  <c r="Q2" i="3"/>
  <c r="N51" i="3"/>
  <c r="O29" i="2"/>
  <c r="K36" i="2"/>
  <c r="F21" i="2"/>
  <c r="M60" i="2"/>
  <c r="H35" i="2"/>
  <c r="P7" i="1"/>
  <c r="Q58" i="2"/>
  <c r="M66" i="2"/>
  <c r="J10" i="3"/>
  <c r="Q3" i="3"/>
  <c r="M54" i="2"/>
  <c r="D5" i="3"/>
  <c r="Q44" i="2"/>
  <c r="E38" i="2"/>
  <c r="O28" i="2"/>
  <c r="I58" i="2"/>
  <c r="D25" i="2"/>
  <c r="O44" i="2"/>
  <c r="H7" i="3"/>
  <c r="J11" i="2"/>
  <c r="L72" i="2"/>
  <c r="G22" i="2"/>
  <c r="P30" i="2"/>
  <c r="P44" i="2"/>
  <c r="O7" i="3"/>
  <c r="O62" i="2"/>
  <c r="E3" i="3"/>
  <c r="F38" i="2"/>
  <c r="G29" i="3"/>
  <c r="L39" i="2"/>
  <c r="L2" i="2"/>
  <c r="D11" i="2"/>
  <c r="H31" i="3"/>
  <c r="M53" i="2"/>
  <c r="L70" i="2"/>
  <c r="Q74" i="2"/>
  <c r="K72" i="2"/>
  <c r="P42" i="3"/>
  <c r="F20" i="3"/>
  <c r="P22" i="2"/>
  <c r="O51" i="2"/>
  <c r="K26" i="2"/>
  <c r="H6" i="2"/>
  <c r="H12" i="2"/>
  <c r="H4" i="3"/>
  <c r="E8" i="1"/>
  <c r="O57" i="2"/>
  <c r="D6" i="3"/>
  <c r="K4" i="3"/>
  <c r="Q36" i="2"/>
  <c r="N30" i="3"/>
  <c r="Q4" i="3"/>
  <c r="F28" i="2"/>
  <c r="D8" i="3"/>
  <c r="E25" i="2"/>
  <c r="G46" i="2"/>
  <c r="M43" i="2"/>
  <c r="P43" i="2"/>
  <c r="H74" i="2"/>
  <c r="G27" i="3"/>
  <c r="I65" i="2"/>
  <c r="Q68" i="2"/>
  <c r="K13" i="2"/>
  <c r="P19" i="2"/>
  <c r="D52" i="2"/>
  <c r="H37" i="2"/>
  <c r="I20" i="2"/>
  <c r="J46" i="2"/>
  <c r="K35" i="2"/>
  <c r="O12" i="2"/>
  <c r="O40" i="2"/>
  <c r="Q5" i="2"/>
  <c r="O36" i="2"/>
  <c r="J44" i="2"/>
  <c r="G30" i="2"/>
  <c r="P25" i="2"/>
  <c r="M7" i="2"/>
  <c r="G19" i="2"/>
  <c r="K8" i="2"/>
  <c r="O18" i="3"/>
  <c r="D18" i="1"/>
  <c r="S14" i="1" s="1"/>
  <c r="I68" i="2"/>
  <c r="Q9" i="3"/>
  <c r="F18" i="2"/>
  <c r="P55" i="2"/>
  <c r="I29" i="2"/>
  <c r="L9" i="2"/>
  <c r="J3" i="2"/>
  <c r="Q26" i="2"/>
  <c r="K21" i="3"/>
  <c r="D61" i="2"/>
  <c r="I56" i="2"/>
  <c r="M5" i="2"/>
  <c r="N8" i="1"/>
  <c r="O8" i="1"/>
  <c r="Q4" i="2"/>
  <c r="L38" i="2"/>
  <c r="G51" i="2"/>
  <c r="G53" i="2"/>
  <c r="F5" i="2"/>
  <c r="I43" i="2"/>
  <c r="K61" i="2"/>
  <c r="J28" i="3"/>
  <c r="O76" i="2"/>
  <c r="D75" i="2"/>
  <c r="L51" i="3"/>
  <c r="J49" i="2"/>
  <c r="F26" i="2"/>
  <c r="M45" i="2"/>
  <c r="K50" i="3"/>
  <c r="K15" i="2"/>
  <c r="F62" i="2"/>
  <c r="F54" i="2"/>
  <c r="G34" i="3"/>
  <c r="F31" i="3"/>
  <c r="F2" i="2"/>
  <c r="E13" i="3"/>
  <c r="M15" i="3"/>
  <c r="J77" i="2"/>
  <c r="G77" i="2"/>
  <c r="Q10" i="2"/>
  <c r="M25" i="2"/>
  <c r="D60" i="2"/>
  <c r="K55" i="2"/>
  <c r="E18" i="2"/>
  <c r="M4" i="2"/>
  <c r="D40" i="2"/>
  <c r="P2" i="1"/>
  <c r="B8" i="1"/>
  <c r="K23" i="2"/>
  <c r="Q7" i="2"/>
  <c r="M36" i="3"/>
  <c r="M29" i="3"/>
  <c r="N6" i="2"/>
  <c r="M55" i="2"/>
  <c r="D17" i="1"/>
  <c r="F16" i="1"/>
  <c r="G36" i="2"/>
  <c r="Q7" i="3"/>
  <c r="K5" i="2"/>
  <c r="L39" i="3"/>
  <c r="G3" i="3"/>
  <c r="K3" i="3"/>
  <c r="G7" i="2"/>
  <c r="F3" i="2"/>
  <c r="K59" i="2"/>
  <c r="N49" i="2"/>
  <c r="G12" i="3"/>
  <c r="K38" i="2"/>
  <c r="D46" i="2"/>
  <c r="N41" i="2"/>
  <c r="I8" i="3"/>
  <c r="O36" i="3"/>
  <c r="O77" i="2"/>
  <c r="M26" i="2"/>
  <c r="K8" i="3"/>
  <c r="D14" i="3"/>
  <c r="P24" i="3"/>
  <c r="F71" i="3"/>
  <c r="L19" i="3"/>
  <c r="P56" i="2"/>
  <c r="H56" i="3"/>
  <c r="J30" i="3"/>
  <c r="F69" i="2"/>
  <c r="G40" i="3"/>
  <c r="L7" i="2"/>
  <c r="K70" i="2"/>
  <c r="N52" i="2"/>
  <c r="L29" i="2"/>
  <c r="P8" i="3"/>
  <c r="K44" i="3"/>
  <c r="P5" i="1"/>
  <c r="G73" i="2"/>
  <c r="N21" i="3"/>
  <c r="M72" i="2"/>
  <c r="K6" i="3"/>
  <c r="O46" i="2"/>
  <c r="J29" i="2"/>
  <c r="H27" i="2"/>
  <c r="P26" i="2"/>
  <c r="K41" i="2"/>
  <c r="D23" i="3"/>
  <c r="M19" i="2"/>
  <c r="L5" i="2"/>
  <c r="O18" i="2"/>
  <c r="G25" i="1"/>
  <c r="I51" i="2"/>
  <c r="M20" i="2"/>
  <c r="J25" i="2"/>
  <c r="I10" i="2"/>
  <c r="I25" i="3"/>
  <c r="P66" i="2"/>
  <c r="L8" i="2"/>
  <c r="P72" i="2"/>
  <c r="F42" i="2"/>
  <c r="L65" i="2"/>
  <c r="K73" i="2"/>
  <c r="L13" i="3"/>
  <c r="H12" i="3"/>
  <c r="H30" i="3"/>
  <c r="P10" i="3"/>
  <c r="E44" i="2"/>
  <c r="D8" i="2"/>
  <c r="O41" i="2"/>
  <c r="N28" i="2"/>
  <c r="M27" i="2"/>
  <c r="F11" i="2"/>
  <c r="Q15" i="2"/>
  <c r="E14" i="1"/>
  <c r="G14" i="2"/>
  <c r="J27" i="2"/>
  <c r="I59" i="2"/>
  <c r="Q23" i="2"/>
  <c r="N13" i="3"/>
  <c r="H39" i="2"/>
  <c r="L34" i="2"/>
  <c r="J26" i="3"/>
  <c r="F46" i="2"/>
  <c r="G18" i="1"/>
  <c r="S17" i="1" s="1"/>
  <c r="K2" i="2"/>
  <c r="P14" i="3"/>
  <c r="H56" i="2"/>
  <c r="L27" i="2"/>
  <c r="M18" i="2"/>
  <c r="K27" i="3"/>
  <c r="M37" i="3"/>
  <c r="F18" i="3"/>
  <c r="H14" i="1"/>
  <c r="G2" i="2"/>
  <c r="K27" i="2"/>
  <c r="O68" i="2"/>
  <c r="F23" i="2"/>
  <c r="P12" i="2"/>
  <c r="N25" i="2"/>
  <c r="P60" i="2"/>
  <c r="L6" i="2"/>
  <c r="Q61" i="2"/>
  <c r="O23" i="2"/>
  <c r="F60" i="2"/>
  <c r="P39" i="2"/>
  <c r="E4" i="3"/>
  <c r="L46" i="2"/>
  <c r="H34" i="2"/>
  <c r="M42" i="3"/>
  <c r="L28" i="2"/>
  <c r="J57" i="2"/>
  <c r="P15" i="2"/>
  <c r="F30" i="2"/>
  <c r="Q6" i="2"/>
  <c r="O31" i="3"/>
  <c r="P3" i="2"/>
  <c r="L35" i="3"/>
  <c r="K24" i="2"/>
  <c r="K18" i="2"/>
  <c r="E29" i="2"/>
  <c r="H40" i="2"/>
  <c r="I14" i="1"/>
  <c r="N43" i="2"/>
  <c r="O61" i="2"/>
  <c r="D54" i="2"/>
  <c r="L7" i="3"/>
  <c r="F36" i="2"/>
  <c r="J12" i="2"/>
  <c r="J24" i="2"/>
  <c r="Q25" i="2"/>
  <c r="N70" i="2"/>
  <c r="G50" i="2"/>
  <c r="E43" i="2"/>
  <c r="D14" i="2"/>
  <c r="E57" i="2"/>
  <c r="P11" i="3"/>
  <c r="N23" i="3"/>
  <c r="F77" i="2"/>
  <c r="F6" i="3"/>
  <c r="D5" i="2"/>
  <c r="D41" i="2"/>
  <c r="D18" i="2"/>
  <c r="E77" i="2"/>
  <c r="G40" i="2"/>
  <c r="G68" i="2"/>
  <c r="G52" i="2"/>
  <c r="J8" i="1"/>
  <c r="F14" i="1"/>
  <c r="N31" i="3"/>
  <c r="H42" i="2"/>
  <c r="D3" i="3"/>
  <c r="M12" i="2"/>
  <c r="H31" i="2"/>
  <c r="I18" i="1"/>
  <c r="S19" i="1" s="1"/>
  <c r="L76" i="2"/>
  <c r="H72" i="2"/>
  <c r="I3" i="3"/>
  <c r="D2" i="3"/>
  <c r="Q49" i="3"/>
  <c r="I45" i="3"/>
  <c r="Q35" i="3"/>
  <c r="L57" i="2"/>
  <c r="F30" i="3"/>
  <c r="Q54" i="2"/>
  <c r="L26" i="3"/>
  <c r="H20" i="3"/>
  <c r="F4" i="2"/>
  <c r="G5" i="2"/>
  <c r="J67" i="2"/>
  <c r="O19" i="3"/>
  <c r="M30" i="2"/>
  <c r="F25" i="2"/>
  <c r="G31" i="2"/>
  <c r="N59" i="2"/>
  <c r="F61" i="3"/>
  <c r="G18" i="2"/>
  <c r="K69" i="2"/>
  <c r="N44" i="2"/>
  <c r="E62" i="2"/>
  <c r="J76" i="2"/>
  <c r="M23" i="3"/>
  <c r="D66" i="2"/>
  <c r="H76" i="2"/>
  <c r="Q27" i="3"/>
  <c r="L74" i="2"/>
  <c r="E8" i="3"/>
  <c r="H25" i="3"/>
  <c r="D36" i="3"/>
  <c r="K26" i="3"/>
  <c r="N11" i="3"/>
  <c r="E22" i="3"/>
  <c r="M75" i="2"/>
  <c r="F27" i="3"/>
  <c r="P13" i="3"/>
  <c r="O45" i="2"/>
  <c r="J14" i="3"/>
  <c r="O31" i="2"/>
  <c r="N38" i="2"/>
  <c r="P34" i="2"/>
  <c r="I2" i="3"/>
  <c r="D59" i="2"/>
  <c r="J21" i="2"/>
  <c r="H23" i="3"/>
  <c r="O39" i="2"/>
  <c r="E58" i="2"/>
  <c r="L5" i="3"/>
  <c r="P58" i="2"/>
  <c r="M76" i="2"/>
  <c r="F70" i="2"/>
  <c r="M14" i="2"/>
  <c r="I28" i="3"/>
  <c r="G17" i="1"/>
  <c r="D36" i="2"/>
  <c r="I53" i="2"/>
  <c r="F21" i="3"/>
  <c r="D29" i="3"/>
  <c r="D59" i="3"/>
  <c r="H41" i="2"/>
  <c r="L41" i="3"/>
  <c r="K30" i="3"/>
  <c r="L28" i="3"/>
  <c r="K14" i="2"/>
  <c r="P50" i="2"/>
  <c r="O49" i="3"/>
  <c r="G66" i="3"/>
  <c r="I73" i="2"/>
  <c r="H19" i="2"/>
  <c r="I35" i="2"/>
  <c r="J61" i="2"/>
  <c r="G15" i="1"/>
  <c r="L42" i="2"/>
  <c r="H21" i="2"/>
  <c r="G49" i="2"/>
  <c r="I54" i="2"/>
  <c r="N69" i="2"/>
  <c r="O11" i="2"/>
  <c r="H26" i="2"/>
  <c r="F76" i="2"/>
  <c r="M53" i="3"/>
  <c r="D73" i="2"/>
  <c r="Q44" i="3"/>
  <c r="I18" i="3"/>
  <c r="O9" i="3"/>
  <c r="G11" i="2"/>
  <c r="F39" i="2"/>
  <c r="G5" i="3"/>
  <c r="I5" i="3"/>
  <c r="H28" i="2"/>
  <c r="J40" i="3"/>
  <c r="Q14" i="3"/>
  <c r="D24" i="3"/>
  <c r="M67" i="2"/>
  <c r="M28" i="3"/>
  <c r="P37" i="3"/>
  <c r="E43" i="3"/>
  <c r="I52" i="3"/>
  <c r="P31" i="3"/>
  <c r="J8" i="2"/>
  <c r="L14" i="3"/>
  <c r="G8" i="2"/>
  <c r="Q62" i="3"/>
  <c r="Q73" i="2"/>
  <c r="I21" i="3"/>
  <c r="M4" i="3"/>
  <c r="F29" i="3"/>
  <c r="F12" i="3"/>
  <c r="L9" i="3"/>
  <c r="H6" i="3"/>
  <c r="D40" i="3"/>
  <c r="J55" i="3"/>
  <c r="Q46" i="2"/>
  <c r="L11" i="3"/>
  <c r="M43" i="3"/>
  <c r="P23" i="3"/>
  <c r="M5" i="3"/>
  <c r="G19" i="3"/>
  <c r="L4" i="3"/>
  <c r="D65" i="2"/>
  <c r="H3" i="3"/>
  <c r="M42" i="2"/>
  <c r="E73" i="3"/>
  <c r="K12" i="3"/>
  <c r="G59" i="2"/>
  <c r="E7" i="2"/>
  <c r="E35" i="3"/>
  <c r="K6" i="2"/>
  <c r="P10" i="2"/>
  <c r="I50" i="2"/>
  <c r="J37" i="2"/>
  <c r="J13" i="2"/>
  <c r="P38" i="2"/>
  <c r="E59" i="2"/>
  <c r="I49" i="2"/>
  <c r="G66" i="2"/>
  <c r="J34" i="3"/>
  <c r="G25" i="3"/>
  <c r="F17" i="1"/>
  <c r="I9" i="2"/>
  <c r="J9" i="3"/>
  <c r="I62" i="2"/>
  <c r="F25" i="3"/>
  <c r="O51" i="3"/>
  <c r="F7" i="3"/>
  <c r="K11" i="2"/>
  <c r="M9" i="2"/>
  <c r="E37" i="3"/>
  <c r="O54" i="3"/>
  <c r="P40" i="3"/>
  <c r="J53" i="2"/>
  <c r="D21" i="3"/>
  <c r="L34" i="3"/>
  <c r="N41" i="3"/>
  <c r="Q76" i="3"/>
  <c r="O42" i="2"/>
  <c r="Q50" i="2"/>
  <c r="N35" i="2"/>
  <c r="Q21" i="3"/>
  <c r="E55" i="2"/>
  <c r="D19" i="2"/>
  <c r="N7" i="3"/>
  <c r="H60" i="2"/>
  <c r="E73" i="2"/>
  <c r="P36" i="2"/>
  <c r="D15" i="2"/>
  <c r="G41" i="2"/>
  <c r="L14" i="2"/>
  <c r="D31" i="2"/>
  <c r="H4" i="2"/>
  <c r="E25" i="1"/>
  <c r="I25" i="1" s="1"/>
  <c r="S20" i="1" s="1"/>
  <c r="M71" i="2"/>
  <c r="E67" i="2"/>
  <c r="H8" i="1"/>
  <c r="H18" i="3"/>
  <c r="O14" i="3"/>
  <c r="F8" i="3"/>
  <c r="I39" i="3"/>
  <c r="M74" i="2"/>
  <c r="K37" i="3"/>
  <c r="O58" i="2"/>
  <c r="D22" i="2"/>
  <c r="D16" i="1"/>
  <c r="G69" i="2"/>
  <c r="E15" i="2"/>
  <c r="E46" i="2"/>
  <c r="Q20" i="2"/>
  <c r="L31" i="2"/>
  <c r="F20" i="2"/>
  <c r="D9" i="3"/>
  <c r="Q2" i="2"/>
  <c r="J10" i="2"/>
  <c r="J14" i="2"/>
  <c r="L53" i="2"/>
  <c r="Q13" i="2"/>
  <c r="F5" i="3"/>
  <c r="G23" i="1"/>
  <c r="H69" i="2"/>
  <c r="D67" i="2"/>
  <c r="D11" i="3"/>
  <c r="Q11" i="3"/>
  <c r="L10" i="3"/>
  <c r="I44" i="2"/>
  <c r="E9" i="3"/>
  <c r="L27" i="3"/>
  <c r="P28" i="3"/>
  <c r="H66" i="2"/>
  <c r="K40" i="2"/>
  <c r="O54" i="2"/>
  <c r="O21" i="3"/>
  <c r="O57" i="3"/>
  <c r="F51" i="3"/>
  <c r="G71" i="2"/>
  <c r="K46" i="2"/>
  <c r="D13" i="3"/>
  <c r="P52" i="3"/>
  <c r="O29" i="3"/>
  <c r="K11" i="3"/>
  <c r="M21" i="2"/>
  <c r="I69" i="2"/>
  <c r="K41" i="3"/>
  <c r="I75" i="2"/>
  <c r="O52" i="2"/>
  <c r="O10" i="3"/>
  <c r="N29" i="3"/>
  <c r="P5" i="3"/>
  <c r="I9" i="3"/>
  <c r="E44" i="3"/>
  <c r="O2" i="3"/>
  <c r="F41" i="2"/>
  <c r="P67" i="2"/>
  <c r="L44" i="3"/>
  <c r="K49" i="3"/>
  <c r="P9" i="3"/>
  <c r="L66" i="2"/>
  <c r="F15" i="3"/>
  <c r="F50" i="3"/>
  <c r="Q18" i="3"/>
  <c r="E24" i="1"/>
  <c r="I24" i="1" s="1"/>
  <c r="H5" i="3"/>
  <c r="I27" i="2"/>
  <c r="H37" i="3"/>
  <c r="O25" i="3"/>
  <c r="E20" i="3"/>
  <c r="H14" i="3"/>
  <c r="P65" i="2"/>
  <c r="E20" i="2"/>
  <c r="E3" i="2"/>
  <c r="J75" i="2"/>
  <c r="M8" i="1"/>
  <c r="P69" i="2"/>
  <c r="N38" i="3"/>
  <c r="C8" i="1"/>
  <c r="Q34" i="2"/>
  <c r="D12" i="2"/>
  <c r="E34" i="2"/>
  <c r="P2" i="2"/>
  <c r="N65" i="2"/>
  <c r="F57" i="2"/>
  <c r="O8" i="2"/>
  <c r="D9" i="2"/>
  <c r="I34" i="2"/>
  <c r="P45" i="2"/>
  <c r="G15" i="2"/>
  <c r="J22" i="3"/>
  <c r="G15" i="3"/>
  <c r="J2" i="2"/>
  <c r="P59" i="2"/>
  <c r="F61" i="2"/>
  <c r="I66" i="2"/>
  <c r="D55" i="2"/>
  <c r="M62" i="2"/>
  <c r="G7" i="3"/>
  <c r="J2" i="3"/>
  <c r="N60" i="2"/>
  <c r="Q43" i="2"/>
  <c r="M73" i="2"/>
  <c r="I52" i="2"/>
  <c r="I41" i="2"/>
  <c r="L69" i="2"/>
  <c r="K25" i="3"/>
  <c r="H15" i="1"/>
  <c r="G13" i="2"/>
  <c r="H23" i="2"/>
  <c r="H8" i="2"/>
  <c r="Q31" i="2"/>
  <c r="G44" i="2"/>
  <c r="O75" i="2"/>
  <c r="G21" i="2"/>
  <c r="N4" i="3"/>
  <c r="J5" i="2"/>
  <c r="E2" i="2"/>
  <c r="G14" i="1"/>
  <c r="M51" i="2"/>
  <c r="M44" i="2"/>
  <c r="E5" i="2"/>
  <c r="D24" i="2"/>
  <c r="K20" i="2"/>
  <c r="G10" i="3"/>
  <c r="P29" i="2"/>
  <c r="H73" i="2"/>
  <c r="Q23" i="3"/>
  <c r="L37" i="2"/>
  <c r="J27" i="3"/>
  <c r="N15" i="2"/>
  <c r="I7" i="3"/>
  <c r="D55" i="3"/>
  <c r="L41" i="2"/>
  <c r="M30" i="3"/>
  <c r="H54" i="2"/>
  <c r="M58" i="2"/>
  <c r="D13" i="2"/>
  <c r="D50" i="2"/>
  <c r="P15" i="3"/>
  <c r="F59" i="2"/>
  <c r="I40" i="2"/>
  <c r="I6" i="2"/>
  <c r="P51" i="2"/>
  <c r="I11" i="3"/>
  <c r="H55" i="2"/>
  <c r="H29" i="2"/>
  <c r="M2" i="2"/>
  <c r="N57" i="2"/>
  <c r="M70" i="2"/>
  <c r="E42" i="2"/>
  <c r="H49" i="3"/>
  <c r="Q77" i="2"/>
  <c r="L55" i="3"/>
  <c r="N77" i="2"/>
  <c r="H38" i="2"/>
  <c r="G59" i="3"/>
  <c r="G36" i="3"/>
  <c r="G9" i="2"/>
  <c r="P22" i="3"/>
  <c r="I13" i="3"/>
  <c r="E14" i="3"/>
  <c r="M14" i="3"/>
  <c r="M24" i="3"/>
  <c r="Q60" i="3"/>
  <c r="O42" i="3"/>
  <c r="K14" i="3"/>
  <c r="H22" i="3"/>
  <c r="E30" i="2"/>
  <c r="K29" i="2"/>
  <c r="L61" i="2"/>
  <c r="N18" i="2"/>
  <c r="K21" i="2"/>
  <c r="J6" i="3"/>
  <c r="P35" i="3"/>
  <c r="G75" i="2"/>
  <c r="D46" i="3"/>
  <c r="H41" i="3"/>
  <c r="O45" i="3"/>
  <c r="K35" i="3"/>
  <c r="P53" i="2"/>
  <c r="Q41" i="3"/>
  <c r="D35" i="3"/>
  <c r="L67" i="2"/>
  <c r="G20" i="2"/>
  <c r="I61" i="2"/>
  <c r="N73" i="2"/>
  <c r="G29" i="2"/>
  <c r="D4" i="3"/>
  <c r="K59" i="3"/>
  <c r="G18" i="3"/>
  <c r="N74" i="2"/>
  <c r="I30" i="3"/>
  <c r="J5" i="3"/>
  <c r="M39" i="3"/>
  <c r="O55" i="2"/>
  <c r="O50" i="2"/>
  <c r="H34" i="3"/>
  <c r="Q18" i="2"/>
  <c r="O13" i="3"/>
  <c r="I19" i="2"/>
  <c r="O72" i="2"/>
  <c r="G42" i="2"/>
  <c r="H5" i="2"/>
  <c r="N62" i="2"/>
  <c r="P4" i="3"/>
  <c r="Q22" i="3"/>
  <c r="H11" i="3"/>
  <c r="G2" i="3"/>
  <c r="N2" i="3"/>
  <c r="E61" i="2"/>
  <c r="K75" i="2"/>
  <c r="L57" i="3"/>
  <c r="J20" i="2"/>
  <c r="H26" i="3"/>
  <c r="P71" i="2"/>
  <c r="K29" i="3"/>
  <c r="P39" i="3"/>
  <c r="H15" i="3"/>
  <c r="E6" i="3"/>
  <c r="I74" i="2"/>
  <c r="F49" i="2"/>
  <c r="H65" i="2"/>
  <c r="E12" i="3"/>
  <c r="E38" i="3"/>
  <c r="D22" i="3"/>
  <c r="L72" i="3"/>
  <c r="E34" i="3"/>
  <c r="K23" i="3"/>
  <c r="H29" i="3"/>
  <c r="N35" i="3"/>
  <c r="D39" i="3"/>
  <c r="P29" i="3"/>
  <c r="K46" i="3"/>
  <c r="G58" i="3"/>
  <c r="O49" i="2"/>
  <c r="I8" i="1"/>
  <c r="Q55" i="2"/>
  <c r="E49" i="3"/>
  <c r="H68" i="2"/>
  <c r="L15" i="3"/>
  <c r="N8" i="3"/>
  <c r="L30" i="3"/>
  <c r="I70" i="2"/>
  <c r="F49" i="3"/>
  <c r="L24" i="3"/>
  <c r="F4" i="3"/>
  <c r="K5" i="3"/>
  <c r="O22" i="3"/>
  <c r="N61" i="2"/>
  <c r="P75" i="2"/>
  <c r="K68" i="2"/>
  <c r="G28" i="3"/>
  <c r="Q66" i="2"/>
  <c r="J74" i="2"/>
  <c r="K71" i="2"/>
  <c r="Q43" i="3"/>
  <c r="E11" i="3"/>
  <c r="N49" i="3"/>
  <c r="N22" i="3"/>
  <c r="G39" i="3"/>
  <c r="F42" i="3"/>
  <c r="P27" i="2"/>
  <c r="M56" i="2"/>
  <c r="E26" i="2"/>
  <c r="I27" i="3"/>
  <c r="N30" i="2"/>
  <c r="P20" i="3"/>
  <c r="K10" i="2"/>
  <c r="M34" i="2"/>
  <c r="Q27" i="2"/>
  <c r="G24" i="2"/>
  <c r="P62" i="2"/>
  <c r="J60" i="2"/>
  <c r="K3" i="2"/>
  <c r="G76" i="2"/>
  <c r="K28" i="3"/>
  <c r="H75" i="2"/>
  <c r="D42" i="2"/>
  <c r="Q15" i="3"/>
  <c r="Q50" i="3"/>
  <c r="P25" i="3"/>
  <c r="K38" i="3"/>
  <c r="H43" i="2"/>
  <c r="L11" i="2"/>
  <c r="M55" i="3"/>
  <c r="N46" i="3"/>
  <c r="O26" i="3"/>
  <c r="G31" i="3"/>
  <c r="N28" i="3"/>
  <c r="G13" i="3"/>
  <c r="J13" i="3"/>
  <c r="M35" i="3"/>
  <c r="E60" i="2"/>
  <c r="Q51" i="3"/>
  <c r="I50" i="3"/>
  <c r="Q65" i="2"/>
  <c r="Q75" i="2"/>
  <c r="L23" i="3"/>
  <c r="I42" i="3"/>
  <c r="J45" i="3"/>
  <c r="O39" i="3"/>
  <c r="H2" i="3"/>
  <c r="P18" i="3"/>
  <c r="M7" i="3"/>
  <c r="L77" i="2"/>
  <c r="D20" i="3"/>
  <c r="P77" i="2"/>
  <c r="M40" i="2"/>
  <c r="K42" i="2"/>
  <c r="M6" i="2"/>
  <c r="E76" i="2"/>
  <c r="L12" i="3"/>
  <c r="K67" i="3"/>
  <c r="D10" i="3"/>
  <c r="L52" i="3"/>
  <c r="E31" i="3"/>
  <c r="H44" i="3"/>
  <c r="N75" i="2"/>
  <c r="L36" i="3"/>
  <c r="E5" i="3"/>
  <c r="K19" i="2"/>
  <c r="P20" i="2"/>
  <c r="J19" i="3"/>
  <c r="M37" i="2"/>
  <c r="F14" i="3"/>
  <c r="Q37" i="3"/>
  <c r="I35" i="3"/>
  <c r="E28" i="3"/>
  <c r="O30" i="3"/>
  <c r="I76" i="2"/>
  <c r="N12" i="3"/>
  <c r="J62" i="3"/>
  <c r="O61" i="3"/>
  <c r="J21" i="3"/>
  <c r="M68" i="2"/>
  <c r="P74" i="2"/>
  <c r="F53" i="2"/>
  <c r="K49" i="2"/>
  <c r="D44" i="2"/>
  <c r="K60" i="2"/>
  <c r="F38" i="3"/>
  <c r="I41" i="3"/>
  <c r="O69" i="2"/>
  <c r="O41" i="3"/>
  <c r="K53" i="3"/>
  <c r="G22" i="3"/>
  <c r="M77" i="2"/>
  <c r="M28" i="2"/>
  <c r="N3" i="3"/>
  <c r="N24" i="3"/>
  <c r="F36" i="3"/>
  <c r="O22" i="2"/>
  <c r="N66" i="2"/>
  <c r="J8" i="3"/>
  <c r="D19" i="3"/>
  <c r="N26" i="3"/>
  <c r="J7" i="3"/>
  <c r="D31" i="3"/>
  <c r="N5" i="3"/>
  <c r="F13" i="2"/>
  <c r="N65" i="3"/>
  <c r="F19" i="3"/>
  <c r="O74" i="2"/>
  <c r="J28" i="2"/>
  <c r="G67" i="2"/>
  <c r="D76" i="2"/>
  <c r="F74" i="2"/>
  <c r="O4" i="3"/>
  <c r="N7" i="2"/>
  <c r="M59" i="2"/>
  <c r="M20" i="3"/>
  <c r="F29" i="2"/>
  <c r="N19" i="3"/>
  <c r="M40" i="3"/>
  <c r="J69" i="3"/>
  <c r="I60" i="3"/>
  <c r="N59" i="3"/>
  <c r="K2" i="3"/>
  <c r="L73" i="2"/>
  <c r="F58" i="2"/>
  <c r="D15" i="3"/>
  <c r="D62" i="2"/>
  <c r="N9" i="3"/>
  <c r="O3" i="3"/>
  <c r="D53" i="2"/>
  <c r="I6" i="3"/>
  <c r="G9" i="3"/>
  <c r="H8" i="3"/>
  <c r="Q8" i="3"/>
  <c r="E75" i="2"/>
  <c r="J3" i="3"/>
  <c r="N27" i="3"/>
  <c r="O27" i="3"/>
  <c r="D28" i="3"/>
  <c r="F24" i="3"/>
  <c r="Q29" i="3"/>
  <c r="E2" i="3"/>
  <c r="I23" i="3"/>
  <c r="I29" i="3"/>
  <c r="N40" i="2"/>
  <c r="L55" i="2"/>
  <c r="F3" i="3"/>
  <c r="E46" i="3"/>
  <c r="P45" i="3"/>
  <c r="G45" i="3"/>
  <c r="I55" i="2"/>
  <c r="Q51" i="2"/>
  <c r="E52" i="2"/>
  <c r="L58" i="2"/>
  <c r="Q24" i="3"/>
  <c r="P46" i="2"/>
  <c r="I23" i="2"/>
  <c r="H43" i="3"/>
  <c r="G45" i="2"/>
  <c r="J25" i="3"/>
  <c r="H54" i="3"/>
  <c r="I12" i="3"/>
  <c r="G21" i="1"/>
  <c r="I21" i="1" s="1"/>
  <c r="D77" i="2"/>
  <c r="N15" i="3"/>
  <c r="G43" i="2"/>
  <c r="K34" i="3"/>
  <c r="F13" i="3"/>
  <c r="I10" i="3"/>
  <c r="K39" i="2"/>
  <c r="J71" i="2"/>
  <c r="K77" i="2"/>
  <c r="E51" i="2"/>
  <c r="Q69" i="2"/>
  <c r="O44" i="3"/>
  <c r="E29" i="3"/>
  <c r="D74" i="2"/>
  <c r="M31" i="3"/>
  <c r="L75" i="2"/>
  <c r="F41" i="3"/>
  <c r="K56" i="3"/>
  <c r="O35" i="3"/>
  <c r="M11" i="3"/>
  <c r="K15" i="3"/>
  <c r="G8" i="3"/>
  <c r="H67" i="2"/>
  <c r="L49" i="2"/>
  <c r="G57" i="2"/>
  <c r="I4" i="3"/>
  <c r="N51" i="2"/>
  <c r="L21" i="3"/>
  <c r="N71" i="2"/>
  <c r="M76" i="3"/>
  <c r="J31" i="3"/>
  <c r="O5" i="2"/>
  <c r="J51" i="2"/>
  <c r="G74" i="2"/>
  <c r="P68" i="2"/>
  <c r="E7" i="3"/>
  <c r="N6" i="3"/>
  <c r="G4" i="3"/>
  <c r="J54" i="2"/>
  <c r="Q31" i="3"/>
  <c r="E19" i="3"/>
  <c r="G20" i="3"/>
  <c r="D7" i="3"/>
  <c r="Q25" i="3"/>
  <c r="I17" i="1"/>
  <c r="E4" i="2"/>
  <c r="P57" i="2"/>
  <c r="M50" i="2"/>
  <c r="H36" i="2"/>
  <c r="L45" i="2"/>
  <c r="L30" i="2"/>
  <c r="Q20" i="3"/>
  <c r="G11" i="3"/>
  <c r="F18" i="1"/>
  <c r="S16" i="1" s="1"/>
  <c r="T16" i="1" s="1"/>
  <c r="E40" i="2"/>
  <c r="Q57" i="2"/>
  <c r="G14" i="3"/>
  <c r="D6" i="2"/>
  <c r="G35" i="3"/>
  <c r="N68" i="3"/>
  <c r="Q45" i="2"/>
  <c r="K43" i="3"/>
  <c r="P43" i="3"/>
  <c r="K54" i="3"/>
  <c r="E26" i="3"/>
  <c r="D30" i="3"/>
  <c r="E65" i="2"/>
  <c r="K74" i="3"/>
  <c r="P59" i="3"/>
  <c r="M21" i="3"/>
  <c r="D50" i="3"/>
  <c r="F44" i="3"/>
  <c r="F11" i="3"/>
  <c r="G56" i="2"/>
  <c r="K9" i="3"/>
  <c r="M8" i="3"/>
  <c r="L3" i="3"/>
  <c r="I49" i="3"/>
  <c r="O73" i="2"/>
  <c r="J70" i="2"/>
  <c r="J11" i="3"/>
  <c r="K20" i="3"/>
  <c r="O12" i="3"/>
  <c r="I20" i="3"/>
  <c r="O24" i="3"/>
  <c r="N34" i="3"/>
  <c r="J50" i="2"/>
  <c r="P27" i="3"/>
  <c r="L42" i="3"/>
  <c r="F10" i="3"/>
  <c r="K57" i="2"/>
  <c r="H51" i="3"/>
  <c r="O37" i="2"/>
  <c r="J50" i="3"/>
  <c r="I14" i="3"/>
  <c r="J39" i="3"/>
  <c r="L31" i="3"/>
  <c r="Q57" i="3"/>
  <c r="M22" i="3"/>
  <c r="N37" i="3"/>
  <c r="F22" i="3"/>
  <c r="F55" i="3"/>
  <c r="E18" i="3"/>
  <c r="M10" i="3"/>
  <c r="T19" i="1"/>
  <c r="P8" i="1"/>
  <c r="I23" i="1"/>
  <c r="I22" i="1"/>
  <c r="N17" i="1"/>
  <c r="O17" i="1"/>
  <c r="K17" i="1"/>
  <c r="L17" i="1"/>
  <c r="P17" i="1"/>
  <c r="M17" i="1"/>
  <c r="N15" i="1"/>
  <c r="L15" i="1"/>
  <c r="O15" i="1"/>
  <c r="M15" i="1"/>
  <c r="P15" i="1"/>
  <c r="K15" i="1"/>
  <c r="K24" i="1"/>
  <c r="M24" i="1"/>
  <c r="K25" i="1"/>
  <c r="M25" i="1"/>
  <c r="O16" i="1"/>
  <c r="M16" i="1"/>
  <c r="P16" i="1"/>
  <c r="K16" i="1"/>
  <c r="N16" i="1"/>
  <c r="L16" i="1"/>
  <c r="M23" i="1"/>
  <c r="K23" i="1"/>
  <c r="N14" i="1"/>
  <c r="K14" i="1"/>
  <c r="L14" i="1"/>
  <c r="M14" i="1"/>
  <c r="O14" i="1"/>
  <c r="P14" i="1"/>
  <c r="M21" i="1"/>
  <c r="K21" i="1"/>
  <c r="O18" i="1"/>
  <c r="M18" i="1"/>
  <c r="P18" i="1"/>
  <c r="L18" i="1"/>
  <c r="K18" i="1"/>
  <c r="N18" i="1"/>
  <c r="M22" i="1"/>
  <c r="K22" i="1"/>
  <c r="T14" i="1" l="1"/>
  <c r="T17" i="1"/>
  <c r="T15" i="1"/>
  <c r="T18" i="1"/>
  <c r="O22" i="1"/>
  <c r="S25" i="1"/>
  <c r="S22" i="1"/>
  <c r="S23" i="1"/>
  <c r="S27" i="1"/>
  <c r="S24" i="1"/>
  <c r="S26" i="1"/>
  <c r="O21" i="1"/>
  <c r="O23" i="1"/>
  <c r="O25" i="1"/>
  <c r="S28" i="1" s="1"/>
  <c r="O24" i="1"/>
  <c r="T22" i="1" l="1"/>
  <c r="T24" i="1"/>
  <c r="T27" i="1"/>
  <c r="T26" i="1"/>
  <c r="T23" i="1"/>
  <c r="T25" i="1"/>
</calcChain>
</file>

<file path=xl/sharedStrings.xml><?xml version="1.0" encoding="utf-8"?>
<sst xmlns="http://schemas.openxmlformats.org/spreadsheetml/2006/main" count="7060" uniqueCount="471">
  <si>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</si>
  <si>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</si>
  <si>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</si>
  <si>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</si>
  <si>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</si>
  <si>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</si>
  <si>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</si>
  <si>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</si>
  <si>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</si>
  <si>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</si>
  <si>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</si>
  <si>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</si>
  <si>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</si>
  <si>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</si>
  <si>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</si>
  <si>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</si>
  <si>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</si>
  <si>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</si>
  <si>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</si>
  <si>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</si>
  <si>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</si>
  <si>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</si>
  <si>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</si>
  <si>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</si>
  <si>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</si>
  <si>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</si>
  <si>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</si>
  <si>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</si>
  <si>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</si>
  <si>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</si>
  <si>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</si>
  <si>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</si>
  <si>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</si>
  <si>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</si>
  <si>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</si>
  <si>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</si>
  <si>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</si>
  <si>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</si>
  <si>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</si>
  <si>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</si>
  <si>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</si>
  <si>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</si>
  <si>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</si>
  <si>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</si>
  <si>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</si>
  <si>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</si>
  <si>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</si>
  <si>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</si>
  <si>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</si>
  <si>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</si>
  <si>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</si>
  <si>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</si>
  <si>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</si>
  <si>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</si>
  <si>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</si>
  <si>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</si>
  <si>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</si>
  <si>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</si>
  <si>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</si>
  <si>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</si>
  <si>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</si>
  <si>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</si>
  <si>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</si>
  <si>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</si>
  <si>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</si>
  <si>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</si>
  <si>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</si>
  <si>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</si>
  <si>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</si>
  <si>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</si>
  <si>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</si>
  <si>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</si>
  <si>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</si>
  <si>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</si>
  <si>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</si>
  <si>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</si>
  <si>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</si>
  <si>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</si>
  <si>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</si>
  <si>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</si>
  <si>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</si>
  <si>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</si>
  <si>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</si>
  <si>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</si>
  <si>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</si>
  <si>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</si>
  <si>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</si>
  <si>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</si>
  <si>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</si>
  <si>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</si>
  <si>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</si>
  <si>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</si>
  <si>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</si>
  <si>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</si>
  <si>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</si>
  <si>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</si>
  <si>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</si>
  <si>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</si>
  <si>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</si>
  <si>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</si>
  <si>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</si>
  <si>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</si>
  <si>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</si>
  <si>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</si>
  <si>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</si>
  <si>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</si>
  <si>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</si>
  <si>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</si>
  <si>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</si>
  <si>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</si>
  <si>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</si>
  <si>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</si>
  <si>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</si>
  <si>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</si>
  <si>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</si>
  <si>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</si>
  <si>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</si>
  <si>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</si>
  <si>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</si>
  <si>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</si>
  <si>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</si>
  <si>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</si>
  <si>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</si>
  <si>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</si>
  <si>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</si>
  <si>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</si>
  <si>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</si>
  <si>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</si>
  <si>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</si>
  <si>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</si>
  <si>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</si>
  <si>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</si>
  <si>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</si>
  <si>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</si>
  <si>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</si>
  <si>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</si>
  <si>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</si>
  <si>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</si>
  <si>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</si>
  <si>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</si>
  <si>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</si>
  <si>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</si>
  <si>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</si>
  <si>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</si>
  <si>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</si>
  <si>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</si>
  <si>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</si>
  <si>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</si>
  <si>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</si>
  <si>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</si>
  <si>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</si>
  <si>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</si>
  <si>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</si>
  <si>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</si>
  <si>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</si>
  <si>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</si>
  <si>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</si>
  <si>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</si>
  <si>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</si>
  <si>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26/02/2025, 05/08/2025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</si>
  <si>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</si>
  <si>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</si>
  <si>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</si>
  <si>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</si>
  <si>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</si>
  <si>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</si>
  <si>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</si>
  <si>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</si>
  <si>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</si>
  <si>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</si>
  <si>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 26/02/2025</t>
  </si>
  <si>
    <t>2 formulários enviados, cancelar o ID4276
Despesas da pág 2 e 8 não coincidem
Despesa de manutenção precisa estar na aba de "manutenção"
Fundo de cx pág 2 e 6 estão iguais
Acordo de Cooperação na vdd é Contrato de serviço</t>
  </si>
  <si>
    <t>Excluir 4276</t>
  </si>
  <si>
    <t>Em Análise</t>
  </si>
  <si>
    <t>Despesa da pag 2 com coincide com Resumo</t>
  </si>
  <si>
    <t xml:space="preserve">Não finalizou o preenchimento </t>
  </si>
  <si>
    <t>01/07/2025, 24/02/2025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</si>
  <si>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</si>
  <si>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</si>
  <si>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</si>
  <si>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</si>
  <si>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</si>
  <si>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</si>
  <si>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</si>
  <si>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</si>
  <si>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</si>
  <si>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26/02/2025, 10/03/2025</t>
  </si>
  <si>
    <t>Não inseriu as despesas</t>
  </si>
  <si>
    <t>O lançamento no receita de venda de reciclaveis da pg 2 não bate com o total da pagina 8</t>
  </si>
  <si>
    <t>02/04/2025, 25/02/2025</t>
  </si>
  <si>
    <t>24/02/2025, 24/02/2025</t>
  </si>
  <si>
    <t>O lançamento da desepesa da UVR na aba 2 nao coincide com o da aba 8</t>
  </si>
  <si>
    <t>15/04/2025</t>
  </si>
  <si>
    <t>09/06/2025, 25/02/2025</t>
  </si>
  <si>
    <t>NF não foi incluída
Valores Receita venda materiais e Despesas pág 2 não coincidem com o Resumo</t>
  </si>
  <si>
    <t>26/02/2025, 06/03/2025, 15/04/2025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</si>
  <si>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</si>
  <si>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</si>
  <si>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</si>
  <si>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</si>
  <si>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</si>
  <si>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</si>
  <si>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</si>
  <si>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</si>
  <si>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</si>
  <si>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</si>
  <si>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 05/08/2025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</si>
  <si>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</si>
  <si>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</si>
  <si>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</si>
  <si>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</si>
  <si>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</si>
  <si>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</si>
  <si>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20/03/2025, 17/03/2025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</si>
  <si>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</si>
  <si>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</si>
  <si>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</si>
  <si>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</si>
  <si>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</si>
  <si>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</si>
  <si>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</si>
  <si>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</si>
  <si>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</si>
  <si>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</si>
  <si>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</si>
  <si>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</si>
  <si>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</si>
  <si>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</si>
  <si>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</si>
  <si>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</si>
  <si>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</si>
  <si>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</si>
  <si>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</si>
  <si>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</si>
  <si>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</si>
  <si>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</si>
  <si>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</si>
  <si>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</si>
  <si>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</si>
  <si>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</si>
  <si>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O valor das despesas não deve ter sido pago pelo Fundo de caixa.
Não houve mais nenhuma despesa? INSS, fitilho e outros?
O Fundo de cx das pág 2 e 6 não foram preenchidos.</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</si>
  <si>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</si>
  <si>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</si>
  <si>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</si>
  <si>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</si>
  <si>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</si>
  <si>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</si>
  <si>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</si>
  <si>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</si>
  <si>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</si>
  <si>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</si>
  <si>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</si>
  <si>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</si>
  <si>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</si>
  <si>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</si>
  <si>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</si>
  <si>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</si>
  <si>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</si>
  <si>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</si>
  <si>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</si>
  <si>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</si>
  <si>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</si>
  <si>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</si>
  <si>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</si>
  <si>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</si>
  <si>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</si>
  <si>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</si>
  <si>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</si>
  <si>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</si>
  <si>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</si>
  <si>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</si>
  <si>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</si>
  <si>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</si>
  <si>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</si>
  <si>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</si>
  <si>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</si>
  <si>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 xml:space="preserve">Mariane Plaza da Silva </t>
  </si>
  <si>
    <t>não tem preenchimento</t>
  </si>
  <si>
    <t>Paulo Rogerio Hiroshi Fujii</t>
  </si>
  <si>
    <t>Marlene R. Oliveira Dallacosta</t>
  </si>
  <si>
    <t>Vitolor dos Santos Almeida</t>
  </si>
  <si>
    <t>18/03/2025, 06/08/2025</t>
  </si>
  <si>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</si>
  <si>
    <t>Kelly Jackeline Silva do Valle</t>
  </si>
  <si>
    <t xml:space="preserve">Não há fomrulário de jan
Ficar atento ao Fundo cx </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</si>
  <si>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</si>
  <si>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</si>
  <si>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</si>
  <si>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</si>
  <si>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</si>
  <si>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</si>
  <si>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</si>
  <si>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</si>
  <si>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</si>
  <si>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</si>
  <si>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</si>
  <si>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</si>
  <si>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</si>
  <si>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</si>
  <si>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</si>
  <si>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</si>
  <si>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</si>
  <si>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</si>
  <si>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</si>
  <si>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</si>
  <si>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</si>
  <si>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</si>
  <si>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</si>
  <si>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</si>
  <si>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</si>
  <si>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</si>
  <si>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</si>
  <si>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</si>
  <si>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</si>
  <si>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</si>
  <si>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</si>
  <si>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</si>
  <si>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</si>
  <si>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</si>
  <si>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</si>
  <si>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</si>
  <si>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</si>
  <si>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</si>
  <si>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</si>
  <si>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Graziela Gobbato / Suzana Cristina de Almeida </t>
  </si>
  <si>
    <t>29/07/2025, 28/07/2025</t>
  </si>
  <si>
    <t>ID5079</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</si>
  <si>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</si>
  <si>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</si>
  <si>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</si>
  <si>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</si>
  <si>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</si>
  <si>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</si>
  <si>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operação pág 2 não coincidem com as lançadas na pág 6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</si>
  <si>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</si>
  <si>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</si>
  <si>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</si>
  <si>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07/03/2025, 05/08/2025</t>
  </si>
  <si>
    <t xml:space="preserve">Editei o item convenio para contrato, mas ainda não as despesas não estão batendo. </t>
  </si>
  <si>
    <t>Falta preencher o Fundo de cx das pág 2 e 6</t>
  </si>
  <si>
    <t>27/03/2025</t>
  </si>
  <si>
    <t>Inserido duplicado errado</t>
  </si>
  <si>
    <t>ID5168</t>
  </si>
  <si>
    <t>Está ok</t>
  </si>
  <si>
    <t>14/04/2025, 13/03/2025</t>
  </si>
  <si>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</si>
  <si>
    <t>02/04/2025, 01/04/2025</t>
  </si>
  <si>
    <t>Qual formulário refere-se a fev? ID4541 ou ID4531
Rever Fundo de cx pág 2 e 6</t>
  </si>
  <si>
    <t>23/03/2025</t>
  </si>
  <si>
    <t>22/05/2025</t>
  </si>
  <si>
    <t>revisar rejeito, mas ok</t>
  </si>
  <si>
    <t>03/03/2025</t>
  </si>
  <si>
    <t>07/05/2025</t>
  </si>
  <si>
    <t>28/03/2025</t>
  </si>
  <si>
    <t>receita na aba 2 nao confere com a aba 8</t>
  </si>
  <si>
    <t>29/07/2025, 29/07/2025</t>
  </si>
  <si>
    <t>ID5080</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</si>
  <si>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</si>
  <si>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</si>
  <si>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</si>
  <si>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</si>
  <si>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</si>
  <si>
    <t>Receita da Venda e Despesas da pág 2 devem coincidir com as geradas na última pág, ou seja, precisa preencher corretamente as pág 4 e 6.</t>
  </si>
  <si>
    <t>14/04/2025</t>
  </si>
  <si>
    <t>18/04/2025</t>
  </si>
  <si>
    <t>Quase todas as Despesas operação pág 6 estão como Fundo de caixa</t>
  </si>
  <si>
    <t>Fundo de cx da pág 2 (saldo acumulado) seria de R$ 5.000,00?
Faltou preencher o Fundo de caixa da pág 6 (qto foi para o fundo de caixa naquele mês)
Valor lançado na Despesa de manutenção na pág 2 está na Despesa de operação na pág 6</t>
  </si>
  <si>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</si>
  <si>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</si>
  <si>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</si>
  <si>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As despesas pagas pelo Fundo de cx</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</si>
  <si>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</si>
  <si>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</si>
  <si>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</si>
  <si>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</si>
  <si>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</si>
  <si>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</si>
  <si>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</si>
  <si>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</si>
  <si>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</si>
  <si>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</si>
  <si>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</si>
  <si>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</si>
  <si>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</si>
  <si>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</si>
  <si>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</si>
  <si>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</si>
  <si>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</si>
  <si>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</si>
  <si>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</si>
  <si>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</si>
  <si>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</si>
  <si>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</si>
  <si>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</si>
  <si>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</si>
  <si>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</si>
  <si>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</si>
  <si>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</si>
  <si>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</si>
  <si>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</si>
  <si>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</si>
  <si>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</si>
  <si>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</si>
  <si>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</si>
  <si>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</si>
  <si>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29/07/2025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</si>
  <si>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</si>
  <si>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</si>
  <si>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</si>
  <si>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</si>
  <si>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</si>
  <si>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</si>
  <si>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</si>
  <si>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</si>
  <si>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</si>
  <si>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</si>
  <si>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</si>
  <si>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</si>
  <si>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16/07/2025</t>
  </si>
  <si>
    <t>11/07/2025</t>
  </si>
  <si>
    <t>As Despesas operação da pág 2 não coincidem com as lançadas na pág 6
Fundo de cx pág 2 está menor que pág 6</t>
  </si>
  <si>
    <t>ID4918</t>
  </si>
  <si>
    <t>Deletado o 4918</t>
  </si>
  <si>
    <t>Despesas pagas com Fundo de cx</t>
  </si>
  <si>
    <t>02/06/2025</t>
  </si>
  <si>
    <t>05/06/2025</t>
  </si>
  <si>
    <t>08/07/2025</t>
  </si>
  <si>
    <t>18/06/2025</t>
  </si>
  <si>
    <t>Despesas operação pág 2 e 6 não coincidem
Falta inclusão da NF</t>
  </si>
  <si>
    <t>30/07/2025</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</si>
  <si>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</si>
  <si>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</si>
  <si>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</si>
  <si>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</si>
  <si>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</si>
  <si>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</si>
  <si>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</si>
  <si>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Despesas operação estão todas como Fundo de caixa
Fundo caixa pag 2 - 1.257,98 e pág 6 - 1.034,83</t>
  </si>
  <si>
    <t>04/07/2025</t>
  </si>
  <si>
    <t>22/07/2025</t>
  </si>
  <si>
    <t>12/07/2025</t>
  </si>
  <si>
    <t>20/07/2025</t>
  </si>
  <si>
    <t>Despesas operação não coincidem com a pág 6
Fundo de cx pág 2 e 6 estão iguais</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</si>
  <si>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</si>
  <si>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</si>
  <si>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</si>
  <si>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</si>
  <si>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</si>
  <si>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</si>
  <si>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</si>
  <si>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</si>
  <si>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28/07/2025</t>
  </si>
  <si>
    <t>14/07/2025</t>
  </si>
  <si>
    <t>Falta inclusão da NF</t>
  </si>
  <si>
    <t>24/07/2025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</si>
  <si>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</si>
  <si>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</si>
  <si>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04/08/2025</t>
  </si>
  <si>
    <t>07/08/2025</t>
  </si>
  <si>
    <t>06/08/2025</t>
  </si>
  <si>
    <t>05/08/2025</t>
  </si>
  <si>
    <t>01/08/2025</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</si>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</sst>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3">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3"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election activeCell="A12" sqref="A12"/>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52</v>
      </c>
      <c r="C2" s="55">
        <f ca="1">COUNTIF(INDIRECT(C$1&amp;"!E2:E1000"),$A2)</f>
        <v>53</v>
      </c>
      <c r="D2" s="55">
        <f ca="1">COUNTIF(INDIRECT(D$1&amp;"!E2:E1000"),$A2)</f>
        <v>51</v>
      </c>
      <c r="E2" s="55">
        <f ca="1">COUNTIF(INDIRECT(E$1&amp;"!E2:E1000"),$A2)</f>
        <v>57</v>
      </c>
      <c r="F2" s="55">
        <f ca="1">COUNTIF(INDIRECT(F$1&amp;"!E2:E1000"),$A2)</f>
        <v>61</v>
      </c>
      <c r="G2" s="55">
        <f ca="1">COUNTIF(INDIRECT(G$1&amp;"!E2:E1000"),$A2)</f>
        <v>61</v>
      </c>
      <c r="H2" s="55">
        <f ca="1">COUNTIF(INDIRECT(H$1&amp;"!E2:E1000"),$A2)</f>
        <v>62</v>
      </c>
      <c r="I2" s="55">
        <f ca="1">COUNTIF(INDIRECT(I$1&amp;"!E2:E1000"),$A2)</f>
        <v>60</v>
      </c>
      <c r="J2" s="55">
        <f ca="1">COUNTIF(INDIRECT(J$1&amp;"!E2:E1000"),$A2)</f>
        <v>17</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474</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0</v>
      </c>
      <c r="J3" s="57">
        <f ca="1">COUNTIF(INDIRECT(J$1&amp;"!E2:E1000"),$A3)</f>
        <v>51</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51</v>
      </c>
    </row>
    <row r="4" spans="1:21" ht="15.75" customHeight="1">
      <c r="A4" s="5" t="s">
        <v>18</v>
      </c>
      <c r="B4" s="59">
        <f ca="1">COUNTIF(INDIRECT("11.24!E2:E1000"),$A4)</f>
        <v>5</v>
      </c>
      <c r="C4" s="59">
        <f ca="1">COUNTIF(INDIRECT(C$1&amp;"!E2:E1000"),$A4)</f>
        <v>13</v>
      </c>
      <c r="D4" s="59">
        <f ca="1">COUNTIF(INDIRECT(D$1&amp;"!E2:E1000"),$A4)</f>
        <v>14</v>
      </c>
      <c r="E4" s="59">
        <f ca="1">COUNTIF(INDIRECT(E$1&amp;"!E2:E1000"),$A4)</f>
        <v>7</v>
      </c>
      <c r="F4" s="59">
        <f ca="1">COUNTIF(INDIRECT(F$1&amp;"!E2:E1000"),$A4)</f>
        <v>7</v>
      </c>
      <c r="G4" s="59">
        <f ca="1">COUNTIF(INDIRECT(G$1&amp;"!E2:E1000"),$A4)</f>
        <v>7</v>
      </c>
      <c r="H4" s="59">
        <f ca="1">COUNTIF(INDIRECT(H$1&amp;"!E2:E1000"),$A4)</f>
        <v>6</v>
      </c>
      <c r="I4" s="59">
        <f ca="1">COUNTIF(INDIRECT(I$1&amp;"!E2:E1000"),$A4)</f>
        <v>8</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67</v>
      </c>
    </row>
    <row r="5" spans="1:21" ht="15.75" customHeight="1">
      <c r="A5" s="6" t="s">
        <v>19</v>
      </c>
      <c r="B5" s="61">
        <f ca="1">COUNTIF(INDIRECT("11.24!E2:E1000"),$A5)</f>
        <v>11</v>
      </c>
      <c r="C5" s="61">
        <f ca="1">COUNTIF(INDIRECT(C$1&amp;"!E2:E1000"),$A5)</f>
        <v>2</v>
      </c>
      <c r="D5" s="61">
        <f ca="1">COUNTIF(INDIRECT(D$1&amp;"!E2:E1000"),$A5)</f>
        <v>3</v>
      </c>
      <c r="E5" s="61">
        <f ca="1">COUNTIF(INDIRECT(E$1&amp;"!E2:E1000"),$A5)</f>
        <v>4</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20</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5</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68</v>
      </c>
      <c r="K8" s="67">
        <f ca="1">SUM(K2:K7)</f>
        <v>1</v>
      </c>
      <c r="L8" s="67">
        <f ca="1">SUM(L2:L7)</f>
        <v>1</v>
      </c>
      <c r="M8" s="67">
        <f ca="1">SUM(M2:M7)</f>
        <v>1</v>
      </c>
      <c r="N8" s="67">
        <f ca="1">SUM(N2:N7)</f>
        <v>1</v>
      </c>
      <c r="O8" s="67">
        <f ca="1">SUM(O2:O7)</f>
        <v>1</v>
      </c>
      <c r="P8" s="67">
        <f ca="1">SUM(B8:O8)</f>
        <v>617</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8" t="s">
        <v>22</v>
      </c>
      <c r="B11" s="117"/>
      <c r="C11" s="104" t="s">
        <v>23</v>
      </c>
      <c r="D11" s="118"/>
      <c r="E11" s="118"/>
      <c r="F11" s="118"/>
      <c r="G11" s="118"/>
      <c r="H11" s="118"/>
      <c r="I11" s="117"/>
      <c r="J11" s="12"/>
      <c r="K11" s="104" t="s">
        <v>24</v>
      </c>
      <c r="L11" s="118"/>
      <c r="M11" s="118"/>
      <c r="N11" s="118"/>
      <c r="O11" s="118"/>
      <c r="P11" s="117"/>
      <c r="Q11" s="13"/>
      <c r="R11" s="96" t="s">
        <v>25</v>
      </c>
      <c r="S11" s="118"/>
      <c r="T11" s="117"/>
      <c r="U11" s="12"/>
    </row>
    <row r="12" spans="1:21" ht="15" customHeight="1">
      <c r="A12" s="112" t="s">
        <v>9</v>
      </c>
      <c r="B12" s="119"/>
      <c r="C12" s="103" t="s">
        <v>26</v>
      </c>
      <c r="D12" s="118"/>
      <c r="E12" s="118"/>
      <c r="F12" s="118"/>
      <c r="G12" s="118"/>
      <c r="H12" s="118"/>
      <c r="I12" s="117"/>
      <c r="J12" s="12"/>
      <c r="K12" s="103" t="s">
        <v>26</v>
      </c>
      <c r="L12" s="118"/>
      <c r="M12" s="118"/>
      <c r="N12" s="118"/>
      <c r="O12" s="118"/>
      <c r="P12" s="117"/>
      <c r="Q12" s="13"/>
      <c r="R12" s="106" t="s">
        <v>27</v>
      </c>
      <c r="S12" s="117"/>
      <c r="T12" s="68" t="s">
        <v>28</v>
      </c>
      <c r="U12" s="12"/>
    </row>
    <row r="13" spans="1:21" ht="21" customHeight="1">
      <c r="A13" s="120"/>
      <c r="B13" s="121"/>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2" t="str">
        <f>_xlfn.CONCAT("Envios - Mês de Referência - ", A12)</f>
        <v>Envios - Mês de Referência - 07.25</v>
      </c>
      <c r="S13" s="118"/>
      <c r="T13" s="117"/>
      <c r="U13" s="12"/>
    </row>
    <row r="14" spans="1:21" ht="21" customHeight="1">
      <c r="A14" s="120"/>
      <c r="B14" s="121"/>
      <c r="C14" s="70" t="s">
        <v>35</v>
      </c>
      <c r="D14" s="71">
        <f t="array" aca="1" ref="D14" ca="1">IFERROR(ROWS(_xlfn._xlws.FILTER(INDIRECT($A$12&amp;"!A2:E100"),(INDIRECT($A$12&amp;"!A2:A100")=$C14)*(INDIRECT($A$12&amp;"!E2:E100")="Enviado"))), 0)</f>
        <v>4</v>
      </c>
      <c r="E14" s="57">
        <f t="array" aca="1" ref="E14" ca="1">IFERROR(ROWS(_xlfn._xlws.FILTER(INDIRECT($A$12&amp;"!A2:E100"),(INDIRECT($A$12&amp;"!A2:A100")=$C14)*(INDIRECT($A$12&amp;"!E2:E100")="Atrasado"))), 0)</f>
        <v>10</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89</v>
      </c>
      <c r="L14" s="57">
        <f ca="1">COUNTIF(INDIRECT("Monitoramento!$D$2:$Q$15"), "Atrasado")</f>
        <v>10</v>
      </c>
      <c r="M14" s="59">
        <f ca="1">COUNTIF(INDIRECT("Monitoramento!$D$2:$Q$15"), "Atrasado &gt;= 2")</f>
        <v>22</v>
      </c>
      <c r="N14" s="61">
        <f ca="1">COUNTIF(INDIRECT("Monitoramento!$D$2:$Q$15"), "Duplicado")</f>
        <v>5</v>
      </c>
      <c r="O14" s="63">
        <f ca="1">COUNTIF(INDIRECT("Monitoramento!$D$2:$Q$15"), "Outras Ocorrências")</f>
        <v>0</v>
      </c>
      <c r="P14" s="65">
        <f ca="1">COUNTIF(INDIRECT("Monitoramento!$D$2:$Q$15"), "Sem Técnico")</f>
        <v>0</v>
      </c>
      <c r="Q14" s="13"/>
      <c r="R14" s="18" t="s">
        <v>36</v>
      </c>
      <c r="S14" s="19">
        <f ca="1">VLOOKUP($T$12,$C$14:$I$18,2, FALSE)</f>
        <v>3</v>
      </c>
      <c r="T14" s="20">
        <f ca="1">S14/SUM($S$14:$S$19)</f>
        <v>0.23076923076923078</v>
      </c>
      <c r="U14" s="12"/>
    </row>
    <row r="15" spans="1:21" ht="21" customHeight="1">
      <c r="A15" s="120"/>
      <c r="B15" s="121"/>
      <c r="C15" s="73" t="s">
        <v>37</v>
      </c>
      <c r="D15" s="71">
        <f t="array" aca="1" ref="D15" ca="1">IFERROR(ROWS(_xlfn._xlws.FILTER(INDIRECT($A$12&amp;"!A2:E100"),(INDIRECT($A$12&amp;"!A2:A100")=$C15)*(INDIRECT($A$12&amp;"!E2:E100")="Enviado"))), 0)</f>
        <v>4</v>
      </c>
      <c r="E15" s="57">
        <f t="array" aca="1" ref="E15" ca="1">IFERROR(ROWS(_xlfn._xlws.FILTER(INDIRECT($A$12&amp;"!A2:E100"),(INDIRECT($A$12&amp;"!A2:A100")=$C15)*(INDIRECT($A$12&amp;"!E2:E100")="Atrasado"))), 0)</f>
        <v>10</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110</v>
      </c>
      <c r="L15" s="57">
        <f ca="1">COUNTIF(INDIRECT("Monitoramento!$D$18:$Q$31"), "Atrasado")</f>
        <v>10</v>
      </c>
      <c r="M15" s="59">
        <f ca="1">COUNTIF(INDIRECT("Monitoramento!$D$18:$Q$31"), "Atrasado &gt;= 2")</f>
        <v>2</v>
      </c>
      <c r="N15" s="61">
        <f ca="1">COUNTIF(INDIRECT("Monitoramento!$D$18:$Q$31"), "Duplicado")</f>
        <v>4</v>
      </c>
      <c r="O15" s="63">
        <f ca="1">COUNTIF(INDIRECT("Monitoramento!$D$18:$Q$31"), "Outras Ocorrências")</f>
        <v>0</v>
      </c>
      <c r="P15" s="65">
        <f ca="1">COUNTIF(INDIRECT("Monitoramento!$D$18:$Q$31"), "Sem Técnico")</f>
        <v>0</v>
      </c>
      <c r="Q15" s="13"/>
      <c r="R15" s="74" t="s">
        <v>38</v>
      </c>
      <c r="S15" s="57">
        <f ca="1">VLOOKUP($T$12,$C$14:$I$18,3,FALSE)</f>
        <v>10</v>
      </c>
      <c r="T15" s="75">
        <f ca="1">S15/SUM($S$14:$S$19)</f>
        <v>0.76923076923076927</v>
      </c>
      <c r="U15" s="12"/>
    </row>
    <row r="16" spans="1:21" ht="18.75" customHeight="1">
      <c r="A16" s="120"/>
      <c r="B16" s="121"/>
      <c r="C16" s="76" t="s">
        <v>39</v>
      </c>
      <c r="D16" s="71">
        <f t="array" aca="1" ref="D16" ca="1">IFERROR(ROWS(_xlfn._xlws.FILTER(INDIRECT($A$12&amp;"!A2:E100"),(INDIRECT($A$12&amp;"!A2:A100")=$C16)*(INDIRECT($A$12&amp;"!E2:E100")="Enviado"))), 0)</f>
        <v>3</v>
      </c>
      <c r="E16" s="57">
        <f t="array" aca="1" ref="E16" ca="1">IFERROR(ROWS(_xlfn._xlws.FILTER(INDIRECT($A$12&amp;"!A2:E100"),(INDIRECT($A$12&amp;"!A2:A100")=$C16)*(INDIRECT($A$12&amp;"!E2:E100")="Atrasado"))), 0)</f>
        <v>10</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87</v>
      </c>
      <c r="L16" s="57">
        <f ca="1">COUNTIF(INDIRECT("Monitoramento!$D$34:$Q$45"), "Atrasado")</f>
        <v>9</v>
      </c>
      <c r="M16" s="59">
        <f ca="1">COUNTIF(INDIRECT("Monitoramento!$D$34:$Q$45"), "Atrasado &gt;= 2")</f>
        <v>11</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0</v>
      </c>
      <c r="T16" s="77">
        <f ca="1">S16/SUM($S$14:$S$19)</f>
        <v>0</v>
      </c>
      <c r="U16" s="12"/>
    </row>
    <row r="17" spans="1:21" ht="18.75" customHeight="1">
      <c r="A17" s="120"/>
      <c r="B17" s="121"/>
      <c r="C17" s="78" t="s">
        <v>41</v>
      </c>
      <c r="D17" s="71">
        <f t="array" aca="1" ref="D17" ca="1">IFERROR(ROWS(_xlfn._xlws.FILTER(INDIRECT($A$12&amp;"!A2:E100"),(INDIRECT($A$12&amp;"!A2:A100")=$C17)*(INDIRECT($A$12&amp;"!E2:E100")="Enviado"))), 0)</f>
        <v>3</v>
      </c>
      <c r="E17" s="57">
        <f t="array" aca="1" ref="E17" ca="1">IFERROR(ROWS(_xlfn._xlws.FILTER(INDIRECT($A$12&amp;"!A2:E100"),(INDIRECT($A$12&amp;"!A2:A100")=$C17)*(INDIRECT($A$12&amp;"!E2:E100")="Atrasado"))), 0)</f>
        <v>11</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88</v>
      </c>
      <c r="L17" s="57">
        <f ca="1">COUNTIF(INDIRECT("Monitoramento!$D$48:$Q$61"), "Atrasado")</f>
        <v>10</v>
      </c>
      <c r="M17" s="59">
        <f ca="1">COUNTIF(INDIRECT("Monitoramento!$D$48:$Q$61"), "Atrasado &gt;= 2")</f>
        <v>13</v>
      </c>
      <c r="N17" s="61">
        <f ca="1">COUNTIF(INDIRECT("Monitoramento!$D$48:$Q$61"), "Duplicado")</f>
        <v>6</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0"/>
      <c r="B18" s="121"/>
      <c r="C18" s="80" t="s">
        <v>28</v>
      </c>
      <c r="D18" s="71">
        <f t="array" aca="1" ref="D18" ca="1">IFERROR(ROWS(_xlfn._xlws.FILTER(INDIRECT($A$12&amp;"!A2:E100"),(INDIRECT($A$12&amp;"!A2:A100")=$C18)*(INDIRECT($A$12&amp;"!E2:E100")="Enviado"))), 0)</f>
        <v>3</v>
      </c>
      <c r="E18" s="57">
        <f t="array" aca="1" ref="E18" ca="1">IFERROR(ROWS(_xlfn._xlws.FILTER(INDIRECT($A$12&amp;"!A2:E100"),(INDIRECT($A$12&amp;"!A2:A100")=$C18)*(INDIRECT($A$12&amp;"!E2:E100")="Atrasado"))), 0)</f>
        <v>10</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81</v>
      </c>
      <c r="L18" s="21">
        <f ca="1">COUNTIF(INDIRECT("Monitoramento!$D$64:$Q$76"), "Atrasado")</f>
        <v>9</v>
      </c>
      <c r="M18" s="22">
        <f ca="1">COUNTIF(INDIRECT("Monitoramento!$D$64:$Q$76"), "Atrasado &gt;= 2")</f>
        <v>16</v>
      </c>
      <c r="N18" s="23">
        <f ca="1">COUNTIF(INDIRECT("Monitoramento!$D$64:$Q$76"), "Duplicado")</f>
        <v>2</v>
      </c>
      <c r="O18" s="24">
        <f ca="1">COUNTIF(INDIRECT("Monitoramento!$D$64:$Q$76"), "Outras Ocorrências")</f>
        <v>0</v>
      </c>
      <c r="P18" s="25">
        <f ca="1">COUNTIF(INDIRECT("Monitoramento!$D$64:$Q$76"), "Sem Técnico")</f>
        <v>5</v>
      </c>
      <c r="Q18" s="13"/>
      <c r="R18" s="74" t="s">
        <v>43</v>
      </c>
      <c r="S18" s="63">
        <f ca="1">VLOOKUP($T$12,$C$14:$I$18,6,FALSE)</f>
        <v>0</v>
      </c>
      <c r="T18" s="82">
        <f ca="1">S18/SUM($S$14:$S$19)</f>
        <v>0</v>
      </c>
      <c r="U18" s="12"/>
    </row>
    <row r="19" spans="1:21" ht="15" customHeight="1">
      <c r="A19" s="120"/>
      <c r="B19" s="121"/>
      <c r="C19" s="103" t="s">
        <v>44</v>
      </c>
      <c r="D19" s="118"/>
      <c r="E19" s="118"/>
      <c r="F19" s="118"/>
      <c r="G19" s="118"/>
      <c r="H19" s="118"/>
      <c r="I19" s="117"/>
      <c r="J19" s="26"/>
      <c r="K19" s="103" t="s">
        <v>44</v>
      </c>
      <c r="L19" s="118"/>
      <c r="M19" s="118"/>
      <c r="N19" s="118"/>
      <c r="O19" s="118"/>
      <c r="P19" s="117"/>
      <c r="Q19" s="13"/>
      <c r="R19" s="74" t="s">
        <v>21</v>
      </c>
      <c r="S19" s="25">
        <f ca="1">VLOOKUP($T$12,$C$14:$I$18,7,FALSE)</f>
        <v>0</v>
      </c>
      <c r="T19" s="27">
        <f ca="1">S19/SUM($S$14:$S$19)</f>
        <v>0</v>
      </c>
      <c r="U19" s="12"/>
    </row>
    <row r="20" spans="1:21" ht="15" customHeight="1">
      <c r="A20" s="120"/>
      <c r="B20" s="121"/>
      <c r="C20" s="106" t="s">
        <v>27</v>
      </c>
      <c r="D20" s="117"/>
      <c r="E20" s="106" t="s">
        <v>45</v>
      </c>
      <c r="F20" s="117"/>
      <c r="G20" s="106" t="s">
        <v>46</v>
      </c>
      <c r="H20" s="117"/>
      <c r="I20" s="28" t="s">
        <v>47</v>
      </c>
      <c r="J20" s="17"/>
      <c r="K20" s="110" t="s">
        <v>45</v>
      </c>
      <c r="L20" s="122"/>
      <c r="M20" s="110" t="s">
        <v>46</v>
      </c>
      <c r="N20" s="122"/>
      <c r="O20" s="110" t="s">
        <v>48</v>
      </c>
      <c r="P20" s="122"/>
      <c r="Q20" s="13"/>
      <c r="R20" s="29" t="s">
        <v>49</v>
      </c>
      <c r="S20" s="99">
        <f ca="1">VLOOKUP($T$12,$C$21:$I$25,7,FALSE)</f>
        <v>0</v>
      </c>
      <c r="T20" s="119"/>
      <c r="U20" s="12"/>
    </row>
    <row r="21" spans="1:21" ht="15" customHeight="1">
      <c r="A21" s="120"/>
      <c r="B21" s="121"/>
      <c r="C21" s="113" t="s">
        <v>35</v>
      </c>
      <c r="D21" s="117"/>
      <c r="E21" s="97">
        <f t="array" aca="1" ref="E21" ca="1">IFERROR(ROWS(_xlfn._xlws.FILTER(INDIRECT($A$12&amp;"!A2:E100"),(INDIRECT($A$12&amp;"!A2:A100")=$C21)*(INDIRECT($A$12&amp;"!G2:G100")="Sim"))), 0)</f>
        <v>0</v>
      </c>
      <c r="F21" s="117"/>
      <c r="G21" s="98">
        <f t="array" aca="1" ref="G21" ca="1">IFERROR(ROWS(_xlfn._xlws.FILTER(INDIRECT($A$12&amp;"!A2:E100"),(INDIRECT($A$12&amp;"!A2:A100")=$C21)*(INDIRECT($A$12&amp;"!G2:G100")="Não"))), 0)</f>
        <v>14</v>
      </c>
      <c r="H21" s="117"/>
      <c r="I21" s="30">
        <f ca="1">E21/SUM(E21:H21)</f>
        <v>0</v>
      </c>
      <c r="J21" s="16"/>
      <c r="K21" s="97">
        <f ca="1">COUNTIF(INDIRECT("Regionais!D2:Q15"), "Sim")</f>
        <v>34</v>
      </c>
      <c r="L21" s="117"/>
      <c r="M21" s="98">
        <f ca="1">COUNTIF(INDIRECT("Regionais!D2:Q15"), "Não")</f>
        <v>92</v>
      </c>
      <c r="N21" s="117"/>
      <c r="O21" s="101">
        <f ca="1">IFERROR(K21/SUM(K21:N21), 0)</f>
        <v>0.26984126984126983</v>
      </c>
      <c r="P21" s="117"/>
      <c r="Q21" s="13"/>
      <c r="R21" s="102" t="s">
        <v>50</v>
      </c>
      <c r="S21" s="118"/>
      <c r="T21" s="117"/>
      <c r="U21" s="12"/>
    </row>
    <row r="22" spans="1:21" ht="15" customHeight="1">
      <c r="A22" s="120"/>
      <c r="B22" s="121"/>
      <c r="C22" s="111" t="s">
        <v>37</v>
      </c>
      <c r="D22" s="117"/>
      <c r="E22" s="97">
        <f t="array" aca="1" ref="E22" ca="1">IFERROR(ROWS(_xlfn._xlws.FILTER(INDIRECT($A$12&amp;"!A2:E100"),(INDIRECT($A$12&amp;"!A2:A100")=$C22)*(INDIRECT($A$12&amp;"!G2:G100")="Sim"))), 0)</f>
        <v>0</v>
      </c>
      <c r="F22" s="117"/>
      <c r="G22" s="98">
        <f t="array" aca="1" ref="G22" ca="1">IFERROR(ROWS(_xlfn._xlws.FILTER(INDIRECT($A$12&amp;"!A2:E100"),(INDIRECT($A$12&amp;"!A2:A100")=$C22)*(INDIRECT($A$12&amp;"!G2:G100")="Não"))), 0)</f>
        <v>14</v>
      </c>
      <c r="H22" s="117"/>
      <c r="I22" s="30">
        <f ca="1">E22/SUM(E22:H22)</f>
        <v>0</v>
      </c>
      <c r="J22" s="17"/>
      <c r="K22" s="97">
        <f ca="1">COUNTIF(INDIRECT("Regionais!D18:Q31"), "Sim")</f>
        <v>107</v>
      </c>
      <c r="L22" s="117"/>
      <c r="M22" s="98">
        <f ca="1">COUNTIF(INDIRECT("Regionais!D18:Q31"), "Não")</f>
        <v>19</v>
      </c>
      <c r="N22" s="117"/>
      <c r="O22" s="101">
        <f ca="1">IFERROR(K22/SUM(K22:N22), 0)</f>
        <v>0.84920634920634919</v>
      </c>
      <c r="P22" s="117"/>
      <c r="Q22" s="13"/>
      <c r="R22" s="18" t="s">
        <v>36</v>
      </c>
      <c r="S22" s="19">
        <f ca="1">VLOOKUP($T$12,$C$13:$P$18,9,FALSE)</f>
        <v>81</v>
      </c>
      <c r="T22" s="20">
        <f ca="1">S22/SUM($S$22:$S$27)</f>
        <v>0.7168141592920354</v>
      </c>
      <c r="U22" s="12"/>
    </row>
    <row r="23" spans="1:21" ht="15" customHeight="1">
      <c r="A23" s="120"/>
      <c r="B23" s="121"/>
      <c r="C23" s="105" t="s">
        <v>39</v>
      </c>
      <c r="D23" s="117"/>
      <c r="E23" s="97">
        <f t="array" aca="1" ref="E23" ca="1">IFERROR(ROWS(_xlfn._xlws.FILTER(INDIRECT($A$12&amp;"!A2:E100"),(INDIRECT($A$12&amp;"!A2:A100")=$C23)*(INDIRECT($A$12&amp;"!G2:G100")="Sim"))), 0)</f>
        <v>0</v>
      </c>
      <c r="F23" s="117"/>
      <c r="G23" s="109">
        <f t="array" aca="1" ref="G23" ca="1">IFERROR(ROWS(_xlfn._xlws.FILTER(INDIRECT($A$12&amp;"!A2:E100"),(INDIRECT($A$12&amp;"!A2:A100")=$C23)*(INDIRECT($A$12&amp;"!G2:G100")="Não"))), 0)</f>
        <v>13</v>
      </c>
      <c r="H23" s="119"/>
      <c r="I23" s="31">
        <f ca="1">E23/SUM(E23:H23)</f>
        <v>0</v>
      </c>
      <c r="J23" s="17"/>
      <c r="K23" s="97">
        <f ca="1">COUNTIF(INDIRECT("Regionais!D34:Q45"), "Sim")</f>
        <v>40</v>
      </c>
      <c r="L23" s="117"/>
      <c r="M23" s="98">
        <f ca="1">COUNTIF(INDIRECT("Regionais!D34:Q45"), "Não")</f>
        <v>68</v>
      </c>
      <c r="N23" s="117"/>
      <c r="O23" s="101">
        <f ca="1">IFERROR(K23/SUM(K23:N23), 0)</f>
        <v>0.37037037037037035</v>
      </c>
      <c r="P23" s="117"/>
      <c r="Q23" s="13"/>
      <c r="R23" s="74" t="s">
        <v>38</v>
      </c>
      <c r="S23" s="57">
        <f ca="1">VLOOKUP($T$12,$C$13:$P$18,10,FALSE)</f>
        <v>9</v>
      </c>
      <c r="T23" s="75">
        <f ca="1">S23/SUM($S$22:$S$27)</f>
        <v>7.9646017699115043E-2</v>
      </c>
      <c r="U23" s="12"/>
    </row>
    <row r="24" spans="1:21" ht="15" customHeight="1">
      <c r="A24" s="120"/>
      <c r="B24" s="121"/>
      <c r="C24" s="114" t="s">
        <v>41</v>
      </c>
      <c r="D24" s="117"/>
      <c r="E24" s="115">
        <f t="array" aca="1" ref="E24" ca="1">IFERROR(ROWS(_xlfn._xlws.FILTER(INDIRECT($A$12&amp;"!A2:E100"),(INDIRECT($A$12&amp;"!A2:A100")=$C24)*(INDIRECT($A$12&amp;"!G2:G100")="Sim"))), 0)</f>
        <v>0</v>
      </c>
      <c r="F24" s="118"/>
      <c r="G24" s="98">
        <f t="array" aca="1" ref="G24" ca="1">IFERROR(ROWS(_xlfn._xlws.FILTER(INDIRECT($A$12&amp;"!A2:E100"),(INDIRECT($A$12&amp;"!A2:A100")=$C24)*(INDIRECT($A$12&amp;"!G2:G100")="Não"))), 0)</f>
        <v>14</v>
      </c>
      <c r="H24" s="117"/>
      <c r="I24" s="83">
        <f ca="1">E24/SUM(E24:H24)</f>
        <v>0</v>
      </c>
      <c r="J24" s="12"/>
      <c r="K24" s="97">
        <f ca="1">COUNTIF(INDIRECT("Regionais!D48:Q61"), "Sim")</f>
        <v>21</v>
      </c>
      <c r="L24" s="117"/>
      <c r="M24" s="98">
        <f ca="1">COUNTIF(INDIRECT("Regionais!D48:Q61"), "Não")</f>
        <v>96</v>
      </c>
      <c r="N24" s="117"/>
      <c r="O24" s="101">
        <f ca="1">IFERROR(K24/SUM(K24:N24), 0)</f>
        <v>0.17948717948717949</v>
      </c>
      <c r="P24" s="117"/>
      <c r="Q24" s="13"/>
      <c r="R24" s="74" t="s">
        <v>40</v>
      </c>
      <c r="S24" s="59">
        <f ca="1">VLOOKUP($T$12,$C$13:$P$18,11,FALSE)</f>
        <v>16</v>
      </c>
      <c r="T24" s="77">
        <f ca="1">S24/SUM($S$22:$S$27)</f>
        <v>0.1415929203539823</v>
      </c>
      <c r="U24" s="12"/>
    </row>
    <row r="25" spans="1:21">
      <c r="A25" s="120"/>
      <c r="B25" s="121"/>
      <c r="C25" s="116" t="s">
        <v>28</v>
      </c>
      <c r="D25" s="117"/>
      <c r="E25" s="97">
        <f t="array" aca="1" ref="E25" ca="1">IFERROR(ROWS(_xlfn._xlws.FILTER(INDIRECT($A$12&amp;"!A2:E100"),(INDIRECT($A$12&amp;"!A2:A100")=$C25)*(INDIRECT($A$12&amp;"!G2:G100")="Sim"))), 0)</f>
        <v>0</v>
      </c>
      <c r="F25" s="117"/>
      <c r="G25" s="100">
        <f t="array" aca="1" ref="G25" ca="1">IFERROR(ROWS(_xlfn._xlws.FILTER(INDIRECT($A$12&amp;"!A2:E100"),(INDIRECT($A$12&amp;"!A2:A100")=$C25)*(INDIRECT($A$12&amp;"!G2:G100")="Não"))), 0)</f>
        <v>13</v>
      </c>
      <c r="H25" s="122"/>
      <c r="I25" s="32">
        <f ca="1">E25/SUM(E25:H25)</f>
        <v>0</v>
      </c>
      <c r="J25" s="12"/>
      <c r="K25" s="97">
        <f ca="1">COUNTIF(INDIRECT("Regionais!D64:Q76"), "Sim")</f>
        <v>0</v>
      </c>
      <c r="L25" s="117"/>
      <c r="M25" s="98">
        <f ca="1">COUNTIF(INDIRECT("Regionais!D64:Q76"), "Não")</f>
        <v>113</v>
      </c>
      <c r="N25" s="117"/>
      <c r="O25" s="101">
        <f ca="1">IFERROR(K25/SUM(K25:N25), 0)</f>
        <v>0</v>
      </c>
      <c r="P25" s="117"/>
      <c r="Q25" s="13"/>
      <c r="R25" s="74" t="s">
        <v>42</v>
      </c>
      <c r="S25" s="61">
        <f ca="1">VLOOKUP($T$12,$C$13:$P$18,12,FALSE)</f>
        <v>2</v>
      </c>
      <c r="T25" s="79">
        <f ca="1">S25/SUM($S$22:$S$27)</f>
        <v>1.7699115044247787E-2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5</v>
      </c>
      <c r="T27" s="27">
        <f ca="1">S27/SUM($S$22:$S$27)</f>
        <v>4.4247787610619468E-2</v>
      </c>
      <c r="U27" s="12"/>
    </row>
    <row r="28" spans="1:21">
      <c r="A28" s="13"/>
      <c r="B28" s="13"/>
      <c r="C28" s="13"/>
      <c r="D28" s="13"/>
      <c r="E28" s="13"/>
      <c r="F28" s="13"/>
      <c r="G28" s="13"/>
      <c r="H28" s="13"/>
      <c r="I28" s="13"/>
      <c r="J28" s="12"/>
      <c r="K28" s="13"/>
      <c r="L28" s="13"/>
      <c r="M28" s="13"/>
      <c r="N28" s="13"/>
      <c r="O28" s="13"/>
      <c r="P28" s="13"/>
      <c r="Q28" s="13"/>
      <c r="R28" s="33" t="s">
        <v>49</v>
      </c>
      <c r="S28" s="107">
        <f ca="1">VLOOKUP($T$12,$C$20:$P$25,13,FALSE)</f>
        <v>0</v>
      </c>
      <c r="T28" s="117"/>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4:D24"/>
    <mergeCell ref="E24:F24"/>
    <mergeCell ref="K24:L24"/>
    <mergeCell ref="C25:D25"/>
    <mergeCell ref="G24:H24"/>
    <mergeCell ref="A11:B11"/>
    <mergeCell ref="O24:P24"/>
    <mergeCell ref="E23:F23"/>
    <mergeCell ref="G23:H23"/>
    <mergeCell ref="R21:T21"/>
    <mergeCell ref="K12:P12"/>
    <mergeCell ref="C19:I19"/>
    <mergeCell ref="K21:L21"/>
    <mergeCell ref="C20:D20"/>
    <mergeCell ref="E20:F20"/>
    <mergeCell ref="K20:L20"/>
    <mergeCell ref="M20:N20"/>
    <mergeCell ref="O20:P20"/>
    <mergeCell ref="C22:D22"/>
    <mergeCell ref="A12:B25"/>
    <mergeCell ref="C21:D21"/>
    <mergeCell ref="R12:S12"/>
    <mergeCell ref="M25:N25"/>
    <mergeCell ref="M21:N21"/>
    <mergeCell ref="O25:P25"/>
    <mergeCell ref="O21:P21"/>
    <mergeCell ref="K19:P19"/>
    <mergeCell ref="K25:L25"/>
    <mergeCell ref="G20:H20"/>
    <mergeCell ref="S28:T28"/>
    <mergeCell ref="K22:L22"/>
    <mergeCell ref="M22:N22"/>
    <mergeCell ref="O22:P22"/>
    <mergeCell ref="G21:H21"/>
    <mergeCell ref="R11:T11"/>
    <mergeCell ref="E25:F25"/>
    <mergeCell ref="M23:N23"/>
    <mergeCell ref="S20:T20"/>
    <mergeCell ref="G25:H25"/>
    <mergeCell ref="O23:P23"/>
    <mergeCell ref="R13:T13"/>
    <mergeCell ref="C12:I12"/>
    <mergeCell ref="E22:F22"/>
    <mergeCell ref="G22:H22"/>
    <mergeCell ref="C11:I11"/>
    <mergeCell ref="E21:F21"/>
    <mergeCell ref="K11:P11"/>
    <mergeCell ref="K23:L23"/>
    <mergeCell ref="C23:D23"/>
    <mergeCell ref="M24:N24"/>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Atrasado</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Atrasado</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Atrasado</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Atrasado</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Duplicado</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Atrasado</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Atrasado</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Atrasado</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Duplicado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Atrasado</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Atrasado</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Atrasado</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Atrasado</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Atrasado</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Atrasado</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Enviado</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Atrasado</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 &gt;= 2</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Atrasado</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 &gt;= 2</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Atrasado</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Atrasado</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Atrasado</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Atrasado</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Atrasado</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Duplicado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Duplicado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Duplicado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Duplicado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Enviado</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Atrasado</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Atrasado</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Atrasado</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Atrasado</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Atrasado</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Atrasado</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Atrasado</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Atrasado</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Atrasado</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Atrasado</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Enviado</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Atrasado</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Atrasado</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Atrasado</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Atrasado</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 &gt;= 2</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Atrasado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Atrasado</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 &gt;= 2</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Atrasado</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 &gt;= 2</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Atrasado</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Atrasado</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 &gt;= 2</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Atrasado</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Não</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Não</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Não</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Não</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Não</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Não</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Não</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Não</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Não</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Não</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Não</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Não</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Não</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Não</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Não</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Sim</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Não</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Não</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Não</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Sim</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Não</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Não</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Não</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Não</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Não</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Não</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Não</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Não</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Não</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Não</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Não</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Não</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Não</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Não</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Não</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Não</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Não</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Não</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Não</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Não</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Não</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H1" activePane="topRight" state="frozen"/>
      <selection pane="topRight" activeCell="I1" sqref="I1"/>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25" activePane="topRight" state="frozen"/>
      <selection pane="topRight" activeCell="E44" sqref="E44"/>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51" t="s">
        <v>19</v>
      </c>
      <c r="F18" s="41" t="s">
        <v>159</v>
      </c>
      <c r="G18" s="43" t="s">
        <v>117</v>
      </c>
      <c r="H18" s="41" t="s">
        <v>160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161</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162</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162</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163</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164</v>
      </c>
      <c r="G24" s="49" t="s">
        <v>123</v>
      </c>
      <c r="H24" s="41" t="s">
        <v>165</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164</v>
      </c>
      <c r="G25" s="49" t="s">
        <v>123</v>
      </c>
      <c r="H25" s="41" t="s">
        <v>166</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164</v>
      </c>
      <c r="G26" s="49" t="s">
        <v>123</v>
      </c>
      <c r="H26" s="41" t="s">
        <v>166</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164</v>
      </c>
      <c r="G27" s="49" t="s">
        <v>123</v>
      </c>
      <c r="H27" s="41" t="s">
        <v>167</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164</v>
      </c>
      <c r="G28" s="49" t="s">
        <v>123</v>
      </c>
      <c r="H28" s="41" t="s">
        <v>168</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164</v>
      </c>
      <c r="G29" s="49" t="s">
        <v>123</v>
      </c>
      <c r="H29" s="41" t="s">
        <v>168</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164</v>
      </c>
      <c r="G30" s="49" t="s">
        <v>123</v>
      </c>
      <c r="H30" s="41" t="s">
        <v>165</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162</v>
      </c>
      <c r="G34" s="49" t="s">
        <v>123</v>
      </c>
      <c r="H34" s="41" t="s">
        <v>169</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170</v>
      </c>
      <c r="G35" s="49" t="s">
        <v>123</v>
      </c>
      <c r="H35" s="41" t="s">
        <v>171</v>
      </c>
      <c r="I35" s="41" t="s">
        <v>172</v>
      </c>
      <c r="J35" s="41" t="s">
        <v>173</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174</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164</v>
      </c>
      <c r="G38" s="49" t="s">
        <v>123</v>
      </c>
      <c r="H38" s="41" t="s">
        <v>175</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162</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162</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164</v>
      </c>
      <c r="G45" s="49" t="s">
        <v>123</v>
      </c>
      <c r="H45" s="41" t="s">
        <v>177</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162</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180</v>
      </c>
      <c r="I52" s="41" t="s">
        <v>181</v>
      </c>
      <c r="J52" s="41" t="s">
        <v>123</v>
      </c>
      <c r="K52" s="41" t="s">
        <v>182</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164</v>
      </c>
      <c r="G56" s="43" t="s">
        <v>117</v>
      </c>
      <c r="H56" s="41" t="s">
        <v>183</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184</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162</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164</v>
      </c>
      <c r="G59" s="49" t="s">
        <v>123</v>
      </c>
      <c r="H59" s="41" t="s">
        <v>185</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186</v>
      </c>
      <c r="G60" s="43" t="s">
        <v>117</v>
      </c>
      <c r="H60" s="41" t="s">
        <v>187</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164</v>
      </c>
      <c r="G61" s="49" t="s">
        <v>123</v>
      </c>
      <c r="H61" s="41" t="s">
        <v>188</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189</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190</v>
      </c>
      <c r="G63" s="43" t="s">
        <v>117</v>
      </c>
      <c r="H63" s="41" t="s">
        <v>191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193</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162</v>
      </c>
      <c r="G66" s="49" t="s">
        <v>123</v>
      </c>
      <c r="H66" s="41" t="s">
        <v>194</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162</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195</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162</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activeCell="H18" sqref="H1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196</v>
      </c>
      <c r="G2" s="49" t="s">
        <v>123</v>
      </c>
      <c r="H2" s="41" t="s">
        <v>197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178</v>
      </c>
      <c r="G3" s="49" t="s">
        <v>123</v>
      </c>
      <c r="H3" s="41" t="s">
        <v>198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199</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200</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201</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202</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203</v>
      </c>
      <c r="G10" s="49" t="s">
        <v>123</v>
      </c>
      <c r="H10" s="41" t="s">
        <v>204</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51" t="s">
        <v>19</v>
      </c>
      <c r="F18" s="41" t="s">
        <v>206</v>
      </c>
      <c r="G18" s="43" t="s">
        <v>117</v>
      </c>
      <c r="H18" s="41" t="s">
        <v>207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208</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209</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210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209</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211</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212</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213</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214</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215</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216</v>
      </c>
      <c r="G35" s="49" t="s">
        <v>123</v>
      </c>
      <c r="H35" s="41" t="s">
        <v>217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218</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178</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219</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220</v>
      </c>
      <c r="G45" s="49" t="s">
        <v>123</v>
      </c>
      <c r="H45" s="41" t="s">
        <v>221</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222</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223</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224</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225</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192</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226</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214</v>
      </c>
      <c r="G57" s="49" t="s">
        <v>123</v>
      </c>
      <c r="H57" s="41" t="s">
        <v>227</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225</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178</v>
      </c>
      <c r="G59" s="49" t="s">
        <v>123</v>
      </c>
      <c r="H59" s="41" t="s">
        <v>212</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220</v>
      </c>
      <c r="G60" s="49" t="s">
        <v>123</v>
      </c>
      <c r="H60" s="41" t="s">
        <v>228</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212</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229</v>
      </c>
      <c r="G63" s="49" t="s">
        <v>123</v>
      </c>
      <c r="H63" s="41" t="s">
        <v>212</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230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231</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210</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D1" activePane="topRight" state="frozen"/>
      <selection pane="topRight" activeCell="J65" sqref="J65"/>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232</v>
      </c>
      <c r="E2" s="46" t="s">
        <v>16</v>
      </c>
      <c r="F2" s="41" t="s">
        <v>233</v>
      </c>
      <c r="G2" s="49" t="s">
        <v>123</v>
      </c>
      <c r="H2" s="41" t="s">
        <v>234</v>
      </c>
      <c r="I2" s="41"/>
      <c r="J2" s="41" t="s">
        <v>117</v>
      </c>
      <c r="K2" s="41"/>
    </row>
    <row r="3" spans="1:11">
      <c r="A3" s="44" t="s">
        <v>37</v>
      </c>
      <c r="B3" s="41" t="s">
        <v>67</v>
      </c>
      <c r="C3" s="41">
        <v>1</v>
      </c>
      <c r="D3" s="41" t="s">
        <v>235</v>
      </c>
      <c r="E3" s="46" t="s">
        <v>16</v>
      </c>
      <c r="F3" s="41" t="s">
        <v>178</v>
      </c>
      <c r="G3" s="49" t="s">
        <v>123</v>
      </c>
      <c r="H3" s="41" t="s">
        <v>236</v>
      </c>
      <c r="I3" s="41"/>
      <c r="J3" s="41" t="s">
        <v>117</v>
      </c>
      <c r="K3" s="41"/>
    </row>
    <row r="4" spans="1:11">
      <c r="A4" s="40" t="s">
        <v>35</v>
      </c>
      <c r="B4" s="41" t="s">
        <v>54</v>
      </c>
      <c r="C4" s="41">
        <v>1</v>
      </c>
      <c r="D4" s="41" t="s">
        <v>237</v>
      </c>
      <c r="E4" s="42" t="s">
        <v>18</v>
      </c>
      <c r="F4" s="41"/>
      <c r="G4" s="43" t="s">
        <v>117</v>
      </c>
      <c r="H4" s="41"/>
      <c r="I4" s="41"/>
      <c r="J4" s="41" t="s">
        <v>117</v>
      </c>
      <c r="K4" s="41"/>
    </row>
    <row r="5" spans="1:11">
      <c r="A5" s="44" t="s">
        <v>37</v>
      </c>
      <c r="B5" s="41" t="s">
        <v>68</v>
      </c>
      <c r="C5" s="41">
        <v>1</v>
      </c>
      <c r="D5" s="41" t="s">
        <v>238</v>
      </c>
      <c r="E5" s="46" t="s">
        <v>16</v>
      </c>
      <c r="F5" s="41" t="s">
        <v>141</v>
      </c>
      <c r="G5" s="49" t="s">
        <v>123</v>
      </c>
      <c r="H5" s="41" t="s">
        <v>127</v>
      </c>
      <c r="I5" s="41"/>
      <c r="J5" s="41" t="s">
        <v>117</v>
      </c>
      <c r="K5" s="41"/>
    </row>
    <row r="6" spans="1:11">
      <c r="A6" s="44" t="s">
        <v>37</v>
      </c>
      <c r="B6" s="41" t="s">
        <v>69</v>
      </c>
      <c r="C6" s="41">
        <v>1</v>
      </c>
      <c r="D6" s="41" t="s">
        <v>239</v>
      </c>
      <c r="E6" s="46" t="s">
        <v>16</v>
      </c>
      <c r="F6" s="41" t="s">
        <v>224</v>
      </c>
      <c r="G6" s="49" t="s">
        <v>123</v>
      </c>
      <c r="H6" s="41" t="s">
        <v>240</v>
      </c>
      <c r="I6" s="41"/>
      <c r="J6" s="41" t="s">
        <v>117</v>
      </c>
      <c r="K6" s="41"/>
    </row>
    <row r="7" spans="1:11">
      <c r="A7" s="40" t="s">
        <v>35</v>
      </c>
      <c r="B7" s="41" t="s">
        <v>55</v>
      </c>
      <c r="C7" s="41">
        <v>1</v>
      </c>
      <c r="D7" s="41" t="s">
        <v>241</v>
      </c>
      <c r="E7" s="42" t="s">
        <v>18</v>
      </c>
      <c r="F7" s="41"/>
      <c r="G7" s="43" t="s">
        <v>117</v>
      </c>
      <c r="H7" s="41"/>
      <c r="I7" s="41"/>
      <c r="J7" s="41" t="s">
        <v>117</v>
      </c>
      <c r="K7" s="41"/>
    </row>
    <row r="8" spans="1:11">
      <c r="A8" s="45" t="s">
        <v>28</v>
      </c>
      <c r="B8" s="41" t="s">
        <v>100</v>
      </c>
      <c r="C8" s="41">
        <v>1</v>
      </c>
      <c r="D8" s="41" t="s">
        <v>242</v>
      </c>
      <c r="E8" s="42" t="s">
        <v>18</v>
      </c>
      <c r="F8" s="41"/>
      <c r="G8" s="43" t="s">
        <v>117</v>
      </c>
      <c r="H8" s="41"/>
      <c r="I8" s="41"/>
      <c r="J8" s="41" t="s">
        <v>117</v>
      </c>
      <c r="K8" s="41"/>
    </row>
    <row r="9" spans="1:11">
      <c r="A9" s="44" t="s">
        <v>37</v>
      </c>
      <c r="B9" s="41" t="s">
        <v>70</v>
      </c>
      <c r="C9" s="41">
        <v>1</v>
      </c>
      <c r="D9" s="41" t="s">
        <v>243</v>
      </c>
      <c r="E9" s="46" t="s">
        <v>16</v>
      </c>
      <c r="F9" s="41" t="s">
        <v>150</v>
      </c>
      <c r="G9" s="49" t="s">
        <v>123</v>
      </c>
      <c r="H9" s="41" t="s">
        <v>244</v>
      </c>
      <c r="I9" s="41"/>
      <c r="J9" s="41" t="s">
        <v>117</v>
      </c>
      <c r="K9" s="41"/>
    </row>
    <row r="10" spans="1:11">
      <c r="A10" s="44" t="s">
        <v>37</v>
      </c>
      <c r="B10" s="41" t="s">
        <v>71</v>
      </c>
      <c r="C10" s="41">
        <v>1</v>
      </c>
      <c r="D10" s="41" t="s">
        <v>245</v>
      </c>
      <c r="E10" s="46" t="s">
        <v>16</v>
      </c>
      <c r="F10" s="41" t="s">
        <v>203</v>
      </c>
      <c r="G10" s="49" t="s">
        <v>123</v>
      </c>
      <c r="H10" s="41" t="s">
        <v>127</v>
      </c>
      <c r="I10" s="41"/>
      <c r="J10" s="41" t="s">
        <v>117</v>
      </c>
      <c r="K10" s="41"/>
    </row>
    <row r="11" spans="1:11">
      <c r="A11" s="45" t="s">
        <v>28</v>
      </c>
      <c r="B11" s="41" t="s">
        <v>101</v>
      </c>
      <c r="C11" s="41">
        <v>1</v>
      </c>
      <c r="D11" s="41" t="s">
        <v>246</v>
      </c>
      <c r="E11" s="46" t="s">
        <v>16</v>
      </c>
      <c r="F11" s="41" t="s">
        <v>247</v>
      </c>
      <c r="G11" s="43" t="s">
        <v>117</v>
      </c>
      <c r="H11" s="41" t="s">
        <v>248</v>
      </c>
      <c r="I11" s="41"/>
      <c r="J11" s="41" t="s">
        <v>117</v>
      </c>
      <c r="K11" s="41"/>
    </row>
    <row r="12" spans="1:11">
      <c r="A12" s="45" t="s">
        <v>28</v>
      </c>
      <c r="B12" s="41" t="s">
        <v>101</v>
      </c>
      <c r="C12" s="41">
        <v>2</v>
      </c>
      <c r="D12" s="41" t="s">
        <v>249</v>
      </c>
      <c r="E12" s="46" t="s">
        <v>16</v>
      </c>
      <c r="F12" s="41" t="s">
        <v>250</v>
      </c>
      <c r="G12" s="43" t="s">
        <v>117</v>
      </c>
      <c r="H12" s="41"/>
      <c r="I12" s="41"/>
      <c r="J12" s="41" t="s">
        <v>117</v>
      </c>
      <c r="K12" s="41"/>
    </row>
    <row r="13" spans="1:11">
      <c r="A13" s="45" t="s">
        <v>28</v>
      </c>
      <c r="B13" s="41" t="s">
        <v>101</v>
      </c>
      <c r="C13" s="41">
        <v>3</v>
      </c>
      <c r="D13" s="41" t="s">
        <v>251</v>
      </c>
      <c r="E13" s="46" t="s">
        <v>16</v>
      </c>
      <c r="F13" s="41" t="s">
        <v>205</v>
      </c>
      <c r="G13" s="43" t="s">
        <v>117</v>
      </c>
      <c r="H13" s="41"/>
      <c r="I13" s="41"/>
      <c r="J13" s="41" t="s">
        <v>117</v>
      </c>
      <c r="K13" s="41"/>
    </row>
    <row r="14" spans="1:11">
      <c r="A14" s="45" t="s">
        <v>28</v>
      </c>
      <c r="B14" s="41" t="s">
        <v>101</v>
      </c>
      <c r="C14" s="41">
        <v>4</v>
      </c>
      <c r="D14" s="41" t="s">
        <v>252</v>
      </c>
      <c r="E14" s="42" t="s">
        <v>18</v>
      </c>
      <c r="F14" s="41"/>
      <c r="G14" s="43" t="s">
        <v>117</v>
      </c>
      <c r="H14" s="41"/>
      <c r="I14" s="41"/>
      <c r="J14" s="41" t="s">
        <v>117</v>
      </c>
      <c r="K14" s="41"/>
    </row>
    <row r="15" spans="1:11">
      <c r="A15" s="45" t="s">
        <v>28</v>
      </c>
      <c r="B15" s="41" t="s">
        <v>101</v>
      </c>
      <c r="C15" s="41">
        <v>5</v>
      </c>
      <c r="D15" s="41" t="s">
        <v>253</v>
      </c>
      <c r="E15" s="46" t="s">
        <v>16</v>
      </c>
      <c r="F15" s="41" t="s">
        <v>254</v>
      </c>
      <c r="G15" s="43" t="s">
        <v>117</v>
      </c>
      <c r="H15" s="41"/>
      <c r="I15" s="41"/>
      <c r="J15" s="41" t="s">
        <v>117</v>
      </c>
      <c r="K15" s="41"/>
    </row>
    <row r="16" spans="1:11">
      <c r="A16" s="45" t="s">
        <v>28</v>
      </c>
      <c r="B16" s="41" t="s">
        <v>101</v>
      </c>
      <c r="C16" s="41">
        <v>6</v>
      </c>
      <c r="D16" s="41" t="s">
        <v>255</v>
      </c>
      <c r="E16" s="46" t="s">
        <v>16</v>
      </c>
      <c r="F16" s="41" t="s">
        <v>256</v>
      </c>
      <c r="G16" s="43" t="s">
        <v>117</v>
      </c>
      <c r="H16" s="41"/>
      <c r="I16" s="41"/>
      <c r="J16" s="41" t="s">
        <v>117</v>
      </c>
      <c r="K16" s="41"/>
    </row>
    <row r="17" spans="1:11">
      <c r="A17" s="44" t="s">
        <v>37</v>
      </c>
      <c r="B17" s="41" t="s">
        <v>72</v>
      </c>
      <c r="C17" s="41">
        <v>1</v>
      </c>
      <c r="D17" s="41" t="s">
        <v>257</v>
      </c>
      <c r="E17" s="46" t="s">
        <v>16</v>
      </c>
      <c r="F17" s="41" t="s">
        <v>203</v>
      </c>
      <c r="G17" s="49" t="s">
        <v>123</v>
      </c>
      <c r="H17" s="41" t="s">
        <v>127</v>
      </c>
      <c r="I17" s="41"/>
      <c r="J17" s="41" t="s">
        <v>117</v>
      </c>
      <c r="K17" s="41"/>
    </row>
    <row r="18" spans="1:11">
      <c r="A18" s="47" t="s">
        <v>41</v>
      </c>
      <c r="B18" s="41" t="s">
        <v>87</v>
      </c>
      <c r="C18" s="41">
        <v>1</v>
      </c>
      <c r="D18" s="41" t="s">
        <v>258</v>
      </c>
      <c r="E18" s="51" t="s">
        <v>19</v>
      </c>
      <c r="F18" s="41" t="s">
        <v>206</v>
      </c>
      <c r="G18" s="43" t="s">
        <v>117</v>
      </c>
      <c r="H18" s="41" t="s">
        <v>259</v>
      </c>
      <c r="I18" s="41"/>
      <c r="J18" s="41" t="s">
        <v>117</v>
      </c>
      <c r="K18" s="41"/>
    </row>
    <row r="19" spans="1:11">
      <c r="A19" s="44" t="s">
        <v>37</v>
      </c>
      <c r="B19" s="41" t="s">
        <v>73</v>
      </c>
      <c r="C19" s="41">
        <v>1</v>
      </c>
      <c r="D19" s="41" t="s">
        <v>260</v>
      </c>
      <c r="E19" s="46" t="s">
        <v>16</v>
      </c>
      <c r="F19" s="41" t="s">
        <v>178</v>
      </c>
      <c r="G19" s="49" t="s">
        <v>123</v>
      </c>
      <c r="H19" s="41" t="s">
        <v>261</v>
      </c>
      <c r="I19" s="41"/>
      <c r="J19" s="41" t="s">
        <v>117</v>
      </c>
      <c r="K19" s="41"/>
    </row>
    <row r="20" spans="1:11">
      <c r="A20" s="47" t="s">
        <v>41</v>
      </c>
      <c r="B20" s="41" t="s">
        <v>88</v>
      </c>
      <c r="C20" s="41">
        <v>1</v>
      </c>
      <c r="D20" s="41" t="s">
        <v>262</v>
      </c>
      <c r="E20" s="46" t="s">
        <v>16</v>
      </c>
      <c r="F20" s="41" t="s">
        <v>143</v>
      </c>
      <c r="G20" s="49" t="s">
        <v>123</v>
      </c>
      <c r="H20" s="41" t="s">
        <v>263</v>
      </c>
      <c r="I20" s="41"/>
      <c r="J20" s="41" t="s">
        <v>117</v>
      </c>
      <c r="K20" s="41"/>
    </row>
    <row r="21" spans="1:11">
      <c r="A21" s="44" t="s">
        <v>37</v>
      </c>
      <c r="B21" s="41" t="s">
        <v>74</v>
      </c>
      <c r="C21" s="41">
        <v>1</v>
      </c>
      <c r="D21" s="41" t="s">
        <v>264</v>
      </c>
      <c r="E21" s="46" t="s">
        <v>16</v>
      </c>
      <c r="F21" s="41" t="s">
        <v>209</v>
      </c>
      <c r="G21" s="49" t="s">
        <v>123</v>
      </c>
      <c r="H21" s="41" t="s">
        <v>127</v>
      </c>
      <c r="I21" s="41"/>
      <c r="J21" s="41" t="s">
        <v>117</v>
      </c>
      <c r="K21" s="41"/>
    </row>
    <row r="22" spans="1:11">
      <c r="A22" s="47" t="s">
        <v>41</v>
      </c>
      <c r="B22" s="41" t="s">
        <v>89</v>
      </c>
      <c r="C22" s="41">
        <v>1</v>
      </c>
      <c r="D22" s="41" t="s">
        <v>265</v>
      </c>
      <c r="E22" s="46" t="s">
        <v>16</v>
      </c>
      <c r="F22" s="41" t="s">
        <v>210</v>
      </c>
      <c r="G22" s="43" t="s">
        <v>117</v>
      </c>
      <c r="H22" s="41"/>
      <c r="I22" s="41"/>
      <c r="J22" s="41" t="s">
        <v>117</v>
      </c>
      <c r="K22" s="41"/>
    </row>
    <row r="23" spans="1:11">
      <c r="A23" s="45" t="s">
        <v>28</v>
      </c>
      <c r="B23" s="41" t="s">
        <v>102</v>
      </c>
      <c r="C23" s="41">
        <v>1</v>
      </c>
      <c r="D23" s="41" t="s">
        <v>266</v>
      </c>
      <c r="E23" s="42" t="s">
        <v>18</v>
      </c>
      <c r="F23" s="41"/>
      <c r="G23" s="43" t="s">
        <v>117</v>
      </c>
      <c r="H23" s="41"/>
      <c r="I23" s="41"/>
      <c r="J23" s="41" t="s">
        <v>117</v>
      </c>
      <c r="K23" s="41"/>
    </row>
    <row r="24" spans="1:11">
      <c r="A24" s="48" t="s">
        <v>39</v>
      </c>
      <c r="B24" s="41" t="s">
        <v>81</v>
      </c>
      <c r="C24" s="41">
        <v>2</v>
      </c>
      <c r="D24" s="41" t="s">
        <v>267</v>
      </c>
      <c r="E24" s="46" t="s">
        <v>16</v>
      </c>
      <c r="F24" s="41" t="s">
        <v>209</v>
      </c>
      <c r="G24" s="49" t="s">
        <v>123</v>
      </c>
      <c r="H24" s="41"/>
      <c r="I24" s="41"/>
      <c r="J24" s="41" t="s">
        <v>117</v>
      </c>
      <c r="K24" s="41"/>
    </row>
    <row r="25" spans="1:11">
      <c r="A25" s="48" t="s">
        <v>39</v>
      </c>
      <c r="B25" s="41" t="s">
        <v>81</v>
      </c>
      <c r="C25" s="41">
        <v>3</v>
      </c>
      <c r="D25" s="41" t="s">
        <v>268</v>
      </c>
      <c r="E25" s="46" t="s">
        <v>16</v>
      </c>
      <c r="F25" s="41" t="s">
        <v>150</v>
      </c>
      <c r="G25" s="49" t="s">
        <v>123</v>
      </c>
      <c r="H25" s="41" t="s">
        <v>269</v>
      </c>
      <c r="I25" s="41"/>
      <c r="J25" s="41" t="s">
        <v>117</v>
      </c>
      <c r="K25" s="41"/>
    </row>
    <row r="26" spans="1:11">
      <c r="A26" s="48" t="s">
        <v>39</v>
      </c>
      <c r="B26" s="41" t="s">
        <v>81</v>
      </c>
      <c r="C26" s="41">
        <v>4</v>
      </c>
      <c r="D26" s="41" t="s">
        <v>270</v>
      </c>
      <c r="E26" s="46" t="s">
        <v>16</v>
      </c>
      <c r="F26" s="41" t="s">
        <v>250</v>
      </c>
      <c r="G26" s="49" t="s">
        <v>123</v>
      </c>
      <c r="H26" s="41"/>
      <c r="I26" s="41"/>
      <c r="J26" s="41" t="s">
        <v>117</v>
      </c>
      <c r="K26" s="41"/>
    </row>
    <row r="27" spans="1:11">
      <c r="A27" s="48" t="s">
        <v>39</v>
      </c>
      <c r="B27" s="41" t="s">
        <v>81</v>
      </c>
      <c r="C27" s="41">
        <v>5</v>
      </c>
      <c r="D27" s="41" t="s">
        <v>271</v>
      </c>
      <c r="E27" s="46" t="s">
        <v>16</v>
      </c>
      <c r="F27" s="41" t="s">
        <v>158</v>
      </c>
      <c r="G27" s="49" t="s">
        <v>123</v>
      </c>
      <c r="H27" s="41"/>
      <c r="I27" s="41"/>
      <c r="J27" s="41" t="s">
        <v>117</v>
      </c>
      <c r="K27" s="41"/>
    </row>
    <row r="28" spans="1:11">
      <c r="A28" s="48" t="s">
        <v>39</v>
      </c>
      <c r="B28" s="41" t="s">
        <v>81</v>
      </c>
      <c r="C28" s="41">
        <v>6</v>
      </c>
      <c r="D28" s="41" t="s">
        <v>272</v>
      </c>
      <c r="E28" s="42" t="s">
        <v>18</v>
      </c>
      <c r="F28" s="41"/>
      <c r="G28" s="49" t="s">
        <v>123</v>
      </c>
      <c r="H28" s="41"/>
      <c r="I28" s="41"/>
      <c r="J28" s="41" t="s">
        <v>117</v>
      </c>
      <c r="K28" s="41"/>
    </row>
    <row r="29" spans="1:11">
      <c r="A29" s="48" t="s">
        <v>39</v>
      </c>
      <c r="B29" s="41" t="s">
        <v>81</v>
      </c>
      <c r="C29" s="41">
        <v>7</v>
      </c>
      <c r="D29" s="41" t="s">
        <v>273</v>
      </c>
      <c r="E29" s="46" t="s">
        <v>16</v>
      </c>
      <c r="F29" s="41" t="s">
        <v>205</v>
      </c>
      <c r="G29" s="49" t="s">
        <v>123</v>
      </c>
      <c r="H29" s="41" t="s">
        <v>274</v>
      </c>
      <c r="I29" s="41"/>
      <c r="J29" s="41" t="s">
        <v>117</v>
      </c>
      <c r="K29" s="41"/>
    </row>
    <row r="30" spans="1:11">
      <c r="A30" s="48" t="s">
        <v>39</v>
      </c>
      <c r="B30" s="41" t="s">
        <v>81</v>
      </c>
      <c r="C30" s="41">
        <v>8</v>
      </c>
      <c r="D30" s="41" t="s">
        <v>275</v>
      </c>
      <c r="E30" s="46" t="s">
        <v>16</v>
      </c>
      <c r="F30" s="41" t="s">
        <v>150</v>
      </c>
      <c r="G30" s="49" t="s">
        <v>123</v>
      </c>
      <c r="H30" s="41"/>
      <c r="I30" s="41"/>
      <c r="J30" s="41" t="s">
        <v>117</v>
      </c>
      <c r="K30" s="41"/>
    </row>
    <row r="31" spans="1:11">
      <c r="A31" s="48" t="s">
        <v>39</v>
      </c>
      <c r="B31" s="41" t="s">
        <v>81</v>
      </c>
      <c r="C31" s="41">
        <v>9</v>
      </c>
      <c r="D31" s="41" t="s">
        <v>276</v>
      </c>
      <c r="E31" s="42" t="s">
        <v>18</v>
      </c>
      <c r="F31" s="41"/>
      <c r="G31" s="49" t="s">
        <v>123</v>
      </c>
      <c r="H31" s="41" t="s">
        <v>277</v>
      </c>
      <c r="I31" s="41"/>
      <c r="J31" s="41" t="s">
        <v>117</v>
      </c>
      <c r="K31" s="41"/>
    </row>
    <row r="32" spans="1:11">
      <c r="A32" s="40" t="s">
        <v>35</v>
      </c>
      <c r="B32" s="41" t="s">
        <v>56</v>
      </c>
      <c r="C32" s="41">
        <v>1</v>
      </c>
      <c r="D32" s="41" t="s">
        <v>278</v>
      </c>
      <c r="E32" s="46" t="s">
        <v>16</v>
      </c>
      <c r="F32" s="41" t="s">
        <v>220</v>
      </c>
      <c r="G32" s="43" t="s">
        <v>117</v>
      </c>
      <c r="H32" s="41"/>
      <c r="I32" s="41"/>
      <c r="J32" s="41" t="s">
        <v>117</v>
      </c>
      <c r="K32" s="41"/>
    </row>
    <row r="33" spans="1:11">
      <c r="A33" s="40" t="s">
        <v>35</v>
      </c>
      <c r="B33" s="41" t="s">
        <v>57</v>
      </c>
      <c r="C33" s="41">
        <v>1</v>
      </c>
      <c r="D33" s="41" t="s">
        <v>279</v>
      </c>
      <c r="E33" s="46" t="s">
        <v>16</v>
      </c>
      <c r="F33" s="41" t="s">
        <v>163</v>
      </c>
      <c r="G33" s="43" t="s">
        <v>117</v>
      </c>
      <c r="H33" s="41"/>
      <c r="I33" s="41"/>
      <c r="J33" s="41" t="s">
        <v>117</v>
      </c>
      <c r="K33" s="41"/>
    </row>
    <row r="34" spans="1:11">
      <c r="A34" s="44" t="s">
        <v>37</v>
      </c>
      <c r="B34" s="41" t="s">
        <v>75</v>
      </c>
      <c r="C34" s="41">
        <v>1</v>
      </c>
      <c r="D34" s="41" t="s">
        <v>280</v>
      </c>
      <c r="E34" s="51" t="s">
        <v>19</v>
      </c>
      <c r="F34" s="41" t="s">
        <v>281</v>
      </c>
      <c r="G34" s="43" t="s">
        <v>117</v>
      </c>
      <c r="H34" s="41" t="s">
        <v>282</v>
      </c>
      <c r="I34" s="41"/>
      <c r="J34" s="41" t="s">
        <v>117</v>
      </c>
      <c r="K34" s="41"/>
    </row>
    <row r="35" spans="1:11">
      <c r="A35" s="44" t="s">
        <v>37</v>
      </c>
      <c r="B35" s="41" t="s">
        <v>76</v>
      </c>
      <c r="C35" s="41">
        <v>1</v>
      </c>
      <c r="D35" s="41" t="s">
        <v>283</v>
      </c>
      <c r="E35" s="42" t="s">
        <v>18</v>
      </c>
      <c r="F35" s="41"/>
      <c r="G35" s="49" t="s">
        <v>123</v>
      </c>
      <c r="H35" s="41" t="s">
        <v>284</v>
      </c>
      <c r="I35" s="41"/>
      <c r="J35" s="41" t="s">
        <v>117</v>
      </c>
      <c r="K35" s="41"/>
    </row>
    <row r="36" spans="1:11">
      <c r="A36" s="44" t="s">
        <v>37</v>
      </c>
      <c r="B36" s="41" t="s">
        <v>77</v>
      </c>
      <c r="C36" s="41">
        <v>1</v>
      </c>
      <c r="D36" s="41" t="s">
        <v>285</v>
      </c>
      <c r="E36" s="46" t="s">
        <v>16</v>
      </c>
      <c r="F36" s="41" t="s">
        <v>158</v>
      </c>
      <c r="G36" s="49" t="s">
        <v>123</v>
      </c>
      <c r="H36" s="41" t="s">
        <v>127</v>
      </c>
      <c r="I36" s="41"/>
      <c r="J36" s="41" t="s">
        <v>117</v>
      </c>
      <c r="K36" s="41"/>
    </row>
    <row r="37" spans="1:11">
      <c r="A37" s="45" t="s">
        <v>28</v>
      </c>
      <c r="B37" s="41" t="s">
        <v>103</v>
      </c>
      <c r="C37" s="41">
        <v>1</v>
      </c>
      <c r="D37" s="41" t="s">
        <v>286</v>
      </c>
      <c r="E37" s="46" t="s">
        <v>16</v>
      </c>
      <c r="F37" s="41" t="s">
        <v>143</v>
      </c>
      <c r="G37" s="43" t="s">
        <v>117</v>
      </c>
      <c r="H37" s="41"/>
      <c r="I37" s="41"/>
      <c r="J37" s="41" t="s">
        <v>117</v>
      </c>
      <c r="K37" s="41"/>
    </row>
    <row r="38" spans="1:11">
      <c r="A38" s="47" t="s">
        <v>41</v>
      </c>
      <c r="B38" s="41" t="s">
        <v>90</v>
      </c>
      <c r="C38" s="41">
        <v>1</v>
      </c>
      <c r="D38" s="41" t="s">
        <v>287</v>
      </c>
      <c r="E38" s="46" t="s">
        <v>16</v>
      </c>
      <c r="F38" s="41" t="s">
        <v>288</v>
      </c>
      <c r="G38" s="43" t="s">
        <v>117</v>
      </c>
      <c r="H38" s="41"/>
      <c r="I38" s="41"/>
      <c r="J38" s="41" t="s">
        <v>117</v>
      </c>
      <c r="K38" s="41"/>
    </row>
    <row r="39" spans="1:11">
      <c r="A39" s="45" t="s">
        <v>28</v>
      </c>
      <c r="B39" s="41" t="s">
        <v>104</v>
      </c>
      <c r="C39" s="41">
        <v>1</v>
      </c>
      <c r="D39" s="41" t="s">
        <v>289</v>
      </c>
      <c r="E39" s="42" t="s">
        <v>18</v>
      </c>
      <c r="F39" s="41"/>
      <c r="G39" s="43" t="s">
        <v>117</v>
      </c>
      <c r="H39" s="41"/>
      <c r="I39" s="41"/>
      <c r="J39" s="41" t="s">
        <v>117</v>
      </c>
      <c r="K39" s="41"/>
    </row>
    <row r="40" spans="1:11">
      <c r="A40" s="44" t="s">
        <v>37</v>
      </c>
      <c r="B40" s="41" t="s">
        <v>78</v>
      </c>
      <c r="C40" s="41">
        <v>1</v>
      </c>
      <c r="D40" s="41" t="s">
        <v>290</v>
      </c>
      <c r="E40" s="46" t="s">
        <v>16</v>
      </c>
      <c r="F40" s="41" t="s">
        <v>163</v>
      </c>
      <c r="G40" s="49" t="s">
        <v>123</v>
      </c>
      <c r="H40" s="41" t="s">
        <v>127</v>
      </c>
      <c r="I40" s="41"/>
      <c r="J40" s="41" t="s">
        <v>117</v>
      </c>
      <c r="K40" s="41"/>
    </row>
    <row r="41" spans="1:11">
      <c r="A41" s="47" t="s">
        <v>41</v>
      </c>
      <c r="B41" s="41" t="s">
        <v>91</v>
      </c>
      <c r="C41" s="41">
        <v>1</v>
      </c>
      <c r="D41" s="41" t="s">
        <v>291</v>
      </c>
      <c r="E41" s="42" t="s">
        <v>18</v>
      </c>
      <c r="F41" s="41"/>
      <c r="G41" s="43" t="s">
        <v>117</v>
      </c>
      <c r="H41" s="41"/>
      <c r="I41" s="41"/>
      <c r="J41" s="41" t="s">
        <v>117</v>
      </c>
      <c r="K41" s="41"/>
    </row>
    <row r="42" spans="1:11">
      <c r="A42" s="47" t="s">
        <v>41</v>
      </c>
      <c r="B42" s="41" t="s">
        <v>91</v>
      </c>
      <c r="C42" s="41">
        <v>2</v>
      </c>
      <c r="D42" s="41" t="s">
        <v>292</v>
      </c>
      <c r="E42" s="42" t="s">
        <v>18</v>
      </c>
      <c r="F42" s="41"/>
      <c r="G42" s="43" t="s">
        <v>117</v>
      </c>
      <c r="H42" s="41"/>
      <c r="I42" s="41"/>
      <c r="J42" s="41" t="s">
        <v>117</v>
      </c>
      <c r="K42" s="41"/>
    </row>
    <row r="43" spans="1:11">
      <c r="A43" s="40" t="s">
        <v>35</v>
      </c>
      <c r="B43" s="41" t="s">
        <v>58</v>
      </c>
      <c r="C43" s="41">
        <v>1</v>
      </c>
      <c r="D43" s="41" t="s">
        <v>293</v>
      </c>
      <c r="E43" s="42" t="s">
        <v>18</v>
      </c>
      <c r="F43" s="41"/>
      <c r="G43" s="43" t="s">
        <v>117</v>
      </c>
      <c r="H43" s="41"/>
      <c r="I43" s="41"/>
      <c r="J43" s="41" t="s">
        <v>117</v>
      </c>
      <c r="K43" s="41"/>
    </row>
    <row r="44" spans="1:11">
      <c r="A44" s="48" t="s">
        <v>39</v>
      </c>
      <c r="B44" s="41" t="s">
        <v>82</v>
      </c>
      <c r="C44" s="41">
        <v>1</v>
      </c>
      <c r="D44" s="41" t="s">
        <v>294</v>
      </c>
      <c r="E44" s="46" t="s">
        <v>16</v>
      </c>
      <c r="F44" s="41" t="s">
        <v>219</v>
      </c>
      <c r="G44" s="49" t="s">
        <v>123</v>
      </c>
      <c r="H44" s="41"/>
      <c r="I44" s="41"/>
      <c r="J44" s="41" t="s">
        <v>117</v>
      </c>
      <c r="K44" s="41"/>
    </row>
    <row r="45" spans="1:11">
      <c r="A45" s="48" t="s">
        <v>39</v>
      </c>
      <c r="B45" s="41" t="s">
        <v>83</v>
      </c>
      <c r="C45" s="41">
        <v>1</v>
      </c>
      <c r="D45" s="41" t="s">
        <v>295</v>
      </c>
      <c r="E45" s="46" t="s">
        <v>16</v>
      </c>
      <c r="F45" s="41" t="s">
        <v>220</v>
      </c>
      <c r="G45" s="49" t="s">
        <v>123</v>
      </c>
      <c r="H45" s="41"/>
      <c r="I45" s="41"/>
      <c r="J45" s="41" t="s">
        <v>117</v>
      </c>
      <c r="K45" s="41"/>
    </row>
    <row r="46" spans="1:11">
      <c r="A46" s="40" t="s">
        <v>35</v>
      </c>
      <c r="B46" s="41" t="s">
        <v>59</v>
      </c>
      <c r="C46" s="41">
        <v>1</v>
      </c>
      <c r="D46" s="41" t="s">
        <v>296</v>
      </c>
      <c r="E46" s="46" t="s">
        <v>16</v>
      </c>
      <c r="F46" s="41" t="s">
        <v>297</v>
      </c>
      <c r="G46" s="43" t="s">
        <v>117</v>
      </c>
      <c r="H46" s="41"/>
      <c r="I46" s="41"/>
      <c r="J46" s="41" t="s">
        <v>117</v>
      </c>
      <c r="K46" s="41"/>
    </row>
    <row r="47" spans="1:11">
      <c r="A47" s="47" t="s">
        <v>41</v>
      </c>
      <c r="B47" s="41" t="s">
        <v>92</v>
      </c>
      <c r="C47" s="41">
        <v>1</v>
      </c>
      <c r="D47" s="41" t="s">
        <v>298</v>
      </c>
      <c r="E47" s="46" t="s">
        <v>16</v>
      </c>
      <c r="F47" s="41" t="s">
        <v>299</v>
      </c>
      <c r="G47" s="49" t="s">
        <v>123</v>
      </c>
      <c r="H47" s="41"/>
      <c r="I47" s="41"/>
      <c r="J47" s="41" t="s">
        <v>117</v>
      </c>
      <c r="K47" s="41"/>
    </row>
    <row r="48" spans="1:11">
      <c r="A48" s="40" t="s">
        <v>35</v>
      </c>
      <c r="B48" s="41" t="s">
        <v>60</v>
      </c>
      <c r="C48" s="41">
        <v>1</v>
      </c>
      <c r="D48" s="41" t="s">
        <v>300</v>
      </c>
      <c r="E48" s="46" t="s">
        <v>16</v>
      </c>
      <c r="F48" s="41" t="s">
        <v>301</v>
      </c>
      <c r="G48" s="49" t="s">
        <v>123</v>
      </c>
      <c r="H48" s="41" t="s">
        <v>127</v>
      </c>
      <c r="I48" s="41"/>
      <c r="J48" s="41" t="s">
        <v>117</v>
      </c>
      <c r="K48" s="41"/>
    </row>
    <row r="49" spans="1:11">
      <c r="A49" s="45" t="s">
        <v>28</v>
      </c>
      <c r="B49" s="41" t="s">
        <v>105</v>
      </c>
      <c r="C49" s="41">
        <v>1</v>
      </c>
      <c r="D49" s="41" t="s">
        <v>302</v>
      </c>
      <c r="E49" s="46" t="s">
        <v>16</v>
      </c>
      <c r="F49" s="41" t="s">
        <v>303</v>
      </c>
      <c r="G49" s="43" t="s">
        <v>117</v>
      </c>
      <c r="H49" s="41"/>
      <c r="I49" s="41"/>
      <c r="J49" s="41" t="s">
        <v>117</v>
      </c>
      <c r="K49" s="41"/>
    </row>
    <row r="50" spans="1:11">
      <c r="A50" s="40" t="s">
        <v>35</v>
      </c>
      <c r="B50" s="41" t="s">
        <v>61</v>
      </c>
      <c r="C50" s="41">
        <v>1</v>
      </c>
      <c r="D50" s="41" t="s">
        <v>304</v>
      </c>
      <c r="E50" s="46" t="s">
        <v>16</v>
      </c>
      <c r="F50" s="41" t="s">
        <v>305</v>
      </c>
      <c r="G50" s="49" t="s">
        <v>123</v>
      </c>
      <c r="H50" s="41" t="s">
        <v>127</v>
      </c>
      <c r="I50" s="41"/>
      <c r="J50" s="41" t="s">
        <v>117</v>
      </c>
      <c r="K50" s="41"/>
    </row>
    <row r="51" spans="1:11">
      <c r="A51" s="40" t="s">
        <v>35</v>
      </c>
      <c r="B51" s="41" t="s">
        <v>62</v>
      </c>
      <c r="C51" s="41">
        <v>1</v>
      </c>
      <c r="D51" s="41" t="s">
        <v>306</v>
      </c>
      <c r="E51" s="46" t="s">
        <v>16</v>
      </c>
      <c r="F51" s="41" t="s">
        <v>132</v>
      </c>
      <c r="G51" s="49" t="s">
        <v>123</v>
      </c>
      <c r="H51" s="41" t="s">
        <v>307</v>
      </c>
      <c r="I51" s="41"/>
      <c r="J51" s="41" t="s">
        <v>117</v>
      </c>
      <c r="K51" s="41"/>
    </row>
    <row r="52" spans="1:11">
      <c r="A52" s="40" t="s">
        <v>35</v>
      </c>
      <c r="B52" s="41" t="s">
        <v>63</v>
      </c>
      <c r="C52" s="41">
        <v>1</v>
      </c>
      <c r="D52" s="41" t="s">
        <v>308</v>
      </c>
      <c r="E52" s="42" t="s">
        <v>18</v>
      </c>
      <c r="F52" s="41"/>
      <c r="G52" s="43" t="s">
        <v>117</v>
      </c>
      <c r="H52" s="41"/>
      <c r="I52" s="41"/>
      <c r="J52" s="41" t="s">
        <v>117</v>
      </c>
      <c r="K52" s="41"/>
    </row>
    <row r="53" spans="1:11">
      <c r="A53" s="47" t="s">
        <v>41</v>
      </c>
      <c r="B53" s="41" t="s">
        <v>93</v>
      </c>
      <c r="C53" s="41">
        <v>1</v>
      </c>
      <c r="D53" s="41" t="s">
        <v>309</v>
      </c>
      <c r="E53" s="46" t="s">
        <v>16</v>
      </c>
      <c r="F53" s="41" t="s">
        <v>225</v>
      </c>
      <c r="G53" s="43" t="s">
        <v>117</v>
      </c>
      <c r="H53" s="41"/>
      <c r="I53" s="41"/>
      <c r="J53" s="41" t="s">
        <v>117</v>
      </c>
      <c r="K53" s="41"/>
    </row>
    <row r="54" spans="1:11">
      <c r="A54" s="40" t="s">
        <v>35</v>
      </c>
      <c r="B54" s="41" t="s">
        <v>64</v>
      </c>
      <c r="C54" s="41">
        <v>1</v>
      </c>
      <c r="D54" s="41" t="s">
        <v>310</v>
      </c>
      <c r="E54" s="46" t="s">
        <v>16</v>
      </c>
      <c r="F54" s="41" t="s">
        <v>210</v>
      </c>
      <c r="G54" s="49" t="s">
        <v>123</v>
      </c>
      <c r="H54" s="41" t="s">
        <v>127</v>
      </c>
      <c r="I54" s="41"/>
      <c r="J54" s="41" t="s">
        <v>117</v>
      </c>
      <c r="K54" s="41"/>
    </row>
    <row r="55" spans="1:11">
      <c r="A55" s="47" t="s">
        <v>41</v>
      </c>
      <c r="B55" s="41" t="s">
        <v>94</v>
      </c>
      <c r="C55" s="41">
        <v>1</v>
      </c>
      <c r="D55" s="41" t="s">
        <v>311</v>
      </c>
      <c r="E55" s="46" t="s">
        <v>16</v>
      </c>
      <c r="F55" s="41" t="s">
        <v>312</v>
      </c>
      <c r="G55" s="43" t="s">
        <v>117</v>
      </c>
      <c r="H55" s="41"/>
      <c r="I55" s="41"/>
      <c r="J55" s="41" t="s">
        <v>117</v>
      </c>
      <c r="K55" s="41"/>
    </row>
    <row r="56" spans="1:11">
      <c r="A56" s="47" t="s">
        <v>41</v>
      </c>
      <c r="B56" s="41" t="s">
        <v>95</v>
      </c>
      <c r="C56" s="41">
        <v>1</v>
      </c>
      <c r="D56" s="41" t="s">
        <v>313</v>
      </c>
      <c r="E56" s="46" t="s">
        <v>16</v>
      </c>
      <c r="F56" s="41" t="s">
        <v>210</v>
      </c>
      <c r="G56" s="43" t="s">
        <v>117</v>
      </c>
      <c r="H56" s="41"/>
      <c r="I56" s="41"/>
      <c r="J56" s="41" t="s">
        <v>117</v>
      </c>
      <c r="K56" s="41"/>
    </row>
    <row r="57" spans="1:11">
      <c r="A57" s="44" t="s">
        <v>37</v>
      </c>
      <c r="B57" s="41" t="s">
        <v>79</v>
      </c>
      <c r="C57" s="41">
        <v>1</v>
      </c>
      <c r="D57" s="41" t="s">
        <v>314</v>
      </c>
      <c r="E57" s="46" t="s">
        <v>16</v>
      </c>
      <c r="F57" s="41" t="s">
        <v>299</v>
      </c>
      <c r="G57" s="49" t="s">
        <v>123</v>
      </c>
      <c r="H57" s="41" t="s">
        <v>315</v>
      </c>
      <c r="I57" s="41"/>
      <c r="J57" s="41" t="s">
        <v>117</v>
      </c>
      <c r="K57" s="41"/>
    </row>
    <row r="58" spans="1:11">
      <c r="A58" s="47" t="s">
        <v>41</v>
      </c>
      <c r="B58" s="41" t="s">
        <v>96</v>
      </c>
      <c r="C58" s="41">
        <v>1</v>
      </c>
      <c r="D58" s="41" t="s">
        <v>316</v>
      </c>
      <c r="E58" s="46" t="s">
        <v>16</v>
      </c>
      <c r="F58" s="41" t="s">
        <v>158</v>
      </c>
      <c r="G58" s="43" t="s">
        <v>117</v>
      </c>
      <c r="H58" s="41"/>
      <c r="I58" s="41"/>
      <c r="J58" s="41" t="s">
        <v>117</v>
      </c>
      <c r="K58" s="41"/>
    </row>
    <row r="59" spans="1:11">
      <c r="A59" s="48" t="s">
        <v>39</v>
      </c>
      <c r="B59" s="41" t="s">
        <v>84</v>
      </c>
      <c r="C59" s="41">
        <v>1</v>
      </c>
      <c r="D59" s="41" t="s">
        <v>317</v>
      </c>
      <c r="E59" s="46" t="s">
        <v>16</v>
      </c>
      <c r="F59" s="41" t="s">
        <v>178</v>
      </c>
      <c r="G59" s="49" t="s">
        <v>123</v>
      </c>
      <c r="H59" s="41" t="s">
        <v>318</v>
      </c>
      <c r="I59" s="41"/>
      <c r="J59" s="41" t="s">
        <v>117</v>
      </c>
      <c r="K59" s="41"/>
    </row>
    <row r="60" spans="1:11">
      <c r="A60" s="47" t="s">
        <v>41</v>
      </c>
      <c r="B60" s="41" t="s">
        <v>97</v>
      </c>
      <c r="C60" s="41">
        <v>1</v>
      </c>
      <c r="D60" s="41" t="s">
        <v>319</v>
      </c>
      <c r="E60" s="46" t="s">
        <v>16</v>
      </c>
      <c r="F60" s="41" t="s">
        <v>214</v>
      </c>
      <c r="G60" s="43" t="s">
        <v>117</v>
      </c>
      <c r="H60" s="41"/>
      <c r="I60" s="41"/>
      <c r="J60" s="41" t="s">
        <v>117</v>
      </c>
      <c r="K60" s="41"/>
    </row>
    <row r="61" spans="1:11">
      <c r="A61" s="48" t="s">
        <v>39</v>
      </c>
      <c r="B61" s="41" t="s">
        <v>85</v>
      </c>
      <c r="C61" s="41">
        <v>1</v>
      </c>
      <c r="D61" s="41" t="s">
        <v>320</v>
      </c>
      <c r="E61" s="46" t="s">
        <v>16</v>
      </c>
      <c r="F61" s="41" t="s">
        <v>148</v>
      </c>
      <c r="G61" s="49" t="s">
        <v>123</v>
      </c>
      <c r="H61" s="41"/>
      <c r="I61" s="41"/>
      <c r="J61" s="41" t="s">
        <v>117</v>
      </c>
      <c r="K61" s="41"/>
    </row>
    <row r="62" spans="1:11">
      <c r="A62" s="47" t="s">
        <v>41</v>
      </c>
      <c r="B62" s="41" t="s">
        <v>98</v>
      </c>
      <c r="C62" s="41">
        <v>1</v>
      </c>
      <c r="D62" s="41" t="s">
        <v>321</v>
      </c>
      <c r="E62" s="46" t="s">
        <v>16</v>
      </c>
      <c r="F62" s="41" t="s">
        <v>256</v>
      </c>
      <c r="G62" s="43" t="s">
        <v>117</v>
      </c>
      <c r="H62" s="41"/>
      <c r="I62" s="41"/>
      <c r="J62" s="41" t="s">
        <v>117</v>
      </c>
      <c r="K62" s="41"/>
    </row>
    <row r="63" spans="1:11">
      <c r="A63" s="48" t="s">
        <v>39</v>
      </c>
      <c r="B63" s="41" t="s">
        <v>86</v>
      </c>
      <c r="C63" s="41">
        <v>1</v>
      </c>
      <c r="D63" s="41" t="s">
        <v>322</v>
      </c>
      <c r="E63" s="46" t="s">
        <v>16</v>
      </c>
      <c r="F63" s="41" t="s">
        <v>229</v>
      </c>
      <c r="G63" s="49" t="s">
        <v>123</v>
      </c>
      <c r="H63" s="41"/>
      <c r="I63" s="41"/>
      <c r="J63" s="41" t="s">
        <v>117</v>
      </c>
      <c r="K63" s="41"/>
    </row>
    <row r="64" spans="1:11">
      <c r="A64" s="40" t="s">
        <v>35</v>
      </c>
      <c r="B64" s="41" t="s">
        <v>65</v>
      </c>
      <c r="C64" s="41">
        <v>1</v>
      </c>
      <c r="D64" s="41" t="s">
        <v>323</v>
      </c>
      <c r="E64" s="46" t="s">
        <v>16</v>
      </c>
      <c r="F64" s="41" t="s">
        <v>192</v>
      </c>
      <c r="G64" s="43" t="s">
        <v>117</v>
      </c>
      <c r="H64" s="41"/>
      <c r="I64" s="41"/>
      <c r="J64" s="41" t="s">
        <v>117</v>
      </c>
      <c r="K64" s="41"/>
    </row>
    <row r="65" spans="1:11">
      <c r="A65" s="40" t="s">
        <v>35</v>
      </c>
      <c r="B65" s="41" t="s">
        <v>66</v>
      </c>
      <c r="C65" s="41">
        <v>1</v>
      </c>
      <c r="D65" s="41" t="s">
        <v>324</v>
      </c>
      <c r="E65" s="51" t="s">
        <v>19</v>
      </c>
      <c r="F65" s="41" t="s">
        <v>325</v>
      </c>
      <c r="G65" s="43" t="s">
        <v>117</v>
      </c>
      <c r="H65" s="41"/>
      <c r="I65" s="41" t="s">
        <v>326</v>
      </c>
      <c r="J65" s="41" t="s">
        <v>173</v>
      </c>
      <c r="K65" s="41"/>
    </row>
    <row r="66" spans="1:11">
      <c r="A66" s="44" t="s">
        <v>37</v>
      </c>
      <c r="B66" s="41" t="s">
        <v>80</v>
      </c>
      <c r="C66" s="41">
        <v>1</v>
      </c>
      <c r="D66" s="41" t="s">
        <v>327</v>
      </c>
      <c r="E66" s="42" t="s">
        <v>18</v>
      </c>
      <c r="F66" s="41"/>
      <c r="G66" s="43" t="s">
        <v>117</v>
      </c>
      <c r="H66" s="41"/>
      <c r="I66" s="41"/>
      <c r="J66" s="41" t="s">
        <v>117</v>
      </c>
      <c r="K66" s="41"/>
    </row>
    <row r="67" spans="1:11">
      <c r="A67" s="45" t="s">
        <v>28</v>
      </c>
      <c r="B67" s="41" t="s">
        <v>106</v>
      </c>
      <c r="C67" s="41">
        <v>1</v>
      </c>
      <c r="D67" s="41" t="s">
        <v>328</v>
      </c>
      <c r="E67" s="46" t="s">
        <v>16</v>
      </c>
      <c r="F67" s="41" t="s">
        <v>203</v>
      </c>
      <c r="G67" s="43" t="s">
        <v>117</v>
      </c>
      <c r="H67" s="41"/>
      <c r="I67" s="41"/>
      <c r="J67" s="41" t="s">
        <v>117</v>
      </c>
      <c r="K67" s="41"/>
    </row>
    <row r="68" spans="1:11">
      <c r="A68" s="45" t="s">
        <v>28</v>
      </c>
      <c r="B68" s="41" t="s">
        <v>107</v>
      </c>
      <c r="C68" s="41">
        <v>1</v>
      </c>
      <c r="D68" s="41" t="s">
        <v>329</v>
      </c>
      <c r="E68" s="46" t="s">
        <v>16</v>
      </c>
      <c r="F68" s="41" t="s">
        <v>231</v>
      </c>
      <c r="G68" s="43" t="s">
        <v>117</v>
      </c>
      <c r="H68" s="41"/>
      <c r="I68" s="41"/>
      <c r="J68" s="41" t="s">
        <v>117</v>
      </c>
      <c r="K68" s="41"/>
    </row>
    <row r="69" spans="1:11">
      <c r="A69" s="47" t="s">
        <v>41</v>
      </c>
      <c r="B69" s="41" t="s">
        <v>99</v>
      </c>
      <c r="C69" s="41">
        <v>1</v>
      </c>
      <c r="D69" s="41" t="s">
        <v>330</v>
      </c>
      <c r="E69" s="46" t="s">
        <v>16</v>
      </c>
      <c r="F69" s="41" t="s">
        <v>224</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tabSelected="1" workbookViewId="0">
      <pane xSplit="3" topLeftCell="D16" activePane="topRight" state="frozen"/>
      <selection pane="topRight" activeCell="A27" sqref="A27:XFD27"/>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2"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331</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214</v>
      </c>
      <c r="G3" s="49" t="s">
        <v>123</v>
      </c>
      <c r="H3" s="41" t="s">
        <v>332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220</v>
      </c>
      <c r="G6" s="49" t="s">
        <v>123</v>
      </c>
      <c r="H6" s="41" t="s">
        <v>333</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214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214</v>
      </c>
      <c r="G9" s="49" t="s">
        <v>123</v>
      </c>
      <c r="H9" s="41" t="s">
        <v>334</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229</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247</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336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297</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51" t="s">
        <v>19</v>
      </c>
      <c r="F18" s="41" t="s">
        <v>337</v>
      </c>
      <c r="G18" s="43" t="s">
        <v>117</v>
      </c>
      <c r="H18" s="41" t="s">
        <v>338</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226</v>
      </c>
      <c r="G19" s="49" t="s">
        <v>123</v>
      </c>
      <c r="H19" s="41" t="s">
        <v>339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220</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209</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340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209</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214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203</v>
      </c>
      <c r="G27" s="43" t="s">
        <v>117</v>
      </c>
      <c r="H27" s="41" t="s">
        <v>341</v>
      </c>
      <c r="I27" s="41" t="s">
        <v>342</v>
      </c>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178</v>
      </c>
      <c r="G29" s="49" t="s">
        <v>123</v>
      </c>
      <c r="H29" s="41" t="s">
        <v>343</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214</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344</v>
      </c>
      <c r="G34" s="49" t="s">
        <v>123</v>
      </c>
      <c r="H34" s="41" t="s">
        <v>345</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346</v>
      </c>
      <c r="G35" s="49" t="s">
        <v>123</v>
      </c>
      <c r="H35" s="41" t="s">
        <v>347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214</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218</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348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214</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178</v>
      </c>
      <c r="G44" s="49" t="s">
        <v>123</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178</v>
      </c>
      <c r="G45" s="49"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209</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301</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349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350</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351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203</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352</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312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353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305</v>
      </c>
      <c r="G57" s="49" t="s">
        <v>123</v>
      </c>
      <c r="H57" s="41" t="s">
        <v>315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214</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299</v>
      </c>
      <c r="G59" s="49" t="s">
        <v>123</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297</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354</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229</v>
      </c>
      <c r="G63" s="49" t="s">
        <v>123</v>
      </c>
      <c r="H63" s="41" t="s">
        <v>354</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355</v>
      </c>
      <c r="G65" s="43" t="s">
        <v>117</v>
      </c>
      <c r="H65" s="41"/>
      <c r="I65" s="41" t="s">
        <v>356</v>
      </c>
      <c r="J65" s="41" t="s">
        <v>173</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214</v>
      </c>
      <c r="G66" s="49" t="s">
        <v>123</v>
      </c>
      <c r="H66" s="41" t="s">
        <v>357</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214</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231</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224</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41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226</v>
      </c>
      <c r="G2" s="49" t="s">
        <v>123</v>
      </c>
      <c r="H2" s="41" t="s">
        <v>358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192</v>
      </c>
      <c r="G3" s="49" t="s">
        <v>123</v>
      </c>
      <c r="H3" s="41" t="s">
        <v>359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360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312</v>
      </c>
      <c r="G6" s="49" t="s">
        <v>123</v>
      </c>
      <c r="H6" s="41" t="s">
        <v>361</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226</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312</v>
      </c>
      <c r="G9" s="49" t="s">
        <v>123</v>
      </c>
      <c r="H9" s="41" t="s">
        <v>362</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353</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363</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301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364</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312</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312</v>
      </c>
      <c r="G17" s="49" t="s">
        <v>123</v>
      </c>
      <c r="H17" s="41" t="s">
        <v>365</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250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205</v>
      </c>
      <c r="G19" s="49" t="s">
        <v>123</v>
      </c>
      <c r="H19" s="41" t="s">
        <v>366</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256</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288</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192</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312</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312</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363</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226</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312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336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256</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363</v>
      </c>
      <c r="G34" s="49" t="s">
        <v>123</v>
      </c>
      <c r="H34" s="41" t="s">
        <v>367</v>
      </c>
      <c r="I34" s="41">
        <v>4578</v>
      </c>
      <c r="J34" s="41" t="s">
        <v>123</v>
      </c>
      <c r="K34" s="41" t="s">
        <v>368</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369</v>
      </c>
      <c r="G35" s="49" t="s">
        <v>123</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312</v>
      </c>
      <c r="G36" s="49" t="s">
        <v>123</v>
      </c>
      <c r="H36" s="41" t="s">
        <v>370</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301</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371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363</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312</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301</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301</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349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312</v>
      </c>
      <c r="G50" s="49" t="s">
        <v>123</v>
      </c>
      <c r="H50" s="41" t="s">
        <v>372</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208</v>
      </c>
      <c r="G51" s="49" t="s">
        <v>123</v>
      </c>
      <c r="H51" s="41" t="s">
        <v>373</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374</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352</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375</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363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226</v>
      </c>
      <c r="G57" s="49" t="s">
        <v>123</v>
      </c>
      <c r="H57" s="41" t="s">
        <v>376</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250</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377</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301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336</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226</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208</v>
      </c>
      <c r="G64" s="43" t="s">
        <v>117</v>
      </c>
      <c r="H64" s="41"/>
      <c r="I64" s="41" t="s">
        <v>378</v>
      </c>
      <c r="J64" s="41" t="s">
        <v>123</v>
      </c>
      <c r="K64" s="41" t="s">
        <v>379</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380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312</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231</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381</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382</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335</v>
      </c>
      <c r="G3" s="49" t="s">
        <v>123</v>
      </c>
      <c r="H3" s="41" t="s">
        <v>383</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369</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384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223</v>
      </c>
      <c r="G9" s="49" t="s">
        <v>123</v>
      </c>
      <c r="H9" s="41" t="s">
        <v>385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386</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387</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388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389</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387</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388</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388</v>
      </c>
      <c r="G17" s="49" t="s">
        <v>123</v>
      </c>
      <c r="H17" s="41" t="s">
        <v>365</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387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205</v>
      </c>
      <c r="G19" s="49" t="s">
        <v>123</v>
      </c>
      <c r="H19" s="41" t="s">
        <v>390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349</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387</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303</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387</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388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335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391</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392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303</v>
      </c>
      <c r="G29" s="43" t="s">
        <v>117</v>
      </c>
      <c r="H29" s="41"/>
      <c r="I29" s="41" t="s">
        <v>393</v>
      </c>
      <c r="J29" s="41" t="s">
        <v>123</v>
      </c>
      <c r="K29" s="41" t="s">
        <v>394</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395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396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387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387</v>
      </c>
      <c r="G34" s="49" t="s">
        <v>123</v>
      </c>
      <c r="H34" s="41" t="s">
        <v>397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369</v>
      </c>
      <c r="G35" s="49" t="s">
        <v>123</v>
      </c>
      <c r="H35" s="41" t="s">
        <v>398</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335</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377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395</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399</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303</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391</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388</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349</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352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392</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400</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335</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352</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386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369</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402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223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391</v>
      </c>
      <c r="G57" s="49" t="s">
        <v>123</v>
      </c>
      <c r="H57" s="41" t="s">
        <v>403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335</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392</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404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377</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392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377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387</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405</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388</v>
      </c>
      <c r="G66" s="49" t="s">
        <v>123</v>
      </c>
      <c r="H66" s="41" t="s">
        <v>406</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352</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407</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247</v>
      </c>
      <c r="G2" s="49" t="s">
        <v>123</v>
      </c>
      <c r="H2" s="41" t="s">
        <v>408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205</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409</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410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254</v>
      </c>
      <c r="G9" s="49" t="s">
        <v>123</v>
      </c>
      <c r="H9" s="41" t="s">
        <v>411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402</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254</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389</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412</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413</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205</v>
      </c>
      <c r="G17" s="49" t="s">
        <v>123</v>
      </c>
      <c r="H17" s="41" t="s">
        <v>365</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402</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414</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415</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416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254</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418</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410</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419</v>
      </c>
      <c r="G34" s="49" t="s">
        <v>123</v>
      </c>
      <c r="H34" s="41" t="s">
        <v>420</v>
      </c>
      <c r="I34" s="41" t="s">
        <v>421</v>
      </c>
      <c r="J34" s="41" t="s">
        <v>123</v>
      </c>
      <c r="K34" s="41" t="s">
        <v>422</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381</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205</v>
      </c>
      <c r="G36" s="49" t="s">
        <v>123</v>
      </c>
      <c r="H36" s="41" t="s">
        <v>423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254</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254</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417</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424</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416</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425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413</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426</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389</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205</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402</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427</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389</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410</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410</v>
      </c>
      <c r="G57" s="49" t="s">
        <v>123</v>
      </c>
      <c r="H57" s="41" t="s">
        <v>428</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414</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254</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389</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425</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247</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427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254</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429</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205</v>
      </c>
      <c r="G66" s="49" t="s">
        <v>123</v>
      </c>
      <c r="H66" s="41" t="s">
        <v>430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431</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432</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433</v>
      </c>
      <c r="G3" s="49" t="s">
        <v>123</v>
      </c>
      <c r="H3" s="41" t="s">
        <v>359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434</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412</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201</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434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419</v>
      </c>
      <c r="G9" s="49" t="s">
        <v>123</v>
      </c>
      <c r="H9" s="41" t="s">
        <v>435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436</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413</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413</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201</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413</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42" t="s">
        <v>18</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414</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201</v>
      </c>
      <c r="G17" s="49" t="s">
        <v>123</v>
      </c>
      <c r="H17" s="41" t="s">
        <v>437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438</v>
      </c>
      <c r="G18" s="49"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414</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439</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413</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426</v>
      </c>
      <c r="G22" s="49"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412</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201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412</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418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9" t="s">
        <v>123</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440</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441</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434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414</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418</v>
      </c>
      <c r="G34" s="49" t="s">
        <v>123</v>
      </c>
      <c r="H34" s="41" t="s">
        <v>442</v>
      </c>
      <c r="I34" s="41" t="s">
        <v>443</v>
      </c>
      <c r="J34" s="41" t="s">
        <v>123</v>
      </c>
      <c r="K34" s="41" t="s">
        <v>444</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434</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201</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419</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418</v>
      </c>
      <c r="G38" s="43" t="s">
        <v>117</v>
      </c>
      <c r="H38" s="41" t="s">
        <v>445</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446</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446</v>
      </c>
      <c r="G41" s="49"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201</v>
      </c>
      <c r="G42" s="43" t="s">
        <v>117</v>
      </c>
      <c r="H42" s="41" t="s">
        <v>447</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426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438</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412</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412</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413</v>
      </c>
      <c r="G48" s="49" t="s">
        <v>123</v>
      </c>
      <c r="H48" s="41" t="s">
        <v>448</v>
      </c>
      <c r="I48" s="41" t="s">
        <v>449</v>
      </c>
      <c r="J48" s="41" t="s">
        <v>123</v>
      </c>
      <c r="K48" s="41" t="s">
        <v>450</v>
      </c>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413</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434</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426</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436</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438</v>
      </c>
      <c r="G53" s="49"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446</v>
      </c>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446</v>
      </c>
      <c r="G55" s="49"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451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452</v>
      </c>
      <c r="G57" s="49" t="s">
        <v>123</v>
      </c>
      <c r="H57" s="41" t="s">
        <v>453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454</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446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432</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419</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413</v>
      </c>
      <c r="G62" s="49"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414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433</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405</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413</v>
      </c>
      <c r="G66" s="49" t="s">
        <v>123</v>
      </c>
      <c r="H66" s="41" t="s">
        <v>455</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419</v>
      </c>
      <c r="G69" s="43" t="s">
        <v>117</v>
      </c>
      <c r="H69" s="41" t="s">
        <v>456</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52" t="s">
        <v>17</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457</v>
      </c>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52" t="s">
        <v>17</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412</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458</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457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52" t="s">
        <v>17</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457</v>
      </c>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52" t="s">
        <v>17</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52" t="s">
        <v>17</v>
      </c>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52" t="s">
        <v>17</v>
      </c>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52" t="s">
        <v>17</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52" t="s">
        <v>17</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457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52" t="s">
        <v>17</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52" t="s">
        <v>17</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457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52" t="s">
        <v>17</v>
      </c>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52" t="s">
        <v>17</v>
      </c>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459</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52" t="s">
        <v>17</v>
      </c>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52" t="s">
        <v>17</v>
      </c>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52" t="s">
        <v>17</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17</v>
      </c>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459</v>
      </c>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2" t="s">
        <v>17</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52" t="s">
        <v>17</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52" t="s">
        <v>17</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52" t="s">
        <v>17</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52" t="s">
        <v>17</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459</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52" t="s">
        <v>17</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460</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457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52" t="s">
        <v>17</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52" t="s">
        <v>17</v>
      </c>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460</v>
      </c>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2" t="s">
        <v>17</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52" t="s">
        <v>17</v>
      </c>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461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457</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460</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52" t="s">
        <v>17</v>
      </c>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52" t="s">
        <v>17</v>
      </c>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52" t="s">
        <v>17</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52" t="s">
        <v>17</v>
      </c>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2" t="s">
        <v>17</v>
      </c>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52" t="s">
        <v>17</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2" t="s">
        <v>17</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52" t="s">
        <v>17</v>
      </c>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52" t="s">
        <v>17</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458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52" t="s">
        <v>17</v>
      </c>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xml:space="preserve">Débora Laize Lampert Gnass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462</v>
      </c>
      <c r="G1" s="39" t="s">
        <v>112</v>
      </c>
      <c r="H1" s="39" t="s">
        <v>113</v>
      </c>
      <c r="I1" s="39" t="s">
        <v>114</v>
      </c>
      <c r="J1" s="39" t="s">
        <v>463</v>
      </c>
      <c r="K1" s="39" t="s">
        <v>116</v>
      </c>
    </row>
    <row r="2" spans="1:11">
      <c r="A2" s="40" t="s">
        <v>35</v>
      </c>
      <c r="B2" s="41" t="s">
        <v>464</v>
      </c>
      <c r="C2" s="41" t="s">
        <v>465</v>
      </c>
      <c r="D2" s="41" t="s">
        <v>466</v>
      </c>
      <c r="E2" s="41" t="s">
        <v>118</v>
      </c>
      <c r="F2" s="41" t="s">
        <v>467</v>
      </c>
      <c r="G2" s="41" t="s">
        <v>123</v>
      </c>
      <c r="H2" s="41" t="s">
        <v>468</v>
      </c>
      <c r="I2" s="41"/>
      <c r="J2" s="41" t="s">
        <v>117</v>
      </c>
      <c r="K2" s="41"/>
    </row>
    <row r="3" spans="1:11">
      <c r="A3" s="40" t="s">
        <v>35</v>
      </c>
      <c r="B3" s="41" t="s">
        <v>59</v>
      </c>
      <c r="C3" s="41" t="s">
        <v>465</v>
      </c>
      <c r="D3" s="41" t="s">
        <v>296</v>
      </c>
      <c r="E3" s="41" t="s">
        <v>469</v>
      </c>
      <c r="F3" s="41" t="s">
        <v>470</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2025-08-08T11:10:46Z</dcterms:created>
  <dcterms:modified xsi:type="dcterms:W3CDTF">2025-08-11T20:18:13Z</dcterms:modified>
  <cp:category/>
  <cp:contentStatus/>
</cp:coreProperties>
</file>