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xr:revisionPtr revIDLastSave="5" documentId="11_12A2A309B0ADBD82A32C7DB0CC0B2900028AA39D" xr6:coauthVersionLast="47" xr6:coauthVersionMax="47" xr10:uidLastSave="{56F2C96A-C4A7-4F43-A715-8A95994B94F7}"/>
  <bookViews>
    <workbookView xWindow="0" yWindow="0" windowWidth="0" windowHeight="0" firstSheet="1" activeTab="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0" i="5" l="1"/>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M15" i="2" a="1"/>
  <c r="M15" i="2"/>
  <c r="L15" i="2" a="1"/>
  <c r="L15" i="2"/>
  <c r="K15" i="2" a="1"/>
  <c r="K15"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H4" i="1"/>
  <c r="F4" i="1"/>
  <c r="D4" i="1"/>
  <c r="B4" i="1"/>
  <c r="H3" i="1"/>
  <c r="F3" i="1"/>
  <c r="D3" i="1"/>
  <c r="B3" i="1"/>
  <c r="H2" i="1"/>
  <c r="F2" i="1"/>
  <c r="D2" i="1"/>
  <c r="B2" i="1"/>
  <c r="B5" i="1" l="1"/>
  <c r="M2" i="1"/>
  <c r="J2" i="1"/>
  <c r="C2" i="1"/>
  <c r="D5" i="1"/>
  <c r="N2" i="1"/>
  <c r="E2" i="1"/>
  <c r="F5" i="1"/>
  <c r="O2" i="1"/>
  <c r="G2" i="1"/>
  <c r="H5" i="1"/>
  <c r="I5" i="1" s="1"/>
  <c r="I2" i="1"/>
  <c r="M3" i="1"/>
  <c r="J3" i="1"/>
  <c r="C3" i="1"/>
  <c r="N3" i="1"/>
  <c r="E3" i="1"/>
  <c r="O3" i="1"/>
  <c r="G3" i="1"/>
  <c r="I3" i="1"/>
  <c r="M4" i="1"/>
  <c r="J4" i="1"/>
  <c r="C4" i="1"/>
  <c r="N4" i="1"/>
  <c r="E4" i="1"/>
  <c r="O4" i="1"/>
  <c r="G4" i="1"/>
  <c r="I4" i="1"/>
  <c r="C10" i="1"/>
  <c r="C11" i="1"/>
  <c r="C12" i="1"/>
  <c r="B22" i="1"/>
  <c r="C17" i="1"/>
  <c r="D22" i="1"/>
  <c r="E17" i="1"/>
  <c r="F22" i="1"/>
  <c r="G17" i="1"/>
  <c r="C18" i="1"/>
  <c r="E18" i="1"/>
  <c r="G18" i="1"/>
  <c r="C19" i="1"/>
  <c r="E19" i="1"/>
  <c r="G19" i="1"/>
  <c r="C20" i="1"/>
  <c r="E20" i="1"/>
  <c r="G20" i="1"/>
  <c r="C21" i="1"/>
  <c r="E21" i="1"/>
  <c r="G21" i="1"/>
  <c r="G22" i="1" l="1"/>
  <c r="E22" i="1"/>
  <c r="C22" i="1"/>
  <c r="G5" i="1"/>
  <c r="E5" i="1"/>
  <c r="J5" i="1"/>
  <c r="C5" i="1"/>
</calcChain>
</file>

<file path=xl/sharedStrings.xml><?xml version="1.0" encoding="utf-8"?>
<sst xmlns="http://schemas.openxmlformats.org/spreadsheetml/2006/main" count="1594" uniqueCount="293">
  <si>
    <t>Formulário</t>
  </si>
  <si>
    <t>Enviados</t>
  </si>
  <si>
    <t>%</t>
  </si>
  <si>
    <t>Atrasados</t>
  </si>
  <si>
    <t>Sem Técnico</t>
  </si>
  <si>
    <t>Duplicado</t>
  </si>
  <si>
    <t>Total</t>
  </si>
  <si>
    <t>Formulários </t>
  </si>
  <si>
    <t>Enviado </t>
  </si>
  <si>
    <t>Atrasado </t>
  </si>
  <si>
    <t>Sem Téc </t>
  </si>
  <si>
    <t>1 - Município</t>
  </si>
  <si>
    <t>  1 - Município </t>
  </si>
  <si>
    <t>2 - UVR</t>
  </si>
  <si>
    <t>  2 - UVR </t>
  </si>
  <si>
    <t>3 - Empreendimento</t>
  </si>
  <si>
    <t>  3 - Empreendimento </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</si>
  <si>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</si>
  <si>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</si>
  <si>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</si>
  <si>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</si>
  <si>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</si>
  <si>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</si>
  <si>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</si>
  <si>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</si>
  <si>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</si>
  <si>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</si>
  <si>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</si>
  <si>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</si>
  <si>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</si>
  <si>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</si>
  <si>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</si>
  <si>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</si>
  <si>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</si>
  <si>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</si>
  <si>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</si>
  <si>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</si>
  <si>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</si>
  <si>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</si>
  <si>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Ouro Verde do Oeste</t>
  </si>
  <si>
    <t>Matelândia</t>
  </si>
  <si>
    <t>Palotina</t>
  </si>
  <si>
    <t>Medianeira</t>
  </si>
  <si>
    <t>Quatro Pontes</t>
  </si>
  <si>
    <t>Santa Terezinha de Itaipu</t>
  </si>
  <si>
    <t>Terra Roxa</t>
  </si>
  <si>
    <t>São Miguel do Iguaçu</t>
  </si>
  <si>
    <t>Toledo</t>
  </si>
  <si>
    <t>Serranopolis do Iguaçu</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</si>
  <si>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</si>
  <si>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</si>
  <si>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</si>
  <si>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</si>
  <si>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</si>
  <si>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</si>
  <si>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</si>
  <si>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</si>
  <si>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</si>
  <si>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</si>
  <si>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</si>
  <si>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</si>
  <si>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</si>
  <si>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</si>
  <si>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</si>
  <si>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</si>
  <si>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</si>
  <si>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</si>
  <si>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</si>
  <si>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</si>
  <si>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</si>
  <si>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</si>
  <si>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</si>
  <si>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</si>
  <si>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</si>
  <si>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</si>
  <si>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</si>
  <si>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</si>
  <si>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</si>
  <si>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</si>
  <si>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</si>
  <si>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</si>
  <si>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</si>
  <si>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</si>
  <si>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</si>
  <si>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</si>
  <si>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</si>
  <si>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</si>
  <si>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</si>
  <si>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</si>
  <si>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</si>
  <si>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</si>
  <si>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</si>
  <si>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</si>
  <si>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</si>
  <si>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</si>
  <si>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</si>
  <si>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</si>
  <si>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</si>
  <si>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</si>
  <si>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</si>
  <si>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</si>
  <si>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</si>
  <si>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ok</t>
  </si>
  <si>
    <t>Marcos Gabriel Franciosi Borges</t>
  </si>
  <si>
    <t>21/03/2025</t>
  </si>
  <si>
    <t>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</si>
  <si>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</si>
  <si>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</si>
  <si>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</si>
  <si>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</si>
  <si>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</si>
  <si>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</si>
  <si>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</si>
  <si>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</si>
  <si>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</si>
  <si>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</si>
  <si>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10/04/2025, 15/05/2025</t>
  </si>
  <si>
    <t>Gabriela Fernanda Sandri</t>
  </si>
  <si>
    <t>Eduarda Rohden Donasolo</t>
  </si>
  <si>
    <t>Mauricio Pinto de Lima</t>
  </si>
  <si>
    <t xml:space="preserve">Débora Laize Lampert Gnass </t>
  </si>
  <si>
    <t>Cristina Harumi Enokida</t>
  </si>
  <si>
    <t>12/08/2025</t>
  </si>
  <si>
    <t>Está com dificuldade de salvar o rascunho do formulário 1</t>
  </si>
  <si>
    <t>Douglas de Mattia</t>
  </si>
  <si>
    <t>26/02/2025</t>
  </si>
  <si>
    <t>Vanderson Pasetti</t>
  </si>
  <si>
    <t>Bruna Schneider Guimarães</t>
  </si>
  <si>
    <t>19/03/2025</t>
  </si>
  <si>
    <t>Keilla Avezedo</t>
  </si>
  <si>
    <t>10/03/2025</t>
  </si>
  <si>
    <t>Carmen Maria Stein Weiler</t>
  </si>
  <si>
    <t>05/08/2025</t>
  </si>
  <si>
    <t>Thiago Varaschim Cenci</t>
  </si>
  <si>
    <t>15/04/2025</t>
  </si>
  <si>
    <t>Éber Alexandre Nascimento Araújo</t>
  </si>
  <si>
    <t>08/08/2025</t>
  </si>
  <si>
    <t>Andrea Carla Winkelmann</t>
  </si>
  <si>
    <t>corrigir aba 7 (não há compostagem)</t>
  </si>
  <si>
    <t>Lorizete de Andrade</t>
  </si>
  <si>
    <t>Andressa Maia</t>
  </si>
  <si>
    <t>Lucas Correia de Souza</t>
  </si>
  <si>
    <t>Jose Francisco Mariano de Faria Filho</t>
  </si>
  <si>
    <t>Pedro Henrique Mariano de Faria</t>
  </si>
  <si>
    <t>Renata Aparecida de Souza</t>
  </si>
  <si>
    <t>Maria Eduarda dos Santos Arias</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</si>
  <si>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</si>
  <si>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</si>
  <si>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</si>
  <si>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</si>
  <si>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</si>
  <si>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</si>
  <si>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</si>
  <si>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</si>
  <si>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</si>
  <si>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</si>
  <si>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</si>
  <si>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</si>
  <si>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</si>
  <si>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</si>
  <si>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</si>
  <si>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</si>
  <si>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</si>
  <si>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</si>
  <si>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</si>
  <si>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</si>
  <si>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</si>
  <si>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</si>
  <si>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</si>
  <si>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</si>
  <si>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</si>
  <si>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</si>
  <si>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</si>
  <si>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</si>
  <si>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</si>
  <si>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Fernanda Meireles</t>
  </si>
  <si>
    <t>06/08/2025</t>
  </si>
  <si>
    <t>Verificar quanto 1 - Qual a receita anual com essa taxa conforme o balanço anterior?; A prefeitura apoia os catadores com: AINDA não tem contrato, retirar. de resto ok!</t>
  </si>
  <si>
    <t>Luiz Fernando Pereira Barbosa</t>
  </si>
  <si>
    <t>16/04/2025</t>
  </si>
  <si>
    <t>Carolina Eggers</t>
  </si>
  <si>
    <t>31/03/2025</t>
  </si>
  <si>
    <t>formulário ok</t>
  </si>
  <si>
    <t>Ivan Gonçalves da Silva</t>
  </si>
  <si>
    <t>27/03/2025</t>
  </si>
  <si>
    <t>Dorival Manoel Canhete</t>
  </si>
  <si>
    <t>21/08/2025</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</si>
  <si>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</si>
  <si>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</si>
  <si>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</si>
  <si>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</si>
  <si>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</si>
  <si>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</si>
  <si>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</si>
  <si>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</si>
  <si>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</si>
  <si>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</si>
  <si>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</si>
  <si>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</si>
  <si>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</si>
  <si>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</si>
  <si>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</si>
  <si>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</si>
  <si>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</si>
  <si>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</si>
  <si>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</si>
  <si>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</si>
  <si>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</si>
  <si>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</si>
  <si>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</si>
  <si>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</si>
  <si>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</si>
  <si>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12/05/2025</t>
  </si>
  <si>
    <t>Revisar informações financeiras, valores preenchidos muito abaixo do ideal (solicitar a secretária os dados); sim, há diferença entre as coletas; quanto a aba de coelta seletiva: Revisar dias de coleta, não tem como coletar 100 DIAS DENTRO DE UMA SEMANA. onde é realizado a compostagem e a reciclagem de RCC? pois no aterro não tem.</t>
  </si>
  <si>
    <t>ID159; ID158; ID156; ID155; ID145; ID144</t>
  </si>
  <si>
    <t>Deletados 144;145;155;156;158;159</t>
  </si>
  <si>
    <t xml:space="preserve">Suzana Cristina de Almeida </t>
  </si>
  <si>
    <t>29/07/2025</t>
  </si>
  <si>
    <t>revisar: resíduos são pesados; valor das despesas com coletas</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</si>
  <si>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</si>
  <si>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</si>
  <si>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</si>
  <si>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</si>
  <si>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</si>
  <si>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</si>
  <si>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</si>
  <si>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</si>
  <si>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</si>
  <si>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</si>
  <si>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</si>
  <si>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revisar metragens dos ambientes; Esteira de Triagem Elevação (era para ser esteira elevada! já está em correção), mas retirar por favor; </t>
  </si>
  <si>
    <t xml:space="preserve">Foto da cozinha precisa ser incluída </t>
  </si>
  <si>
    <t>09/04/2025</t>
  </si>
  <si>
    <t xml:space="preserve">revisar as fotos, caminhão para semi compactador, </t>
  </si>
  <si>
    <t>07/03/2025</t>
  </si>
  <si>
    <t>10/04/2025, 10/04/2025, 09/05/2025, 10/06/2025</t>
  </si>
  <si>
    <t>11/04/2025</t>
  </si>
  <si>
    <t>20/05/2025</t>
  </si>
  <si>
    <t>22/08/2025</t>
  </si>
  <si>
    <t>10/07/2025</t>
  </si>
  <si>
    <t>06/05/2025</t>
  </si>
  <si>
    <t>corrigir caminhao semi compactador</t>
  </si>
  <si>
    <t>14/04/2025</t>
  </si>
  <si>
    <t>corrigir esteira de triagem elevação</t>
  </si>
  <si>
    <t>corrigir quantidade de elevador de fardo</t>
  </si>
  <si>
    <t>03/07/2025</t>
  </si>
  <si>
    <t>Está ok</t>
  </si>
  <si>
    <t>25/03/2025</t>
  </si>
  <si>
    <t>08/03/2025</t>
  </si>
  <si>
    <t>28/02/2025</t>
  </si>
  <si>
    <t>06/08/2025, 20/08/2025</t>
  </si>
  <si>
    <t>Verificar Equipamentos I - vocês não possuem prensa HORIZONTAL, trocar para VERTICAL. e até onde me lembro uma está quebrada para manutenção, ou não?; esteiras - não possuem esteira de triagem elevada (está como elevação, mas vai ser corrigido), retirar; em outros - mesa de triagem, seria de eletronicos, se tiver mantem, se não, retirar.</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</si>
  <si>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</si>
  <si>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</si>
  <si>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</si>
  <si>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</si>
  <si>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</si>
  <si>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</si>
  <si>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</si>
  <si>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19/08/2025</t>
  </si>
  <si>
    <t>Alterado as fotos</t>
  </si>
  <si>
    <t>Remover ID 195</t>
  </si>
  <si>
    <t>Removido o 195</t>
  </si>
  <si>
    <t xml:space="preserve"> Ajustas a aba 3</t>
  </si>
  <si>
    <t xml:space="preserve">Refazer todas as fotos e tirar no formado horizontal; A área de processamento operacional é coberta? sim, mas as metragens estão incorretas, revisar. o caminhão é semi-compactador trocar. possui Carro de Movimentação de Big Bag, revisar quantidade!! Esteira de Triagem Elevação (aqui é para ser elevada) vocês não  possuem, retirar. </t>
  </si>
  <si>
    <t>ID192; ID191; ID190; ID189; ID171</t>
  </si>
  <si>
    <t>Deletados 171;189;190;191;192</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</si>
  <si>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</si>
  <si>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</si>
  <si>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</si>
  <si>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</si>
  <si>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</si>
  <si>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</si>
  <si>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</si>
  <si>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20/08/2025</t>
  </si>
  <si>
    <t>Corrigir item 3 - administração do empreendimento</t>
  </si>
  <si>
    <t>17/03/2025</t>
  </si>
  <si>
    <t>02/09/2025</t>
  </si>
  <si>
    <t>o alvará é da unidade 06</t>
  </si>
  <si>
    <t>26/03/2025</t>
  </si>
  <si>
    <t>realmente não pagam o INSS?</t>
  </si>
  <si>
    <t>tudo ok</t>
  </si>
  <si>
    <t>atualizar alvará, nova ata de eleição</t>
  </si>
  <si>
    <t>apenas revisar os docs</t>
  </si>
  <si>
    <t>12/06/2025</t>
  </si>
  <si>
    <t>09/05/2025</t>
  </si>
  <si>
    <t xml:space="preserve"> revisar NOME RAZÃO SOCIAL (pois o de vocês é: ASSOCIACAO DOS CATADORES DE MATERIAIS RECICLAVEIS DE TERRA ROXA - ACARTERRA) e o nome FANTASIA  - ACARTERRA. Colocar os documentos, pois não tem nada no sistema!! 6 possuem ensino superior? revisar; </t>
  </si>
  <si>
    <t>ID169; ID168; ID166; ID165; ID149</t>
  </si>
  <si>
    <t>Deletados 149;165;166;168;169</t>
  </si>
  <si>
    <t>Corrigir nome da presidente</t>
  </si>
  <si>
    <t>ID115, ID187</t>
  </si>
  <si>
    <t>Deletados 115; 187</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</si>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</sst>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4"/>
      <color theme="0"/>
      <name val="Aptos Narrow"/>
    </font>
    <font>
      <b/>
      <sz val="10"/>
      <name val="Arial"/>
    </font>
    <font>
      <b/>
      <sz val="8"/>
      <color rgb="FFFFFFFF"/>
      <name val="Arial"/>
    </font>
    <font>
      <sz val="12"/>
      <color theme="1"/>
      <name val="Aptos Narrow"/>
    </font>
    <font>
      <b/>
      <sz val="12"/>
      <color theme="1"/>
      <name val="Aptos Narrow"/>
    </font>
    <font>
      <sz val="9"/>
      <color rgb="FF000000"/>
      <name val="Arial"/>
    </font>
    <font>
      <sz val="10"/>
      <name val="Arial"/>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9">
    <fill>
      <patternFill patternType="none"/>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B050"/>
        <bgColor indexed="64"/>
      </patternFill>
    </fill>
    <fill>
      <patternFill patternType="solid">
        <fgColor rgb="FFFFFFFF"/>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6" fillId="0" borderId="2" xfId="0" applyFont="1" applyBorder="1" applyAlignment="1">
      <alignment horizontal="center" vertical="center" wrapText="1"/>
    </xf>
    <xf numFmtId="0" fontId="7" fillId="5" borderId="3" xfId="0" applyFont="1" applyFill="1" applyBorder="1" applyAlignment="1">
      <alignment horizontal="center" vertical="center" wrapText="1"/>
    </xf>
    <xf numFmtId="0" fontId="4" fillId="0" borderId="4" xfId="0" applyFont="1" applyBorder="1" applyAlignment="1">
      <alignment horizontal="center" vertical="center"/>
    </xf>
    <xf numFmtId="0" fontId="9" fillId="2" borderId="1"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4" xfId="0" applyFont="1" applyFill="1" applyBorder="1" applyAlignment="1">
      <alignment horizontal="center" vertical="center"/>
    </xf>
    <xf numFmtId="9" fontId="8" fillId="0" borderId="5" xfId="0" applyNumberFormat="1" applyFont="1" applyBorder="1" applyAlignment="1">
      <alignment horizontal="center" vertical="center"/>
    </xf>
    <xf numFmtId="0" fontId="10" fillId="8" borderId="4" xfId="0" applyFont="1" applyFill="1" applyBorder="1" applyAlignment="1">
      <alignment horizontal="center" vertical="center"/>
    </xf>
    <xf numFmtId="0" fontId="10" fillId="9" borderId="4" xfId="0" applyFont="1" applyFill="1" applyBorder="1" applyAlignment="1">
      <alignment horizontal="center" vertical="center"/>
    </xf>
    <xf numFmtId="0" fontId="10" fillId="10" borderId="4" xfId="0" applyFont="1" applyFill="1" applyBorder="1" applyAlignment="1">
      <alignment horizontal="center" vertical="center"/>
    </xf>
    <xf numFmtId="0" fontId="11" fillId="11" borderId="4" xfId="0" applyFont="1" applyFill="1" applyBorder="1" applyAlignment="1">
      <alignment horizontal="center" vertical="center"/>
    </xf>
    <xf numFmtId="9" fontId="12" fillId="0" borderId="5" xfId="0" applyNumberFormat="1" applyFont="1" applyBorder="1" applyAlignment="1">
      <alignment horizontal="center" vertical="center"/>
    </xf>
    <xf numFmtId="0" fontId="4" fillId="12" borderId="4" xfId="0" applyFont="1" applyFill="1" applyBorder="1" applyAlignment="1">
      <alignment horizontal="center" vertical="center"/>
    </xf>
    <xf numFmtId="0" fontId="9" fillId="2" borderId="4" xfId="0" applyFont="1" applyFill="1" applyBorder="1" applyAlignment="1">
      <alignment horizontal="center" vertical="center"/>
    </xf>
    <xf numFmtId="0" fontId="10" fillId="7" borderId="8" xfId="0" applyFont="1" applyFill="1" applyBorder="1" applyAlignment="1">
      <alignment horizontal="center" vertical="center"/>
    </xf>
    <xf numFmtId="0" fontId="10" fillId="14" borderId="9" xfId="0" applyFont="1" applyFill="1" applyBorder="1" applyAlignment="1">
      <alignment horizontal="center" vertical="center"/>
    </xf>
    <xf numFmtId="0" fontId="13" fillId="18" borderId="10" xfId="0" applyFont="1" applyFill="1" applyBorder="1" applyAlignment="1">
      <alignment horizontal="center" vertical="center"/>
    </xf>
    <xf numFmtId="0" fontId="14" fillId="20" borderId="10" xfId="0" applyFont="1" applyFill="1" applyBorder="1" applyAlignment="1">
      <alignment horizontal="center" vertical="center"/>
    </xf>
    <xf numFmtId="0" fontId="14" fillId="0" borderId="10" xfId="0" applyFont="1" applyBorder="1" applyAlignment="1">
      <alignment horizontal="center" vertical="center"/>
    </xf>
    <xf numFmtId="0" fontId="15" fillId="26" borderId="10" xfId="0" applyFont="1" applyFill="1" applyBorder="1" applyAlignment="1">
      <alignment horizontal="center" vertical="center"/>
    </xf>
    <xf numFmtId="0" fontId="14" fillId="19" borderId="10" xfId="0" applyFont="1" applyFill="1" applyBorder="1" applyAlignment="1">
      <alignment horizontal="center" vertical="center"/>
    </xf>
    <xf numFmtId="0" fontId="14" fillId="22" borderId="10" xfId="0" applyFont="1" applyFill="1" applyBorder="1" applyAlignment="1">
      <alignment horizontal="center" vertical="center"/>
    </xf>
    <xf numFmtId="0" fontId="15" fillId="27" borderId="10" xfId="0" applyFont="1" applyFill="1" applyBorder="1" applyAlignment="1">
      <alignment horizontal="center" vertical="center"/>
    </xf>
    <xf numFmtId="0" fontId="14" fillId="21" borderId="10" xfId="0" applyFont="1" applyFill="1" applyBorder="1" applyAlignment="1">
      <alignment horizontal="center" vertical="center"/>
    </xf>
    <xf numFmtId="0" fontId="14" fillId="23" borderId="10" xfId="0" applyFont="1" applyFill="1" applyBorder="1" applyAlignment="1">
      <alignment horizontal="center" vertical="center"/>
    </xf>
    <xf numFmtId="0" fontId="15" fillId="28" borderId="10" xfId="0" applyFont="1" applyFill="1" applyBorder="1" applyAlignment="1">
      <alignment horizontal="center" vertical="center"/>
    </xf>
    <xf numFmtId="0" fontId="14" fillId="24" borderId="10" xfId="0" applyFont="1" applyFill="1" applyBorder="1" applyAlignment="1">
      <alignment horizontal="center" vertical="center"/>
    </xf>
    <xf numFmtId="0" fontId="14" fillId="25" borderId="10" xfId="0" applyFont="1" applyFill="1" applyBorder="1" applyAlignment="1">
      <alignment horizontal="center" vertical="center"/>
    </xf>
    <xf numFmtId="0" fontId="4" fillId="0" borderId="10" xfId="0" applyFont="1" applyBorder="1" applyAlignment="1">
      <alignment horizontal="center" vertical="center"/>
    </xf>
    <xf numFmtId="9" fontId="4" fillId="0" borderId="10" xfId="0" applyNumberFormat="1" applyFont="1" applyBorder="1" applyAlignment="1">
      <alignment horizontal="center" vertical="center"/>
    </xf>
    <xf numFmtId="0" fontId="5" fillId="0" borderId="10" xfId="0" applyFont="1" applyBorder="1" applyAlignment="1">
      <alignment horizontal="center" vertical="center"/>
    </xf>
    <xf numFmtId="9" fontId="8" fillId="0" borderId="10" xfId="0" applyNumberFormat="1" applyFont="1" applyBorder="1" applyAlignment="1">
      <alignment horizontal="center" vertical="center"/>
    </xf>
    <xf numFmtId="0" fontId="8" fillId="0" borderId="10" xfId="0" applyFont="1" applyBorder="1" applyAlignment="1">
      <alignment horizontal="center" vertical="center"/>
    </xf>
    <xf numFmtId="0" fontId="12" fillId="0" borderId="10" xfId="0" applyFont="1" applyBorder="1" applyAlignment="1">
      <alignment horizontal="center" vertical="center"/>
    </xf>
    <xf numFmtId="9" fontId="12" fillId="0" borderId="10" xfId="0" applyNumberFormat="1" applyFont="1" applyBorder="1" applyAlignment="1">
      <alignment horizontal="center" vertical="center"/>
    </xf>
    <xf numFmtId="0" fontId="10" fillId="13" borderId="10" xfId="0" applyFont="1" applyFill="1" applyBorder="1" applyAlignment="1">
      <alignment horizontal="center" vertical="center"/>
    </xf>
    <xf numFmtId="0" fontId="10" fillId="9" borderId="10" xfId="0" applyFont="1" applyFill="1" applyBorder="1" applyAlignment="1">
      <alignment horizontal="center" vertical="center"/>
    </xf>
    <xf numFmtId="0" fontId="10" fillId="0" borderId="10" xfId="0" applyFont="1" applyBorder="1" applyAlignment="1">
      <alignment horizontal="center" vertical="center"/>
    </xf>
    <xf numFmtId="0" fontId="10" fillId="15" borderId="10" xfId="0" applyFont="1" applyFill="1" applyBorder="1" applyAlignment="1">
      <alignment horizontal="center" vertical="center"/>
    </xf>
    <xf numFmtId="0" fontId="10" fillId="16" borderId="10" xfId="0" applyFont="1" applyFill="1" applyBorder="1" applyAlignment="1">
      <alignment horizontal="center" vertical="center"/>
    </xf>
    <xf numFmtId="0" fontId="10" fillId="6" borderId="10" xfId="0" applyFont="1" applyFill="1" applyBorder="1" applyAlignment="1">
      <alignment horizontal="center" vertical="center"/>
    </xf>
    <xf numFmtId="0" fontId="10" fillId="10" borderId="10" xfId="0" applyFont="1" applyFill="1" applyBorder="1" applyAlignment="1">
      <alignment horizontal="center" vertical="center"/>
    </xf>
    <xf numFmtId="0" fontId="10" fillId="17" borderId="10" xfId="0" applyFont="1" applyFill="1" applyBorder="1" applyAlignment="1">
      <alignment horizontal="center" vertical="center"/>
    </xf>
    <xf numFmtId="0" fontId="10" fillId="8" borderId="10" xfId="0" applyFont="1" applyFill="1" applyBorder="1" applyAlignment="1">
      <alignment horizontal="center" vertical="center"/>
    </xf>
    <xf numFmtId="0" fontId="9" fillId="2" borderId="6" xfId="0" applyFont="1" applyFill="1" applyBorder="1" applyAlignment="1">
      <alignment horizontal="center" vertical="center"/>
    </xf>
    <xf numFmtId="0" fontId="9" fillId="2" borderId="10" xfId="0" applyFont="1" applyFill="1" applyBorder="1" applyAlignment="1">
      <alignment horizontal="center" vertical="center"/>
    </xf>
    <xf numFmtId="0" fontId="0" fillId="0" borderId="7" xfId="0" applyBorder="1" applyAlignment="1"/>
    <xf numFmtId="0" fontId="0" fillId="0" borderId="6" xfId="0" applyBorder="1" applyAlignment="1"/>
  </cellXfs>
  <cellStyles count="1">
    <cellStyle name="Normal" xfId="0" builtinId="0"/>
  </cellStyles>
  <dxfs count="5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5.140625" customWidth="1"/>
    <col min="9" max="9" width="11.85546875" customWidth="1"/>
    <col min="10" max="10" width="14.85546875" customWidth="1"/>
    <col min="12" max="12" width="21.5703125" customWidth="1"/>
  </cols>
  <sheetData>
    <row r="1" spans="1:15" ht="18.75" customHeight="1">
      <c r="A1" s="1" t="s">
        <v>0</v>
      </c>
      <c r="B1" s="1" t="s">
        <v>1</v>
      </c>
      <c r="C1" s="1" t="s">
        <v>2</v>
      </c>
      <c r="D1" s="1" t="s">
        <v>3</v>
      </c>
      <c r="E1" s="1" t="s">
        <v>2</v>
      </c>
      <c r="F1" s="1" t="s">
        <v>4</v>
      </c>
      <c r="G1" s="1" t="s">
        <v>2</v>
      </c>
      <c r="H1" s="1" t="s">
        <v>5</v>
      </c>
      <c r="I1" s="1" t="s">
        <v>2</v>
      </c>
      <c r="J1" s="1" t="s">
        <v>6</v>
      </c>
      <c r="L1" s="2" t="s">
        <v>7</v>
      </c>
      <c r="M1" s="3" t="s">
        <v>8</v>
      </c>
      <c r="N1" s="3" t="s">
        <v>9</v>
      </c>
      <c r="O1" s="3" t="s">
        <v>10</v>
      </c>
    </row>
    <row r="2" spans="1:15" ht="15.75" customHeight="1">
      <c r="A2" s="32" t="s">
        <v>11</v>
      </c>
      <c r="B2" s="32">
        <f ca="1">COUNTIF(INDIRECT("'Form 1 - Município'!E2:E100"),"Enviado")</f>
        <v>51</v>
      </c>
      <c r="C2" s="33">
        <f ca="1">B2/SUM($B2,$D2,$F2,$H2)</f>
        <v>0.73913043478260865</v>
      </c>
      <c r="D2" s="32">
        <f ca="1">COUNTIF(INDIRECT("'Form 1 - Município'!E2:E100"),"Atrasado")</f>
        <v>11</v>
      </c>
      <c r="E2" s="33">
        <f ca="1">D2/SUM($B2,$D2,$F2,$H2)</f>
        <v>0.15942028985507245</v>
      </c>
      <c r="F2" s="32">
        <f ca="1">COUNTIF(INDIRECT("'Form 1 - Município'!E2:E100"),"Sem Técnico")</f>
        <v>0</v>
      </c>
      <c r="G2" s="33">
        <f ca="1">F2/SUM($B2,$D2,$F2,$H2)</f>
        <v>0</v>
      </c>
      <c r="H2" s="32">
        <f ca="1">COUNTIF(INDIRECT("'Form 1 - Município'!E2:E100"),"Duplicado")</f>
        <v>7</v>
      </c>
      <c r="I2" s="33">
        <f ca="1">H2/SUM($B2,$D2,$F2,$H2)</f>
        <v>0.10144927536231885</v>
      </c>
      <c r="J2" s="34">
        <f ca="1">SUM(B2,D2,F2,H2)</f>
        <v>69</v>
      </c>
      <c r="L2" s="4" t="s">
        <v>12</v>
      </c>
      <c r="M2" s="5">
        <f ca="1">B2+H2</f>
        <v>58</v>
      </c>
      <c r="N2" s="5">
        <f ca="1">D2</f>
        <v>11</v>
      </c>
      <c r="O2" s="5">
        <f ca="1">F2</f>
        <v>0</v>
      </c>
    </row>
    <row r="3" spans="1:15" ht="15.75" customHeight="1">
      <c r="A3" s="32" t="s">
        <v>13</v>
      </c>
      <c r="B3" s="32">
        <f ca="1">COUNTIF(INDIRECT("'Form 2 - UVR'!E2:E100"),"Enviado")</f>
        <v>54</v>
      </c>
      <c r="C3" s="33">
        <f ca="1">B3/SUM($B3,$D3,$F3,$H3)</f>
        <v>0.78260869565217395</v>
      </c>
      <c r="D3" s="32">
        <f ca="1">COUNTIF(INDIRECT("'Form 2 - UVR'!E2:E100"),"Atrasado")</f>
        <v>12</v>
      </c>
      <c r="E3" s="33">
        <f ca="1">D3/SUM($B3,$D3,$F3,$H3)</f>
        <v>0.17391304347826086</v>
      </c>
      <c r="F3" s="32">
        <f ca="1">COUNTIF(INDIRECT("'Form 2 - UVR'!E2:E100"),"Sem Técnico")</f>
        <v>0</v>
      </c>
      <c r="G3" s="33">
        <f ca="1">F3/SUM($B3,$D3,$F3,$H3)</f>
        <v>0</v>
      </c>
      <c r="H3" s="32">
        <f ca="1">COUNTIF(INDIRECT("'Form 2 - UVR'!E2:E100"),"Duplicado")</f>
        <v>3</v>
      </c>
      <c r="I3" s="33">
        <f ca="1">H3/SUM($B3,$D3,$F3,$H3)</f>
        <v>4.3478260869565216E-2</v>
      </c>
      <c r="J3" s="34">
        <f ca="1">SUM(B3,D3,F3,H3)</f>
        <v>69</v>
      </c>
      <c r="L3" s="4" t="s">
        <v>14</v>
      </c>
      <c r="M3" s="5">
        <f ca="1">B3+H3</f>
        <v>57</v>
      </c>
      <c r="N3" s="5">
        <f ca="1">D3</f>
        <v>12</v>
      </c>
      <c r="O3" s="5">
        <f ca="1">F3</f>
        <v>0</v>
      </c>
    </row>
    <row r="4" spans="1:15" ht="15.75" customHeight="1">
      <c r="A4" s="32" t="s">
        <v>15</v>
      </c>
      <c r="B4" s="32">
        <f ca="1">COUNTIF(INDIRECT("'Form 3 - Empreendimento'!E2:E100"),"Enviado")</f>
        <v>54</v>
      </c>
      <c r="C4" s="33">
        <f ca="1">B4/SUM($B4,$D4,$F4,$H4)</f>
        <v>0.78260869565217395</v>
      </c>
      <c r="D4" s="32">
        <f ca="1">COUNTIF(INDIRECT("'Form 3 - Empreendimento'!E2:E100"),"Atrasado")</f>
        <v>13</v>
      </c>
      <c r="E4" s="33">
        <f ca="1">D4/SUM($B4,$D4,$F4,$H4)</f>
        <v>0.18840579710144928</v>
      </c>
      <c r="F4" s="32">
        <f ca="1">COUNTIF(INDIRECT("'Form 3 - Empreendimento'!E2:E100"),"Sem Técnico")</f>
        <v>0</v>
      </c>
      <c r="G4" s="33">
        <f ca="1">F4/SUM($B4,$D4,$F4,$H4)</f>
        <v>0</v>
      </c>
      <c r="H4" s="32">
        <f ca="1">COUNTIF(INDIRECT("'Form 3 - Empreendimento'!E2:E100"),"Duplicado")</f>
        <v>2</v>
      </c>
      <c r="I4" s="33">
        <f ca="1">H4/SUM($B4,$D4,$F4,$H4)</f>
        <v>2.8985507246376812E-2</v>
      </c>
      <c r="J4" s="34">
        <f ca="1">SUM(B4,D4,F4,H4)</f>
        <v>69</v>
      </c>
      <c r="L4" s="4" t="s">
        <v>16</v>
      </c>
      <c r="M4" s="5">
        <f ca="1">B4+H4</f>
        <v>56</v>
      </c>
      <c r="N4" s="5">
        <f ca="1">D4</f>
        <v>13</v>
      </c>
      <c r="O4" s="5">
        <f ca="1">F4</f>
        <v>0</v>
      </c>
    </row>
    <row r="5" spans="1:15" ht="15.75" customHeight="1">
      <c r="A5" s="34" t="s">
        <v>6</v>
      </c>
      <c r="B5" s="34">
        <f ca="1">SUM(B2:B4)</f>
        <v>159</v>
      </c>
      <c r="C5" s="33">
        <f ca="1">B5/SUM($B5,$D5,$F5,$H5)</f>
        <v>0.76811594202898548</v>
      </c>
      <c r="D5" s="34">
        <f ca="1">SUM(D2:D4)</f>
        <v>36</v>
      </c>
      <c r="E5" s="33">
        <f ca="1">D5/SUM($B5,$D5,$F5,$H5)</f>
        <v>0.17391304347826086</v>
      </c>
      <c r="F5" s="34">
        <f ca="1">SUM(F2:F4)</f>
        <v>0</v>
      </c>
      <c r="G5" s="33">
        <f ca="1">F5/SUM($B5,$D5,$F5,$H5)</f>
        <v>0</v>
      </c>
      <c r="H5" s="34">
        <f ca="1">SUM(H2:H4)</f>
        <v>12</v>
      </c>
      <c r="I5" s="33">
        <f ca="1">H5/SUM($B5,$D5,$F5,$H5)</f>
        <v>5.7971014492753624E-2</v>
      </c>
      <c r="J5" s="34">
        <f ca="1">SUM(B5,D5,F5)</f>
        <v>195</v>
      </c>
    </row>
    <row r="9" spans="1:15" ht="18.75" customHeight="1">
      <c r="A9" s="1" t="s">
        <v>0</v>
      </c>
      <c r="B9" s="1" t="s">
        <v>17</v>
      </c>
      <c r="C9" s="1" t="s">
        <v>2</v>
      </c>
    </row>
    <row r="10" spans="1:15" ht="15.75" customHeight="1">
      <c r="A10" s="6" t="s">
        <v>11</v>
      </c>
      <c r="B10" s="32">
        <f ca="1">COUNTIF(INDIRECT("'Form 1 - Município'!G2:G100"),"Sim")</f>
        <v>35</v>
      </c>
      <c r="C10" s="35">
        <f ca="1">$B$10/($B$2+$H$2)</f>
        <v>0.60344827586206895</v>
      </c>
    </row>
    <row r="11" spans="1:15" ht="15.75" customHeight="1">
      <c r="A11" s="6" t="s">
        <v>13</v>
      </c>
      <c r="B11" s="32">
        <f ca="1">COUNTIF(INDIRECT("'Form 2 - UVR'!G2:G100"),"Sim")</f>
        <v>35</v>
      </c>
      <c r="C11" s="35">
        <f ca="1">$B$11/($B$3+$H$3)</f>
        <v>0.61403508771929827</v>
      </c>
    </row>
    <row r="12" spans="1:15" ht="15.75" customHeight="1">
      <c r="A12" s="6" t="s">
        <v>15</v>
      </c>
      <c r="B12" s="32">
        <f ca="1">COUNTIF(INDIRECT("'Form 3 - Empreendimento'!G2:G100"),"Sim")</f>
        <v>31</v>
      </c>
      <c r="C12" s="35">
        <f ca="1">$B$12/($B$4+$H$4)</f>
        <v>0.5535714285714286</v>
      </c>
    </row>
    <row r="15" spans="1:15" ht="15.75" customHeight="1">
      <c r="A15" s="48" t="s">
        <v>18</v>
      </c>
      <c r="B15" s="49" t="s">
        <v>19</v>
      </c>
      <c r="C15" s="50"/>
      <c r="D15" s="49" t="s">
        <v>20</v>
      </c>
      <c r="E15" s="50"/>
      <c r="F15" s="49" t="s">
        <v>21</v>
      </c>
      <c r="G15" s="50"/>
    </row>
    <row r="16" spans="1:15" ht="15.75" customHeight="1">
      <c r="A16" s="51"/>
      <c r="B16" s="7" t="s">
        <v>17</v>
      </c>
      <c r="C16" s="7" t="s">
        <v>2</v>
      </c>
      <c r="D16" s="7" t="s">
        <v>17</v>
      </c>
      <c r="E16" s="7" t="s">
        <v>2</v>
      </c>
      <c r="F16" s="7" t="s">
        <v>17</v>
      </c>
      <c r="G16" s="7" t="s">
        <v>2</v>
      </c>
    </row>
    <row r="17" spans="1:9">
      <c r="A17" s="8" t="s">
        <v>22</v>
      </c>
      <c r="B17" s="36">
        <f t="array" aca="1" ref="B17" ca="1">IFERROR(ROWS(_xlfn._xlws.FILTER(INDIRECT("'"&amp;B$15&amp;"'!A2:K100"),(INDIRECT("'"&amp;B$15&amp;"'!A2:A100")=$A17) * (INDIRECT("'"&amp;B$15&amp;"'!G2:G100")="Sim"))), 0)</f>
        <v>6</v>
      </c>
      <c r="C17" s="35">
        <f ca="1">B17/($B$2+$H$2)</f>
        <v>0.10344827586206896</v>
      </c>
      <c r="D17" s="36">
        <f t="array" aca="1" ref="D17" ca="1">IFERROR(ROWS(_xlfn._xlws.FILTER(INDIRECT("'"&amp;D$15&amp;"'!A2:K100"),(INDIRECT("'"&amp;D$15&amp;"'!A2:A100")=$A17) * (INDIRECT("'"&amp;D$15&amp;"'!G2:G100")="Sim"))), 0)</f>
        <v>10</v>
      </c>
      <c r="E17" s="35">
        <f ca="1">D17/($B$3+$H$3)</f>
        <v>0.17543859649122806</v>
      </c>
      <c r="F17" s="36">
        <f t="array" aca="1" ref="F17" ca="1">IFERROR(ROWS(_xlfn._xlws.FILTER(INDIRECT("'"&amp;F$15&amp;"'!A2:K100"),(INDIRECT("'"&amp;F$15&amp;"'!A2:A100")=$A17) * (INDIRECT("'"&amp;F$15&amp;"'!G2:G100")="Sim"))), 0)</f>
        <v>5</v>
      </c>
      <c r="G17" s="35">
        <f ca="1">F17/($B$4+$H$4)</f>
        <v>8.9285714285714288E-2</v>
      </c>
    </row>
    <row r="18" spans="1:9">
      <c r="A18" s="9" t="s">
        <v>23</v>
      </c>
      <c r="B18" s="36">
        <f t="array" aca="1" ref="B18" ca="1">IFERROR(ROWS(_xlfn._xlws.FILTER(INDIRECT("'"&amp;B$15&amp;"'!A2:K100"),(INDIRECT("'"&amp;B$15&amp;"'!A2:A100")=$A18) * (INDIRECT("'"&amp;B$15&amp;"'!G2:G100")="Sim"))), 0)</f>
        <v>9</v>
      </c>
      <c r="C18" s="35">
        <f ca="1">B18/($B$2+$H$2)</f>
        <v>0.15517241379310345</v>
      </c>
      <c r="D18" s="36">
        <f t="array" aca="1" ref="D18" ca="1">IFERROR(ROWS(_xlfn._xlws.FILTER(INDIRECT("'"&amp;D$15&amp;"'!A2:K100"),(INDIRECT("'"&amp;D$15&amp;"'!A2:A100")=$A18) * (INDIRECT("'"&amp;D$15&amp;"'!G2:G100")="Sim"))), 0)</f>
        <v>7</v>
      </c>
      <c r="E18" s="35">
        <f ca="1">D18/($B$3+$H$3)</f>
        <v>0.12280701754385964</v>
      </c>
      <c r="F18" s="36">
        <f t="array" aca="1" ref="F18" ca="1">IFERROR(ROWS(_xlfn._xlws.FILTER(INDIRECT("'"&amp;F$15&amp;"'!A2:K100"),(INDIRECT("'"&amp;F$15&amp;"'!A2:A100")=$A18) * (INDIRECT("'"&amp;F$15&amp;"'!G2:G100")="Sim"))), 0)</f>
        <v>8</v>
      </c>
      <c r="G18" s="35">
        <f ca="1">F18/($B$4+$H$4)</f>
        <v>0.14285714285714285</v>
      </c>
      <c r="H18" s="10"/>
      <c r="I18" s="10"/>
    </row>
    <row r="19" spans="1:9">
      <c r="A19" s="11" t="s">
        <v>24</v>
      </c>
      <c r="B19" s="36">
        <f t="array" aca="1" ref="B19" ca="1">IFERROR(ROWS(_xlfn._xlws.FILTER(INDIRECT("'"&amp;B$15&amp;"'!A2:K100"),(INDIRECT("'"&amp;B$15&amp;"'!A2:A100")=$A19) * (INDIRECT("'"&amp;B$15&amp;"'!G2:G100")="Sim"))), 0)</f>
        <v>0</v>
      </c>
      <c r="C19" s="35">
        <f ca="1">B19/($B$2+$H$2)</f>
        <v>0</v>
      </c>
      <c r="D19" s="36">
        <f t="array" aca="1" ref="D19" ca="1">IFERROR(ROWS(_xlfn._xlws.FILTER(INDIRECT("'"&amp;D$15&amp;"'!A2:K100"),(INDIRECT("'"&amp;D$15&amp;"'!A2:A100")=$A19) * (INDIRECT("'"&amp;D$15&amp;"'!G2:G100")="Sim"))), 0)</f>
        <v>0</v>
      </c>
      <c r="E19" s="35">
        <f ca="1">D19/($B$3+$H$3)</f>
        <v>0</v>
      </c>
      <c r="F19" s="36">
        <f t="array" aca="1" ref="F19" ca="1">IFERROR(ROWS(_xlfn._xlws.FILTER(INDIRECT("'"&amp;F$15&amp;"'!A2:K100"),(INDIRECT("'"&amp;F$15&amp;"'!A2:A100")=$A19) * (INDIRECT("'"&amp;F$15&amp;"'!G2:G100")="Sim"))), 0)</f>
        <v>0</v>
      </c>
      <c r="G19" s="35">
        <f ca="1">F19/($B$4+$H$4)</f>
        <v>0</v>
      </c>
      <c r="H19" s="10"/>
      <c r="I19" s="10"/>
    </row>
    <row r="20" spans="1:9">
      <c r="A20" s="12" t="s">
        <v>25</v>
      </c>
      <c r="B20" s="36">
        <f t="array" aca="1" ref="B20" ca="1">IFERROR(ROWS(_xlfn._xlws.FILTER(INDIRECT("'"&amp;B$15&amp;"'!A2:K100"),(INDIRECT("'"&amp;B$15&amp;"'!A2:A100")=$A20) * (INDIRECT("'"&amp;B$15&amp;"'!G2:G100")="Sim"))), 0)</f>
        <v>14</v>
      </c>
      <c r="C20" s="35">
        <f ca="1">B20/($B$2+$H$2)</f>
        <v>0.2413793103448276</v>
      </c>
      <c r="D20" s="36">
        <f t="array" aca="1" ref="D20" ca="1">IFERROR(ROWS(_xlfn._xlws.FILTER(INDIRECT("'"&amp;D$15&amp;"'!A2:K100"),(INDIRECT("'"&amp;D$15&amp;"'!A2:A100")=$A20) * (INDIRECT("'"&amp;D$15&amp;"'!G2:G100")="Sim"))), 0)</f>
        <v>13</v>
      </c>
      <c r="E20" s="35">
        <f ca="1">D20/($B$3+$H$3)</f>
        <v>0.22807017543859648</v>
      </c>
      <c r="F20" s="36">
        <f t="array" aca="1" ref="F20" ca="1">IFERROR(ROWS(_xlfn._xlws.FILTER(INDIRECT("'"&amp;F$15&amp;"'!A2:K100"),(INDIRECT("'"&amp;F$15&amp;"'!A2:A100")=$A20) * (INDIRECT("'"&amp;F$15&amp;"'!G2:G100")="Sim"))), 0)</f>
        <v>13</v>
      </c>
      <c r="G20" s="35">
        <f ca="1">F20/($B$4+$H$4)</f>
        <v>0.23214285714285715</v>
      </c>
      <c r="H20" s="10"/>
      <c r="I20" s="10"/>
    </row>
    <row r="21" spans="1:9">
      <c r="A21" s="13" t="s">
        <v>26</v>
      </c>
      <c r="B21" s="36">
        <f t="array" aca="1" ref="B21" ca="1">IFERROR(ROWS(_xlfn._xlws.FILTER(INDIRECT("'"&amp;B$15&amp;"'!A2:K100"),(INDIRECT("'"&amp;B$15&amp;"'!A2:A100")=$A21) * (INDIRECT("'"&amp;B$15&amp;"'!G2:G100")="Sim"))), 0)</f>
        <v>6</v>
      </c>
      <c r="C21" s="35">
        <f ca="1">B21/($B$2+$H$2)</f>
        <v>0.10344827586206896</v>
      </c>
      <c r="D21" s="36">
        <f t="array" aca="1" ref="D21" ca="1">IFERROR(ROWS(_xlfn._xlws.FILTER(INDIRECT("'"&amp;D$15&amp;"'!A2:K100"),(INDIRECT("'"&amp;D$15&amp;"'!A2:A100")=$A21) * (INDIRECT("'"&amp;D$15&amp;"'!G2:G100")="Sim"))), 0)</f>
        <v>5</v>
      </c>
      <c r="E21" s="35">
        <f ca="1">D21/($B$3+$H$3)</f>
        <v>8.771929824561403E-2</v>
      </c>
      <c r="F21" s="36">
        <f t="array" aca="1" ref="F21" ca="1">IFERROR(ROWS(_xlfn._xlws.FILTER(INDIRECT("'"&amp;F$15&amp;"'!A2:K100"),(INDIRECT("'"&amp;F$15&amp;"'!A2:A100")=$A21) * (INDIRECT("'"&amp;F$15&amp;"'!G2:G100")="Sim"))), 0)</f>
        <v>5</v>
      </c>
      <c r="G21" s="35">
        <f ca="1">F21/($B$4+$H$4)</f>
        <v>8.9285714285714288E-2</v>
      </c>
      <c r="H21" s="10"/>
      <c r="I21" s="10"/>
    </row>
    <row r="22" spans="1:9">
      <c r="A22" s="14" t="s">
        <v>6</v>
      </c>
      <c r="B22" s="37">
        <f ca="1">SUM(B17:B21)</f>
        <v>35</v>
      </c>
      <c r="C22" s="38">
        <f ca="1">SUM(C17:C21)</f>
        <v>0.60344827586206895</v>
      </c>
      <c r="D22" s="37">
        <f ca="1">SUM(D17:D21)</f>
        <v>35</v>
      </c>
      <c r="E22" s="38">
        <f ca="1">SUM(E17:E21)</f>
        <v>0.61403508771929816</v>
      </c>
      <c r="F22" s="37">
        <f ca="1">SUM(F17:F21)</f>
        <v>31</v>
      </c>
      <c r="G22" s="38">
        <f ca="1">SUM(G17:G21)</f>
        <v>0.5535714285714286</v>
      </c>
      <c r="H22" s="15"/>
      <c r="I22" s="15"/>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6" t="s">
        <v>18</v>
      </c>
      <c r="B1" s="17" t="s">
        <v>27</v>
      </c>
      <c r="C1" s="17" t="s">
        <v>28</v>
      </c>
      <c r="D1" s="17" t="s">
        <v>19</v>
      </c>
      <c r="E1" s="17" t="s">
        <v>20</v>
      </c>
      <c r="F1" s="17" t="s">
        <v>21</v>
      </c>
      <c r="H1" s="39" t="s">
        <v>18</v>
      </c>
      <c r="I1" s="17" t="s">
        <v>27</v>
      </c>
      <c r="J1" s="17" t="s">
        <v>28</v>
      </c>
      <c r="K1" s="17" t="s">
        <v>19</v>
      </c>
      <c r="L1" s="17" t="s">
        <v>20</v>
      </c>
      <c r="M1" s="17" t="s">
        <v>21</v>
      </c>
    </row>
    <row r="2" spans="1:13" ht="15.75" customHeight="1">
      <c r="A2" s="18" t="s">
        <v>23</v>
      </c>
      <c r="B2" s="36" t="s">
        <v>29</v>
      </c>
      <c r="C2" s="36">
        <v>1</v>
      </c>
      <c r="D2" s="19"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9"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9"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40" t="s">
        <v>25</v>
      </c>
      <c r="I2" s="41" t="s">
        <v>30</v>
      </c>
      <c r="J2" s="41">
        <v>1</v>
      </c>
      <c r="K2" s="19" t="str">
        <f t="array" aca="1" ref="K2" ca="1">IF(
    VLOOKUP(
        $H2,
        _xlfn._xlws.FILTER(
            INDIRECT("'"&amp;K$1&amp;"'!A2:E1000"), (INDIRECT("'"&amp;K$1&amp;"'!B2:B1000")=$I2) * (INDIRECT("'"&amp;K$1&amp;"'!C2:C1000")=$J2)
        ),
        5,
        FALSE
    )=0,
    "",
    VLOOKUP(
        $H2,
        _xlfn._xlws.FILTER(
            INDIRECT("'"&amp;K$1&amp;"'!A2:E1000"), (INDIRECT("'"&amp;K$1&amp;"'!B2:B1000")=$I2) * (INDIRECT("'"&amp;K$1&amp;"'!C2:C1000")=$J2)
        ),
        5,
        FALSE
    )
)</f>
        <v>Enviado</v>
      </c>
      <c r="L2" s="19" t="str">
        <f t="array" aca="1" ref="L2" ca="1">IF(
    VLOOKUP(
        $H2,
        _xlfn._xlws.FILTER(
            INDIRECT("'"&amp;L$1&amp;"'!A2:E1000"), (INDIRECT("'"&amp;L$1&amp;"'!B2:B1000")=$I2) * (INDIRECT("'"&amp;L$1&amp;"'!C2:C1000")=$J2)
        ),
        5,
        FALSE
    )=0,
    "",
    VLOOKUP(
        $H2,
        _xlfn._xlws.FILTER(
            INDIRECT("'"&amp;L$1&amp;"'!A2:E1000"), (INDIRECT("'"&amp;L$1&amp;"'!B2:B1000")=$I2) * (INDIRECT("'"&amp;L$1&amp;"'!C2:C1000")=$J2)
        ),
        5,
        FALSE
    )
)</f>
        <v>Atrasado</v>
      </c>
      <c r="M2" s="19"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8" t="s">
        <v>23</v>
      </c>
      <c r="B3" s="36" t="s">
        <v>31</v>
      </c>
      <c r="C3" s="36">
        <v>1</v>
      </c>
      <c r="D3" s="19"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9"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9"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40" t="s">
        <v>25</v>
      </c>
      <c r="I3" s="41" t="s">
        <v>30</v>
      </c>
      <c r="J3" s="41">
        <v>2</v>
      </c>
      <c r="K3" s="19" t="str">
        <f t="array" aca="1" ref="K3" ca="1">IF(
    VLOOKUP(
        $H3,
        _xlfn._xlws.FILTER(
            INDIRECT("'"&amp;K$1&amp;"'!A2:E1000"), (INDIRECT("'"&amp;K$1&amp;"'!B2:B1000")=$I3) * (INDIRECT("'"&amp;K$1&amp;"'!C2:C1000")=$J3)
        ),
        5,
        FALSE
    )=0,
    "",
    VLOOKUP(
        $H3,
        _xlfn._xlws.FILTER(
            INDIRECT("'"&amp;K$1&amp;"'!A2:E1000"), (INDIRECT("'"&amp;K$1&amp;"'!B2:B1000")=$I3) * (INDIRECT("'"&amp;K$1&amp;"'!C2:C1000")=$J3)
        ),
        5,
        FALSE
    )
)</f>
        <v>Enviado</v>
      </c>
      <c r="L3" s="19"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9"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8" t="s">
        <v>23</v>
      </c>
      <c r="B4" s="36" t="s">
        <v>32</v>
      </c>
      <c r="C4" s="36">
        <v>1</v>
      </c>
      <c r="D4" s="19"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9"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9"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40" t="s">
        <v>25</v>
      </c>
      <c r="I4" s="41" t="s">
        <v>30</v>
      </c>
      <c r="J4" s="41">
        <v>3</v>
      </c>
      <c r="K4" s="19" t="str">
        <f t="array" aca="1" ref="K4" ca="1">IF(
    VLOOKUP(
        $H4,
        _xlfn._xlws.FILTER(
            INDIRECT("'"&amp;K$1&amp;"'!A2:E1000"), (INDIRECT("'"&amp;K$1&amp;"'!B2:B1000")=$I4) * (INDIRECT("'"&amp;K$1&amp;"'!C2:C1000")=$J4)
        ),
        5,
        FALSE
    )=0,
    "",
    VLOOKUP(
        $H4,
        _xlfn._xlws.FILTER(
            INDIRECT("'"&amp;K$1&amp;"'!A2:E1000"), (INDIRECT("'"&amp;K$1&amp;"'!B2:B1000")=$I4) * (INDIRECT("'"&amp;K$1&amp;"'!C2:C1000")=$J4)
        ),
        5,
        FALSE
    )
)</f>
        <v>Enviado</v>
      </c>
      <c r="L4" s="19"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9"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8" t="s">
        <v>23</v>
      </c>
      <c r="B5" s="36" t="s">
        <v>33</v>
      </c>
      <c r="C5" s="36">
        <v>1</v>
      </c>
      <c r="D5" s="19"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9"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9"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40" t="s">
        <v>25</v>
      </c>
      <c r="I5" s="41" t="s">
        <v>30</v>
      </c>
      <c r="J5" s="41">
        <v>4</v>
      </c>
      <c r="K5" s="19" t="str">
        <f t="array" aca="1" ref="K5" ca="1">IF(
    VLOOKUP(
        $H5,
        _xlfn._xlws.FILTER(
            INDIRECT("'"&amp;K$1&amp;"'!A2:E1000"), (INDIRECT("'"&amp;K$1&amp;"'!B2:B1000")=$I5) * (INDIRECT("'"&amp;K$1&amp;"'!C2:C1000")=$J5)
        ),
        5,
        FALSE
    )=0,
    "",
    VLOOKUP(
        $H5,
        _xlfn._xlws.FILTER(
            INDIRECT("'"&amp;K$1&amp;"'!A2:E1000"), (INDIRECT("'"&amp;K$1&amp;"'!B2:B1000")=$I5) * (INDIRECT("'"&amp;K$1&amp;"'!C2:C1000")=$J5)
        ),
        5,
        FALSE
    )
)</f>
        <v>Enviado</v>
      </c>
      <c r="L5" s="19"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9"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8" t="s">
        <v>23</v>
      </c>
      <c r="B6" s="36" t="s">
        <v>34</v>
      </c>
      <c r="C6" s="36">
        <v>1</v>
      </c>
      <c r="D6" s="19"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9"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9"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40" t="s">
        <v>25</v>
      </c>
      <c r="I6" s="41" t="s">
        <v>30</v>
      </c>
      <c r="J6" s="41">
        <v>5</v>
      </c>
      <c r="K6" s="19" t="str">
        <f t="array" aca="1" ref="K6" ca="1">IF(
    VLOOKUP(
        $H6,
        _xlfn._xlws.FILTER(
            INDIRECT("'"&amp;K$1&amp;"'!A2:E1000"), (INDIRECT("'"&amp;K$1&amp;"'!B2:B1000")=$I6) * (INDIRECT("'"&amp;K$1&amp;"'!C2:C1000")=$J6)
        ),
        5,
        FALSE
    )=0,
    "",
    VLOOKUP(
        $H6,
        _xlfn._xlws.FILTER(
            INDIRECT("'"&amp;K$1&amp;"'!A2:E1000"), (INDIRECT("'"&amp;K$1&amp;"'!B2:B1000")=$I6) * (INDIRECT("'"&amp;K$1&amp;"'!C2:C1000")=$J6)
        ),
        5,
        FALSE
    )
)</f>
        <v>Enviado</v>
      </c>
      <c r="L6" s="19"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9"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8" t="s">
        <v>23</v>
      </c>
      <c r="B7" s="36" t="s">
        <v>35</v>
      </c>
      <c r="C7" s="36">
        <v>1</v>
      </c>
      <c r="D7" s="19"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9"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9"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40" t="s">
        <v>25</v>
      </c>
      <c r="I7" s="41" t="s">
        <v>30</v>
      </c>
      <c r="J7" s="41">
        <v>6</v>
      </c>
      <c r="K7" s="19" t="str">
        <f t="array" aca="1" ref="K7" ca="1">IF(
    VLOOKUP(
        $H7,
        _xlfn._xlws.FILTER(
            INDIRECT("'"&amp;K$1&amp;"'!A2:E1000"), (INDIRECT("'"&amp;K$1&amp;"'!B2:B1000")=$I7) * (INDIRECT("'"&amp;K$1&amp;"'!C2:C1000")=$J7)
        ),
        5,
        FALSE
    )=0,
    "",
    VLOOKUP(
        $H7,
        _xlfn._xlws.FILTER(
            INDIRECT("'"&amp;K$1&amp;"'!A2:E1000"), (INDIRECT("'"&amp;K$1&amp;"'!B2:B1000")=$I7) * (INDIRECT("'"&amp;K$1&amp;"'!C2:C1000")=$J7)
        ),
        5,
        FALSE
    )
)</f>
        <v>Enviado</v>
      </c>
      <c r="L7" s="19"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9"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8" t="s">
        <v>23</v>
      </c>
      <c r="B8" s="36" t="s">
        <v>36</v>
      </c>
      <c r="C8" s="36">
        <v>1</v>
      </c>
      <c r="D8" s="19"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9"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9"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40" t="s">
        <v>25</v>
      </c>
      <c r="I8" s="41" t="s">
        <v>30</v>
      </c>
      <c r="J8" s="41">
        <v>7</v>
      </c>
      <c r="K8" s="19" t="str">
        <f t="array" aca="1" ref="K8" ca="1">IF(
    VLOOKUP(
        $H8,
        _xlfn._xlws.FILTER(
            INDIRECT("'"&amp;K$1&amp;"'!A2:E1000"), (INDIRECT("'"&amp;K$1&amp;"'!B2:B1000")=$I8) * (INDIRECT("'"&amp;K$1&amp;"'!C2:C1000")=$J8)
        ),
        5,
        FALSE
    )=0,
    "",
    VLOOKUP(
        $H8,
        _xlfn._xlws.FILTER(
            INDIRECT("'"&amp;K$1&amp;"'!A2:E1000"), (INDIRECT("'"&amp;K$1&amp;"'!B2:B1000")=$I8) * (INDIRECT("'"&amp;K$1&amp;"'!C2:C1000")=$J8)
        ),
        5,
        FALSE
    )
)</f>
        <v>Enviado</v>
      </c>
      <c r="L8" s="19"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9"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8" t="s">
        <v>23</v>
      </c>
      <c r="B9" s="36" t="s">
        <v>37</v>
      </c>
      <c r="C9" s="36">
        <v>1</v>
      </c>
      <c r="D9" s="19"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9" t="str">
        <f t="array" aca="1" ref="E9" ca="1">IF(
    VLOOKUP(
        $A9,
        _xlfn._xlws.FILTER(
            INDIRECT("'"&amp;E$1&amp;"'!A2:E1000"), (INDIRECT("'"&amp;E$1&amp;"'!B2:B1000")=$B9) * (INDIRECT("'"&amp;E$1&amp;"'!C2:C1000")=$C9)
        ),
        5,
        FALSE
    )=0,
    "",
    VLOOKUP(
        $A9,
        _xlfn._xlws.FILTER(
            INDIRECT("'"&amp;E$1&amp;"'!A2:E1000"), (INDIRECT("'"&amp;E$1&amp;"'!B2:B1000")=$B9) * (INDIRECT("'"&amp;E$1&amp;"'!C2:C1000")=$C9)
        ),
        5,
        FALSE
    )
)</f>
        <v>Duplicado</v>
      </c>
      <c r="F9" s="19"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H9" s="40" t="s">
        <v>25</v>
      </c>
      <c r="I9" s="41" t="s">
        <v>30</v>
      </c>
      <c r="J9" s="41">
        <v>8</v>
      </c>
      <c r="K9" s="19" t="str">
        <f t="array" aca="1" ref="K9" ca="1">IF(
    VLOOKUP(
        $H9,
        _xlfn._xlws.FILTER(
            INDIRECT("'"&amp;K$1&amp;"'!A2:E1000"), (INDIRECT("'"&amp;K$1&amp;"'!B2:B1000")=$I9) * (INDIRECT("'"&amp;K$1&amp;"'!C2:C1000")=$J9)
        ),
        5,
        FALSE
    )=0,
    "",
    VLOOKUP(
        $H9,
        _xlfn._xlws.FILTER(
            INDIRECT("'"&amp;K$1&amp;"'!A2:E1000"), (INDIRECT("'"&amp;K$1&amp;"'!B2:B1000")=$I9) * (INDIRECT("'"&amp;K$1&amp;"'!C2:C1000")=$J9)
        ),
        5,
        FALSE
    )
)</f>
        <v>Enviado</v>
      </c>
      <c r="L9" s="19"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9" t="str">
        <f t="array" aca="1" ref="M9" ca="1">IF(
    VLOOKUP(
        $H9,
        _xlfn._xlws.FILTER(
            INDIRECT("'"&amp;M$1&amp;"'!A2:E1000"), (INDIRECT("'"&amp;M$1&amp;"'!B2:B1000")=$I9) * (INDIRECT("'"&amp;M$1&amp;"'!C2:C1000")=$J9)
        ),
        5,
        FALSE
    )=0,
    "",
    VLOOKUP(
        $H9,
        _xlfn._xlws.FILTER(
            INDIRECT("'"&amp;M$1&amp;"'!A2:E1000"), (INDIRECT("'"&amp;M$1&amp;"'!B2:B1000")=$I9) * (INDIRECT("'"&amp;M$1&amp;"'!C2:C1000")=$J9)
        ),
        5,
        FALSE
    )
)</f>
        <v>Enviado</v>
      </c>
    </row>
    <row r="10" spans="1:13">
      <c r="A10" s="18" t="s">
        <v>23</v>
      </c>
      <c r="B10" s="36" t="s">
        <v>38</v>
      </c>
      <c r="C10" s="36">
        <v>1</v>
      </c>
      <c r="D10" s="19"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9"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9"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40" t="s">
        <v>25</v>
      </c>
      <c r="I10" s="41" t="s">
        <v>30</v>
      </c>
      <c r="J10" s="41">
        <v>9</v>
      </c>
      <c r="K10" s="19"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9"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9"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8" t="s">
        <v>23</v>
      </c>
      <c r="B11" s="36" t="s">
        <v>39</v>
      </c>
      <c r="C11" s="36">
        <v>1</v>
      </c>
      <c r="D11" s="19"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9"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9"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40" t="s">
        <v>25</v>
      </c>
      <c r="I11" s="41" t="s">
        <v>40</v>
      </c>
      <c r="J11" s="41">
        <v>1</v>
      </c>
      <c r="K11" s="19"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9"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9"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8" t="s">
        <v>23</v>
      </c>
      <c r="B12" s="36" t="s">
        <v>41</v>
      </c>
      <c r="C12" s="36">
        <v>1</v>
      </c>
      <c r="D12" s="19"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9"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9"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H12" s="40" t="s">
        <v>25</v>
      </c>
      <c r="I12" s="41" t="s">
        <v>42</v>
      </c>
      <c r="J12" s="41">
        <v>1</v>
      </c>
      <c r="K12" s="19"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9" t="str">
        <f t="array" aca="1" ref="L12" ca="1">IF(
    VLOOKUP(
        $H12,
        _xlfn._xlws.FILTER(
            INDIRECT("'"&amp;L$1&amp;"'!A2:E1000"), (INDIRECT("'"&amp;L$1&amp;"'!B2:B1000")=$I12) * (INDIRECT("'"&amp;L$1&amp;"'!C2:C1000")=$J12)
        ),
        5,
        FALSE
    )=0,
    "",
    VLOOKUP(
        $H12,
        _xlfn._xlws.FILTER(
            INDIRECT("'"&amp;L$1&amp;"'!A2:E1000"), (INDIRECT("'"&amp;L$1&amp;"'!B2:B1000")=$I12) * (INDIRECT("'"&amp;L$1&amp;"'!C2:C1000")=$J12)
        ),
        5,
        FALSE
    )
)</f>
        <v>Enviado</v>
      </c>
      <c r="M12" s="19" t="str">
        <f t="array" aca="1" ref="M12" ca="1">IF(
    VLOOKUP(
        $H12,
        _xlfn._xlws.FILTER(
            INDIRECT("'"&amp;M$1&amp;"'!A2:E1000"), (INDIRECT("'"&amp;M$1&amp;"'!B2:B1000")=$I12) * (INDIRECT("'"&amp;M$1&amp;"'!C2:C1000")=$J12)
        ),
        5,
        FALSE
    )=0,
    "",
    VLOOKUP(
        $H12,
        _xlfn._xlws.FILTER(
            INDIRECT("'"&amp;M$1&amp;"'!A2:E1000"), (INDIRECT("'"&amp;M$1&amp;"'!B2:B1000")=$I12) * (INDIRECT("'"&amp;M$1&amp;"'!C2:C1000")=$J12)
        ),
        5,
        FALSE
    )
)</f>
        <v>Enviado</v>
      </c>
    </row>
    <row r="13" spans="1:13">
      <c r="A13" s="18" t="s">
        <v>23</v>
      </c>
      <c r="B13" s="36" t="s">
        <v>43</v>
      </c>
      <c r="C13" s="36">
        <v>1</v>
      </c>
      <c r="D13" s="19"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9"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9"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40" t="s">
        <v>25</v>
      </c>
      <c r="I13" s="41" t="s">
        <v>44</v>
      </c>
      <c r="J13" s="41">
        <v>1</v>
      </c>
      <c r="K13" s="19"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9"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9"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8" t="s">
        <v>23</v>
      </c>
      <c r="B14" s="36" t="s">
        <v>45</v>
      </c>
      <c r="C14" s="36">
        <v>1</v>
      </c>
      <c r="D14" s="19"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9"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9"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H14" s="40" t="s">
        <v>25</v>
      </c>
      <c r="I14" s="41" t="s">
        <v>46</v>
      </c>
      <c r="J14" s="41">
        <v>1</v>
      </c>
      <c r="K14" s="19"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9"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9"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8" t="s">
        <v>23</v>
      </c>
      <c r="B15" s="36" t="s">
        <v>47</v>
      </c>
      <c r="C15" s="36">
        <v>1</v>
      </c>
      <c r="D15" s="19"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19"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9"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H15" s="40" t="s">
        <v>25</v>
      </c>
      <c r="I15" s="41" t="s">
        <v>48</v>
      </c>
      <c r="J15" s="41">
        <v>1</v>
      </c>
      <c r="K15" s="19" t="str">
        <f t="array" aca="1" ref="K15" ca="1">IF(
    VLOOKUP(
        $H15,
        _xlfn._xlws.FILTER(
            INDIRECT("'"&amp;K$1&amp;"'!A2:E1000"), (INDIRECT("'"&amp;K$1&amp;"'!B2:B1000")=$I15) * (INDIRECT("'"&amp;K$1&amp;"'!C2:C1000")=$J15)
        ),
        5,
        FALSE
    )=0,
    "",
    VLOOKUP(
        $H15,
        _xlfn._xlws.FILTER(
            INDIRECT("'"&amp;K$1&amp;"'!A2:E1000"), (INDIRECT("'"&amp;K$1&amp;"'!B2:B1000")=$I15) * (INDIRECT("'"&amp;K$1&amp;"'!C2:C1000")=$J15)
        ),
        5,
        FALSE
    )
)</f>
        <v>Enviado</v>
      </c>
      <c r="L15" s="19" t="str">
        <f t="array" aca="1" ref="L15" ca="1">IF(
    VLOOKUP(
        $H15,
        _xlfn._xlws.FILTER(
            INDIRECT("'"&amp;L$1&amp;"'!A2:E1000"), (INDIRECT("'"&amp;L$1&amp;"'!B2:B1000")=$I15) * (INDIRECT("'"&amp;L$1&amp;"'!C2:C1000")=$J15)
        ),
        5,
        FALSE
    )=0,
    "",
    VLOOKUP(
        $H15,
        _xlfn._xlws.FILTER(
            INDIRECT("'"&amp;L$1&amp;"'!A2:E1000"), (INDIRECT("'"&amp;L$1&amp;"'!B2:B1000")=$I15) * (INDIRECT("'"&amp;L$1&amp;"'!C2:C1000")=$J15)
        ),
        5,
        FALSE
    )
)</f>
        <v>Enviado</v>
      </c>
      <c r="M15" s="19" t="str">
        <f t="array" aca="1" ref="M15" ca="1">IF(
    VLOOKUP(
        $H15,
        _xlfn._xlws.FILTER(
            INDIRECT("'"&amp;M$1&amp;"'!A2:E1000"), (INDIRECT("'"&amp;M$1&amp;"'!B2:B1000")=$I15) * (INDIRECT("'"&amp;M$1&amp;"'!C2:C1000")=$J15)
        ),
        5,
        FALSE
    )=0,
    "",
    VLOOKUP(
        $H15,
        _xlfn._xlws.FILTER(
            INDIRECT("'"&amp;M$1&amp;"'!A2:E1000"), (INDIRECT("'"&amp;M$1&amp;"'!B2:B1000")=$I15) * (INDIRECT("'"&amp;M$1&amp;"'!C2:C1000")=$J15)
        ),
        5,
        FALSE
    )
)</f>
        <v>Enviado</v>
      </c>
    </row>
    <row r="17" spans="1:13" ht="15.75" customHeight="1">
      <c r="A17" s="42" t="s">
        <v>18</v>
      </c>
      <c r="B17" s="17" t="s">
        <v>27</v>
      </c>
      <c r="C17" s="17" t="s">
        <v>28</v>
      </c>
      <c r="D17" s="17" t="s">
        <v>19</v>
      </c>
      <c r="E17" s="17" t="s">
        <v>20</v>
      </c>
      <c r="F17" s="17" t="s">
        <v>21</v>
      </c>
      <c r="H17" s="43" t="s">
        <v>18</v>
      </c>
      <c r="I17" s="17" t="s">
        <v>27</v>
      </c>
      <c r="J17" s="17" t="s">
        <v>28</v>
      </c>
      <c r="K17" s="17" t="s">
        <v>19</v>
      </c>
      <c r="L17" s="17" t="s">
        <v>20</v>
      </c>
      <c r="M17" s="17" t="s">
        <v>21</v>
      </c>
    </row>
    <row r="18" spans="1:13">
      <c r="A18" s="44" t="s">
        <v>22</v>
      </c>
      <c r="B18" s="36" t="s">
        <v>49</v>
      </c>
      <c r="C18" s="36">
        <v>1</v>
      </c>
      <c r="D18" s="19"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9"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9"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45" t="s">
        <v>26</v>
      </c>
      <c r="I18" s="41" t="s">
        <v>50</v>
      </c>
      <c r="J18" s="41">
        <v>1</v>
      </c>
      <c r="K18" s="19"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9" t="str">
        <f t="array" aca="1" ref="L18" ca="1">IF(
    VLOOKUP(
        $H18,
        _xlfn._xlws.FILTER(
            INDIRECT("'"&amp;L$1&amp;"'!A2:E1000"), (INDIRECT("'"&amp;L$1&amp;"'!B2:B1000")=$I18) * (INDIRECT("'"&amp;L$1&amp;"'!C2:C1000")=$J18)
        ),
        5,
        FALSE
    )=0,
    "",
    VLOOKUP(
        $H18,
        _xlfn._xlws.FILTER(
            INDIRECT("'"&amp;L$1&amp;"'!A2:E1000"), (INDIRECT("'"&amp;L$1&amp;"'!B2:B1000")=$I18) * (INDIRECT("'"&amp;L$1&amp;"'!C2:C1000")=$J18)
        ),
        5,
        FALSE
    )
)</f>
        <v>Enviado</v>
      </c>
      <c r="M18" s="19" t="str">
        <f t="array" aca="1" ref="M18" ca="1">IF(
    VLOOKUP(
        $H18,
        _xlfn._xlws.FILTER(
            INDIRECT("'"&amp;M$1&amp;"'!A2:E1000"), (INDIRECT("'"&amp;M$1&amp;"'!B2:B1000")=$I18) * (INDIRECT("'"&amp;M$1&amp;"'!C2:C1000")=$J18)
        ),
        5,
        FALSE
    )=0,
    "",
    VLOOKUP(
        $H18,
        _xlfn._xlws.FILTER(
            INDIRECT("'"&amp;M$1&amp;"'!A2:E1000"), (INDIRECT("'"&amp;M$1&amp;"'!B2:B1000")=$I18) * (INDIRECT("'"&amp;M$1&amp;"'!C2:C1000")=$J18)
        ),
        5,
        FALSE
    )
)</f>
        <v>Enviado</v>
      </c>
    </row>
    <row r="19" spans="1:13">
      <c r="A19" s="44" t="s">
        <v>22</v>
      </c>
      <c r="B19" s="36" t="s">
        <v>51</v>
      </c>
      <c r="C19" s="36">
        <v>1</v>
      </c>
      <c r="D19" s="19"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9"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9"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45" t="s">
        <v>26</v>
      </c>
      <c r="I19" s="41" t="s">
        <v>52</v>
      </c>
      <c r="J19" s="41">
        <v>1</v>
      </c>
      <c r="K19" s="19"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9"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9"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44" t="s">
        <v>22</v>
      </c>
      <c r="B20" s="36" t="s">
        <v>53</v>
      </c>
      <c r="C20" s="36">
        <v>1</v>
      </c>
      <c r="D20" s="19"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9"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9"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45" t="s">
        <v>26</v>
      </c>
      <c r="I20" s="41" t="s">
        <v>54</v>
      </c>
      <c r="J20" s="41">
        <v>1</v>
      </c>
      <c r="K20" s="19" t="str">
        <f t="array" aca="1" ref="K20" ca="1">IF(
    VLOOKUP(
        $H20,
        _xlfn._xlws.FILTER(
            INDIRECT("'"&amp;K$1&amp;"'!A2:E1000"), (INDIRECT("'"&amp;K$1&amp;"'!B2:B1000")=$I20) * (INDIRECT("'"&amp;K$1&amp;"'!C2:C1000")=$J20)
        ),
        5,
        FALSE
    )=0,
    "",
    VLOOKUP(
        $H20,
        _xlfn._xlws.FILTER(
            INDIRECT("'"&amp;K$1&amp;"'!A2:E1000"), (INDIRECT("'"&amp;K$1&amp;"'!B2:B1000")=$I20) * (INDIRECT("'"&amp;K$1&amp;"'!C2:C1000")=$J20)
        ),
        5,
        FALSE
    )
)</f>
        <v>Enviado</v>
      </c>
      <c r="L20" s="19"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9" t="str">
        <f t="array" aca="1" ref="M20" ca="1">IF(
    VLOOKUP(
        $H20,
        _xlfn._xlws.FILTER(
            INDIRECT("'"&amp;M$1&amp;"'!A2:E1000"), (INDIRECT("'"&amp;M$1&amp;"'!B2:B1000")=$I20) * (INDIRECT("'"&amp;M$1&amp;"'!C2:C1000")=$J20)
        ),
        5,
        FALSE
    )=0,
    "",
    VLOOKUP(
        $H20,
        _xlfn._xlws.FILTER(
            INDIRECT("'"&amp;M$1&amp;"'!A2:E1000"), (INDIRECT("'"&amp;M$1&amp;"'!B2:B1000")=$I20) * (INDIRECT("'"&amp;M$1&amp;"'!C2:C1000")=$J20)
        ),
        5,
        FALSE
    )
)</f>
        <v>Enviado</v>
      </c>
    </row>
    <row r="21" spans="1:13">
      <c r="A21" s="44" t="s">
        <v>22</v>
      </c>
      <c r="B21" s="36" t="s">
        <v>55</v>
      </c>
      <c r="C21" s="36">
        <v>1</v>
      </c>
      <c r="D21" s="19"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9"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9"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45" t="s">
        <v>26</v>
      </c>
      <c r="I21" s="41" t="s">
        <v>56</v>
      </c>
      <c r="J21" s="41">
        <v>1</v>
      </c>
      <c r="K21" s="19"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9"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9"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44" t="s">
        <v>22</v>
      </c>
      <c r="B22" s="36" t="s">
        <v>57</v>
      </c>
      <c r="C22" s="36">
        <v>1</v>
      </c>
      <c r="D22" s="19"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9"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9"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45" t="s">
        <v>26</v>
      </c>
      <c r="I22" s="41" t="s">
        <v>58</v>
      </c>
      <c r="J22" s="41">
        <v>1</v>
      </c>
      <c r="K22" s="19"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9"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9"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44" t="s">
        <v>22</v>
      </c>
      <c r="B23" s="36" t="s">
        <v>59</v>
      </c>
      <c r="C23" s="36">
        <v>1</v>
      </c>
      <c r="D23" s="19"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9"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9"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45" t="s">
        <v>26</v>
      </c>
      <c r="I23" s="41" t="s">
        <v>58</v>
      </c>
      <c r="J23" s="41">
        <v>2</v>
      </c>
      <c r="K23" s="19"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9"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9"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44" t="s">
        <v>22</v>
      </c>
      <c r="B24" s="36" t="s">
        <v>60</v>
      </c>
      <c r="C24" s="36">
        <v>1</v>
      </c>
      <c r="D24" s="19"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9"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9"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45" t="s">
        <v>26</v>
      </c>
      <c r="I24" s="41" t="s">
        <v>61</v>
      </c>
      <c r="J24" s="41">
        <v>1</v>
      </c>
      <c r="K24" s="19"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9"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9"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44" t="s">
        <v>22</v>
      </c>
      <c r="B25" s="36" t="s">
        <v>62</v>
      </c>
      <c r="C25" s="36">
        <v>1</v>
      </c>
      <c r="D25" s="19"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9"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9"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45" t="s">
        <v>26</v>
      </c>
      <c r="I25" s="41" t="s">
        <v>63</v>
      </c>
      <c r="J25" s="41">
        <v>1</v>
      </c>
      <c r="K25" s="19"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9"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9"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44" t="s">
        <v>22</v>
      </c>
      <c r="B26" s="36" t="s">
        <v>64</v>
      </c>
      <c r="C26" s="36">
        <v>1</v>
      </c>
      <c r="D26" s="19"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9"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9"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45" t="s">
        <v>26</v>
      </c>
      <c r="I26" s="41" t="s">
        <v>65</v>
      </c>
      <c r="J26" s="41">
        <v>1</v>
      </c>
      <c r="K26" s="19"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9"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9"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44" t="s">
        <v>22</v>
      </c>
      <c r="B27" s="36" t="s">
        <v>66</v>
      </c>
      <c r="C27" s="36">
        <v>1</v>
      </c>
      <c r="D27" s="19"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9"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9"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45" t="s">
        <v>26</v>
      </c>
      <c r="I27" s="41" t="s">
        <v>67</v>
      </c>
      <c r="J27" s="41">
        <v>1</v>
      </c>
      <c r="K27" s="19"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9"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9"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44" t="s">
        <v>22</v>
      </c>
      <c r="B28" s="36" t="s">
        <v>68</v>
      </c>
      <c r="C28" s="36">
        <v>1</v>
      </c>
      <c r="D28" s="19"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9"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9"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45" t="s">
        <v>26</v>
      </c>
      <c r="I28" s="41" t="s">
        <v>69</v>
      </c>
      <c r="J28" s="41">
        <v>1</v>
      </c>
      <c r="K28" s="19"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9"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9"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44" t="s">
        <v>22</v>
      </c>
      <c r="B29" s="36" t="s">
        <v>70</v>
      </c>
      <c r="C29" s="36">
        <v>1</v>
      </c>
      <c r="D29" s="19"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9"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9"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45" t="s">
        <v>26</v>
      </c>
      <c r="I29" s="41" t="s">
        <v>71</v>
      </c>
      <c r="J29" s="41">
        <v>1</v>
      </c>
      <c r="K29" s="19"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9"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9"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44" t="s">
        <v>22</v>
      </c>
      <c r="B30" s="36" t="s">
        <v>72</v>
      </c>
      <c r="C30" s="36">
        <v>1</v>
      </c>
      <c r="D30" s="19"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9"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9"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45" t="s">
        <v>26</v>
      </c>
      <c r="I30" s="41" t="s">
        <v>73</v>
      </c>
      <c r="J30" s="41">
        <v>1</v>
      </c>
      <c r="K30" s="19"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9"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9"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44" t="s">
        <v>22</v>
      </c>
      <c r="B31" s="36" t="s">
        <v>74</v>
      </c>
      <c r="C31" s="36">
        <v>1</v>
      </c>
      <c r="D31" s="19"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9"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9"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45" t="s">
        <v>26</v>
      </c>
      <c r="I31" s="41" t="s">
        <v>75</v>
      </c>
      <c r="J31" s="41">
        <v>1</v>
      </c>
      <c r="K31" s="19"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9"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9"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6" t="s">
        <v>18</v>
      </c>
      <c r="B33" s="17" t="s">
        <v>27</v>
      </c>
      <c r="C33" s="17" t="s">
        <v>28</v>
      </c>
      <c r="D33" s="17" t="s">
        <v>19</v>
      </c>
      <c r="E33" s="17" t="s">
        <v>20</v>
      </c>
      <c r="F33" s="17" t="s">
        <v>21</v>
      </c>
    </row>
    <row r="34" spans="1:6">
      <c r="A34" s="47" t="s">
        <v>24</v>
      </c>
      <c r="B34" s="36" t="s">
        <v>76</v>
      </c>
      <c r="C34" s="36">
        <v>1</v>
      </c>
      <c r="D34" s="19"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9"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9"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7" t="s">
        <v>24</v>
      </c>
      <c r="B35" s="36" t="s">
        <v>77</v>
      </c>
      <c r="C35" s="36">
        <v>1</v>
      </c>
      <c r="D35" s="19"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9"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9"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7" t="s">
        <v>24</v>
      </c>
      <c r="B36" s="36" t="s">
        <v>77</v>
      </c>
      <c r="C36" s="36">
        <v>2</v>
      </c>
      <c r="D36" s="19"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9"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9"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7" t="s">
        <v>24</v>
      </c>
      <c r="B37" s="36" t="s">
        <v>77</v>
      </c>
      <c r="C37" s="36">
        <v>3</v>
      </c>
      <c r="D37" s="19"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9"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9"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7" t="s">
        <v>24</v>
      </c>
      <c r="B38" s="36" t="s">
        <v>77</v>
      </c>
      <c r="C38" s="36">
        <v>4</v>
      </c>
      <c r="D38" s="19"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9"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9"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7" t="s">
        <v>24</v>
      </c>
      <c r="B39" s="36" t="s">
        <v>77</v>
      </c>
      <c r="C39" s="36">
        <v>5</v>
      </c>
      <c r="D39" s="19"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9"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9"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7" t="s">
        <v>24</v>
      </c>
      <c r="B40" s="36" t="s">
        <v>77</v>
      </c>
      <c r="C40" s="36">
        <v>6</v>
      </c>
      <c r="D40" s="19"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9"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9"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7" t="s">
        <v>24</v>
      </c>
      <c r="B41" s="36" t="s">
        <v>78</v>
      </c>
      <c r="C41" s="36">
        <v>1</v>
      </c>
      <c r="D41" s="19"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9"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9"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7" t="s">
        <v>24</v>
      </c>
      <c r="B42" s="36" t="s">
        <v>79</v>
      </c>
      <c r="C42" s="36">
        <v>1</v>
      </c>
      <c r="D42" s="19"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9"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9"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7" t="s">
        <v>24</v>
      </c>
      <c r="B43" s="36" t="s">
        <v>80</v>
      </c>
      <c r="C43" s="36">
        <v>1</v>
      </c>
      <c r="D43" s="19"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9"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9"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7" t="s">
        <v>24</v>
      </c>
      <c r="B44" s="36" t="s">
        <v>81</v>
      </c>
      <c r="C44" s="36">
        <v>1</v>
      </c>
      <c r="D44" s="19"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9"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9"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7" t="s">
        <v>24</v>
      </c>
      <c r="B45" s="36" t="s">
        <v>82</v>
      </c>
      <c r="C45" s="36">
        <v>1</v>
      </c>
      <c r="D45" s="19"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9"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9"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7" t="s">
        <v>24</v>
      </c>
      <c r="B46" s="36" t="s">
        <v>83</v>
      </c>
      <c r="C46" s="36">
        <v>1</v>
      </c>
      <c r="D46" s="19"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9"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9"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8" priority="37" operator="containsText" text="Atrasado">
      <formula>NOT(ISERROR(SEARCH("Atrasado",D16)))</formula>
    </cfRule>
  </conditionalFormatting>
  <conditionalFormatting sqref="D2:F15 K3:M15">
    <cfRule type="cellIs" dxfId="57" priority="33" operator="equal">
      <formula>"Duplicado"</formula>
    </cfRule>
    <cfRule type="cellIs" dxfId="56" priority="34" operator="equal">
      <formula>"Sem Técnico"</formula>
    </cfRule>
    <cfRule type="cellIs" dxfId="55" priority="35" operator="equal">
      <formula>"Atrasado"</formula>
    </cfRule>
    <cfRule type="cellIs" dxfId="54" priority="36" operator="equal">
      <formula>"Enviado"</formula>
    </cfRule>
  </conditionalFormatting>
  <conditionalFormatting sqref="E2:E15">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F2:F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D18:F31">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34:F46">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K18:M31">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K2:M2">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0"/>
  <sheetViews>
    <sheetView workbookViewId="0">
      <pane xSplit="3" topLeftCell="D1" activePane="topRight" state="frozen"/>
      <selection pane="topRight" activeCell="D16" sqref="D16"/>
    </sheetView>
  </sheetViews>
  <sheetFormatPr defaultRowHeight="15"/>
  <cols>
    <col min="1" max="1" width="14" customWidth="1"/>
    <col min="2" max="2" width="30" customWidth="1"/>
    <col min="3" max="3" width="8" customWidth="1"/>
    <col min="4" max="4" width="42" customWidth="1"/>
    <col min="5" max="5" width="14" customWidth="1"/>
    <col min="6" max="7" width="27" customWidth="1"/>
    <col min="8" max="8" width="337" customWidth="1"/>
    <col min="9" max="9" width="45" customWidth="1"/>
    <col min="10" max="10" width="25" customWidth="1"/>
    <col min="11" max="11" width="38" customWidth="1"/>
  </cols>
  <sheetData>
    <row r="1" spans="1:11">
      <c r="A1" s="20" t="s">
        <v>18</v>
      </c>
      <c r="B1" s="20" t="s">
        <v>84</v>
      </c>
      <c r="C1" s="20" t="s">
        <v>28</v>
      </c>
      <c r="D1" s="20" t="s">
        <v>85</v>
      </c>
      <c r="E1" s="20" t="s">
        <v>86</v>
      </c>
      <c r="F1" s="20" t="s">
        <v>87</v>
      </c>
      <c r="G1" s="20" t="s">
        <v>88</v>
      </c>
      <c r="H1" s="20" t="s">
        <v>89</v>
      </c>
      <c r="I1" s="20" t="s">
        <v>90</v>
      </c>
      <c r="J1" s="20" t="s">
        <v>91</v>
      </c>
      <c r="K1" s="20" t="s">
        <v>92</v>
      </c>
    </row>
    <row r="2" spans="1:11">
      <c r="A2" s="21" t="s">
        <v>23</v>
      </c>
      <c r="B2" s="22" t="s">
        <v>29</v>
      </c>
      <c r="C2" s="22">
        <v>1</v>
      </c>
      <c r="D2" s="22" t="s">
        <v>93</v>
      </c>
      <c r="E2" s="23" t="s">
        <v>94</v>
      </c>
      <c r="F2" s="22" t="s">
        <v>95</v>
      </c>
      <c r="G2" s="24" t="s">
        <v>96</v>
      </c>
      <c r="H2" s="22" t="s">
        <v>97</v>
      </c>
      <c r="I2" s="22"/>
      <c r="J2" s="22" t="s">
        <v>98</v>
      </c>
      <c r="K2" s="22"/>
    </row>
    <row r="3" spans="1:11">
      <c r="A3" s="25" t="s">
        <v>22</v>
      </c>
      <c r="B3" s="22" t="s">
        <v>49</v>
      </c>
      <c r="C3" s="22">
        <v>1</v>
      </c>
      <c r="D3" s="22" t="s">
        <v>99</v>
      </c>
      <c r="E3" s="26" t="s">
        <v>100</v>
      </c>
      <c r="F3" s="22"/>
      <c r="G3" s="27" t="s">
        <v>98</v>
      </c>
      <c r="H3" s="22"/>
      <c r="I3" s="22"/>
      <c r="J3" s="22" t="s">
        <v>98</v>
      </c>
      <c r="K3" s="22"/>
    </row>
    <row r="4" spans="1:11">
      <c r="A4" s="21" t="s">
        <v>23</v>
      </c>
      <c r="B4" s="22" t="s">
        <v>31</v>
      </c>
      <c r="C4" s="22">
        <v>1</v>
      </c>
      <c r="D4" s="22" t="s">
        <v>101</v>
      </c>
      <c r="E4" s="23" t="s">
        <v>94</v>
      </c>
      <c r="F4" s="22" t="s">
        <v>95</v>
      </c>
      <c r="G4" s="24" t="s">
        <v>96</v>
      </c>
      <c r="H4" s="22" t="s">
        <v>102</v>
      </c>
      <c r="I4" s="22"/>
      <c r="J4" s="22" t="s">
        <v>98</v>
      </c>
      <c r="K4" s="22"/>
    </row>
    <row r="5" spans="1:11">
      <c r="A5" s="25" t="s">
        <v>22</v>
      </c>
      <c r="B5" s="22" t="s">
        <v>51</v>
      </c>
      <c r="C5" s="22">
        <v>1</v>
      </c>
      <c r="D5" s="22" t="s">
        <v>103</v>
      </c>
      <c r="E5" s="23" t="s">
        <v>94</v>
      </c>
      <c r="F5" s="22" t="s">
        <v>104</v>
      </c>
      <c r="G5" s="24" t="s">
        <v>96</v>
      </c>
      <c r="H5" s="22"/>
      <c r="I5" s="22"/>
      <c r="J5" s="22" t="s">
        <v>98</v>
      </c>
      <c r="K5" s="22"/>
    </row>
    <row r="6" spans="1:11">
      <c r="A6" s="25" t="s">
        <v>22</v>
      </c>
      <c r="B6" s="22" t="s">
        <v>53</v>
      </c>
      <c r="C6" s="22">
        <v>1</v>
      </c>
      <c r="D6" s="22" t="s">
        <v>105</v>
      </c>
      <c r="E6" s="23" t="s">
        <v>94</v>
      </c>
      <c r="F6" s="22" t="s">
        <v>106</v>
      </c>
      <c r="G6" s="27" t="s">
        <v>98</v>
      </c>
      <c r="H6" s="22"/>
      <c r="I6" s="22"/>
      <c r="J6" s="22" t="s">
        <v>98</v>
      </c>
      <c r="K6" s="22"/>
    </row>
    <row r="7" spans="1:11">
      <c r="A7" s="21" t="s">
        <v>23</v>
      </c>
      <c r="B7" s="22" t="s">
        <v>32</v>
      </c>
      <c r="C7" s="22">
        <v>1</v>
      </c>
      <c r="D7" s="22" t="s">
        <v>107</v>
      </c>
      <c r="E7" s="23" t="s">
        <v>94</v>
      </c>
      <c r="F7" s="22" t="s">
        <v>108</v>
      </c>
      <c r="G7" s="24" t="s">
        <v>96</v>
      </c>
      <c r="H7" s="22" t="s">
        <v>109</v>
      </c>
      <c r="I7" s="22"/>
      <c r="J7" s="22" t="s">
        <v>98</v>
      </c>
      <c r="K7" s="22"/>
    </row>
    <row r="8" spans="1:11">
      <c r="A8" s="28" t="s">
        <v>24</v>
      </c>
      <c r="B8" s="22" t="s">
        <v>76</v>
      </c>
      <c r="C8" s="22">
        <v>1</v>
      </c>
      <c r="D8" s="22" t="s">
        <v>110</v>
      </c>
      <c r="E8" s="23" t="s">
        <v>94</v>
      </c>
      <c r="F8" s="22" t="s">
        <v>108</v>
      </c>
      <c r="G8" s="27" t="s">
        <v>98</v>
      </c>
      <c r="H8" s="22" t="s">
        <v>111</v>
      </c>
      <c r="I8" s="22"/>
      <c r="J8" s="22" t="s">
        <v>98</v>
      </c>
      <c r="K8" s="22"/>
    </row>
    <row r="9" spans="1:11">
      <c r="A9" s="25" t="s">
        <v>22</v>
      </c>
      <c r="B9" s="22" t="s">
        <v>55</v>
      </c>
      <c r="C9" s="22">
        <v>1</v>
      </c>
      <c r="D9" s="22" t="s">
        <v>112</v>
      </c>
      <c r="E9" s="26" t="s">
        <v>100</v>
      </c>
      <c r="F9" s="22"/>
      <c r="G9" s="27" t="s">
        <v>98</v>
      </c>
      <c r="H9" s="22"/>
      <c r="I9" s="22"/>
      <c r="J9" s="22" t="s">
        <v>98</v>
      </c>
      <c r="K9" s="22"/>
    </row>
    <row r="10" spans="1:11">
      <c r="A10" s="25" t="s">
        <v>22</v>
      </c>
      <c r="B10" s="22" t="s">
        <v>57</v>
      </c>
      <c r="C10" s="22">
        <v>1</v>
      </c>
      <c r="D10" s="22" t="s">
        <v>113</v>
      </c>
      <c r="E10" s="23" t="s">
        <v>94</v>
      </c>
      <c r="F10" s="22" t="s">
        <v>114</v>
      </c>
      <c r="G10" s="24" t="s">
        <v>96</v>
      </c>
      <c r="H10" s="22"/>
      <c r="I10" s="22"/>
      <c r="J10" s="22" t="s">
        <v>98</v>
      </c>
      <c r="K10" s="22"/>
    </row>
    <row r="11" spans="1:11">
      <c r="A11" s="28" t="s">
        <v>24</v>
      </c>
      <c r="B11" s="22" t="s">
        <v>77</v>
      </c>
      <c r="C11" s="22">
        <v>1</v>
      </c>
      <c r="D11" s="22" t="s">
        <v>115</v>
      </c>
      <c r="E11" s="29" t="s">
        <v>5</v>
      </c>
      <c r="F11" s="22" t="s">
        <v>116</v>
      </c>
      <c r="G11" s="27" t="s">
        <v>98</v>
      </c>
      <c r="H11" s="22"/>
      <c r="I11" s="22"/>
      <c r="J11" s="22" t="s">
        <v>98</v>
      </c>
      <c r="K11" s="22"/>
    </row>
    <row r="12" spans="1:11">
      <c r="A12" s="28" t="s">
        <v>24</v>
      </c>
      <c r="B12" s="22" t="s">
        <v>77</v>
      </c>
      <c r="C12" s="22">
        <v>2</v>
      </c>
      <c r="D12" s="22" t="s">
        <v>117</v>
      </c>
      <c r="E12" s="29" t="s">
        <v>5</v>
      </c>
      <c r="F12" s="22" t="s">
        <v>116</v>
      </c>
      <c r="G12" s="27" t="s">
        <v>98</v>
      </c>
      <c r="H12" s="22"/>
      <c r="I12" s="22"/>
      <c r="J12" s="22" t="s">
        <v>98</v>
      </c>
      <c r="K12" s="22"/>
    </row>
    <row r="13" spans="1:11">
      <c r="A13" s="28" t="s">
        <v>24</v>
      </c>
      <c r="B13" s="22" t="s">
        <v>77</v>
      </c>
      <c r="C13" s="22">
        <v>3</v>
      </c>
      <c r="D13" s="22" t="s">
        <v>118</v>
      </c>
      <c r="E13" s="29" t="s">
        <v>5</v>
      </c>
      <c r="F13" s="22" t="s">
        <v>116</v>
      </c>
      <c r="G13" s="27" t="s">
        <v>98</v>
      </c>
      <c r="H13" s="22"/>
      <c r="I13" s="22"/>
      <c r="J13" s="22" t="s">
        <v>98</v>
      </c>
      <c r="K13" s="22"/>
    </row>
    <row r="14" spans="1:11">
      <c r="A14" s="28" t="s">
        <v>24</v>
      </c>
      <c r="B14" s="22" t="s">
        <v>77</v>
      </c>
      <c r="C14" s="22">
        <v>4</v>
      </c>
      <c r="D14" s="22" t="s">
        <v>119</v>
      </c>
      <c r="E14" s="29" t="s">
        <v>5</v>
      </c>
      <c r="F14" s="22" t="s">
        <v>116</v>
      </c>
      <c r="G14" s="27" t="s">
        <v>98</v>
      </c>
      <c r="H14" s="22"/>
      <c r="I14" s="22"/>
      <c r="J14" s="22" t="s">
        <v>98</v>
      </c>
      <c r="K14" s="22"/>
    </row>
    <row r="15" spans="1:11">
      <c r="A15" s="28" t="s">
        <v>24</v>
      </c>
      <c r="B15" s="22" t="s">
        <v>77</v>
      </c>
      <c r="C15" s="22">
        <v>5</v>
      </c>
      <c r="D15" s="22" t="s">
        <v>120</v>
      </c>
      <c r="E15" s="29" t="s">
        <v>5</v>
      </c>
      <c r="F15" s="22" t="s">
        <v>116</v>
      </c>
      <c r="G15" s="27" t="s">
        <v>98</v>
      </c>
      <c r="H15" s="22"/>
      <c r="I15" s="22"/>
      <c r="J15" s="22" t="s">
        <v>98</v>
      </c>
      <c r="K15" s="22"/>
    </row>
    <row r="16" spans="1:11">
      <c r="A16" s="28" t="s">
        <v>24</v>
      </c>
      <c r="B16" s="22" t="s">
        <v>77</v>
      </c>
      <c r="C16" s="22">
        <v>6</v>
      </c>
      <c r="D16" s="22"/>
      <c r="E16" s="29" t="s">
        <v>5</v>
      </c>
      <c r="F16" s="22" t="s">
        <v>116</v>
      </c>
      <c r="G16" s="27" t="s">
        <v>98</v>
      </c>
      <c r="H16" s="22"/>
      <c r="I16" s="22"/>
      <c r="J16" s="22" t="s">
        <v>98</v>
      </c>
      <c r="K16" s="22"/>
    </row>
    <row r="17" spans="1:11">
      <c r="A17" s="25" t="s">
        <v>22</v>
      </c>
      <c r="B17" s="22" t="s">
        <v>59</v>
      </c>
      <c r="C17" s="22">
        <v>1</v>
      </c>
      <c r="D17" s="22" t="s">
        <v>121</v>
      </c>
      <c r="E17" s="23" t="s">
        <v>94</v>
      </c>
      <c r="F17" s="22" t="s">
        <v>122</v>
      </c>
      <c r="G17" s="27" t="s">
        <v>98</v>
      </c>
      <c r="H17" s="22" t="s">
        <v>123</v>
      </c>
      <c r="I17" s="22"/>
      <c r="J17" s="22" t="s">
        <v>98</v>
      </c>
      <c r="K17" s="22"/>
    </row>
    <row r="18" spans="1:11">
      <c r="A18" s="30" t="s">
        <v>26</v>
      </c>
      <c r="B18" s="22" t="s">
        <v>50</v>
      </c>
      <c r="C18" s="22">
        <v>1</v>
      </c>
      <c r="D18" s="22" t="s">
        <v>124</v>
      </c>
      <c r="E18" s="23" t="s">
        <v>94</v>
      </c>
      <c r="F18" s="22" t="s">
        <v>125</v>
      </c>
      <c r="G18" s="24" t="s">
        <v>96</v>
      </c>
      <c r="H18" s="22"/>
      <c r="I18" s="22"/>
      <c r="J18" s="22" t="s">
        <v>98</v>
      </c>
      <c r="K18" s="22"/>
    </row>
    <row r="19" spans="1:11">
      <c r="A19" s="25" t="s">
        <v>22</v>
      </c>
      <c r="B19" s="22" t="s">
        <v>60</v>
      </c>
      <c r="C19" s="22">
        <v>1</v>
      </c>
      <c r="D19" s="22" t="s">
        <v>126</v>
      </c>
      <c r="E19" s="26" t="s">
        <v>100</v>
      </c>
      <c r="F19" s="22"/>
      <c r="G19" s="27" t="s">
        <v>98</v>
      </c>
      <c r="H19" s="22"/>
      <c r="I19" s="22"/>
      <c r="J19" s="22" t="s">
        <v>98</v>
      </c>
      <c r="K19" s="22"/>
    </row>
    <row r="20" spans="1:11">
      <c r="A20" s="30" t="s">
        <v>26</v>
      </c>
      <c r="B20" s="22" t="s">
        <v>52</v>
      </c>
      <c r="C20" s="22">
        <v>1</v>
      </c>
      <c r="D20" s="22" t="s">
        <v>127</v>
      </c>
      <c r="E20" s="23" t="s">
        <v>94</v>
      </c>
      <c r="F20" s="22" t="s">
        <v>128</v>
      </c>
      <c r="G20" s="24" t="s">
        <v>96</v>
      </c>
      <c r="H20" s="22"/>
      <c r="I20" s="22"/>
      <c r="J20" s="22" t="s">
        <v>98</v>
      </c>
      <c r="K20" s="22"/>
    </row>
    <row r="21" spans="1:11">
      <c r="A21" s="25" t="s">
        <v>22</v>
      </c>
      <c r="B21" s="22" t="s">
        <v>62</v>
      </c>
      <c r="C21" s="22">
        <v>1</v>
      </c>
      <c r="D21" s="22" t="s">
        <v>129</v>
      </c>
      <c r="E21" s="23" t="s">
        <v>94</v>
      </c>
      <c r="F21" s="22" t="s">
        <v>130</v>
      </c>
      <c r="G21" s="24" t="s">
        <v>96</v>
      </c>
      <c r="H21" s="22"/>
      <c r="I21" s="22"/>
      <c r="J21" s="22" t="s">
        <v>98</v>
      </c>
      <c r="K21" s="22"/>
    </row>
    <row r="22" spans="1:11">
      <c r="A22" s="30" t="s">
        <v>26</v>
      </c>
      <c r="B22" s="22" t="s">
        <v>54</v>
      </c>
      <c r="C22" s="22">
        <v>1</v>
      </c>
      <c r="D22" s="22" t="s">
        <v>131</v>
      </c>
      <c r="E22" s="23" t="s">
        <v>94</v>
      </c>
      <c r="F22" s="22" t="s">
        <v>132</v>
      </c>
      <c r="G22" s="27" t="s">
        <v>98</v>
      </c>
      <c r="H22" s="22"/>
      <c r="I22" s="22"/>
      <c r="J22" s="22" t="s">
        <v>98</v>
      </c>
      <c r="K22" s="22"/>
    </row>
    <row r="23" spans="1:11">
      <c r="A23" s="28" t="s">
        <v>24</v>
      </c>
      <c r="B23" s="22" t="s">
        <v>78</v>
      </c>
      <c r="C23" s="22">
        <v>1</v>
      </c>
      <c r="D23" s="22" t="s">
        <v>133</v>
      </c>
      <c r="E23" s="23" t="s">
        <v>94</v>
      </c>
      <c r="F23" s="22" t="s">
        <v>134</v>
      </c>
      <c r="G23" s="27" t="s">
        <v>98</v>
      </c>
      <c r="H23" s="22"/>
      <c r="I23" s="22"/>
      <c r="J23" s="22" t="s">
        <v>98</v>
      </c>
      <c r="K23" s="22"/>
    </row>
    <row r="24" spans="1:11">
      <c r="A24" s="31" t="s">
        <v>25</v>
      </c>
      <c r="B24" s="22" t="s">
        <v>30</v>
      </c>
      <c r="C24" s="22">
        <v>1</v>
      </c>
      <c r="D24" s="22" t="s">
        <v>135</v>
      </c>
      <c r="E24" s="23" t="s">
        <v>94</v>
      </c>
      <c r="F24" s="22" t="s">
        <v>136</v>
      </c>
      <c r="G24" s="24" t="s">
        <v>96</v>
      </c>
      <c r="H24" s="22"/>
      <c r="I24" s="22"/>
      <c r="J24" s="22" t="s">
        <v>98</v>
      </c>
      <c r="K24" s="22"/>
    </row>
    <row r="25" spans="1:11">
      <c r="A25" s="31" t="s">
        <v>25</v>
      </c>
      <c r="B25" s="22" t="s">
        <v>30</v>
      </c>
      <c r="C25" s="22">
        <v>2</v>
      </c>
      <c r="D25" s="22" t="s">
        <v>137</v>
      </c>
      <c r="E25" s="23" t="s">
        <v>94</v>
      </c>
      <c r="F25" s="22" t="s">
        <v>136</v>
      </c>
      <c r="G25" s="24" t="s">
        <v>96</v>
      </c>
      <c r="H25" s="22" t="s">
        <v>138</v>
      </c>
      <c r="I25" s="22"/>
      <c r="J25" s="22" t="s">
        <v>98</v>
      </c>
      <c r="K25" s="22"/>
    </row>
    <row r="26" spans="1:11">
      <c r="A26" s="31" t="s">
        <v>25</v>
      </c>
      <c r="B26" s="22" t="s">
        <v>30</v>
      </c>
      <c r="C26" s="22">
        <v>3</v>
      </c>
      <c r="D26" s="22" t="s">
        <v>139</v>
      </c>
      <c r="E26" s="23" t="s">
        <v>94</v>
      </c>
      <c r="F26" s="22" t="s">
        <v>136</v>
      </c>
      <c r="G26" s="24" t="s">
        <v>96</v>
      </c>
      <c r="H26" s="22" t="s">
        <v>138</v>
      </c>
      <c r="I26" s="22"/>
      <c r="J26" s="22" t="s">
        <v>98</v>
      </c>
      <c r="K26" s="22"/>
    </row>
    <row r="27" spans="1:11">
      <c r="A27" s="31" t="s">
        <v>25</v>
      </c>
      <c r="B27" s="22" t="s">
        <v>30</v>
      </c>
      <c r="C27" s="22">
        <v>4</v>
      </c>
      <c r="D27" s="22" t="s">
        <v>140</v>
      </c>
      <c r="E27" s="23" t="s">
        <v>94</v>
      </c>
      <c r="F27" s="22" t="s">
        <v>136</v>
      </c>
      <c r="G27" s="24" t="s">
        <v>96</v>
      </c>
      <c r="H27" s="22" t="s">
        <v>138</v>
      </c>
      <c r="I27" s="22"/>
      <c r="J27" s="22" t="s">
        <v>98</v>
      </c>
      <c r="K27" s="22"/>
    </row>
    <row r="28" spans="1:11">
      <c r="A28" s="31" t="s">
        <v>25</v>
      </c>
      <c r="B28" s="22" t="s">
        <v>30</v>
      </c>
      <c r="C28" s="22">
        <v>5</v>
      </c>
      <c r="D28" s="22" t="s">
        <v>141</v>
      </c>
      <c r="E28" s="23" t="s">
        <v>94</v>
      </c>
      <c r="F28" s="22" t="s">
        <v>136</v>
      </c>
      <c r="G28" s="24" t="s">
        <v>96</v>
      </c>
      <c r="H28" s="22" t="s">
        <v>138</v>
      </c>
      <c r="I28" s="22"/>
      <c r="J28" s="22" t="s">
        <v>98</v>
      </c>
      <c r="K28" s="22"/>
    </row>
    <row r="29" spans="1:11">
      <c r="A29" s="31" t="s">
        <v>25</v>
      </c>
      <c r="B29" s="22" t="s">
        <v>30</v>
      </c>
      <c r="C29" s="22">
        <v>6</v>
      </c>
      <c r="D29" s="22" t="s">
        <v>142</v>
      </c>
      <c r="E29" s="23" t="s">
        <v>94</v>
      </c>
      <c r="F29" s="22" t="s">
        <v>136</v>
      </c>
      <c r="G29" s="24" t="s">
        <v>96</v>
      </c>
      <c r="H29" s="22" t="s">
        <v>138</v>
      </c>
      <c r="I29" s="22"/>
      <c r="J29" s="22" t="s">
        <v>98</v>
      </c>
      <c r="K29" s="22"/>
    </row>
    <row r="30" spans="1:11">
      <c r="A30" s="31" t="s">
        <v>25</v>
      </c>
      <c r="B30" s="22" t="s">
        <v>30</v>
      </c>
      <c r="C30" s="22">
        <v>7</v>
      </c>
      <c r="D30" s="22" t="s">
        <v>143</v>
      </c>
      <c r="E30" s="23" t="s">
        <v>94</v>
      </c>
      <c r="F30" s="22" t="s">
        <v>136</v>
      </c>
      <c r="G30" s="24" t="s">
        <v>96</v>
      </c>
      <c r="H30" s="22" t="s">
        <v>138</v>
      </c>
      <c r="I30" s="22"/>
      <c r="J30" s="22" t="s">
        <v>98</v>
      </c>
      <c r="K30" s="22"/>
    </row>
    <row r="31" spans="1:11">
      <c r="A31" s="31" t="s">
        <v>25</v>
      </c>
      <c r="B31" s="22" t="s">
        <v>30</v>
      </c>
      <c r="C31" s="22">
        <v>8</v>
      </c>
      <c r="D31" s="22" t="s">
        <v>144</v>
      </c>
      <c r="E31" s="23" t="s">
        <v>94</v>
      </c>
      <c r="F31" s="22" t="s">
        <v>136</v>
      </c>
      <c r="G31" s="24" t="s">
        <v>96</v>
      </c>
      <c r="H31" s="22" t="s">
        <v>138</v>
      </c>
      <c r="I31" s="22"/>
      <c r="J31" s="22" t="s">
        <v>98</v>
      </c>
      <c r="K31" s="22"/>
    </row>
    <row r="32" spans="1:11">
      <c r="A32" s="31" t="s">
        <v>25</v>
      </c>
      <c r="B32" s="22" t="s">
        <v>30</v>
      </c>
      <c r="C32" s="22">
        <v>9</v>
      </c>
      <c r="D32" s="22" t="s">
        <v>145</v>
      </c>
      <c r="E32" s="23" t="s">
        <v>94</v>
      </c>
      <c r="F32" s="22" t="s">
        <v>136</v>
      </c>
      <c r="G32" s="24" t="s">
        <v>96</v>
      </c>
      <c r="H32" s="22" t="s">
        <v>138</v>
      </c>
      <c r="I32" s="22"/>
      <c r="J32" s="22" t="s">
        <v>98</v>
      </c>
      <c r="K32" s="22"/>
    </row>
    <row r="33" spans="1:11">
      <c r="A33" s="21" t="s">
        <v>23</v>
      </c>
      <c r="B33" s="22" t="s">
        <v>33</v>
      </c>
      <c r="C33" s="22">
        <v>1</v>
      </c>
      <c r="D33" s="22" t="s">
        <v>146</v>
      </c>
      <c r="E33" s="26" t="s">
        <v>100</v>
      </c>
      <c r="F33" s="22"/>
      <c r="G33" s="27" t="s">
        <v>98</v>
      </c>
      <c r="H33" s="22"/>
      <c r="I33" s="22"/>
      <c r="J33" s="22" t="s">
        <v>98</v>
      </c>
      <c r="K33" s="22"/>
    </row>
    <row r="34" spans="1:11">
      <c r="A34" s="21" t="s">
        <v>23</v>
      </c>
      <c r="B34" s="22" t="s">
        <v>34</v>
      </c>
      <c r="C34" s="22">
        <v>1</v>
      </c>
      <c r="D34" s="22" t="s">
        <v>147</v>
      </c>
      <c r="E34" s="26" t="s">
        <v>100</v>
      </c>
      <c r="F34" s="22"/>
      <c r="G34" s="27" t="s">
        <v>98</v>
      </c>
      <c r="H34" s="22"/>
      <c r="I34" s="22"/>
      <c r="J34" s="22" t="s">
        <v>98</v>
      </c>
      <c r="K34" s="22"/>
    </row>
    <row r="35" spans="1:11">
      <c r="A35" s="25" t="s">
        <v>22</v>
      </c>
      <c r="B35" s="22" t="s">
        <v>64</v>
      </c>
      <c r="C35" s="22">
        <v>1</v>
      </c>
      <c r="D35" s="22" t="s">
        <v>148</v>
      </c>
      <c r="E35" s="29" t="s">
        <v>5</v>
      </c>
      <c r="F35" s="22" t="s">
        <v>149</v>
      </c>
      <c r="G35" s="27" t="s">
        <v>98</v>
      </c>
      <c r="H35" s="22" t="s">
        <v>150</v>
      </c>
      <c r="I35" s="22"/>
      <c r="J35" s="22" t="s">
        <v>98</v>
      </c>
      <c r="K35" s="22"/>
    </row>
    <row r="36" spans="1:11">
      <c r="A36" s="25" t="s">
        <v>22</v>
      </c>
      <c r="B36" s="22" t="s">
        <v>66</v>
      </c>
      <c r="C36" s="22">
        <v>1</v>
      </c>
      <c r="D36" s="22" t="s">
        <v>151</v>
      </c>
      <c r="E36" s="23" t="s">
        <v>94</v>
      </c>
      <c r="F36" s="22" t="s">
        <v>152</v>
      </c>
      <c r="G36" s="24" t="s">
        <v>96</v>
      </c>
      <c r="H36" s="22" t="s">
        <v>153</v>
      </c>
      <c r="I36" s="22"/>
      <c r="J36" s="22" t="s">
        <v>98</v>
      </c>
      <c r="K36" s="22"/>
    </row>
    <row r="37" spans="1:11">
      <c r="A37" s="25" t="s">
        <v>22</v>
      </c>
      <c r="B37" s="22" t="s">
        <v>68</v>
      </c>
      <c r="C37" s="22">
        <v>1</v>
      </c>
      <c r="D37" s="22" t="s">
        <v>154</v>
      </c>
      <c r="E37" s="23" t="s">
        <v>94</v>
      </c>
      <c r="F37" s="22" t="s">
        <v>155</v>
      </c>
      <c r="G37" s="24" t="s">
        <v>96</v>
      </c>
      <c r="H37" s="22" t="s">
        <v>156</v>
      </c>
      <c r="I37" s="22"/>
      <c r="J37" s="22" t="s">
        <v>98</v>
      </c>
      <c r="K37" s="22"/>
    </row>
    <row r="38" spans="1:11">
      <c r="A38" s="28" t="s">
        <v>24</v>
      </c>
      <c r="B38" s="22" t="s">
        <v>79</v>
      </c>
      <c r="C38" s="22">
        <v>1</v>
      </c>
      <c r="D38" s="22" t="s">
        <v>157</v>
      </c>
      <c r="E38" s="23" t="s">
        <v>94</v>
      </c>
      <c r="F38" s="22" t="s">
        <v>158</v>
      </c>
      <c r="G38" s="27" t="s">
        <v>98</v>
      </c>
      <c r="H38" s="22" t="s">
        <v>159</v>
      </c>
      <c r="I38" s="22"/>
      <c r="J38" s="22" t="s">
        <v>98</v>
      </c>
      <c r="K38" s="22"/>
    </row>
    <row r="39" spans="1:11">
      <c r="A39" s="30" t="s">
        <v>26</v>
      </c>
      <c r="B39" s="22" t="s">
        <v>56</v>
      </c>
      <c r="C39" s="22">
        <v>1</v>
      </c>
      <c r="D39" s="22" t="s">
        <v>160</v>
      </c>
      <c r="E39" s="23" t="s">
        <v>94</v>
      </c>
      <c r="F39" s="22" t="s">
        <v>161</v>
      </c>
      <c r="G39" s="27" t="s">
        <v>98</v>
      </c>
      <c r="H39" s="22"/>
      <c r="I39" s="22"/>
      <c r="J39" s="22" t="s">
        <v>98</v>
      </c>
      <c r="K39" s="22"/>
    </row>
    <row r="40" spans="1:11">
      <c r="A40" s="28" t="s">
        <v>24</v>
      </c>
      <c r="B40" s="22" t="s">
        <v>80</v>
      </c>
      <c r="C40" s="22">
        <v>1</v>
      </c>
      <c r="D40" s="22" t="s">
        <v>162</v>
      </c>
      <c r="E40" s="23" t="s">
        <v>94</v>
      </c>
      <c r="F40" s="22" t="s">
        <v>163</v>
      </c>
      <c r="G40" s="27" t="s">
        <v>98</v>
      </c>
      <c r="H40" s="22"/>
      <c r="I40" s="22"/>
      <c r="J40" s="22" t="s">
        <v>98</v>
      </c>
      <c r="K40" s="22"/>
    </row>
    <row r="41" spans="1:11">
      <c r="A41" s="25" t="s">
        <v>22</v>
      </c>
      <c r="B41" s="22" t="s">
        <v>70</v>
      </c>
      <c r="C41" s="22">
        <v>1</v>
      </c>
      <c r="D41" s="22" t="s">
        <v>164</v>
      </c>
      <c r="E41" s="26" t="s">
        <v>100</v>
      </c>
      <c r="F41" s="22"/>
      <c r="G41" s="27" t="s">
        <v>98</v>
      </c>
      <c r="H41" s="22"/>
      <c r="I41" s="22"/>
      <c r="J41" s="22" t="s">
        <v>98</v>
      </c>
      <c r="K41" s="22"/>
    </row>
    <row r="42" spans="1:11">
      <c r="A42" s="30" t="s">
        <v>26</v>
      </c>
      <c r="B42" s="22" t="s">
        <v>58</v>
      </c>
      <c r="C42" s="22">
        <v>1</v>
      </c>
      <c r="D42" s="22" t="s">
        <v>165</v>
      </c>
      <c r="E42" s="23" t="s">
        <v>94</v>
      </c>
      <c r="F42" s="22" t="s">
        <v>166</v>
      </c>
      <c r="G42" s="27" t="s">
        <v>98</v>
      </c>
      <c r="H42" s="22"/>
      <c r="I42" s="22"/>
      <c r="J42" s="22" t="s">
        <v>98</v>
      </c>
      <c r="K42" s="22"/>
    </row>
    <row r="43" spans="1:11">
      <c r="A43" s="30" t="s">
        <v>26</v>
      </c>
      <c r="B43" s="22" t="s">
        <v>58</v>
      </c>
      <c r="C43" s="22">
        <v>2</v>
      </c>
      <c r="D43" s="22" t="s">
        <v>167</v>
      </c>
      <c r="E43" s="23" t="s">
        <v>94</v>
      </c>
      <c r="F43" s="22" t="s">
        <v>166</v>
      </c>
      <c r="G43" s="27" t="s">
        <v>98</v>
      </c>
      <c r="H43" s="22"/>
      <c r="I43" s="22"/>
      <c r="J43" s="22" t="s">
        <v>98</v>
      </c>
      <c r="K43" s="22"/>
    </row>
    <row r="44" spans="1:11">
      <c r="A44" s="21" t="s">
        <v>23</v>
      </c>
      <c r="B44" s="22" t="s">
        <v>35</v>
      </c>
      <c r="C44" s="22">
        <v>1</v>
      </c>
      <c r="D44" s="22" t="s">
        <v>168</v>
      </c>
      <c r="E44" s="26" t="s">
        <v>100</v>
      </c>
      <c r="F44" s="22"/>
      <c r="G44" s="27" t="s">
        <v>98</v>
      </c>
      <c r="H44" s="22"/>
      <c r="I44" s="22"/>
      <c r="J44" s="22" t="s">
        <v>98</v>
      </c>
      <c r="K44" s="22"/>
    </row>
    <row r="45" spans="1:11">
      <c r="A45" s="31" t="s">
        <v>25</v>
      </c>
      <c r="B45" s="22" t="s">
        <v>40</v>
      </c>
      <c r="C45" s="22">
        <v>1</v>
      </c>
      <c r="D45" s="22" t="s">
        <v>169</v>
      </c>
      <c r="E45" s="23" t="s">
        <v>94</v>
      </c>
      <c r="F45" s="22" t="s">
        <v>170</v>
      </c>
      <c r="G45" s="24" t="s">
        <v>96</v>
      </c>
      <c r="H45" s="22"/>
      <c r="I45" s="22"/>
      <c r="J45" s="22" t="s">
        <v>98</v>
      </c>
      <c r="K45" s="22"/>
    </row>
    <row r="46" spans="1:11">
      <c r="A46" s="31" t="s">
        <v>25</v>
      </c>
      <c r="B46" s="22" t="s">
        <v>42</v>
      </c>
      <c r="C46" s="22">
        <v>1</v>
      </c>
      <c r="D46" s="22" t="s">
        <v>171</v>
      </c>
      <c r="E46" s="23" t="s">
        <v>94</v>
      </c>
      <c r="F46" s="22" t="s">
        <v>158</v>
      </c>
      <c r="G46" s="24" t="s">
        <v>96</v>
      </c>
      <c r="H46" s="22" t="s">
        <v>172</v>
      </c>
      <c r="I46" s="22"/>
      <c r="J46" s="22" t="s">
        <v>98</v>
      </c>
      <c r="K46" s="22"/>
    </row>
    <row r="47" spans="1:11">
      <c r="A47" s="21" t="s">
        <v>23</v>
      </c>
      <c r="B47" s="22" t="s">
        <v>36</v>
      </c>
      <c r="C47" s="22">
        <v>1</v>
      </c>
      <c r="D47" s="22" t="s">
        <v>173</v>
      </c>
      <c r="E47" s="26" t="s">
        <v>100</v>
      </c>
      <c r="F47" s="22"/>
      <c r="G47" s="27" t="s">
        <v>98</v>
      </c>
      <c r="H47" s="22"/>
      <c r="I47" s="22"/>
      <c r="J47" s="22" t="s">
        <v>98</v>
      </c>
      <c r="K47" s="22"/>
    </row>
    <row r="48" spans="1:11">
      <c r="A48" s="30" t="s">
        <v>26</v>
      </c>
      <c r="B48" s="22" t="s">
        <v>61</v>
      </c>
      <c r="C48" s="22">
        <v>1</v>
      </c>
      <c r="D48" s="22" t="s">
        <v>174</v>
      </c>
      <c r="E48" s="23" t="s">
        <v>94</v>
      </c>
      <c r="F48" s="22" t="s">
        <v>158</v>
      </c>
      <c r="G48" s="24" t="s">
        <v>96</v>
      </c>
      <c r="H48" s="22"/>
      <c r="I48" s="22"/>
      <c r="J48" s="22" t="s">
        <v>98</v>
      </c>
      <c r="K48" s="22"/>
    </row>
    <row r="49" spans="1:11">
      <c r="A49" s="21" t="s">
        <v>23</v>
      </c>
      <c r="B49" s="22" t="s">
        <v>37</v>
      </c>
      <c r="C49" s="22">
        <v>1</v>
      </c>
      <c r="D49" s="22" t="s">
        <v>175</v>
      </c>
      <c r="E49" s="23" t="s">
        <v>94</v>
      </c>
      <c r="F49" s="22" t="s">
        <v>176</v>
      </c>
      <c r="G49" s="24" t="s">
        <v>96</v>
      </c>
      <c r="H49" s="22" t="s">
        <v>177</v>
      </c>
      <c r="I49" s="22"/>
      <c r="J49" s="22" t="s">
        <v>98</v>
      </c>
      <c r="K49" s="22"/>
    </row>
    <row r="50" spans="1:11">
      <c r="A50" s="28" t="s">
        <v>24</v>
      </c>
      <c r="B50" s="22" t="s">
        <v>81</v>
      </c>
      <c r="C50" s="22">
        <v>1</v>
      </c>
      <c r="D50" s="22" t="s">
        <v>178</v>
      </c>
      <c r="E50" s="23" t="s">
        <v>94</v>
      </c>
      <c r="F50" s="22" t="s">
        <v>179</v>
      </c>
      <c r="G50" s="27" t="s">
        <v>98</v>
      </c>
      <c r="H50" s="22"/>
      <c r="I50" s="22"/>
      <c r="J50" s="22" t="s">
        <v>98</v>
      </c>
      <c r="K50" s="22"/>
    </row>
    <row r="51" spans="1:11">
      <c r="A51" s="21" t="s">
        <v>23</v>
      </c>
      <c r="B51" s="22" t="s">
        <v>38</v>
      </c>
      <c r="C51" s="22">
        <v>1</v>
      </c>
      <c r="D51" s="22" t="s">
        <v>180</v>
      </c>
      <c r="E51" s="23" t="s">
        <v>94</v>
      </c>
      <c r="F51" s="22" t="s">
        <v>181</v>
      </c>
      <c r="G51" s="24" t="s">
        <v>96</v>
      </c>
      <c r="H51" s="22" t="s">
        <v>182</v>
      </c>
      <c r="I51" s="22"/>
      <c r="J51" s="22" t="s">
        <v>98</v>
      </c>
      <c r="K51" s="22"/>
    </row>
    <row r="52" spans="1:11">
      <c r="A52" s="21" t="s">
        <v>23</v>
      </c>
      <c r="B52" s="22" t="s">
        <v>39</v>
      </c>
      <c r="C52" s="22">
        <v>1</v>
      </c>
      <c r="D52" s="22" t="s">
        <v>183</v>
      </c>
      <c r="E52" s="23" t="s">
        <v>94</v>
      </c>
      <c r="F52" s="22" t="s">
        <v>184</v>
      </c>
      <c r="G52" s="24" t="s">
        <v>96</v>
      </c>
      <c r="H52" s="22" t="s">
        <v>182</v>
      </c>
      <c r="I52" s="22"/>
      <c r="J52" s="22" t="s">
        <v>98</v>
      </c>
      <c r="K52" s="22"/>
    </row>
    <row r="53" spans="1:11">
      <c r="A53" s="21" t="s">
        <v>23</v>
      </c>
      <c r="B53" s="22" t="s">
        <v>41</v>
      </c>
      <c r="C53" s="22">
        <v>1</v>
      </c>
      <c r="D53" s="22" t="s">
        <v>185</v>
      </c>
      <c r="E53" s="23" t="s">
        <v>94</v>
      </c>
      <c r="F53" s="22" t="s">
        <v>186</v>
      </c>
      <c r="G53" s="27" t="s">
        <v>98</v>
      </c>
      <c r="H53" s="22"/>
      <c r="I53" s="22"/>
      <c r="J53" s="22" t="s">
        <v>98</v>
      </c>
      <c r="K53" s="22"/>
    </row>
    <row r="54" spans="1:11">
      <c r="A54" s="30" t="s">
        <v>26</v>
      </c>
      <c r="B54" s="22" t="s">
        <v>63</v>
      </c>
      <c r="C54" s="22">
        <v>1</v>
      </c>
      <c r="D54" s="22" t="s">
        <v>187</v>
      </c>
      <c r="E54" s="23" t="s">
        <v>94</v>
      </c>
      <c r="F54" s="22" t="s">
        <v>188</v>
      </c>
      <c r="G54" s="24" t="s">
        <v>96</v>
      </c>
      <c r="H54" s="22" t="s">
        <v>189</v>
      </c>
      <c r="I54" s="22"/>
      <c r="J54" s="22" t="s">
        <v>98</v>
      </c>
      <c r="K54" s="22"/>
    </row>
    <row r="55" spans="1:11">
      <c r="A55" s="21" t="s">
        <v>23</v>
      </c>
      <c r="B55" s="22" t="s">
        <v>43</v>
      </c>
      <c r="C55" s="22">
        <v>1</v>
      </c>
      <c r="D55" s="22" t="s">
        <v>190</v>
      </c>
      <c r="E55" s="23" t="s">
        <v>94</v>
      </c>
      <c r="F55" s="22" t="s">
        <v>191</v>
      </c>
      <c r="G55" s="24" t="s">
        <v>96</v>
      </c>
      <c r="H55" s="22" t="s">
        <v>192</v>
      </c>
      <c r="I55" s="22"/>
      <c r="J55" s="22" t="s">
        <v>98</v>
      </c>
      <c r="K55" s="22"/>
    </row>
    <row r="56" spans="1:11">
      <c r="A56" s="30" t="s">
        <v>26</v>
      </c>
      <c r="B56" s="22" t="s">
        <v>65</v>
      </c>
      <c r="C56" s="22">
        <v>1</v>
      </c>
      <c r="D56" s="22" t="s">
        <v>193</v>
      </c>
      <c r="E56" s="23" t="s">
        <v>94</v>
      </c>
      <c r="F56" s="22" t="s">
        <v>194</v>
      </c>
      <c r="G56" s="27" t="s">
        <v>98</v>
      </c>
      <c r="H56" s="22"/>
      <c r="I56" s="22"/>
      <c r="J56" s="22" t="s">
        <v>98</v>
      </c>
      <c r="K56" s="22"/>
    </row>
    <row r="57" spans="1:11">
      <c r="A57" s="30" t="s">
        <v>26</v>
      </c>
      <c r="B57" s="22" t="s">
        <v>67</v>
      </c>
      <c r="C57" s="22">
        <v>1</v>
      </c>
      <c r="D57" s="22" t="s">
        <v>195</v>
      </c>
      <c r="E57" s="23" t="s">
        <v>94</v>
      </c>
      <c r="F57" s="22" t="s">
        <v>196</v>
      </c>
      <c r="G57" s="27" t="s">
        <v>98</v>
      </c>
      <c r="H57" s="22"/>
      <c r="I57" s="22"/>
      <c r="J57" s="22" t="s">
        <v>98</v>
      </c>
      <c r="K57" s="22"/>
    </row>
    <row r="58" spans="1:11">
      <c r="A58" s="25" t="s">
        <v>22</v>
      </c>
      <c r="B58" s="22" t="s">
        <v>72</v>
      </c>
      <c r="C58" s="22">
        <v>1</v>
      </c>
      <c r="D58" s="22" t="s">
        <v>197</v>
      </c>
      <c r="E58" s="26" t="s">
        <v>100</v>
      </c>
      <c r="F58" s="22"/>
      <c r="G58" s="27" t="s">
        <v>98</v>
      </c>
      <c r="H58" s="22"/>
      <c r="I58" s="22"/>
      <c r="J58" s="22" t="s">
        <v>98</v>
      </c>
      <c r="K58" s="22"/>
    </row>
    <row r="59" spans="1:11">
      <c r="A59" s="30" t="s">
        <v>26</v>
      </c>
      <c r="B59" s="22" t="s">
        <v>69</v>
      </c>
      <c r="C59" s="22">
        <v>1</v>
      </c>
      <c r="D59" s="22" t="s">
        <v>198</v>
      </c>
      <c r="E59" s="23" t="s">
        <v>94</v>
      </c>
      <c r="F59" s="22" t="s">
        <v>108</v>
      </c>
      <c r="G59" s="24" t="s">
        <v>96</v>
      </c>
      <c r="H59" s="22"/>
      <c r="I59" s="22"/>
      <c r="J59" s="22" t="s">
        <v>98</v>
      </c>
      <c r="K59" s="22"/>
    </row>
    <row r="60" spans="1:11">
      <c r="A60" s="31" t="s">
        <v>25</v>
      </c>
      <c r="B60" s="22" t="s">
        <v>44</v>
      </c>
      <c r="C60" s="22">
        <v>1</v>
      </c>
      <c r="D60" s="22" t="s">
        <v>199</v>
      </c>
      <c r="E60" s="23" t="s">
        <v>94</v>
      </c>
      <c r="F60" s="22" t="s">
        <v>200</v>
      </c>
      <c r="G60" s="24" t="s">
        <v>96</v>
      </c>
      <c r="H60" s="22" t="s">
        <v>201</v>
      </c>
      <c r="I60" s="22"/>
      <c r="J60" s="22" t="s">
        <v>98</v>
      </c>
      <c r="K60" s="22"/>
    </row>
    <row r="61" spans="1:11">
      <c r="A61" s="30" t="s">
        <v>26</v>
      </c>
      <c r="B61" s="22" t="s">
        <v>71</v>
      </c>
      <c r="C61" s="22">
        <v>1</v>
      </c>
      <c r="D61" s="22" t="s">
        <v>202</v>
      </c>
      <c r="E61" s="23" t="s">
        <v>94</v>
      </c>
      <c r="F61" s="22" t="s">
        <v>203</v>
      </c>
      <c r="G61" s="24" t="s">
        <v>96</v>
      </c>
      <c r="H61" s="22" t="s">
        <v>204</v>
      </c>
      <c r="I61" s="22"/>
      <c r="J61" s="22" t="s">
        <v>98</v>
      </c>
      <c r="K61" s="22"/>
    </row>
    <row r="62" spans="1:11">
      <c r="A62" s="31" t="s">
        <v>25</v>
      </c>
      <c r="B62" s="22" t="s">
        <v>46</v>
      </c>
      <c r="C62" s="22">
        <v>1</v>
      </c>
      <c r="D62" s="22" t="s">
        <v>205</v>
      </c>
      <c r="E62" s="23" t="s">
        <v>94</v>
      </c>
      <c r="F62" s="22" t="s">
        <v>206</v>
      </c>
      <c r="G62" s="24" t="s">
        <v>96</v>
      </c>
      <c r="H62" s="22" t="s">
        <v>207</v>
      </c>
      <c r="I62" s="22"/>
      <c r="J62" s="22" t="s">
        <v>98</v>
      </c>
      <c r="K62" s="22"/>
    </row>
    <row r="63" spans="1:11">
      <c r="A63" s="30" t="s">
        <v>26</v>
      </c>
      <c r="B63" s="22" t="s">
        <v>73</v>
      </c>
      <c r="C63" s="22">
        <v>1</v>
      </c>
      <c r="D63" s="22" t="s">
        <v>208</v>
      </c>
      <c r="E63" s="23" t="s">
        <v>94</v>
      </c>
      <c r="F63" s="22" t="s">
        <v>191</v>
      </c>
      <c r="G63" s="27" t="s">
        <v>98</v>
      </c>
      <c r="H63" s="22"/>
      <c r="I63" s="22"/>
      <c r="J63" s="22" t="s">
        <v>98</v>
      </c>
      <c r="K63" s="22"/>
    </row>
    <row r="64" spans="1:11">
      <c r="A64" s="31" t="s">
        <v>25</v>
      </c>
      <c r="B64" s="22" t="s">
        <v>48</v>
      </c>
      <c r="C64" s="22">
        <v>1</v>
      </c>
      <c r="D64" s="22" t="s">
        <v>209</v>
      </c>
      <c r="E64" s="23" t="s">
        <v>94</v>
      </c>
      <c r="F64" s="22" t="s">
        <v>210</v>
      </c>
      <c r="G64" s="24" t="s">
        <v>96</v>
      </c>
      <c r="H64" s="22"/>
      <c r="I64" s="22"/>
      <c r="J64" s="22" t="s">
        <v>98</v>
      </c>
      <c r="K64" s="22"/>
    </row>
    <row r="65" spans="1:11">
      <c r="A65" s="21" t="s">
        <v>23</v>
      </c>
      <c r="B65" s="22" t="s">
        <v>45</v>
      </c>
      <c r="C65" s="22">
        <v>1</v>
      </c>
      <c r="D65" s="22" t="s">
        <v>211</v>
      </c>
      <c r="E65" s="23" t="s">
        <v>94</v>
      </c>
      <c r="F65" s="22" t="s">
        <v>212</v>
      </c>
      <c r="G65" s="24" t="s">
        <v>96</v>
      </c>
      <c r="H65" s="22" t="s">
        <v>213</v>
      </c>
      <c r="I65" s="22" t="s">
        <v>214</v>
      </c>
      <c r="J65" s="22" t="s">
        <v>96</v>
      </c>
      <c r="K65" s="22" t="s">
        <v>215</v>
      </c>
    </row>
    <row r="66" spans="1:11">
      <c r="A66" s="21" t="s">
        <v>23</v>
      </c>
      <c r="B66" s="22" t="s">
        <v>47</v>
      </c>
      <c r="C66" s="22">
        <v>1</v>
      </c>
      <c r="D66" s="22" t="s">
        <v>216</v>
      </c>
      <c r="E66" s="23" t="s">
        <v>94</v>
      </c>
      <c r="F66" s="22" t="s">
        <v>217</v>
      </c>
      <c r="G66" s="24" t="s">
        <v>96</v>
      </c>
      <c r="H66" s="22" t="s">
        <v>218</v>
      </c>
      <c r="I66" s="22"/>
      <c r="J66" s="22" t="s">
        <v>98</v>
      </c>
      <c r="K66" s="22"/>
    </row>
    <row r="67" spans="1:11">
      <c r="A67" s="25" t="s">
        <v>22</v>
      </c>
      <c r="B67" s="22" t="s">
        <v>74</v>
      </c>
      <c r="C67" s="22">
        <v>1</v>
      </c>
      <c r="D67" s="22" t="s">
        <v>219</v>
      </c>
      <c r="E67" s="23" t="s">
        <v>94</v>
      </c>
      <c r="F67" s="22" t="s">
        <v>108</v>
      </c>
      <c r="G67" s="24" t="s">
        <v>96</v>
      </c>
      <c r="H67" s="22" t="s">
        <v>220</v>
      </c>
      <c r="I67" s="22"/>
      <c r="J67" s="22" t="s">
        <v>98</v>
      </c>
      <c r="K67" s="22"/>
    </row>
    <row r="68" spans="1:11">
      <c r="A68" s="28" t="s">
        <v>24</v>
      </c>
      <c r="B68" s="22" t="s">
        <v>82</v>
      </c>
      <c r="C68" s="22">
        <v>1</v>
      </c>
      <c r="D68" s="22" t="s">
        <v>221</v>
      </c>
      <c r="E68" s="23" t="s">
        <v>94</v>
      </c>
      <c r="F68" s="22" t="s">
        <v>222</v>
      </c>
      <c r="G68" s="27" t="s">
        <v>98</v>
      </c>
      <c r="H68" s="22" t="s">
        <v>223</v>
      </c>
      <c r="I68" s="22"/>
      <c r="J68" s="22" t="s">
        <v>98</v>
      </c>
      <c r="K68" s="22"/>
    </row>
    <row r="69" spans="1:11">
      <c r="A69" s="28" t="s">
        <v>24</v>
      </c>
      <c r="B69" s="22" t="s">
        <v>83</v>
      </c>
      <c r="C69" s="22">
        <v>1</v>
      </c>
      <c r="D69" s="22" t="s">
        <v>224</v>
      </c>
      <c r="E69" s="26" t="s">
        <v>100</v>
      </c>
      <c r="F69" s="22"/>
      <c r="G69" s="27" t="s">
        <v>98</v>
      </c>
      <c r="H69" s="22"/>
      <c r="I69" s="22"/>
      <c r="J69" s="22" t="s">
        <v>98</v>
      </c>
      <c r="K69" s="22"/>
    </row>
    <row r="70" spans="1:11">
      <c r="A70" s="30" t="s">
        <v>26</v>
      </c>
      <c r="B70" s="22" t="s">
        <v>75</v>
      </c>
      <c r="C70" s="22">
        <v>1</v>
      </c>
      <c r="D70" s="22" t="s">
        <v>225</v>
      </c>
      <c r="E70" s="26" t="s">
        <v>100</v>
      </c>
      <c r="F70" s="22"/>
      <c r="G70" s="27" t="s">
        <v>98</v>
      </c>
      <c r="H70" s="22"/>
      <c r="I70" s="22"/>
      <c r="J70" s="22" t="s">
        <v>98</v>
      </c>
      <c r="K70" s="22"/>
    </row>
  </sheetData>
  <autoFilter ref="A1:G1" xr:uid="{00000000-0009-0000-0000-000002000000}"/>
  <conditionalFormatting sqref="G2:G70">
    <cfRule type="cellIs" dxfId="29" priority="1" stopIfTrue="1" operator="equal">
      <formula>"Sim"</formula>
    </cfRule>
    <cfRule type="cellIs" dxfId="28" priority="3" stopIfTrue="1" operator="equal">
      <formula>"Não"</formula>
    </cfRule>
  </conditionalFormatting>
  <conditionalFormatting sqref="J2:J70">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70">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G70" xr:uid="{00000000-0002-0000-0200-000000000000}">
      <formula1>"Sim,Não"</formula1>
    </dataValidation>
    <dataValidation type="list" allowBlank="1" sqref="J2:J70" xr:uid="{00000000-0002-0000-0200-000001000000}">
      <formula1>"Sim,Não, Em Análise"</formula1>
    </dataValidation>
    <dataValidation type="list" allowBlank="1" sqref="E2:E70"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0"/>
  <sheetViews>
    <sheetView workbookViewId="0">
      <pane xSplit="3" topLeftCell="D1"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51" customWidth="1"/>
    <col min="7" max="7" width="27" customWidth="1"/>
    <col min="8" max="8" width="344" customWidth="1"/>
    <col min="9" max="9" width="38" customWidth="1"/>
    <col min="10" max="10" width="25" customWidth="1"/>
    <col min="11" max="11" width="34" customWidth="1"/>
  </cols>
  <sheetData>
    <row r="1" spans="1:11">
      <c r="A1" s="20" t="s">
        <v>18</v>
      </c>
      <c r="B1" s="20" t="s">
        <v>84</v>
      </c>
      <c r="C1" s="20" t="s">
        <v>28</v>
      </c>
      <c r="D1" s="20" t="s">
        <v>85</v>
      </c>
      <c r="E1" s="20" t="s">
        <v>86</v>
      </c>
      <c r="F1" s="20" t="s">
        <v>87</v>
      </c>
      <c r="G1" s="20" t="s">
        <v>88</v>
      </c>
      <c r="H1" s="20" t="s">
        <v>89</v>
      </c>
      <c r="I1" s="20" t="s">
        <v>90</v>
      </c>
      <c r="J1" s="20" t="s">
        <v>91</v>
      </c>
      <c r="K1" s="20" t="s">
        <v>92</v>
      </c>
    </row>
    <row r="2" spans="1:11">
      <c r="A2" s="21" t="s">
        <v>23</v>
      </c>
      <c r="B2" s="22" t="s">
        <v>29</v>
      </c>
      <c r="C2" s="22">
        <v>1</v>
      </c>
      <c r="D2" s="22" t="str">
        <f>IFERROR(IF(INDEX('Form 1 - Município'!D2:D500, MATCH(B2&amp;C2, INDEX('Form 1 - Município'!B2:B500&amp;'Form 1 - Município'!C2:C500, 0), 0))="", "", INDEX('Form 1 - Município'!D2:D500, MATCH(B2&amp;C2, INDEX('Form 1 - Município'!B2:B500&amp;'Form 1 - Município'!C2:C500, 0), 0))), "")</f>
        <v>Paula Tatiana Santana Vechi</v>
      </c>
      <c r="E2" s="23" t="s">
        <v>94</v>
      </c>
      <c r="F2" s="22" t="s">
        <v>226</v>
      </c>
      <c r="G2" s="24" t="s">
        <v>96</v>
      </c>
      <c r="H2" s="22" t="s">
        <v>227</v>
      </c>
      <c r="I2" s="22"/>
      <c r="J2" s="22" t="s">
        <v>98</v>
      </c>
      <c r="K2" s="22"/>
    </row>
    <row r="3" spans="1:11">
      <c r="A3" s="25" t="s">
        <v>22</v>
      </c>
      <c r="B3" s="22" t="s">
        <v>49</v>
      </c>
      <c r="C3" s="22">
        <v>1</v>
      </c>
      <c r="D3" s="22" t="str">
        <f>IFERROR(IF(INDEX('Form 1 - Município'!D2:D500, MATCH(B3&amp;C3, INDEX('Form 1 - Município'!B2:B500&amp;'Form 1 - Município'!C2:C500, 0), 0))="", "", INDEX('Form 1 - Município'!D2:D500, MATCH(B3&amp;C3, INDEX('Form 1 - Município'!B2:B500&amp;'Form 1 - Município'!C2:C500, 0), 0))), "")</f>
        <v>Willian de Oliveira Lino</v>
      </c>
      <c r="E3" s="23" t="s">
        <v>94</v>
      </c>
      <c r="F3" s="22" t="s">
        <v>108</v>
      </c>
      <c r="G3" s="24" t="s">
        <v>96</v>
      </c>
      <c r="H3" s="22" t="s">
        <v>228</v>
      </c>
      <c r="I3" s="22"/>
      <c r="J3" s="22" t="s">
        <v>98</v>
      </c>
      <c r="K3" s="22"/>
    </row>
    <row r="4" spans="1:11">
      <c r="A4" s="21" t="s">
        <v>23</v>
      </c>
      <c r="B4" s="22" t="s">
        <v>31</v>
      </c>
      <c r="C4" s="22">
        <v>1</v>
      </c>
      <c r="D4" s="22" t="str">
        <f>IFERROR(IF(INDEX('Form 1 - Município'!D2:D500, MATCH(B4&amp;C4, INDEX('Form 1 - Município'!B2:B500&amp;'Form 1 - Município'!C2:C500, 0), 0))="", "", INDEX('Form 1 - Município'!D2:D500, MATCH(B4&amp;C4, INDEX('Form 1 - Município'!B2:B500&amp;'Form 1 - Município'!C2:C500, 0), 0))), "")</f>
        <v>Gisele Cássia Tamparowsky de Oliveira</v>
      </c>
      <c r="E4" s="23" t="s">
        <v>94</v>
      </c>
      <c r="F4" s="22" t="s">
        <v>229</v>
      </c>
      <c r="G4" s="24" t="s">
        <v>96</v>
      </c>
      <c r="H4" s="22" t="s">
        <v>230</v>
      </c>
      <c r="I4" s="22"/>
      <c r="J4" s="22" t="s">
        <v>98</v>
      </c>
      <c r="K4" s="22"/>
    </row>
    <row r="5" spans="1:11">
      <c r="A5" s="25" t="s">
        <v>22</v>
      </c>
      <c r="B5" s="22" t="s">
        <v>51</v>
      </c>
      <c r="C5" s="22">
        <v>1</v>
      </c>
      <c r="D5" s="22" t="str">
        <f>IFERROR(IF(INDEX('Form 1 - Município'!D2:D500, MATCH(B5&amp;C5, INDEX('Form 1 - Município'!B2:B500&amp;'Form 1 - Município'!C2:C500, 0), 0))="", "", INDEX('Form 1 - Município'!D2:D500, MATCH(B5&amp;C5, INDEX('Form 1 - Município'!B2:B500&amp;'Form 1 - Município'!C2:C500, 0), 0))), "")</f>
        <v>Marcos Gabriel Franciosi Borges</v>
      </c>
      <c r="E5" s="23" t="s">
        <v>94</v>
      </c>
      <c r="F5" s="22" t="s">
        <v>184</v>
      </c>
      <c r="G5" s="24" t="s">
        <v>96</v>
      </c>
      <c r="H5" s="22" t="s">
        <v>231</v>
      </c>
      <c r="I5" s="22"/>
      <c r="J5" s="22" t="s">
        <v>98</v>
      </c>
      <c r="K5" s="22"/>
    </row>
    <row r="6" spans="1:11">
      <c r="A6" s="25" t="s">
        <v>22</v>
      </c>
      <c r="B6" s="22" t="s">
        <v>53</v>
      </c>
      <c r="C6" s="22">
        <v>1</v>
      </c>
      <c r="D6" s="22" t="str">
        <f>IFERROR(IF(INDEX('Form 1 - Município'!D2:D500, MATCH(B6&amp;C6, INDEX('Form 1 - Município'!B2:B500&amp;'Form 1 - Município'!C2:C500, 0), 0))="", "", INDEX('Form 1 - Município'!D2:D500, MATCH(B6&amp;C6, INDEX('Form 1 - Município'!B2:B500&amp;'Form 1 - Município'!C2:C500, 0), 0))), "")</f>
        <v>Chayla Bianca Gazoli</v>
      </c>
      <c r="E6" s="23" t="s">
        <v>94</v>
      </c>
      <c r="F6" s="22" t="s">
        <v>232</v>
      </c>
      <c r="G6" s="27" t="s">
        <v>98</v>
      </c>
      <c r="H6" s="22"/>
      <c r="I6" s="22"/>
      <c r="J6" s="22" t="s">
        <v>98</v>
      </c>
      <c r="K6" s="22"/>
    </row>
    <row r="7" spans="1:11">
      <c r="A7" s="21" t="s">
        <v>23</v>
      </c>
      <c r="B7" s="22" t="s">
        <v>32</v>
      </c>
      <c r="C7" s="22">
        <v>1</v>
      </c>
      <c r="D7" s="22" t="str">
        <f>IFERROR(IF(INDEX('Form 1 - Município'!D2:D500, MATCH(B7&amp;C7, INDEX('Form 1 - Município'!B2:B500&amp;'Form 1 - Município'!C2:C500, 0), 0))="", "", INDEX('Form 1 - Município'!D2:D500, MATCH(B7&amp;C7, INDEX('Form 1 - Município'!B2:B500&amp;'Form 1 - Município'!C2:C500, 0), 0))), "")</f>
        <v>Solange Maria Masqueti</v>
      </c>
      <c r="E7" s="23" t="s">
        <v>94</v>
      </c>
      <c r="F7" s="22" t="s">
        <v>104</v>
      </c>
      <c r="G7" s="24" t="s">
        <v>96</v>
      </c>
      <c r="H7" s="22" t="s">
        <v>233</v>
      </c>
      <c r="I7" s="22"/>
      <c r="J7" s="22" t="s">
        <v>98</v>
      </c>
      <c r="K7" s="22"/>
    </row>
    <row r="8" spans="1:11">
      <c r="A8" s="28" t="s">
        <v>24</v>
      </c>
      <c r="B8" s="22" t="s">
        <v>76</v>
      </c>
      <c r="C8" s="22">
        <v>1</v>
      </c>
      <c r="D8" s="22" t="str">
        <f>IFERROR(IF(INDEX('Form 1 - Município'!D2:D500, MATCH(B8&amp;C8, INDEX('Form 1 - Município'!B2:B500&amp;'Form 1 - Município'!C2:C500, 0), 0))="", "", INDEX('Form 1 - Município'!D2:D500, MATCH(B8&amp;C8, INDEX('Form 1 - Município'!B2:B500&amp;'Form 1 - Município'!C2:C500, 0), 0))), "")</f>
        <v>Cristiane Petry Vieira</v>
      </c>
      <c r="E8" s="23" t="s">
        <v>94</v>
      </c>
      <c r="F8" s="22" t="s">
        <v>108</v>
      </c>
      <c r="G8" s="27" t="s">
        <v>98</v>
      </c>
      <c r="H8" s="22"/>
      <c r="I8" s="22"/>
      <c r="J8" s="22" t="s">
        <v>98</v>
      </c>
      <c r="K8" s="22"/>
    </row>
    <row r="9" spans="1:11">
      <c r="A9" s="25" t="s">
        <v>22</v>
      </c>
      <c r="B9" s="22" t="s">
        <v>55</v>
      </c>
      <c r="C9" s="22">
        <v>1</v>
      </c>
      <c r="D9" s="22" t="str">
        <f>IFERROR(IF(INDEX('Form 1 - Município'!D2:D500, MATCH(B9&amp;C9, INDEX('Form 1 - Município'!B2:B500&amp;'Form 1 - Município'!C2:C500, 0), 0))="", "", INDEX('Form 1 - Município'!D2:D500, MATCH(B9&amp;C9, INDEX('Form 1 - Município'!B2:B500&amp;'Form 1 - Município'!C2:C500, 0), 0))), "")</f>
        <v>Diego Hemerich</v>
      </c>
      <c r="E9" s="26" t="s">
        <v>100</v>
      </c>
      <c r="F9" s="22"/>
      <c r="G9" s="27" t="s">
        <v>98</v>
      </c>
      <c r="H9" s="22"/>
      <c r="I9" s="22"/>
      <c r="J9" s="22" t="s">
        <v>98</v>
      </c>
      <c r="K9" s="22"/>
    </row>
    <row r="10" spans="1:11">
      <c r="A10" s="25" t="s">
        <v>22</v>
      </c>
      <c r="B10" s="22" t="s">
        <v>57</v>
      </c>
      <c r="C10" s="22">
        <v>1</v>
      </c>
      <c r="D10" s="22" t="str">
        <f>IFERROR(IF(INDEX('Form 1 - Município'!D2:D500, MATCH(B10&amp;C10, INDEX('Form 1 - Município'!B2:B500&amp;'Form 1 - Município'!C2:C500, 0), 0))="", "", INDEX('Form 1 - Município'!D2:D500, MATCH(B10&amp;C10, INDEX('Form 1 - Município'!B2:B500&amp;'Form 1 - Município'!C2:C500, 0), 0))), "")</f>
        <v>Tatiane Girardi</v>
      </c>
      <c r="E10" s="23" t="s">
        <v>94</v>
      </c>
      <c r="F10" s="22" t="s">
        <v>234</v>
      </c>
      <c r="G10" s="24" t="s">
        <v>96</v>
      </c>
      <c r="H10" s="22"/>
      <c r="I10" s="22"/>
      <c r="J10" s="22" t="s">
        <v>98</v>
      </c>
      <c r="K10" s="22"/>
    </row>
    <row r="11" spans="1:11">
      <c r="A11" s="28" t="s">
        <v>24</v>
      </c>
      <c r="B11" s="22" t="s">
        <v>77</v>
      </c>
      <c r="C11" s="22">
        <v>1</v>
      </c>
      <c r="D11" s="22" t="str">
        <f>IFERROR(IF(INDEX('Form 1 - Município'!D2:D500, MATCH(B11&amp;C11, INDEX('Form 1 - Município'!B2:B500&amp;'Form 1 - Município'!C2:C500, 0), 0))="", "", INDEX('Form 1 - Município'!D2:D500, MATCH(B11&amp;C11, INDEX('Form 1 - Município'!B2:B500&amp;'Form 1 - Município'!C2:C500, 0), 0))), "")</f>
        <v>Edson Batista de Castro</v>
      </c>
      <c r="E11" s="23" t="s">
        <v>94</v>
      </c>
      <c r="F11" s="22" t="s">
        <v>106</v>
      </c>
      <c r="G11" s="27" t="s">
        <v>98</v>
      </c>
      <c r="H11" s="22"/>
      <c r="I11" s="22"/>
      <c r="J11" s="22" t="s">
        <v>98</v>
      </c>
      <c r="K11" s="22"/>
    </row>
    <row r="12" spans="1:11">
      <c r="A12" s="28" t="s">
        <v>24</v>
      </c>
      <c r="B12" s="22" t="s">
        <v>77</v>
      </c>
      <c r="C12" s="22">
        <v>2</v>
      </c>
      <c r="D12" s="22" t="str">
        <f>IFERROR(IF(INDEX('Form 1 - Município'!D2:D500, MATCH(B12&amp;C12, INDEX('Form 1 - Município'!B2:B500&amp;'Form 1 - Município'!C2:C500, 0), 0))="", "", INDEX('Form 1 - Município'!D2:D500, MATCH(B12&amp;C12, INDEX('Form 1 - Município'!B2:B500&amp;'Form 1 - Município'!C2:C500, 0), 0))), "")</f>
        <v>Gabriela Fernanda Sandri</v>
      </c>
      <c r="E12" s="23" t="s">
        <v>94</v>
      </c>
      <c r="F12" s="22" t="s">
        <v>106</v>
      </c>
      <c r="G12" s="27" t="s">
        <v>98</v>
      </c>
      <c r="H12" s="22"/>
      <c r="I12" s="22"/>
      <c r="J12" s="22" t="s">
        <v>98</v>
      </c>
      <c r="K12" s="22"/>
    </row>
    <row r="13" spans="1:11">
      <c r="A13" s="28" t="s">
        <v>24</v>
      </c>
      <c r="B13" s="22" t="s">
        <v>77</v>
      </c>
      <c r="C13" s="22">
        <v>3</v>
      </c>
      <c r="D13" s="22" t="str">
        <f>IFERROR(IF(INDEX('Form 1 - Município'!D2:D500, MATCH(B13&amp;C13, INDEX('Form 1 - Município'!B2:B500&amp;'Form 1 - Município'!C2:C500, 0), 0))="", "", INDEX('Form 1 - Município'!D2:D500, MATCH(B13&amp;C13, INDEX('Form 1 - Município'!B2:B500&amp;'Form 1 - Município'!C2:C500, 0), 0))), "")</f>
        <v>Eduarda Rohden Donasolo</v>
      </c>
      <c r="E13" s="23" t="s">
        <v>94</v>
      </c>
      <c r="F13" s="22" t="s">
        <v>95</v>
      </c>
      <c r="G13" s="27" t="s">
        <v>98</v>
      </c>
      <c r="H13" s="22"/>
      <c r="I13" s="22"/>
      <c r="J13" s="22" t="s">
        <v>98</v>
      </c>
      <c r="K13" s="22"/>
    </row>
    <row r="14" spans="1:11">
      <c r="A14" s="28" t="s">
        <v>24</v>
      </c>
      <c r="B14" s="22" t="s">
        <v>77</v>
      </c>
      <c r="C14" s="22">
        <v>4</v>
      </c>
      <c r="D14" s="22" t="str">
        <f>IFERROR(IF(INDEX('Form 1 - Município'!D2:D500, MATCH(B14&amp;C14, INDEX('Form 1 - Município'!B2:B500&amp;'Form 1 - Município'!C2:C500, 0), 0))="", "", INDEX('Form 1 - Município'!D2:D500, MATCH(B14&amp;C14, INDEX('Form 1 - Município'!B2:B500&amp;'Form 1 - Município'!C2:C500, 0), 0))), "")</f>
        <v>Mauricio Pinto de Lima</v>
      </c>
      <c r="E14" s="29" t="s">
        <v>5</v>
      </c>
      <c r="F14" s="22" t="s">
        <v>235</v>
      </c>
      <c r="G14" s="27" t="s">
        <v>98</v>
      </c>
      <c r="H14" s="22"/>
      <c r="I14" s="22"/>
      <c r="J14" s="22" t="s">
        <v>98</v>
      </c>
      <c r="K14" s="22"/>
    </row>
    <row r="15" spans="1:11">
      <c r="A15" s="28" t="s">
        <v>24</v>
      </c>
      <c r="B15" s="22" t="s">
        <v>77</v>
      </c>
      <c r="C15" s="22">
        <v>5</v>
      </c>
      <c r="D15" s="22" t="str">
        <f>IFERROR(IF(INDEX('Form 1 - Município'!D2:D500, MATCH(B15&amp;C15, INDEX('Form 1 - Município'!B2:B500&amp;'Form 1 - Município'!C2:C500, 0), 0))="", "", INDEX('Form 1 - Município'!D2:D500, MATCH(B15&amp;C15, INDEX('Form 1 - Município'!B2:B500&amp;'Form 1 - Município'!C2:C500, 0), 0))), "")</f>
        <v xml:space="preserve">Débora Laize Lampert Gnass </v>
      </c>
      <c r="E15" s="23" t="s">
        <v>94</v>
      </c>
      <c r="F15" s="22" t="s">
        <v>236</v>
      </c>
      <c r="G15" s="27" t="s">
        <v>98</v>
      </c>
      <c r="H15" s="22"/>
      <c r="I15" s="22"/>
      <c r="J15" s="22" t="s">
        <v>98</v>
      </c>
      <c r="K15" s="22"/>
    </row>
    <row r="16" spans="1:11">
      <c r="A16" s="28" t="s">
        <v>24</v>
      </c>
      <c r="B16" s="22" t="s">
        <v>77</v>
      </c>
      <c r="C16" s="22">
        <v>6</v>
      </c>
      <c r="D16" s="22" t="str">
        <f>IFERROR(IF(INDEX('Form 1 - Município'!D2:D500, MATCH(B16&amp;C16, INDEX('Form 1 - Município'!B2:B500&amp;'Form 1 - Município'!C2:C500, 0), 0))="", "", INDEX('Form 1 - Município'!D2:D500, MATCH(B16&amp;C16, INDEX('Form 1 - Município'!B2:B500&amp;'Form 1 - Município'!C2:C500, 0), 0))), "")</f>
        <v/>
      </c>
      <c r="E16" s="23" t="s">
        <v>94</v>
      </c>
      <c r="F16" s="22" t="s">
        <v>237</v>
      </c>
      <c r="G16" s="27" t="s">
        <v>98</v>
      </c>
      <c r="H16" s="22"/>
      <c r="I16" s="22"/>
      <c r="J16" s="22" t="s">
        <v>98</v>
      </c>
      <c r="K16" s="22"/>
    </row>
    <row r="17" spans="1:11">
      <c r="A17" s="25" t="s">
        <v>22</v>
      </c>
      <c r="B17" s="22" t="s">
        <v>59</v>
      </c>
      <c r="C17" s="22">
        <v>1</v>
      </c>
      <c r="D17" s="22" t="str">
        <f>IFERROR(IF(INDEX('Form 1 - Município'!D2:D500, MATCH(B17&amp;C17, INDEX('Form 1 - Município'!B2:B500&amp;'Form 1 - Município'!C2:C500, 0), 0))="", "", INDEX('Form 1 - Município'!D2:D500, MATCH(B17&amp;C17, INDEX('Form 1 - Município'!B2:B500&amp;'Form 1 - Município'!C2:C500, 0), 0))), "")</f>
        <v>Cristina Harumi Enokida</v>
      </c>
      <c r="E17" s="23" t="s">
        <v>94</v>
      </c>
      <c r="F17" s="22" t="s">
        <v>104</v>
      </c>
      <c r="G17" s="24" t="s">
        <v>96</v>
      </c>
      <c r="H17" s="22"/>
      <c r="I17" s="22"/>
      <c r="J17" s="22" t="s">
        <v>98</v>
      </c>
      <c r="K17" s="22"/>
    </row>
    <row r="18" spans="1:11">
      <c r="A18" s="30" t="s">
        <v>26</v>
      </c>
      <c r="B18" s="22" t="s">
        <v>50</v>
      </c>
      <c r="C18" s="22">
        <v>1</v>
      </c>
      <c r="D18" s="22" t="str">
        <f>IFERROR(IF(INDEX('Form 1 - Município'!D2:D500, MATCH(B18&amp;C18, INDEX('Form 1 - Município'!B2:B500&amp;'Form 1 - Município'!C2:C500, 0), 0))="", "", INDEX('Form 1 - Município'!D2:D500, MATCH(B18&amp;C18, INDEX('Form 1 - Município'!B2:B500&amp;'Form 1 - Município'!C2:C500, 0), 0))), "")</f>
        <v>Douglas de Mattia</v>
      </c>
      <c r="E18" s="23" t="s">
        <v>94</v>
      </c>
      <c r="F18" s="22" t="s">
        <v>238</v>
      </c>
      <c r="G18" s="27" t="s">
        <v>98</v>
      </c>
      <c r="H18" s="22"/>
      <c r="I18" s="22"/>
      <c r="J18" s="22" t="s">
        <v>98</v>
      </c>
      <c r="K18" s="22"/>
    </row>
    <row r="19" spans="1:11">
      <c r="A19" s="25" t="s">
        <v>22</v>
      </c>
      <c r="B19" s="22" t="s">
        <v>60</v>
      </c>
      <c r="C19" s="22">
        <v>1</v>
      </c>
      <c r="D19" s="22" t="str">
        <f>IFERROR(IF(INDEX('Form 1 - Município'!D2:D500, MATCH(B19&amp;C19, INDEX('Form 1 - Município'!B2:B500&amp;'Form 1 - Município'!C2:C500, 0), 0))="", "", INDEX('Form 1 - Município'!D2:D500, MATCH(B19&amp;C19, INDEX('Form 1 - Município'!B2:B500&amp;'Form 1 - Município'!C2:C500, 0), 0))), "")</f>
        <v>Vanderson Pasetti</v>
      </c>
      <c r="E19" s="26" t="s">
        <v>100</v>
      </c>
      <c r="F19" s="22"/>
      <c r="G19" s="27" t="s">
        <v>98</v>
      </c>
      <c r="H19" s="22"/>
      <c r="I19" s="22"/>
      <c r="J19" s="22" t="s">
        <v>98</v>
      </c>
      <c r="K19" s="22"/>
    </row>
    <row r="20" spans="1:11">
      <c r="A20" s="30" t="s">
        <v>26</v>
      </c>
      <c r="B20" s="22" t="s">
        <v>52</v>
      </c>
      <c r="C20" s="22">
        <v>1</v>
      </c>
      <c r="D20" s="22" t="str">
        <f>IFERROR(IF(INDEX('Form 1 - Município'!D2:D500, MATCH(B20&amp;C20, INDEX('Form 1 - Município'!B2:B500&amp;'Form 1 - Município'!C2:C500, 0), 0))="", "", INDEX('Form 1 - Município'!D2:D500, MATCH(B20&amp;C20, INDEX('Form 1 - Município'!B2:B500&amp;'Form 1 - Município'!C2:C500, 0), 0))), "")</f>
        <v>Bruna Schneider Guimarães</v>
      </c>
      <c r="E20" s="23" t="s">
        <v>94</v>
      </c>
      <c r="F20" s="22" t="s">
        <v>108</v>
      </c>
      <c r="G20" s="24" t="s">
        <v>96</v>
      </c>
      <c r="H20" s="22"/>
      <c r="I20" s="22"/>
      <c r="J20" s="22" t="s">
        <v>98</v>
      </c>
      <c r="K20" s="22"/>
    </row>
    <row r="21" spans="1:11">
      <c r="A21" s="25" t="s">
        <v>22</v>
      </c>
      <c r="B21" s="22" t="s">
        <v>62</v>
      </c>
      <c r="C21" s="22">
        <v>1</v>
      </c>
      <c r="D21" s="22" t="str">
        <f>IFERROR(IF(INDEX('Form 1 - Município'!D2:D500, MATCH(B21&amp;C21, INDEX('Form 1 - Município'!B2:B500&amp;'Form 1 - Município'!C2:C500, 0), 0))="", "", INDEX('Form 1 - Município'!D2:D500, MATCH(B21&amp;C21, INDEX('Form 1 - Município'!B2:B500&amp;'Form 1 - Município'!C2:C500, 0), 0))), "")</f>
        <v>Keilla Avezedo</v>
      </c>
      <c r="E21" s="23" t="s">
        <v>94</v>
      </c>
      <c r="F21" s="22" t="s">
        <v>130</v>
      </c>
      <c r="G21" s="24" t="s">
        <v>96</v>
      </c>
      <c r="H21" s="22"/>
      <c r="I21" s="22"/>
      <c r="J21" s="22" t="s">
        <v>98</v>
      </c>
      <c r="K21" s="22"/>
    </row>
    <row r="22" spans="1:11">
      <c r="A22" s="30" t="s">
        <v>26</v>
      </c>
      <c r="B22" s="22" t="s">
        <v>54</v>
      </c>
      <c r="C22" s="22">
        <v>1</v>
      </c>
      <c r="D22" s="22" t="str">
        <f>IFERROR(IF(INDEX('Form 1 - Município'!D2:D500, MATCH(B22&amp;C22, INDEX('Form 1 - Município'!B2:B500&amp;'Form 1 - Município'!C2:C500, 0), 0))="", "", INDEX('Form 1 - Município'!D2:D500, MATCH(B22&amp;C22, INDEX('Form 1 - Município'!B2:B500&amp;'Form 1 - Município'!C2:C500, 0), 0))), "")</f>
        <v>Carmen Maria Stein Weiler</v>
      </c>
      <c r="E22" s="23" t="s">
        <v>94</v>
      </c>
      <c r="F22" s="22" t="s">
        <v>239</v>
      </c>
      <c r="G22" s="27" t="s">
        <v>98</v>
      </c>
      <c r="H22" s="22"/>
      <c r="I22" s="22"/>
      <c r="J22" s="22" t="s">
        <v>98</v>
      </c>
      <c r="K22" s="22"/>
    </row>
    <row r="23" spans="1:11">
      <c r="A23" s="28" t="s">
        <v>24</v>
      </c>
      <c r="B23" s="22" t="s">
        <v>78</v>
      </c>
      <c r="C23" s="22">
        <v>1</v>
      </c>
      <c r="D23" s="22" t="str">
        <f>IFERROR(IF(INDEX('Form 1 - Município'!D2:D500, MATCH(B23&amp;C23, INDEX('Form 1 - Município'!B2:B500&amp;'Form 1 - Município'!C2:C500, 0), 0))="", "", INDEX('Form 1 - Município'!D2:D500, MATCH(B23&amp;C23, INDEX('Form 1 - Município'!B2:B500&amp;'Form 1 - Município'!C2:C500, 0), 0))), "")</f>
        <v>Thiago Varaschim Cenci</v>
      </c>
      <c r="E23" s="23" t="s">
        <v>94</v>
      </c>
      <c r="F23" s="22" t="s">
        <v>240</v>
      </c>
      <c r="G23" s="27" t="s">
        <v>98</v>
      </c>
      <c r="H23" s="22"/>
      <c r="I23" s="22"/>
      <c r="J23" s="22" t="s">
        <v>98</v>
      </c>
      <c r="K23" s="22"/>
    </row>
    <row r="24" spans="1:11">
      <c r="A24" s="31" t="s">
        <v>25</v>
      </c>
      <c r="B24" s="22" t="s">
        <v>30</v>
      </c>
      <c r="C24" s="22">
        <v>1</v>
      </c>
      <c r="D24" s="22" t="str">
        <f>IFERROR(IF(INDEX('Form 1 - Município'!D2:D500, MATCH(B24&amp;C24, INDEX('Form 1 - Município'!B2:B500&amp;'Form 1 - Município'!C2:C500, 0), 0))="", "", INDEX('Form 1 - Município'!D2:D500, MATCH(B24&amp;C24, INDEX('Form 1 - Município'!B2:B500&amp;'Form 1 - Município'!C2:C500, 0), 0))), "")</f>
        <v>Éber Alexandre Nascimento Araújo</v>
      </c>
      <c r="E24" s="26" t="s">
        <v>100</v>
      </c>
      <c r="F24" s="22"/>
      <c r="G24" s="27" t="s">
        <v>98</v>
      </c>
      <c r="H24" s="22"/>
      <c r="I24" s="22"/>
      <c r="J24" s="22" t="s">
        <v>98</v>
      </c>
      <c r="K24" s="22"/>
    </row>
    <row r="25" spans="1:11">
      <c r="A25" s="31" t="s">
        <v>25</v>
      </c>
      <c r="B25" s="22" t="s">
        <v>30</v>
      </c>
      <c r="C25" s="22">
        <v>2</v>
      </c>
      <c r="D25" s="22" t="str">
        <f>IFERROR(IF(INDEX('Form 1 - Município'!D2:D500, MATCH(B25&amp;C25, INDEX('Form 1 - Município'!B2:B500&amp;'Form 1 - Município'!C2:C500, 0), 0))="", "", INDEX('Form 1 - Município'!D2:D500, MATCH(B25&amp;C25, INDEX('Form 1 - Município'!B2:B500&amp;'Form 1 - Município'!C2:C500, 0), 0))), "")</f>
        <v>Andrea Carla Winkelmann</v>
      </c>
      <c r="E25" s="23" t="s">
        <v>94</v>
      </c>
      <c r="F25" s="22" t="s">
        <v>200</v>
      </c>
      <c r="G25" s="24" t="s">
        <v>96</v>
      </c>
      <c r="H25" s="22" t="s">
        <v>241</v>
      </c>
      <c r="I25" s="22"/>
      <c r="J25" s="22" t="s">
        <v>98</v>
      </c>
      <c r="K25" s="22"/>
    </row>
    <row r="26" spans="1:11">
      <c r="A26" s="31" t="s">
        <v>25</v>
      </c>
      <c r="B26" s="22" t="s">
        <v>30</v>
      </c>
      <c r="C26" s="22">
        <v>3</v>
      </c>
      <c r="D26" s="22" t="str">
        <f>IFERROR(IF(INDEX('Form 1 - Município'!D2:D500, MATCH(B26&amp;C26, INDEX('Form 1 - Município'!B2:B500&amp;'Form 1 - Município'!C2:C500, 0), 0))="", "", INDEX('Form 1 - Município'!D2:D500, MATCH(B26&amp;C26, INDEX('Form 1 - Município'!B2:B500&amp;'Form 1 - Município'!C2:C500, 0), 0))), "")</f>
        <v>Lorizete de Andrade</v>
      </c>
      <c r="E26" s="23" t="s">
        <v>94</v>
      </c>
      <c r="F26" s="22" t="s">
        <v>242</v>
      </c>
      <c r="G26" s="24" t="s">
        <v>96</v>
      </c>
      <c r="H26" s="22" t="s">
        <v>243</v>
      </c>
      <c r="I26" s="22"/>
      <c r="J26" s="22" t="s">
        <v>98</v>
      </c>
      <c r="K26" s="22"/>
    </row>
    <row r="27" spans="1:11">
      <c r="A27" s="31" t="s">
        <v>25</v>
      </c>
      <c r="B27" s="22" t="s">
        <v>30</v>
      </c>
      <c r="C27" s="22">
        <v>4</v>
      </c>
      <c r="D27" s="22" t="str">
        <f>IFERROR(IF(INDEX('Form 1 - Município'!D2:D500, MATCH(B27&amp;C27, INDEX('Form 1 - Município'!B2:B500&amp;'Form 1 - Município'!C2:C500, 0), 0))="", "", INDEX('Form 1 - Município'!D2:D500, MATCH(B27&amp;C27, INDEX('Form 1 - Município'!B2:B500&amp;'Form 1 - Município'!C2:C500, 0), 0))), "")</f>
        <v>Andressa Maia</v>
      </c>
      <c r="E27" s="23" t="s">
        <v>94</v>
      </c>
      <c r="F27" s="22" t="s">
        <v>106</v>
      </c>
      <c r="G27" s="24" t="s">
        <v>96</v>
      </c>
      <c r="H27" s="22" t="s">
        <v>244</v>
      </c>
      <c r="I27" s="22"/>
      <c r="J27" s="22" t="s">
        <v>98</v>
      </c>
      <c r="K27" s="22"/>
    </row>
    <row r="28" spans="1:11">
      <c r="A28" s="31" t="s">
        <v>25</v>
      </c>
      <c r="B28" s="22" t="s">
        <v>30</v>
      </c>
      <c r="C28" s="22">
        <v>5</v>
      </c>
      <c r="D28" s="22" t="str">
        <f>IFERROR(IF(INDEX('Form 1 - Município'!D2:D500, MATCH(B28&amp;C28, INDEX('Form 1 - Município'!B2:B500&amp;'Form 1 - Município'!C2:C500, 0), 0))="", "", INDEX('Form 1 - Município'!D2:D500, MATCH(B28&amp;C28, INDEX('Form 1 - Município'!B2:B500&amp;'Form 1 - Município'!C2:C500, 0), 0))), "")</f>
        <v>Lucas Correia de Souza</v>
      </c>
      <c r="E28" s="23" t="s">
        <v>94</v>
      </c>
      <c r="F28" s="22" t="s">
        <v>245</v>
      </c>
      <c r="G28" s="24" t="s">
        <v>96</v>
      </c>
      <c r="H28" s="22"/>
      <c r="I28" s="22"/>
      <c r="J28" s="22" t="s">
        <v>98</v>
      </c>
      <c r="K28" s="22"/>
    </row>
    <row r="29" spans="1:11">
      <c r="A29" s="31" t="s">
        <v>25</v>
      </c>
      <c r="B29" s="22" t="s">
        <v>30</v>
      </c>
      <c r="C29" s="22">
        <v>6</v>
      </c>
      <c r="D29" s="22" t="str">
        <f>IFERROR(IF(INDEX('Form 1 - Município'!D2:D500, MATCH(B29&amp;C29, INDEX('Form 1 - Município'!B2:B500&amp;'Form 1 - Município'!C2:C500, 0), 0))="", "", INDEX('Form 1 - Município'!D2:D500, MATCH(B29&amp;C29, INDEX('Form 1 - Município'!B2:B500&amp;'Form 1 - Município'!C2:C500, 0), 0))), "")</f>
        <v>Jose Francisco Mariano de Faria Filho</v>
      </c>
      <c r="E29" s="23" t="s">
        <v>94</v>
      </c>
      <c r="F29" s="22" t="s">
        <v>108</v>
      </c>
      <c r="G29" s="24" t="s">
        <v>96</v>
      </c>
      <c r="H29" s="22" t="s">
        <v>246</v>
      </c>
      <c r="I29" s="22"/>
      <c r="J29" s="22" t="s">
        <v>98</v>
      </c>
      <c r="K29" s="22"/>
    </row>
    <row r="30" spans="1:11">
      <c r="A30" s="31" t="s">
        <v>25</v>
      </c>
      <c r="B30" s="22" t="s">
        <v>30</v>
      </c>
      <c r="C30" s="22">
        <v>7</v>
      </c>
      <c r="D30" s="22" t="str">
        <f>IFERROR(IF(INDEX('Form 1 - Município'!D2:D500, MATCH(B30&amp;C30, INDEX('Form 1 - Município'!B2:B500&amp;'Form 1 - Município'!C2:C500, 0), 0))="", "", INDEX('Form 1 - Município'!D2:D500, MATCH(B30&amp;C30, INDEX('Form 1 - Município'!B2:B500&amp;'Form 1 - Município'!C2:C500, 0), 0))), "")</f>
        <v>Pedro Henrique Mariano de Faria</v>
      </c>
      <c r="E30" s="23" t="s">
        <v>94</v>
      </c>
      <c r="F30" s="22" t="s">
        <v>184</v>
      </c>
      <c r="G30" s="24" t="s">
        <v>96</v>
      </c>
      <c r="H30" s="22" t="s">
        <v>246</v>
      </c>
      <c r="I30" s="22"/>
      <c r="J30" s="22" t="s">
        <v>98</v>
      </c>
      <c r="K30" s="22"/>
    </row>
    <row r="31" spans="1:11">
      <c r="A31" s="31" t="s">
        <v>25</v>
      </c>
      <c r="B31" s="22" t="s">
        <v>30</v>
      </c>
      <c r="C31" s="22">
        <v>8</v>
      </c>
      <c r="D31" s="22" t="str">
        <f>IFERROR(IF(INDEX('Form 1 - Município'!D2:D500, MATCH(B31&amp;C31, INDEX('Form 1 - Município'!B2:B500&amp;'Form 1 - Município'!C2:C500, 0), 0))="", "", INDEX('Form 1 - Município'!D2:D500, MATCH(B31&amp;C31, INDEX('Form 1 - Município'!B2:B500&amp;'Form 1 - Município'!C2:C500, 0), 0))), "")</f>
        <v>Renata Aparecida de Souza</v>
      </c>
      <c r="E31" s="23" t="s">
        <v>94</v>
      </c>
      <c r="F31" s="22" t="s">
        <v>247</v>
      </c>
      <c r="G31" s="24" t="s">
        <v>96</v>
      </c>
      <c r="H31" s="22" t="s">
        <v>246</v>
      </c>
      <c r="I31" s="22"/>
      <c r="J31" s="22" t="s">
        <v>98</v>
      </c>
      <c r="K31" s="22"/>
    </row>
    <row r="32" spans="1:11">
      <c r="A32" s="31" t="s">
        <v>25</v>
      </c>
      <c r="B32" s="22" t="s">
        <v>30</v>
      </c>
      <c r="C32" s="22">
        <v>9</v>
      </c>
      <c r="D32" s="22" t="str">
        <f>IFERROR(IF(INDEX('Form 1 - Município'!D2:D500, MATCH(B32&amp;C32, INDEX('Form 1 - Município'!B2:B500&amp;'Form 1 - Município'!C2:C500, 0), 0))="", "", INDEX('Form 1 - Município'!D2:D500, MATCH(B32&amp;C32, INDEX('Form 1 - Município'!B2:B500&amp;'Form 1 - Município'!C2:C500, 0), 0))), "")</f>
        <v>Maria Eduarda dos Santos Arias</v>
      </c>
      <c r="E32" s="23" t="s">
        <v>94</v>
      </c>
      <c r="F32" s="22" t="s">
        <v>163</v>
      </c>
      <c r="G32" s="24" t="s">
        <v>96</v>
      </c>
      <c r="H32" s="22"/>
      <c r="I32" s="22"/>
      <c r="J32" s="22" t="s">
        <v>98</v>
      </c>
      <c r="K32" s="22"/>
    </row>
    <row r="33" spans="1:11">
      <c r="A33" s="21" t="s">
        <v>23</v>
      </c>
      <c r="B33" s="22" t="s">
        <v>33</v>
      </c>
      <c r="C33" s="22">
        <v>1</v>
      </c>
      <c r="D33" s="22" t="str">
        <f>IFERROR(IF(INDEX('Form 1 - Município'!D2:D500, MATCH(B33&amp;C33, INDEX('Form 1 - Município'!B2:B500&amp;'Form 1 - Município'!C2:C500, 0), 0))="", "", INDEX('Form 1 - Município'!D2:D500, MATCH(B33&amp;C33, INDEX('Form 1 - Município'!B2:B500&amp;'Form 1 - Município'!C2:C500, 0), 0))), "")</f>
        <v>Paulo Rogerio Hiroshi Fujii</v>
      </c>
      <c r="E33" s="26" t="s">
        <v>100</v>
      </c>
      <c r="F33" s="22"/>
      <c r="G33" s="27" t="s">
        <v>98</v>
      </c>
      <c r="H33" s="22"/>
      <c r="I33" s="22"/>
      <c r="J33" s="22" t="s">
        <v>98</v>
      </c>
      <c r="K33" s="22"/>
    </row>
    <row r="34" spans="1:11">
      <c r="A34" s="21" t="s">
        <v>23</v>
      </c>
      <c r="B34" s="22" t="s">
        <v>34</v>
      </c>
      <c r="C34" s="22">
        <v>1</v>
      </c>
      <c r="D34" s="22" t="str">
        <f>IFERROR(IF(INDEX('Form 1 - Município'!D2:D500, MATCH(B34&amp;C34, INDEX('Form 1 - Município'!B2:B500&amp;'Form 1 - Município'!C2:C500, 0), 0))="", "", INDEX('Form 1 - Município'!D2:D500, MATCH(B34&amp;C34, INDEX('Form 1 - Município'!B2:B500&amp;'Form 1 - Município'!C2:C500, 0), 0))), "")</f>
        <v>Marlene R. Oliveira Dallacosta</v>
      </c>
      <c r="E34" s="26" t="s">
        <v>100</v>
      </c>
      <c r="F34" s="22"/>
      <c r="G34" s="27" t="s">
        <v>98</v>
      </c>
      <c r="H34" s="22"/>
      <c r="I34" s="22"/>
      <c r="J34" s="22" t="s">
        <v>98</v>
      </c>
      <c r="K34" s="22"/>
    </row>
    <row r="35" spans="1:11">
      <c r="A35" s="25" t="s">
        <v>22</v>
      </c>
      <c r="B35" s="22" t="s">
        <v>64</v>
      </c>
      <c r="C35" s="22">
        <v>1</v>
      </c>
      <c r="D35" s="22" t="str">
        <f>IFERROR(IF(INDEX('Form 1 - Município'!D2:D500, MATCH(B35&amp;C35, INDEX('Form 1 - Município'!B2:B500&amp;'Form 1 - Município'!C2:C500, 0), 0))="", "", INDEX('Form 1 - Município'!D2:D500, MATCH(B35&amp;C35, INDEX('Form 1 - Município'!B2:B500&amp;'Form 1 - Município'!C2:C500, 0), 0))), "")</f>
        <v>Vitolor dos Santos Almeida</v>
      </c>
      <c r="E35" s="23" t="s">
        <v>94</v>
      </c>
      <c r="F35" s="22" t="s">
        <v>248</v>
      </c>
      <c r="G35" s="24" t="s">
        <v>96</v>
      </c>
      <c r="H35" s="22"/>
      <c r="I35" s="22"/>
      <c r="J35" s="22" t="s">
        <v>98</v>
      </c>
      <c r="K35" s="22"/>
    </row>
    <row r="36" spans="1:11">
      <c r="A36" s="25" t="s">
        <v>22</v>
      </c>
      <c r="B36" s="22" t="s">
        <v>66</v>
      </c>
      <c r="C36" s="22">
        <v>1</v>
      </c>
      <c r="D36" s="22" t="str">
        <f>IFERROR(IF(INDEX('Form 1 - Município'!D2:D500, MATCH(B36&amp;C36, INDEX('Form 1 - Município'!B2:B500&amp;'Form 1 - Município'!C2:C500, 0), 0))="", "", INDEX('Form 1 - Município'!D2:D500, MATCH(B36&amp;C36, INDEX('Form 1 - Município'!B2:B500&amp;'Form 1 - Município'!C2:C500, 0), 0))), "")</f>
        <v>Kelly Jackeline Silva do Valle</v>
      </c>
      <c r="E36" s="23" t="s">
        <v>94</v>
      </c>
      <c r="F36" s="22" t="s">
        <v>152</v>
      </c>
      <c r="G36" s="24" t="s">
        <v>96</v>
      </c>
      <c r="H36" s="22"/>
      <c r="I36" s="22"/>
      <c r="J36" s="22" t="s">
        <v>98</v>
      </c>
      <c r="K36" s="22"/>
    </row>
    <row r="37" spans="1:11">
      <c r="A37" s="25" t="s">
        <v>22</v>
      </c>
      <c r="B37" s="22" t="s">
        <v>68</v>
      </c>
      <c r="C37" s="22">
        <v>1</v>
      </c>
      <c r="D37" s="22" t="str">
        <f>IFERROR(IF(INDEX('Form 1 - Município'!D2:D500, MATCH(B37&amp;C37, INDEX('Form 1 - Município'!B2:B500&amp;'Form 1 - Município'!C2:C500, 0), 0))="", "", INDEX('Form 1 - Município'!D2:D500, MATCH(B37&amp;C37, INDEX('Form 1 - Município'!B2:B500&amp;'Form 1 - Município'!C2:C500, 0), 0))), "")</f>
        <v>Felipe Carvalho Zydek</v>
      </c>
      <c r="E37" s="23" t="s">
        <v>94</v>
      </c>
      <c r="F37" s="22" t="s">
        <v>249</v>
      </c>
      <c r="G37" s="24" t="s">
        <v>96</v>
      </c>
      <c r="H37" s="22"/>
      <c r="I37" s="22"/>
      <c r="J37" s="22" t="s">
        <v>98</v>
      </c>
      <c r="K37" s="22"/>
    </row>
    <row r="38" spans="1:11">
      <c r="A38" s="28" t="s">
        <v>24</v>
      </c>
      <c r="B38" s="22" t="s">
        <v>79</v>
      </c>
      <c r="C38" s="22">
        <v>1</v>
      </c>
      <c r="D38" s="22" t="str">
        <f>IFERROR(IF(INDEX('Form 1 - Município'!D2:D500, MATCH(B38&amp;C38, INDEX('Form 1 - Município'!B2:B500&amp;'Form 1 - Município'!C2:C500, 0), 0))="", "", INDEX('Form 1 - Município'!D2:D500, MATCH(B38&amp;C38, INDEX('Form 1 - Município'!B2:B500&amp;'Form 1 - Município'!C2:C500, 0), 0))), "")</f>
        <v>Eliane Borin</v>
      </c>
      <c r="E38" s="23" t="s">
        <v>94</v>
      </c>
      <c r="F38" s="22" t="s">
        <v>128</v>
      </c>
      <c r="G38" s="27" t="s">
        <v>98</v>
      </c>
      <c r="H38" s="22"/>
      <c r="I38" s="22"/>
      <c r="J38" s="22" t="s">
        <v>98</v>
      </c>
      <c r="K38" s="22"/>
    </row>
    <row r="39" spans="1:11">
      <c r="A39" s="30" t="s">
        <v>26</v>
      </c>
      <c r="B39" s="22" t="s">
        <v>56</v>
      </c>
      <c r="C39" s="22">
        <v>1</v>
      </c>
      <c r="D39" s="22" t="str">
        <f>IFERROR(IF(INDEX('Form 1 - Município'!D2:D500, MATCH(B39&amp;C39, INDEX('Form 1 - Município'!B2:B500&amp;'Form 1 - Município'!C2:C500, 0), 0))="", "", INDEX('Form 1 - Município'!D2:D500, MATCH(B39&amp;C39, INDEX('Form 1 - Município'!B2:B500&amp;'Form 1 - Município'!C2:C500, 0), 0))), "")</f>
        <v>Tatiana schrard</v>
      </c>
      <c r="E39" s="23" t="s">
        <v>94</v>
      </c>
      <c r="F39" s="22" t="s">
        <v>184</v>
      </c>
      <c r="G39" s="27" t="s">
        <v>98</v>
      </c>
      <c r="H39" s="22"/>
      <c r="I39" s="22"/>
      <c r="J39" s="22" t="s">
        <v>98</v>
      </c>
      <c r="K39" s="22"/>
    </row>
    <row r="40" spans="1:11">
      <c r="A40" s="28" t="s">
        <v>24</v>
      </c>
      <c r="B40" s="22" t="s">
        <v>80</v>
      </c>
      <c r="C40" s="22">
        <v>1</v>
      </c>
      <c r="D40" s="22" t="str">
        <f>IFERROR(IF(INDEX('Form 1 - Município'!D2:D500, MATCH(B40&amp;C40, INDEX('Form 1 - Município'!B2:B500&amp;'Form 1 - Município'!C2:C500, 0), 0))="", "", INDEX('Form 1 - Município'!D2:D500, MATCH(B40&amp;C40, INDEX('Form 1 - Município'!B2:B500&amp;'Form 1 - Município'!C2:C500, 0), 0))), "")</f>
        <v>César Piva Glinglani</v>
      </c>
      <c r="E40" s="26" t="s">
        <v>100</v>
      </c>
      <c r="F40" s="22"/>
      <c r="G40" s="27" t="s">
        <v>98</v>
      </c>
      <c r="H40" s="22"/>
      <c r="I40" s="22"/>
      <c r="J40" s="22" t="s">
        <v>98</v>
      </c>
      <c r="K40" s="22"/>
    </row>
    <row r="41" spans="1:11">
      <c r="A41" s="25" t="s">
        <v>22</v>
      </c>
      <c r="B41" s="22" t="s">
        <v>70</v>
      </c>
      <c r="C41" s="22">
        <v>1</v>
      </c>
      <c r="D41" s="22" t="str">
        <f>IFERROR(IF(INDEX('Form 1 - Município'!D2:D500, MATCH(B41&amp;C41, INDEX('Form 1 - Município'!B2:B500&amp;'Form 1 - Município'!C2:C500, 0), 0))="", "", INDEX('Form 1 - Município'!D2:D500, MATCH(B41&amp;C41, INDEX('Form 1 - Município'!B2:B500&amp;'Form 1 - Município'!C2:C500, 0), 0))), "")</f>
        <v>Ailton Carlos Fialho</v>
      </c>
      <c r="E41" s="26" t="s">
        <v>100</v>
      </c>
      <c r="F41" s="22"/>
      <c r="G41" s="27" t="s">
        <v>98</v>
      </c>
      <c r="H41" s="22"/>
      <c r="I41" s="22"/>
      <c r="J41" s="22" t="s">
        <v>98</v>
      </c>
      <c r="K41" s="22"/>
    </row>
    <row r="42" spans="1:11">
      <c r="A42" s="30" t="s">
        <v>26</v>
      </c>
      <c r="B42" s="22" t="s">
        <v>58</v>
      </c>
      <c r="C42" s="22">
        <v>1</v>
      </c>
      <c r="D42" s="22" t="str">
        <f>IFERROR(IF(INDEX('Form 1 - Município'!D2:D500, MATCH(B42&amp;C42, INDEX('Form 1 - Município'!B2:B500&amp;'Form 1 - Município'!C2:C500, 0), 0))="", "", INDEX('Form 1 - Município'!D2:D500, MATCH(B42&amp;C42, INDEX('Form 1 - Município'!B2:B500&amp;'Form 1 - Município'!C2:C500, 0), 0))), "")</f>
        <v>Marcos José Chaves</v>
      </c>
      <c r="E42" s="23" t="s">
        <v>94</v>
      </c>
      <c r="F42" s="22" t="s">
        <v>161</v>
      </c>
      <c r="G42" s="27" t="s">
        <v>98</v>
      </c>
      <c r="H42" s="22"/>
      <c r="I42" s="22"/>
      <c r="J42" s="22" t="s">
        <v>98</v>
      </c>
      <c r="K42" s="22"/>
    </row>
    <row r="43" spans="1:11">
      <c r="A43" s="30" t="s">
        <v>26</v>
      </c>
      <c r="B43" s="22" t="s">
        <v>58</v>
      </c>
      <c r="C43" s="22">
        <v>2</v>
      </c>
      <c r="D43" s="22" t="str">
        <f>IFERROR(IF(INDEX('Form 1 - Município'!D2:D500, MATCH(B43&amp;C43, INDEX('Form 1 - Município'!B2:B500&amp;'Form 1 - Município'!C2:C500, 0), 0))="", "", INDEX('Form 1 - Município'!D2:D500, MATCH(B43&amp;C43, INDEX('Form 1 - Município'!B2:B500&amp;'Form 1 - Município'!C2:C500, 0), 0))), "")</f>
        <v>Diego Matheus Reinicke</v>
      </c>
      <c r="E43" s="23" t="s">
        <v>94</v>
      </c>
      <c r="F43" s="22" t="s">
        <v>161</v>
      </c>
      <c r="G43" s="27" t="s">
        <v>98</v>
      </c>
      <c r="H43" s="22"/>
      <c r="I43" s="22"/>
      <c r="J43" s="22" t="s">
        <v>98</v>
      </c>
      <c r="K43" s="22"/>
    </row>
    <row r="44" spans="1:11">
      <c r="A44" s="21" t="s">
        <v>23</v>
      </c>
      <c r="B44" s="22" t="s">
        <v>35</v>
      </c>
      <c r="C44" s="22">
        <v>1</v>
      </c>
      <c r="D44" s="22" t="str">
        <f>IFERROR(IF(INDEX('Form 1 - Município'!D2:D500, MATCH(B44&amp;C44, INDEX('Form 1 - Município'!B2:B500&amp;'Form 1 - Município'!C2:C500, 0), 0))="", "", INDEX('Form 1 - Município'!D2:D500, MATCH(B44&amp;C44, INDEX('Form 1 - Município'!B2:B500&amp;'Form 1 - Município'!C2:C500, 0), 0))), "")</f>
        <v>Cleiton Manske</v>
      </c>
      <c r="E44" s="26" t="s">
        <v>100</v>
      </c>
      <c r="F44" s="22"/>
      <c r="G44" s="27" t="s">
        <v>98</v>
      </c>
      <c r="H44" s="22"/>
      <c r="I44" s="22"/>
      <c r="J44" s="22" t="s">
        <v>98</v>
      </c>
      <c r="K44" s="22"/>
    </row>
    <row r="45" spans="1:11">
      <c r="A45" s="31" t="s">
        <v>25</v>
      </c>
      <c r="B45" s="22" t="s">
        <v>40</v>
      </c>
      <c r="C45" s="22">
        <v>1</v>
      </c>
      <c r="D45" s="22" t="str">
        <f>IFERROR(IF(INDEX('Form 1 - Município'!D2:D500, MATCH(B45&amp;C45, INDEX('Form 1 - Município'!B2:B500&amp;'Form 1 - Município'!C2:C500, 0), 0))="", "", INDEX('Form 1 - Município'!D2:D500, MATCH(B45&amp;C45, INDEX('Form 1 - Município'!B2:B500&amp;'Form 1 - Município'!C2:C500, 0), 0))), "")</f>
        <v>Alexandro Aparecido de Lima Vieira</v>
      </c>
      <c r="E45" s="23" t="s">
        <v>94</v>
      </c>
      <c r="F45" s="22" t="s">
        <v>170</v>
      </c>
      <c r="G45" s="24" t="s">
        <v>96</v>
      </c>
      <c r="H45" s="22"/>
      <c r="I45" s="22"/>
      <c r="J45" s="22" t="s">
        <v>98</v>
      </c>
      <c r="K45" s="22"/>
    </row>
    <row r="46" spans="1:11">
      <c r="A46" s="31" t="s">
        <v>25</v>
      </c>
      <c r="B46" s="22" t="s">
        <v>42</v>
      </c>
      <c r="C46" s="22">
        <v>1</v>
      </c>
      <c r="D46" s="22" t="str">
        <f>IFERROR(IF(INDEX('Form 1 - Município'!D2:D500, MATCH(B46&amp;C46, INDEX('Form 1 - Município'!B2:B500&amp;'Form 1 - Município'!C2:C500, 0), 0))="", "", INDEX('Form 1 - Município'!D2:D500, MATCH(B46&amp;C46, INDEX('Form 1 - Município'!B2:B500&amp;'Form 1 - Município'!C2:C500, 0), 0))), "")</f>
        <v>Natielly Pereira Ochoa</v>
      </c>
      <c r="E46" s="23" t="s">
        <v>94</v>
      </c>
      <c r="F46" s="22" t="s">
        <v>203</v>
      </c>
      <c r="G46" s="24" t="s">
        <v>96</v>
      </c>
      <c r="H46" s="22" t="s">
        <v>246</v>
      </c>
      <c r="I46" s="22"/>
      <c r="J46" s="22" t="s">
        <v>98</v>
      </c>
      <c r="K46" s="22"/>
    </row>
    <row r="47" spans="1:11">
      <c r="A47" s="21" t="s">
        <v>23</v>
      </c>
      <c r="B47" s="22" t="s">
        <v>36</v>
      </c>
      <c r="C47" s="22">
        <v>1</v>
      </c>
      <c r="D47" s="22" t="str">
        <f>IFERROR(IF(INDEX('Form 1 - Município'!D2:D500, MATCH(B47&amp;C47, INDEX('Form 1 - Município'!B2:B500&amp;'Form 1 - Município'!C2:C500, 0), 0))="", "", INDEX('Form 1 - Município'!D2:D500, MATCH(B47&amp;C47, INDEX('Form 1 - Município'!B2:B500&amp;'Form 1 - Município'!C2:C500, 0), 0))), "")</f>
        <v>Roberto Pedron</v>
      </c>
      <c r="E47" s="26" t="s">
        <v>100</v>
      </c>
      <c r="F47" s="22"/>
      <c r="G47" s="27" t="s">
        <v>98</v>
      </c>
      <c r="H47" s="22"/>
      <c r="I47" s="22"/>
      <c r="J47" s="22" t="s">
        <v>98</v>
      </c>
      <c r="K47" s="22"/>
    </row>
    <row r="48" spans="1:11">
      <c r="A48" s="30" t="s">
        <v>26</v>
      </c>
      <c r="B48" s="22" t="s">
        <v>61</v>
      </c>
      <c r="C48" s="22">
        <v>1</v>
      </c>
      <c r="D48" s="22" t="str">
        <f>IFERROR(IF(INDEX('Form 1 - Município'!D2:D500, MATCH(B48&amp;C48, INDEX('Form 1 - Município'!B2:B500&amp;'Form 1 - Município'!C2:C500, 0), 0))="", "", INDEX('Form 1 - Município'!D2:D500, MATCH(B48&amp;C48, INDEX('Form 1 - Município'!B2:B500&amp;'Form 1 - Município'!C2:C500, 0), 0))), "")</f>
        <v>Luciane Spies</v>
      </c>
      <c r="E48" s="23" t="s">
        <v>94</v>
      </c>
      <c r="F48" s="22" t="s">
        <v>222</v>
      </c>
      <c r="G48" s="24" t="s">
        <v>96</v>
      </c>
      <c r="H48" s="22"/>
      <c r="I48" s="22"/>
      <c r="J48" s="22" t="s">
        <v>98</v>
      </c>
      <c r="K48" s="22"/>
    </row>
    <row r="49" spans="1:11">
      <c r="A49" s="21" t="s">
        <v>23</v>
      </c>
      <c r="B49" s="22" t="s">
        <v>37</v>
      </c>
      <c r="C49" s="22">
        <v>1</v>
      </c>
      <c r="D49" s="22" t="str">
        <f>IFERROR(IF(INDEX('Form 1 - Município'!D2:D500, MATCH(B49&amp;C49, INDEX('Form 1 - Município'!B2:B500&amp;'Form 1 - Município'!C2:C500, 0), 0))="", "", INDEX('Form 1 - Município'!D2:D500, MATCH(B49&amp;C49, INDEX('Form 1 - Município'!B2:B500&amp;'Form 1 - Município'!C2:C500, 0), 0))), "")</f>
        <v>Jaqueline Fernanda Meireles</v>
      </c>
      <c r="E49" s="29" t="s">
        <v>5</v>
      </c>
      <c r="F49" s="22" t="s">
        <v>250</v>
      </c>
      <c r="G49" s="27" t="s">
        <v>98</v>
      </c>
      <c r="H49" s="22" t="s">
        <v>251</v>
      </c>
      <c r="I49" s="22"/>
      <c r="J49" s="22" t="s">
        <v>98</v>
      </c>
      <c r="K49" s="22"/>
    </row>
    <row r="50" spans="1:11">
      <c r="A50" s="28" t="s">
        <v>24</v>
      </c>
      <c r="B50" s="22" t="s">
        <v>81</v>
      </c>
      <c r="C50" s="22">
        <v>1</v>
      </c>
      <c r="D50" s="22" t="str">
        <f>IFERROR(IF(INDEX('Form 1 - Município'!D2:D500, MATCH(B50&amp;C50, INDEX('Form 1 - Município'!B2:B500&amp;'Form 1 - Município'!C2:C500, 0), 0))="", "", INDEX('Form 1 - Município'!D2:D500, MATCH(B50&amp;C50, INDEX('Form 1 - Município'!B2:B500&amp;'Form 1 - Município'!C2:C500, 0), 0))), "")</f>
        <v>Luiz Fernando Pereira Barbosa</v>
      </c>
      <c r="E50" s="29" t="s">
        <v>5</v>
      </c>
      <c r="F50" s="22" t="s">
        <v>252</v>
      </c>
      <c r="G50" s="27" t="s">
        <v>98</v>
      </c>
      <c r="H50" s="22"/>
      <c r="I50" s="22"/>
      <c r="J50" s="22" t="s">
        <v>98</v>
      </c>
      <c r="K50" s="22"/>
    </row>
    <row r="51" spans="1:11">
      <c r="A51" s="21" t="s">
        <v>23</v>
      </c>
      <c r="B51" s="22" t="s">
        <v>38</v>
      </c>
      <c r="C51" s="22">
        <v>1</v>
      </c>
      <c r="D51" s="22" t="str">
        <f>IFERROR(IF(INDEX('Form 1 - Município'!D2:D500, MATCH(B51&amp;C51, INDEX('Form 1 - Município'!B2:B500&amp;'Form 1 - Município'!C2:C500, 0), 0))="", "", INDEX('Form 1 - Município'!D2:D500, MATCH(B51&amp;C51, INDEX('Form 1 - Município'!B2:B500&amp;'Form 1 - Município'!C2:C500, 0), 0))), "")</f>
        <v>Carolina Eggers</v>
      </c>
      <c r="E51" s="23" t="s">
        <v>94</v>
      </c>
      <c r="F51" s="22" t="s">
        <v>181</v>
      </c>
      <c r="G51" s="24" t="s">
        <v>96</v>
      </c>
      <c r="H51" s="22" t="s">
        <v>253</v>
      </c>
      <c r="I51" s="22"/>
      <c r="J51" s="22" t="s">
        <v>98</v>
      </c>
      <c r="K51" s="22"/>
    </row>
    <row r="52" spans="1:11">
      <c r="A52" s="21" t="s">
        <v>23</v>
      </c>
      <c r="B52" s="22" t="s">
        <v>39</v>
      </c>
      <c r="C52" s="22">
        <v>1</v>
      </c>
      <c r="D52" s="22" t="str">
        <f>IFERROR(IF(INDEX('Form 1 - Município'!D2:D500, MATCH(B52&amp;C52, INDEX('Form 1 - Município'!B2:B500&amp;'Form 1 - Município'!C2:C500, 0), 0))="", "", INDEX('Form 1 - Município'!D2:D500, MATCH(B52&amp;C52, INDEX('Form 1 - Município'!B2:B500&amp;'Form 1 - Município'!C2:C500, 0), 0))), "")</f>
        <v>Ivan Gonçalves da Silva</v>
      </c>
      <c r="E52" s="23" t="s">
        <v>94</v>
      </c>
      <c r="F52" s="22" t="s">
        <v>184</v>
      </c>
      <c r="G52" s="24" t="s">
        <v>96</v>
      </c>
      <c r="H52" s="22" t="s">
        <v>254</v>
      </c>
      <c r="I52" s="22"/>
      <c r="J52" s="22" t="s">
        <v>98</v>
      </c>
      <c r="K52" s="22"/>
    </row>
    <row r="53" spans="1:11">
      <c r="A53" s="21" t="s">
        <v>23</v>
      </c>
      <c r="B53" s="22" t="s">
        <v>41</v>
      </c>
      <c r="C53" s="22">
        <v>1</v>
      </c>
      <c r="D53" s="22" t="str">
        <f>IFERROR(IF(INDEX('Form 1 - Município'!D2:D500, MATCH(B53&amp;C53, INDEX('Form 1 - Município'!B2:B500&amp;'Form 1 - Município'!C2:C500, 0), 0))="", "", INDEX('Form 1 - Município'!D2:D500, MATCH(B53&amp;C53, INDEX('Form 1 - Município'!B2:B500&amp;'Form 1 - Município'!C2:C500, 0), 0))), "")</f>
        <v>Dorival Manoel Canhete</v>
      </c>
      <c r="E53" s="23" t="s">
        <v>94</v>
      </c>
      <c r="F53" s="22" t="s">
        <v>186</v>
      </c>
      <c r="G53" s="27" t="s">
        <v>98</v>
      </c>
      <c r="H53" s="22"/>
      <c r="I53" s="22"/>
      <c r="J53" s="22" t="s">
        <v>98</v>
      </c>
      <c r="K53" s="22"/>
    </row>
    <row r="54" spans="1:11">
      <c r="A54" s="30" t="s">
        <v>26</v>
      </c>
      <c r="B54" s="22" t="s">
        <v>63</v>
      </c>
      <c r="C54" s="22">
        <v>1</v>
      </c>
      <c r="D54" s="22" t="str">
        <f>IFERROR(IF(INDEX('Form 1 - Município'!D2:D500, MATCH(B54&amp;C54, INDEX('Form 1 - Município'!B2:B500&amp;'Form 1 - Município'!C2:C500, 0), 0))="", "", INDEX('Form 1 - Município'!D2:D500, MATCH(B54&amp;C54, INDEX('Form 1 - Município'!B2:B500&amp;'Form 1 - Município'!C2:C500, 0), 0))), "")</f>
        <v>Jaqueline Vanelli</v>
      </c>
      <c r="E54" s="23" t="s">
        <v>94</v>
      </c>
      <c r="F54" s="22" t="s">
        <v>255</v>
      </c>
      <c r="G54" s="24" t="s">
        <v>96</v>
      </c>
      <c r="H54" s="22"/>
      <c r="I54" s="22"/>
      <c r="J54" s="22" t="s">
        <v>98</v>
      </c>
      <c r="K54" s="22"/>
    </row>
    <row r="55" spans="1:11">
      <c r="A55" s="21" t="s">
        <v>23</v>
      </c>
      <c r="B55" s="22" t="s">
        <v>43</v>
      </c>
      <c r="C55" s="22">
        <v>1</v>
      </c>
      <c r="D55" s="22" t="str">
        <f>IFERROR(IF(INDEX('Form 1 - Município'!D2:D500, MATCH(B55&amp;C55, INDEX('Form 1 - Município'!B2:B500&amp;'Form 1 - Município'!C2:C500, 0), 0))="", "", INDEX('Form 1 - Município'!D2:D500, MATCH(B55&amp;C55, INDEX('Form 1 - Município'!B2:B500&amp;'Form 1 - Município'!C2:C500, 0), 0))), "")</f>
        <v>Fernanda Jung</v>
      </c>
      <c r="E55" s="23" t="s">
        <v>94</v>
      </c>
      <c r="F55" s="22" t="s">
        <v>232</v>
      </c>
      <c r="G55" s="24" t="s">
        <v>96</v>
      </c>
      <c r="H55" s="22" t="s">
        <v>256</v>
      </c>
      <c r="I55" s="22"/>
      <c r="J55" s="22" t="s">
        <v>98</v>
      </c>
      <c r="K55" s="22"/>
    </row>
    <row r="56" spans="1:11">
      <c r="A56" s="30" t="s">
        <v>26</v>
      </c>
      <c r="B56" s="22" t="s">
        <v>65</v>
      </c>
      <c r="C56" s="22">
        <v>1</v>
      </c>
      <c r="D56" s="22" t="str">
        <f>IFERROR(IF(INDEX('Form 1 - Município'!D2:D500, MATCH(B56&amp;C56, INDEX('Form 1 - Município'!B2:B500&amp;'Form 1 - Município'!C2:C500, 0), 0))="", "", INDEX('Form 1 - Município'!D2:D500, MATCH(B56&amp;C56, INDEX('Form 1 - Município'!B2:B500&amp;'Form 1 - Município'!C2:C500, 0), 0))), "")</f>
        <v>Ana Paula Romagnoli</v>
      </c>
      <c r="E56" s="26" t="s">
        <v>100</v>
      </c>
      <c r="F56" s="22"/>
      <c r="G56" s="27" t="s">
        <v>98</v>
      </c>
      <c r="H56" s="22"/>
      <c r="I56" s="22"/>
      <c r="J56" s="22" t="s">
        <v>98</v>
      </c>
      <c r="K56" s="22"/>
    </row>
    <row r="57" spans="1:11">
      <c r="A57" s="30" t="s">
        <v>26</v>
      </c>
      <c r="B57" s="22" t="s">
        <v>67</v>
      </c>
      <c r="C57" s="22">
        <v>1</v>
      </c>
      <c r="D57" s="22" t="str">
        <f>IFERROR(IF(INDEX('Form 1 - Município'!D2:D500, MATCH(B57&amp;C57, INDEX('Form 1 - Município'!B2:B500&amp;'Form 1 - Município'!C2:C500, 0), 0))="", "", INDEX('Form 1 - Município'!D2:D500, MATCH(B57&amp;C57, INDEX('Form 1 - Município'!B2:B500&amp;'Form 1 - Município'!C2:C500, 0), 0))), "")</f>
        <v>Alexandro Schaparini</v>
      </c>
      <c r="E57" s="23" t="s">
        <v>94</v>
      </c>
      <c r="F57" s="22" t="s">
        <v>257</v>
      </c>
      <c r="G57" s="27" t="s">
        <v>98</v>
      </c>
      <c r="H57" s="22"/>
      <c r="I57" s="22"/>
      <c r="J57" s="22" t="s">
        <v>98</v>
      </c>
      <c r="K57" s="22"/>
    </row>
    <row r="58" spans="1:11">
      <c r="A58" s="25" t="s">
        <v>22</v>
      </c>
      <c r="B58" s="22" t="s">
        <v>72</v>
      </c>
      <c r="C58" s="22">
        <v>1</v>
      </c>
      <c r="D58" s="22" t="str">
        <f>IFERROR(IF(INDEX('Form 1 - Município'!D2:D500, MATCH(B58&amp;C58, INDEX('Form 1 - Município'!B2:B500&amp;'Form 1 - Município'!C2:C500, 0), 0))="", "", INDEX('Form 1 - Município'!D2:D500, MATCH(B58&amp;C58, INDEX('Form 1 - Município'!B2:B500&amp;'Form 1 - Município'!C2:C500, 0), 0))), "")</f>
        <v>Marina Ancelmo da Silva</v>
      </c>
      <c r="E58" s="23" t="s">
        <v>94</v>
      </c>
      <c r="F58" s="22" t="s">
        <v>184</v>
      </c>
      <c r="G58" s="24" t="s">
        <v>96</v>
      </c>
      <c r="H58" s="22" t="s">
        <v>258</v>
      </c>
      <c r="I58" s="22"/>
      <c r="J58" s="22" t="s">
        <v>98</v>
      </c>
      <c r="K58" s="22"/>
    </row>
    <row r="59" spans="1:11">
      <c r="A59" s="30" t="s">
        <v>26</v>
      </c>
      <c r="B59" s="22" t="s">
        <v>69</v>
      </c>
      <c r="C59" s="22">
        <v>1</v>
      </c>
      <c r="D59" s="22" t="str">
        <f>IFERROR(IF(INDEX('Form 1 - Município'!D2:D500, MATCH(B59&amp;C59, INDEX('Form 1 - Município'!B2:B500&amp;'Form 1 - Município'!C2:C500, 0), 0))="", "", INDEX('Form 1 - Município'!D2:D500, MATCH(B59&amp;C59, INDEX('Form 1 - Município'!B2:B500&amp;'Form 1 - Município'!C2:C500, 0), 0))), "")</f>
        <v>Ana Carolina Peterle Ribeiro</v>
      </c>
      <c r="E59" s="23" t="s">
        <v>94</v>
      </c>
      <c r="F59" s="22" t="s">
        <v>128</v>
      </c>
      <c r="G59" s="24" t="s">
        <v>96</v>
      </c>
      <c r="H59" s="22"/>
      <c r="I59" s="22"/>
      <c r="J59" s="22" t="s">
        <v>98</v>
      </c>
      <c r="K59" s="22"/>
    </row>
    <row r="60" spans="1:11">
      <c r="A60" s="31" t="s">
        <v>25</v>
      </c>
      <c r="B60" s="22" t="s">
        <v>44</v>
      </c>
      <c r="C60" s="22">
        <v>1</v>
      </c>
      <c r="D60" s="22" t="str">
        <f>IFERROR(IF(INDEX('Form 1 - Município'!D2:D500, MATCH(B60&amp;C60, INDEX('Form 1 - Município'!B2:B500&amp;'Form 1 - Município'!C2:C500, 0), 0))="", "", INDEX('Form 1 - Município'!D2:D500, MATCH(B60&amp;C60, INDEX('Form 1 - Município'!B2:B500&amp;'Form 1 - Município'!C2:C500, 0), 0))), "")</f>
        <v>Taiane Amélia Mondardo</v>
      </c>
      <c r="E60" s="23" t="s">
        <v>94</v>
      </c>
      <c r="F60" s="22" t="s">
        <v>259</v>
      </c>
      <c r="G60" s="24" t="s">
        <v>96</v>
      </c>
      <c r="H60" s="22"/>
      <c r="I60" s="22"/>
      <c r="J60" s="22" t="s">
        <v>98</v>
      </c>
      <c r="K60" s="22"/>
    </row>
    <row r="61" spans="1:11">
      <c r="A61" s="30" t="s">
        <v>26</v>
      </c>
      <c r="B61" s="22" t="s">
        <v>71</v>
      </c>
      <c r="C61" s="22">
        <v>1</v>
      </c>
      <c r="D61" s="22" t="str">
        <f>IFERROR(IF(INDEX('Form 1 - Município'!D2:D500, MATCH(B61&amp;C61, INDEX('Form 1 - Município'!B2:B500&amp;'Form 1 - Município'!C2:C500, 0), 0))="", "", INDEX('Form 1 - Município'!D2:D500, MATCH(B61&amp;C61, INDEX('Form 1 - Município'!B2:B500&amp;'Form 1 - Município'!C2:C500, 0), 0))), "")</f>
        <v>Regiane Lucia Pereira</v>
      </c>
      <c r="E61" s="23" t="s">
        <v>94</v>
      </c>
      <c r="F61" s="22" t="s">
        <v>130</v>
      </c>
      <c r="G61" s="24" t="s">
        <v>96</v>
      </c>
      <c r="H61" s="22" t="s">
        <v>260</v>
      </c>
      <c r="I61" s="22"/>
      <c r="J61" s="22" t="s">
        <v>98</v>
      </c>
      <c r="K61" s="22"/>
    </row>
    <row r="62" spans="1:11">
      <c r="A62" s="31" t="s">
        <v>25</v>
      </c>
      <c r="B62" s="22" t="s">
        <v>46</v>
      </c>
      <c r="C62" s="22">
        <v>1</v>
      </c>
      <c r="D62" s="22" t="str">
        <f>IFERROR(IF(INDEX('Form 1 - Município'!D2:D500, MATCH(B62&amp;C62, INDEX('Form 1 - Município'!B2:B500&amp;'Form 1 - Município'!C2:C500, 0), 0))="", "", INDEX('Form 1 - Município'!D2:D500, MATCH(B62&amp;C62, INDEX('Form 1 - Município'!B2:B500&amp;'Form 1 - Município'!C2:C500, 0), 0))), "")</f>
        <v>Andryws Rafael Gois</v>
      </c>
      <c r="E62" s="23" t="s">
        <v>94</v>
      </c>
      <c r="F62" s="22" t="s">
        <v>206</v>
      </c>
      <c r="G62" s="24" t="s">
        <v>96</v>
      </c>
      <c r="H62" s="22"/>
      <c r="I62" s="22" t="s">
        <v>261</v>
      </c>
      <c r="J62" s="22" t="s">
        <v>96</v>
      </c>
      <c r="K62" s="22" t="s">
        <v>262</v>
      </c>
    </row>
    <row r="63" spans="1:11">
      <c r="A63" s="30" t="s">
        <v>26</v>
      </c>
      <c r="B63" s="22" t="s">
        <v>73</v>
      </c>
      <c r="C63" s="22">
        <v>1</v>
      </c>
      <c r="D63" s="22" t="str">
        <f>IFERROR(IF(INDEX('Form 1 - Município'!D2:D500, MATCH(B63&amp;C63, INDEX('Form 1 - Município'!B2:B500&amp;'Form 1 - Município'!C2:C500, 0), 0))="", "", INDEX('Form 1 - Município'!D2:D500, MATCH(B63&amp;C63, INDEX('Form 1 - Município'!B2:B500&amp;'Form 1 - Município'!C2:C500, 0), 0))), "")</f>
        <v>Mayara Ketllyn de Paula Rosetti</v>
      </c>
      <c r="E63" s="23" t="s">
        <v>94</v>
      </c>
      <c r="F63" s="22" t="s">
        <v>191</v>
      </c>
      <c r="G63" s="27" t="s">
        <v>98</v>
      </c>
      <c r="H63" s="22"/>
      <c r="I63" s="22"/>
      <c r="J63" s="22" t="s">
        <v>98</v>
      </c>
      <c r="K63" s="22"/>
    </row>
    <row r="64" spans="1:11">
      <c r="A64" s="31" t="s">
        <v>25</v>
      </c>
      <c r="B64" s="22" t="s">
        <v>48</v>
      </c>
      <c r="C64" s="22">
        <v>1</v>
      </c>
      <c r="D64" s="22" t="str">
        <f>IFERROR(IF(INDEX('Form 1 - Município'!D2:D500, MATCH(B64&amp;C64, INDEX('Form 1 - Município'!B2:B500&amp;'Form 1 - Município'!C2:C500, 0), 0))="", "", INDEX('Form 1 - Município'!D2:D500, MATCH(B64&amp;C64, INDEX('Form 1 - Município'!B2:B500&amp;'Form 1 - Município'!C2:C500, 0), 0))), "")</f>
        <v>Junior Andre Britzke</v>
      </c>
      <c r="E64" s="23" t="s">
        <v>94</v>
      </c>
      <c r="F64" s="22" t="s">
        <v>210</v>
      </c>
      <c r="G64" s="24" t="s">
        <v>96</v>
      </c>
      <c r="H64" s="22" t="s">
        <v>263</v>
      </c>
      <c r="I64" s="22"/>
      <c r="J64" s="22" t="s">
        <v>98</v>
      </c>
      <c r="K64" s="22"/>
    </row>
    <row r="65" spans="1:11">
      <c r="A65" s="21" t="s">
        <v>23</v>
      </c>
      <c r="B65" s="22" t="s">
        <v>45</v>
      </c>
      <c r="C65" s="22">
        <v>1</v>
      </c>
      <c r="D65" s="22" t="str">
        <f>IFERROR(IF(INDEX('Form 1 - Município'!D2:D500, MATCH(B65&amp;C65, INDEX('Form 1 - Município'!B2:B500&amp;'Form 1 - Município'!C2:C500, 0), 0))="", "", INDEX('Form 1 - Município'!D2:D500, MATCH(B65&amp;C65, INDEX('Form 1 - Município'!B2:B500&amp;'Form 1 - Município'!C2:C500, 0), 0))), "")</f>
        <v>Adriano Pereira Guedes</v>
      </c>
      <c r="E65" s="23" t="s">
        <v>94</v>
      </c>
      <c r="F65" s="22" t="s">
        <v>212</v>
      </c>
      <c r="G65" s="24" t="s">
        <v>96</v>
      </c>
      <c r="H65" s="22" t="s">
        <v>264</v>
      </c>
      <c r="I65" s="22" t="s">
        <v>265</v>
      </c>
      <c r="J65" s="22" t="s">
        <v>96</v>
      </c>
      <c r="K65" s="22" t="s">
        <v>266</v>
      </c>
    </row>
    <row r="66" spans="1:11">
      <c r="A66" s="21" t="s">
        <v>23</v>
      </c>
      <c r="B66" s="22" t="s">
        <v>47</v>
      </c>
      <c r="C66" s="22">
        <v>1</v>
      </c>
      <c r="D66" s="22" t="str">
        <f>IFERROR(IF(INDEX('Form 1 - Município'!D2:D500, MATCH(B66&amp;C66, INDEX('Form 1 - Município'!B2:B500&amp;'Form 1 - Município'!C2:C500, 0), 0))="", "", INDEX('Form 1 - Município'!D2:D500, MATCH(B66&amp;C66, INDEX('Form 1 - Município'!B2:B500&amp;'Form 1 - Município'!C2:C500, 0), 0))), "")</f>
        <v xml:space="preserve">Suzana Cristina de Almeida </v>
      </c>
      <c r="E66" s="26" t="s">
        <v>100</v>
      </c>
      <c r="F66" s="22"/>
      <c r="G66" s="27" t="s">
        <v>98</v>
      </c>
      <c r="H66" s="22"/>
      <c r="I66" s="22"/>
      <c r="J66" s="22" t="s">
        <v>98</v>
      </c>
      <c r="K66" s="22"/>
    </row>
    <row r="67" spans="1:11">
      <c r="A67" s="25" t="s">
        <v>22</v>
      </c>
      <c r="B67" s="22" t="s">
        <v>74</v>
      </c>
      <c r="C67" s="22">
        <v>1</v>
      </c>
      <c r="D67" s="22" t="str">
        <f>IFERROR(IF(INDEX('Form 1 - Município'!D2:D500, MATCH(B67&amp;C67, INDEX('Form 1 - Município'!B2:B500&amp;'Form 1 - Município'!C2:C500, 0), 0))="", "", INDEX('Form 1 - Município'!D2:D500, MATCH(B67&amp;C67, INDEX('Form 1 - Município'!B2:B500&amp;'Form 1 - Município'!C2:C500, 0), 0))), "")</f>
        <v>Alice Cristiane Zancheta</v>
      </c>
      <c r="E67" s="23" t="s">
        <v>94</v>
      </c>
      <c r="F67" s="22" t="s">
        <v>108</v>
      </c>
      <c r="G67" s="24" t="s">
        <v>96</v>
      </c>
      <c r="H67" s="22" t="s">
        <v>267</v>
      </c>
      <c r="I67" s="22"/>
      <c r="J67" s="22" t="s">
        <v>98</v>
      </c>
      <c r="K67" s="22"/>
    </row>
    <row r="68" spans="1:11">
      <c r="A68" s="28" t="s">
        <v>24</v>
      </c>
      <c r="B68" s="22" t="s">
        <v>82</v>
      </c>
      <c r="C68" s="22">
        <v>1</v>
      </c>
      <c r="D68" s="22" t="str">
        <f>IFERROR(IF(INDEX('Form 1 - Município'!D2:D500, MATCH(B68&amp;C68, INDEX('Form 1 - Município'!B2:B500&amp;'Form 1 - Município'!C2:C500, 0), 0))="", "", INDEX('Form 1 - Município'!D2:D500, MATCH(B68&amp;C68, INDEX('Form 1 - Município'!B2:B500&amp;'Form 1 - Município'!C2:C500, 0), 0))), "")</f>
        <v>Fernanda kaezer de Godoy</v>
      </c>
      <c r="E68" s="23" t="s">
        <v>94</v>
      </c>
      <c r="F68" s="22" t="s">
        <v>125</v>
      </c>
      <c r="G68" s="27" t="s">
        <v>98</v>
      </c>
      <c r="H68" s="22"/>
      <c r="I68" s="22"/>
      <c r="J68" s="22" t="s">
        <v>98</v>
      </c>
      <c r="K68" s="22"/>
    </row>
    <row r="69" spans="1:11">
      <c r="A69" s="28" t="s">
        <v>24</v>
      </c>
      <c r="B69" s="22" t="s">
        <v>83</v>
      </c>
      <c r="C69" s="22">
        <v>1</v>
      </c>
      <c r="D69" s="22" t="str">
        <f>IFERROR(IF(INDEX('Form 1 - Município'!D2:D500, MATCH(B69&amp;C69, INDEX('Form 1 - Município'!B2:B500&amp;'Form 1 - Município'!C2:C500, 0), 0))="", "", INDEX('Form 1 - Município'!D2:D500, MATCH(B69&amp;C69, INDEX('Form 1 - Município'!B2:B500&amp;'Form 1 - Município'!C2:C500, 0), 0))), "")</f>
        <v xml:space="preserve">Ademir Papini Júnior </v>
      </c>
      <c r="E69" s="23" t="s">
        <v>94</v>
      </c>
      <c r="F69" s="22" t="s">
        <v>179</v>
      </c>
      <c r="G69" s="27" t="s">
        <v>98</v>
      </c>
      <c r="H69" s="22"/>
      <c r="I69" s="22"/>
      <c r="J69" s="22" t="s">
        <v>98</v>
      </c>
      <c r="K69" s="22"/>
    </row>
    <row r="70" spans="1:11">
      <c r="A70" s="30" t="s">
        <v>26</v>
      </c>
      <c r="B70" s="22" t="s">
        <v>75</v>
      </c>
      <c r="C70" s="22">
        <v>1</v>
      </c>
      <c r="D70" s="22" t="str">
        <f>IFERROR(IF(INDEX('Form 1 - Município'!D2:D500, MATCH(B70&amp;C70, INDEX('Form 1 - Município'!B2:B500&amp;'Form 1 - Município'!C2:C500, 0), 0))="", "", INDEX('Form 1 - Município'!D2:D500, MATCH(B70&amp;C70, INDEX('Form 1 - Município'!B2:B500&amp;'Form 1 - Município'!C2:C500, 0), 0))), "")</f>
        <v>Heloísa Maria Beloni Insenha</v>
      </c>
      <c r="E70" s="26" t="s">
        <v>100</v>
      </c>
      <c r="F70" s="22"/>
      <c r="G70" s="27" t="s">
        <v>98</v>
      </c>
      <c r="H70" s="22"/>
      <c r="I70" s="22"/>
      <c r="J70" s="22" t="s">
        <v>98</v>
      </c>
      <c r="K70" s="22"/>
    </row>
  </sheetData>
  <autoFilter ref="A1:G1" xr:uid="{00000000-0009-0000-0000-000003000000}"/>
  <conditionalFormatting sqref="G2:G70">
    <cfRule type="cellIs" dxfId="19" priority="1" stopIfTrue="1" operator="equal">
      <formula>"Sim"</formula>
    </cfRule>
    <cfRule type="cellIs" dxfId="18" priority="3" stopIfTrue="1" operator="equal">
      <formula>"Não"</formula>
    </cfRule>
  </conditionalFormatting>
  <conditionalFormatting sqref="J2:J70">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70">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tabSelected="1" workbookViewId="0">
      <pane xSplit="3" topLeftCell="D1" activePane="topRight" state="frozen"/>
      <selection pane="topRight" activeCell="E16" sqref="E16"/>
    </sheetView>
  </sheetViews>
  <sheetFormatPr defaultRowHeight="15"/>
  <cols>
    <col min="1" max="1" width="14" customWidth="1"/>
    <col min="2" max="2" width="30" customWidth="1"/>
    <col min="3" max="3" width="8" customWidth="1"/>
    <col min="4" max="4" width="45" customWidth="1"/>
    <col min="5" max="5" width="14" customWidth="1"/>
    <col min="6" max="7" width="27" customWidth="1"/>
    <col min="8" max="8" width="251" customWidth="1"/>
    <col min="9" max="9" width="38" customWidth="1"/>
    <col min="10" max="10" width="25" customWidth="1"/>
    <col min="11" max="11" width="34" customWidth="1"/>
  </cols>
  <sheetData>
    <row r="1" spans="1:11">
      <c r="A1" s="20" t="s">
        <v>18</v>
      </c>
      <c r="B1" s="20" t="s">
        <v>84</v>
      </c>
      <c r="C1" s="20" t="s">
        <v>28</v>
      </c>
      <c r="D1" s="20" t="s">
        <v>85</v>
      </c>
      <c r="E1" s="20" t="s">
        <v>86</v>
      </c>
      <c r="F1" s="20" t="s">
        <v>87</v>
      </c>
      <c r="G1" s="20" t="s">
        <v>88</v>
      </c>
      <c r="H1" s="20" t="s">
        <v>89</v>
      </c>
      <c r="I1" s="20" t="s">
        <v>90</v>
      </c>
      <c r="J1" s="20" t="s">
        <v>91</v>
      </c>
      <c r="K1" s="20" t="s">
        <v>92</v>
      </c>
    </row>
    <row r="2" spans="1:11">
      <c r="A2" s="21" t="s">
        <v>23</v>
      </c>
      <c r="B2" s="22" t="s">
        <v>29</v>
      </c>
      <c r="C2" s="22">
        <v>1</v>
      </c>
      <c r="D2" s="22" t="str">
        <f>IFERROR(IF(INDEX('Form 1 - Município'!D2:D500, MATCH(B2&amp;C2, INDEX('Form 1 - Município'!B2:B500&amp;'Form 1 - Município'!C2:C500, 0), 0))="", "", INDEX('Form 1 - Município'!D2:D500, MATCH(B2&amp;C2, INDEX('Form 1 - Município'!B2:B500&amp;'Form 1 - Município'!C2:C500, 0), 0))), "")</f>
        <v>Paula Tatiana Santana Vechi</v>
      </c>
      <c r="E2" s="26" t="s">
        <v>100</v>
      </c>
      <c r="F2" s="22"/>
      <c r="G2" s="27" t="s">
        <v>98</v>
      </c>
      <c r="H2" s="22"/>
      <c r="I2" s="22"/>
      <c r="J2" s="22" t="s">
        <v>98</v>
      </c>
      <c r="K2" s="22"/>
    </row>
    <row r="3" spans="1:11">
      <c r="A3" s="25" t="s">
        <v>22</v>
      </c>
      <c r="B3" s="22" t="s">
        <v>49</v>
      </c>
      <c r="C3" s="22">
        <v>1</v>
      </c>
      <c r="D3" s="22" t="str">
        <f>IFERROR(IF(INDEX('Form 1 - Município'!D2:D500, MATCH(B3&amp;C3, INDEX('Form 1 - Município'!B2:B500&amp;'Form 1 - Município'!C2:C500, 0), 0))="", "", INDEX('Form 1 - Município'!D2:D500, MATCH(B3&amp;C3, INDEX('Form 1 - Município'!B2:B500&amp;'Form 1 - Município'!C2:C500, 0), 0))), "")</f>
        <v>Willian de Oliveira Lino</v>
      </c>
      <c r="E3" s="23" t="s">
        <v>94</v>
      </c>
      <c r="F3" s="22" t="s">
        <v>181</v>
      </c>
      <c r="G3" s="27" t="s">
        <v>98</v>
      </c>
      <c r="H3" s="22"/>
      <c r="I3" s="22"/>
      <c r="J3" s="22" t="s">
        <v>98</v>
      </c>
      <c r="K3" s="22"/>
    </row>
    <row r="4" spans="1:11">
      <c r="A4" s="21" t="s">
        <v>23</v>
      </c>
      <c r="B4" s="22" t="s">
        <v>31</v>
      </c>
      <c r="C4" s="22">
        <v>1</v>
      </c>
      <c r="D4" s="22" t="str">
        <f>IFERROR(IF(INDEX('Form 1 - Município'!D2:D500, MATCH(B4&amp;C4, INDEX('Form 1 - Município'!B2:B500&amp;'Form 1 - Município'!C2:C500, 0), 0))="", "", INDEX('Form 1 - Município'!D2:D500, MATCH(B4&amp;C4, INDEX('Form 1 - Município'!B2:B500&amp;'Form 1 - Município'!C2:C500, 0), 0))), "")</f>
        <v>Gisele Cássia Tamparowsky de Oliveira</v>
      </c>
      <c r="E4" s="23" t="s">
        <v>94</v>
      </c>
      <c r="F4" s="22" t="s">
        <v>229</v>
      </c>
      <c r="G4" s="24" t="s">
        <v>96</v>
      </c>
      <c r="H4" s="22" t="s">
        <v>102</v>
      </c>
      <c r="I4" s="22"/>
      <c r="J4" s="22" t="s">
        <v>98</v>
      </c>
      <c r="K4" s="22"/>
    </row>
    <row r="5" spans="1:11">
      <c r="A5" s="25" t="s">
        <v>22</v>
      </c>
      <c r="B5" s="22" t="s">
        <v>51</v>
      </c>
      <c r="C5" s="22">
        <v>1</v>
      </c>
      <c r="D5" s="22" t="str">
        <f>IFERROR(IF(INDEX('Form 1 - Município'!D2:D500, MATCH(B5&amp;C5, INDEX('Form 1 - Município'!B2:B500&amp;'Form 1 - Município'!C2:C500, 0), 0))="", "", INDEX('Form 1 - Município'!D2:D500, MATCH(B5&amp;C5, INDEX('Form 1 - Município'!B2:B500&amp;'Form 1 - Município'!C2:C500, 0), 0))), "")</f>
        <v>Marcos Gabriel Franciosi Borges</v>
      </c>
      <c r="E5" s="23" t="s">
        <v>94</v>
      </c>
      <c r="F5" s="22" t="s">
        <v>184</v>
      </c>
      <c r="G5" s="24" t="s">
        <v>96</v>
      </c>
      <c r="H5" s="22" t="s">
        <v>268</v>
      </c>
      <c r="I5" s="22"/>
      <c r="J5" s="22" t="s">
        <v>98</v>
      </c>
      <c r="K5" s="22"/>
    </row>
    <row r="6" spans="1:11">
      <c r="A6" s="25" t="s">
        <v>22</v>
      </c>
      <c r="B6" s="22" t="s">
        <v>53</v>
      </c>
      <c r="C6" s="22">
        <v>1</v>
      </c>
      <c r="D6" s="22" t="str">
        <f>IFERROR(IF(INDEX('Form 1 - Município'!D2:D500, MATCH(B6&amp;C6, INDEX('Form 1 - Município'!B2:B500&amp;'Form 1 - Município'!C2:C500, 0), 0))="", "", INDEX('Form 1 - Município'!D2:D500, MATCH(B6&amp;C6, INDEX('Form 1 - Município'!B2:B500&amp;'Form 1 - Município'!C2:C500, 0), 0))), "")</f>
        <v>Chayla Bianca Gazoli</v>
      </c>
      <c r="E6" s="23" t="s">
        <v>94</v>
      </c>
      <c r="F6" s="22" t="s">
        <v>232</v>
      </c>
      <c r="G6" s="27" t="s">
        <v>98</v>
      </c>
      <c r="H6" s="22"/>
      <c r="I6" s="22"/>
      <c r="J6" s="22" t="s">
        <v>98</v>
      </c>
      <c r="K6" s="22"/>
    </row>
    <row r="7" spans="1:11">
      <c r="A7" s="21" t="s">
        <v>23</v>
      </c>
      <c r="B7" s="22" t="s">
        <v>32</v>
      </c>
      <c r="C7" s="22">
        <v>1</v>
      </c>
      <c r="D7" s="22" t="str">
        <f>IFERROR(IF(INDEX('Form 1 - Município'!D2:D500, MATCH(B7&amp;C7, INDEX('Form 1 - Município'!B2:B500&amp;'Form 1 - Município'!C2:C500, 0), 0))="", "", INDEX('Form 1 - Município'!D2:D500, MATCH(B7&amp;C7, INDEX('Form 1 - Município'!B2:B500&amp;'Form 1 - Município'!C2:C500, 0), 0))), "")</f>
        <v>Solange Maria Masqueti</v>
      </c>
      <c r="E7" s="23" t="s">
        <v>94</v>
      </c>
      <c r="F7" s="22" t="s">
        <v>104</v>
      </c>
      <c r="G7" s="24" t="s">
        <v>96</v>
      </c>
      <c r="H7" s="22" t="s">
        <v>269</v>
      </c>
      <c r="I7" s="22"/>
      <c r="J7" s="22" t="s">
        <v>98</v>
      </c>
      <c r="K7" s="22"/>
    </row>
    <row r="8" spans="1:11">
      <c r="A8" s="28" t="s">
        <v>24</v>
      </c>
      <c r="B8" s="22" t="s">
        <v>76</v>
      </c>
      <c r="C8" s="22">
        <v>1</v>
      </c>
      <c r="D8" s="22" t="str">
        <f>IFERROR(IF(INDEX('Form 1 - Município'!D2:D500, MATCH(B8&amp;C8, INDEX('Form 1 - Município'!B2:B500&amp;'Form 1 - Município'!C2:C500, 0), 0))="", "", INDEX('Form 1 - Município'!D2:D500, MATCH(B8&amp;C8, INDEX('Form 1 - Município'!B2:B500&amp;'Form 1 - Município'!C2:C500, 0), 0))), "")</f>
        <v>Cristiane Petry Vieira</v>
      </c>
      <c r="E8" s="26" t="s">
        <v>100</v>
      </c>
      <c r="F8" s="22"/>
      <c r="G8" s="27" t="s">
        <v>98</v>
      </c>
      <c r="H8" s="22"/>
      <c r="I8" s="22"/>
      <c r="J8" s="22" t="s">
        <v>98</v>
      </c>
      <c r="K8" s="22"/>
    </row>
    <row r="9" spans="1:11">
      <c r="A9" s="25" t="s">
        <v>22</v>
      </c>
      <c r="B9" s="22" t="s">
        <v>55</v>
      </c>
      <c r="C9" s="22">
        <v>1</v>
      </c>
      <c r="D9" s="22" t="str">
        <f>IFERROR(IF(INDEX('Form 1 - Município'!D2:D500, MATCH(B9&amp;C9, INDEX('Form 1 - Município'!B2:B500&amp;'Form 1 - Município'!C2:C500, 0), 0))="", "", INDEX('Form 1 - Município'!D2:D500, MATCH(B9&amp;C9, INDEX('Form 1 - Município'!B2:B500&amp;'Form 1 - Município'!C2:C500, 0), 0))), "")</f>
        <v>Diego Hemerich</v>
      </c>
      <c r="E9" s="26" t="s">
        <v>100</v>
      </c>
      <c r="F9" s="22"/>
      <c r="G9" s="27" t="s">
        <v>98</v>
      </c>
      <c r="H9" s="22"/>
      <c r="I9" s="22"/>
      <c r="J9" s="22" t="s">
        <v>98</v>
      </c>
      <c r="K9" s="22"/>
    </row>
    <row r="10" spans="1:11">
      <c r="A10" s="25" t="s">
        <v>22</v>
      </c>
      <c r="B10" s="22" t="s">
        <v>57</v>
      </c>
      <c r="C10" s="22">
        <v>1</v>
      </c>
      <c r="D10" s="22" t="str">
        <f>IFERROR(IF(INDEX('Form 1 - Município'!D2:D500, MATCH(B10&amp;C10, INDEX('Form 1 - Município'!B2:B500&amp;'Form 1 - Município'!C2:C500, 0), 0))="", "", INDEX('Form 1 - Município'!D2:D500, MATCH(B10&amp;C10, INDEX('Form 1 - Município'!B2:B500&amp;'Form 1 - Município'!C2:C500, 0), 0))), "")</f>
        <v>Tatiane Girardi</v>
      </c>
      <c r="E10" s="29" t="s">
        <v>5</v>
      </c>
      <c r="F10" s="22" t="s">
        <v>270</v>
      </c>
      <c r="G10" s="27" t="s">
        <v>98</v>
      </c>
      <c r="H10" s="22"/>
      <c r="I10" s="22"/>
      <c r="J10" s="22" t="s">
        <v>98</v>
      </c>
      <c r="K10" s="22"/>
    </row>
    <row r="11" spans="1:11">
      <c r="A11" s="28" t="s">
        <v>24</v>
      </c>
      <c r="B11" s="22" t="s">
        <v>77</v>
      </c>
      <c r="C11" s="22">
        <v>1</v>
      </c>
      <c r="D11" s="22" t="str">
        <f>IFERROR(IF(INDEX('Form 1 - Município'!D2:D500, MATCH(B11&amp;C11, INDEX('Form 1 - Município'!B2:B500&amp;'Form 1 - Município'!C2:C500, 0), 0))="", "", INDEX('Form 1 - Município'!D2:D500, MATCH(B11&amp;C11, INDEX('Form 1 - Município'!B2:B500&amp;'Form 1 - Município'!C2:C500, 0), 0))), "")</f>
        <v>Edson Batista de Castro</v>
      </c>
      <c r="E11" s="23" t="s">
        <v>94</v>
      </c>
      <c r="F11" s="22" t="s">
        <v>106</v>
      </c>
      <c r="G11" s="27" t="s">
        <v>98</v>
      </c>
      <c r="H11" s="22"/>
      <c r="I11" s="22"/>
      <c r="J11" s="22" t="s">
        <v>98</v>
      </c>
      <c r="K11" s="22"/>
    </row>
    <row r="12" spans="1:11">
      <c r="A12" s="28" t="s">
        <v>24</v>
      </c>
      <c r="B12" s="22" t="s">
        <v>77</v>
      </c>
      <c r="C12" s="22">
        <v>2</v>
      </c>
      <c r="D12" s="22" t="str">
        <f>IFERROR(IF(INDEX('Form 1 - Município'!D2:D500, MATCH(B12&amp;C12, INDEX('Form 1 - Município'!B2:B500&amp;'Form 1 - Município'!C2:C500, 0), 0))="", "", INDEX('Form 1 - Município'!D2:D500, MATCH(B12&amp;C12, INDEX('Form 1 - Município'!B2:B500&amp;'Form 1 - Município'!C2:C500, 0), 0))), "")</f>
        <v>Gabriela Fernanda Sandri</v>
      </c>
      <c r="E12" s="23" t="s">
        <v>94</v>
      </c>
      <c r="F12" s="22" t="s">
        <v>106</v>
      </c>
      <c r="G12" s="27" t="s">
        <v>98</v>
      </c>
      <c r="H12" s="22"/>
      <c r="I12" s="22"/>
      <c r="J12" s="22" t="s">
        <v>98</v>
      </c>
      <c r="K12" s="22"/>
    </row>
    <row r="13" spans="1:11">
      <c r="A13" s="28" t="s">
        <v>24</v>
      </c>
      <c r="B13" s="22" t="s">
        <v>77</v>
      </c>
      <c r="C13" s="22">
        <v>3</v>
      </c>
      <c r="D13" s="22" t="str">
        <f>IFERROR(IF(INDEX('Form 1 - Município'!D2:D500, MATCH(B13&amp;C13, INDEX('Form 1 - Município'!B2:B500&amp;'Form 1 - Município'!C2:C500, 0), 0))="", "", INDEX('Form 1 - Município'!D2:D500, MATCH(B13&amp;C13, INDEX('Form 1 - Município'!B2:B500&amp;'Form 1 - Município'!C2:C500, 0), 0))), "")</f>
        <v>Eduarda Rohden Donasolo</v>
      </c>
      <c r="E13" s="23" t="s">
        <v>94</v>
      </c>
      <c r="F13" s="22" t="s">
        <v>95</v>
      </c>
      <c r="G13" s="27" t="s">
        <v>98</v>
      </c>
      <c r="H13" s="22"/>
      <c r="I13" s="22"/>
      <c r="J13" s="22" t="s">
        <v>98</v>
      </c>
      <c r="K13" s="22"/>
    </row>
    <row r="14" spans="1:11">
      <c r="A14" s="28" t="s">
        <v>24</v>
      </c>
      <c r="B14" s="22" t="s">
        <v>77</v>
      </c>
      <c r="C14" s="22">
        <v>4</v>
      </c>
      <c r="D14" s="22" t="str">
        <f>IFERROR(IF(INDEX('Form 1 - Município'!D2:D500, MATCH(B14&amp;C14, INDEX('Form 1 - Município'!B2:B500&amp;'Form 1 - Município'!C2:C500, 0), 0))="", "", INDEX('Form 1 - Município'!D2:D500, MATCH(B14&amp;C14, INDEX('Form 1 - Município'!B2:B500&amp;'Form 1 - Município'!C2:C500, 0), 0))), "")</f>
        <v>Mauricio Pinto de Lima</v>
      </c>
      <c r="E14" s="29" t="s">
        <v>5</v>
      </c>
      <c r="F14" s="22" t="s">
        <v>271</v>
      </c>
      <c r="G14" s="27" t="s">
        <v>98</v>
      </c>
      <c r="H14" s="22"/>
      <c r="I14" s="22"/>
      <c r="J14" s="22" t="s">
        <v>98</v>
      </c>
      <c r="K14" s="22"/>
    </row>
    <row r="15" spans="1:11">
      <c r="A15" s="28" t="s">
        <v>24</v>
      </c>
      <c r="B15" s="22" t="s">
        <v>77</v>
      </c>
      <c r="C15" s="22">
        <v>5</v>
      </c>
      <c r="D15" s="22" t="str">
        <f>IFERROR(IF(INDEX('Form 1 - Município'!D2:D500, MATCH(B15&amp;C15, INDEX('Form 1 - Município'!B2:B500&amp;'Form 1 - Município'!C2:C500, 0), 0))="", "", INDEX('Form 1 - Município'!D2:D500, MATCH(B15&amp;C15, INDEX('Form 1 - Município'!B2:B500&amp;'Form 1 - Município'!C2:C500, 0), 0))), "")</f>
        <v xml:space="preserve">Débora Laize Lampert Gnass </v>
      </c>
      <c r="E15" s="23" t="s">
        <v>94</v>
      </c>
      <c r="F15" s="22" t="s">
        <v>236</v>
      </c>
      <c r="G15" s="27" t="s">
        <v>98</v>
      </c>
      <c r="H15" s="22"/>
      <c r="I15" s="22"/>
      <c r="J15" s="22" t="s">
        <v>98</v>
      </c>
      <c r="K15" s="22"/>
    </row>
    <row r="16" spans="1:11">
      <c r="A16" s="28" t="s">
        <v>24</v>
      </c>
      <c r="B16" s="22" t="s">
        <v>77</v>
      </c>
      <c r="C16" s="22">
        <v>6</v>
      </c>
      <c r="D16" s="22" t="str">
        <f>IFERROR(IF(INDEX('Form 1 - Município'!D2:D500, MATCH(B16&amp;C16, INDEX('Form 1 - Município'!B2:B500&amp;'Form 1 - Município'!C2:C500, 0), 0))="", "", INDEX('Form 1 - Município'!D2:D500, MATCH(B16&amp;C16, INDEX('Form 1 - Município'!B2:B500&amp;'Form 1 - Município'!C2:C500, 0), 0))), "")</f>
        <v/>
      </c>
      <c r="E16" s="23" t="s">
        <v>94</v>
      </c>
      <c r="F16" s="22" t="s">
        <v>272</v>
      </c>
      <c r="G16" s="27" t="s">
        <v>98</v>
      </c>
      <c r="H16" s="22"/>
      <c r="I16" s="22"/>
      <c r="J16" s="22" t="s">
        <v>98</v>
      </c>
      <c r="K16" s="22"/>
    </row>
    <row r="17" spans="1:11">
      <c r="A17" s="25" t="s">
        <v>22</v>
      </c>
      <c r="B17" s="22" t="s">
        <v>59</v>
      </c>
      <c r="C17" s="22">
        <v>1</v>
      </c>
      <c r="D17" s="22" t="str">
        <f>IFERROR(IF(INDEX('Form 1 - Município'!D2:D500, MATCH(B17&amp;C17, INDEX('Form 1 - Município'!B2:B500&amp;'Form 1 - Município'!C2:C500, 0), 0))="", "", INDEX('Form 1 - Município'!D2:D500, MATCH(B17&amp;C17, INDEX('Form 1 - Município'!B2:B500&amp;'Form 1 - Município'!C2:C500, 0), 0))), "")</f>
        <v>Cristina Harumi Enokida</v>
      </c>
      <c r="E17" s="23" t="s">
        <v>94</v>
      </c>
      <c r="F17" s="22" t="s">
        <v>108</v>
      </c>
      <c r="G17" s="24" t="s">
        <v>96</v>
      </c>
      <c r="H17" s="22"/>
      <c r="I17" s="22"/>
      <c r="J17" s="22" t="s">
        <v>98</v>
      </c>
      <c r="K17" s="22"/>
    </row>
    <row r="18" spans="1:11">
      <c r="A18" s="30" t="s">
        <v>26</v>
      </c>
      <c r="B18" s="22" t="s">
        <v>50</v>
      </c>
      <c r="C18" s="22">
        <v>1</v>
      </c>
      <c r="D18" s="22" t="str">
        <f>IFERROR(IF(INDEX('Form 1 - Município'!D2:D500, MATCH(B18&amp;C18, INDEX('Form 1 - Município'!B2:B500&amp;'Form 1 - Município'!C2:C500, 0), 0))="", "", INDEX('Form 1 - Município'!D2:D500, MATCH(B18&amp;C18, INDEX('Form 1 - Município'!B2:B500&amp;'Form 1 - Município'!C2:C500, 0), 0))), "")</f>
        <v>Douglas de Mattia</v>
      </c>
      <c r="E18" s="23" t="s">
        <v>94</v>
      </c>
      <c r="F18" s="22" t="s">
        <v>238</v>
      </c>
      <c r="G18" s="27" t="s">
        <v>98</v>
      </c>
      <c r="H18" s="22"/>
      <c r="I18" s="22"/>
      <c r="J18" s="22" t="s">
        <v>98</v>
      </c>
      <c r="K18" s="22"/>
    </row>
    <row r="19" spans="1:11">
      <c r="A19" s="25" t="s">
        <v>22</v>
      </c>
      <c r="B19" s="22" t="s">
        <v>60</v>
      </c>
      <c r="C19" s="22">
        <v>1</v>
      </c>
      <c r="D19" s="22" t="str">
        <f>IFERROR(IF(INDEX('Form 1 - Município'!D2:D500, MATCH(B19&amp;C19, INDEX('Form 1 - Município'!B2:B500&amp;'Form 1 - Município'!C2:C500, 0), 0))="", "", INDEX('Form 1 - Município'!D2:D500, MATCH(B19&amp;C19, INDEX('Form 1 - Município'!B2:B500&amp;'Form 1 - Município'!C2:C500, 0), 0))), "")</f>
        <v>Vanderson Pasetti</v>
      </c>
      <c r="E19" s="26" t="s">
        <v>100</v>
      </c>
      <c r="F19" s="22"/>
      <c r="G19" s="27" t="s">
        <v>98</v>
      </c>
      <c r="H19" s="22"/>
      <c r="I19" s="22"/>
      <c r="J19" s="22" t="s">
        <v>98</v>
      </c>
      <c r="K19" s="22"/>
    </row>
    <row r="20" spans="1:11">
      <c r="A20" s="30" t="s">
        <v>26</v>
      </c>
      <c r="B20" s="22" t="s">
        <v>52</v>
      </c>
      <c r="C20" s="22">
        <v>1</v>
      </c>
      <c r="D20" s="22" t="str">
        <f>IFERROR(IF(INDEX('Form 1 - Município'!D2:D500, MATCH(B20&amp;C20, INDEX('Form 1 - Município'!B2:B500&amp;'Form 1 - Município'!C2:C500, 0), 0))="", "", INDEX('Form 1 - Município'!D2:D500, MATCH(B20&amp;C20, INDEX('Form 1 - Município'!B2:B500&amp;'Form 1 - Município'!C2:C500, 0), 0))), "")</f>
        <v>Bruna Schneider Guimarães</v>
      </c>
      <c r="E20" s="23" t="s">
        <v>94</v>
      </c>
      <c r="F20" s="22" t="s">
        <v>128</v>
      </c>
      <c r="G20" s="24" t="s">
        <v>96</v>
      </c>
      <c r="H20" s="22"/>
      <c r="I20" s="22"/>
      <c r="J20" s="22" t="s">
        <v>98</v>
      </c>
      <c r="K20" s="22"/>
    </row>
    <row r="21" spans="1:11">
      <c r="A21" s="25" t="s">
        <v>22</v>
      </c>
      <c r="B21" s="22" t="s">
        <v>62</v>
      </c>
      <c r="C21" s="22">
        <v>1</v>
      </c>
      <c r="D21" s="22" t="str">
        <f>IFERROR(IF(INDEX('Form 1 - Município'!D2:D500, MATCH(B21&amp;C21, INDEX('Form 1 - Município'!B2:B500&amp;'Form 1 - Município'!C2:C500, 0), 0))="", "", INDEX('Form 1 - Município'!D2:D500, MATCH(B21&amp;C21, INDEX('Form 1 - Município'!B2:B500&amp;'Form 1 - Município'!C2:C500, 0), 0))), "")</f>
        <v>Keilla Avezedo</v>
      </c>
      <c r="E21" s="23" t="s">
        <v>94</v>
      </c>
      <c r="F21" s="22" t="s">
        <v>130</v>
      </c>
      <c r="G21" s="24" t="s">
        <v>96</v>
      </c>
      <c r="H21" s="22" t="s">
        <v>273</v>
      </c>
      <c r="I21" s="22"/>
      <c r="J21" s="22" t="s">
        <v>98</v>
      </c>
      <c r="K21" s="22"/>
    </row>
    <row r="22" spans="1:11">
      <c r="A22" s="30" t="s">
        <v>26</v>
      </c>
      <c r="B22" s="22" t="s">
        <v>54</v>
      </c>
      <c r="C22" s="22">
        <v>1</v>
      </c>
      <c r="D22" s="22" t="str">
        <f>IFERROR(IF(INDEX('Form 1 - Município'!D2:D500, MATCH(B22&amp;C22, INDEX('Form 1 - Município'!B2:B500&amp;'Form 1 - Município'!C2:C500, 0), 0))="", "", INDEX('Form 1 - Município'!D2:D500, MATCH(B22&amp;C22, INDEX('Form 1 - Município'!B2:B500&amp;'Form 1 - Município'!C2:C500, 0), 0))), "")</f>
        <v>Carmen Maria Stein Weiler</v>
      </c>
      <c r="E22" s="23" t="s">
        <v>94</v>
      </c>
      <c r="F22" s="22" t="s">
        <v>136</v>
      </c>
      <c r="G22" s="27" t="s">
        <v>98</v>
      </c>
      <c r="H22" s="22"/>
      <c r="I22" s="22"/>
      <c r="J22" s="22" t="s">
        <v>98</v>
      </c>
      <c r="K22" s="22"/>
    </row>
    <row r="23" spans="1:11">
      <c r="A23" s="28" t="s">
        <v>24</v>
      </c>
      <c r="B23" s="22" t="s">
        <v>78</v>
      </c>
      <c r="C23" s="22">
        <v>1</v>
      </c>
      <c r="D23" s="22" t="str">
        <f>IFERROR(IF(INDEX('Form 1 - Município'!D2:D500, MATCH(B23&amp;C23, INDEX('Form 1 - Município'!B2:B500&amp;'Form 1 - Município'!C2:C500, 0), 0))="", "", INDEX('Form 1 - Município'!D2:D500, MATCH(B23&amp;C23, INDEX('Form 1 - Município'!B2:B500&amp;'Form 1 - Município'!C2:C500, 0), 0))), "")</f>
        <v>Thiago Varaschim Cenci</v>
      </c>
      <c r="E23" s="23" t="s">
        <v>94</v>
      </c>
      <c r="F23" s="22" t="s">
        <v>134</v>
      </c>
      <c r="G23" s="27" t="s">
        <v>98</v>
      </c>
      <c r="H23" s="22"/>
      <c r="I23" s="22"/>
      <c r="J23" s="22" t="s">
        <v>98</v>
      </c>
      <c r="K23" s="22"/>
    </row>
    <row r="24" spans="1:11">
      <c r="A24" s="31" t="s">
        <v>25</v>
      </c>
      <c r="B24" s="22" t="s">
        <v>30</v>
      </c>
      <c r="C24" s="22">
        <v>1</v>
      </c>
      <c r="D24" s="22" t="str">
        <f>IFERROR(IF(INDEX('Form 1 - Município'!D2:D500, MATCH(B24&amp;C24, INDEX('Form 1 - Município'!B2:B500&amp;'Form 1 - Município'!C2:C500, 0), 0))="", "", INDEX('Form 1 - Município'!D2:D500, MATCH(B24&amp;C24, INDEX('Form 1 - Município'!B2:B500&amp;'Form 1 - Município'!C2:C500, 0), 0))), "")</f>
        <v>Éber Alexandre Nascimento Araújo</v>
      </c>
      <c r="E24" s="26" t="s">
        <v>100</v>
      </c>
      <c r="F24" s="22"/>
      <c r="G24" s="27" t="s">
        <v>98</v>
      </c>
      <c r="H24" s="22"/>
      <c r="I24" s="22"/>
      <c r="J24" s="22" t="s">
        <v>98</v>
      </c>
      <c r="K24" s="22"/>
    </row>
    <row r="25" spans="1:11">
      <c r="A25" s="31" t="s">
        <v>25</v>
      </c>
      <c r="B25" s="22" t="s">
        <v>30</v>
      </c>
      <c r="C25" s="22">
        <v>2</v>
      </c>
      <c r="D25" s="22" t="str">
        <f>IFERROR(IF(INDEX('Form 1 - Município'!D2:D500, MATCH(B25&amp;C25, INDEX('Form 1 - Município'!B2:B500&amp;'Form 1 - Município'!C2:C500, 0), 0))="", "", INDEX('Form 1 - Município'!D2:D500, MATCH(B25&amp;C25, INDEX('Form 1 - Município'!B2:B500&amp;'Form 1 - Município'!C2:C500, 0), 0))), "")</f>
        <v>Andrea Carla Winkelmann</v>
      </c>
      <c r="E25" s="23" t="s">
        <v>94</v>
      </c>
      <c r="F25" s="22" t="s">
        <v>274</v>
      </c>
      <c r="G25" s="24" t="s">
        <v>96</v>
      </c>
      <c r="H25" s="22"/>
      <c r="I25" s="22"/>
      <c r="J25" s="22" t="s">
        <v>98</v>
      </c>
      <c r="K25" s="22"/>
    </row>
    <row r="26" spans="1:11">
      <c r="A26" s="31" t="s">
        <v>25</v>
      </c>
      <c r="B26" s="22" t="s">
        <v>30</v>
      </c>
      <c r="C26" s="22">
        <v>3</v>
      </c>
      <c r="D26" s="22" t="str">
        <f>IFERROR(IF(INDEX('Form 1 - Município'!D2:D500, MATCH(B26&amp;C26, INDEX('Form 1 - Município'!B2:B500&amp;'Form 1 - Município'!C2:C500, 0), 0))="", "", INDEX('Form 1 - Município'!D2:D500, MATCH(B26&amp;C26, INDEX('Form 1 - Município'!B2:B500&amp;'Form 1 - Município'!C2:C500, 0), 0))), "")</f>
        <v>Lorizete de Andrade</v>
      </c>
      <c r="E26" s="23" t="s">
        <v>94</v>
      </c>
      <c r="F26" s="22" t="s">
        <v>179</v>
      </c>
      <c r="G26" s="24" t="s">
        <v>96</v>
      </c>
      <c r="H26" s="22"/>
      <c r="I26" s="22"/>
      <c r="J26" s="22" t="s">
        <v>98</v>
      </c>
      <c r="K26" s="22"/>
    </row>
    <row r="27" spans="1:11">
      <c r="A27" s="31" t="s">
        <v>25</v>
      </c>
      <c r="B27" s="22" t="s">
        <v>30</v>
      </c>
      <c r="C27" s="22">
        <v>4</v>
      </c>
      <c r="D27" s="22" t="str">
        <f>IFERROR(IF(INDEX('Form 1 - Município'!D2:D500, MATCH(B27&amp;C27, INDEX('Form 1 - Município'!B2:B500&amp;'Form 1 - Município'!C2:C500, 0), 0))="", "", INDEX('Form 1 - Município'!D2:D500, MATCH(B27&amp;C27, INDEX('Form 1 - Município'!B2:B500&amp;'Form 1 - Município'!C2:C500, 0), 0))), "")</f>
        <v>Andressa Maia</v>
      </c>
      <c r="E27" s="23" t="s">
        <v>94</v>
      </c>
      <c r="F27" s="22" t="s">
        <v>95</v>
      </c>
      <c r="G27" s="24" t="s">
        <v>96</v>
      </c>
      <c r="H27" s="22"/>
      <c r="I27" s="22"/>
      <c r="J27" s="22" t="s">
        <v>98</v>
      </c>
      <c r="K27" s="22"/>
    </row>
    <row r="28" spans="1:11">
      <c r="A28" s="31" t="s">
        <v>25</v>
      </c>
      <c r="B28" s="22" t="s">
        <v>30</v>
      </c>
      <c r="C28" s="22">
        <v>5</v>
      </c>
      <c r="D28" s="22" t="str">
        <f>IFERROR(IF(INDEX('Form 1 - Município'!D2:D500, MATCH(B28&amp;C28, INDEX('Form 1 - Município'!B2:B500&amp;'Form 1 - Município'!C2:C500, 0), 0))="", "", INDEX('Form 1 - Município'!D2:D500, MATCH(B28&amp;C28, INDEX('Form 1 - Município'!B2:B500&amp;'Form 1 - Município'!C2:C500, 0), 0))), "")</f>
        <v>Lucas Correia de Souza</v>
      </c>
      <c r="E28" s="23" t="s">
        <v>94</v>
      </c>
      <c r="F28" s="22" t="s">
        <v>245</v>
      </c>
      <c r="G28" s="24" t="s">
        <v>96</v>
      </c>
      <c r="H28" s="22"/>
      <c r="I28" s="22"/>
      <c r="J28" s="22" t="s">
        <v>98</v>
      </c>
      <c r="K28" s="22"/>
    </row>
    <row r="29" spans="1:11">
      <c r="A29" s="31" t="s">
        <v>25</v>
      </c>
      <c r="B29" s="22" t="s">
        <v>30</v>
      </c>
      <c r="C29" s="22">
        <v>6</v>
      </c>
      <c r="D29" s="22" t="str">
        <f>IFERROR(IF(INDEX('Form 1 - Município'!D2:D500, MATCH(B29&amp;C29, INDEX('Form 1 - Município'!B2:B500&amp;'Form 1 - Município'!C2:C500, 0), 0))="", "", INDEX('Form 1 - Município'!D2:D500, MATCH(B29&amp;C29, INDEX('Form 1 - Município'!B2:B500&amp;'Form 1 - Município'!C2:C500, 0), 0))), "")</f>
        <v>Jose Francisco Mariano de Faria Filho</v>
      </c>
      <c r="E29" s="23" t="s">
        <v>94</v>
      </c>
      <c r="F29" s="22" t="s">
        <v>108</v>
      </c>
      <c r="G29" s="24" t="s">
        <v>96</v>
      </c>
      <c r="H29" s="22" t="s">
        <v>246</v>
      </c>
      <c r="I29" s="22"/>
      <c r="J29" s="22" t="s">
        <v>98</v>
      </c>
      <c r="K29" s="22"/>
    </row>
    <row r="30" spans="1:11">
      <c r="A30" s="31" t="s">
        <v>25</v>
      </c>
      <c r="B30" s="22" t="s">
        <v>30</v>
      </c>
      <c r="C30" s="22">
        <v>7</v>
      </c>
      <c r="D30" s="22" t="str">
        <f>IFERROR(IF(INDEX('Form 1 - Município'!D2:D500, MATCH(B30&amp;C30, INDEX('Form 1 - Município'!B2:B500&amp;'Form 1 - Município'!C2:C500, 0), 0))="", "", INDEX('Form 1 - Município'!D2:D500, MATCH(B30&amp;C30, INDEX('Form 1 - Município'!B2:B500&amp;'Form 1 - Município'!C2:C500, 0), 0))), "")</f>
        <v>Pedro Henrique Mariano de Faria</v>
      </c>
      <c r="E30" s="23" t="s">
        <v>94</v>
      </c>
      <c r="F30" s="22" t="s">
        <v>191</v>
      </c>
      <c r="G30" s="24" t="s">
        <v>96</v>
      </c>
      <c r="H30" s="22" t="s">
        <v>275</v>
      </c>
      <c r="I30" s="22"/>
      <c r="J30" s="22" t="s">
        <v>98</v>
      </c>
      <c r="K30" s="22"/>
    </row>
    <row r="31" spans="1:11">
      <c r="A31" s="31" t="s">
        <v>25</v>
      </c>
      <c r="B31" s="22" t="s">
        <v>30</v>
      </c>
      <c r="C31" s="22">
        <v>8</v>
      </c>
      <c r="D31" s="22" t="str">
        <f>IFERROR(IF(INDEX('Form 1 - Município'!D2:D500, MATCH(B31&amp;C31, INDEX('Form 1 - Município'!B2:B500&amp;'Form 1 - Município'!C2:C500, 0), 0))="", "", INDEX('Form 1 - Município'!D2:D500, MATCH(B31&amp;C31, INDEX('Form 1 - Município'!B2:B500&amp;'Form 1 - Município'!C2:C500, 0), 0))), "")</f>
        <v>Renata Aparecida de Souza</v>
      </c>
      <c r="E31" s="23" t="s">
        <v>94</v>
      </c>
      <c r="F31" s="22" t="s">
        <v>276</v>
      </c>
      <c r="G31" s="24" t="s">
        <v>96</v>
      </c>
      <c r="H31" s="22" t="s">
        <v>246</v>
      </c>
      <c r="I31" s="22"/>
      <c r="J31" s="22" t="s">
        <v>98</v>
      </c>
      <c r="K31" s="22"/>
    </row>
    <row r="32" spans="1:11">
      <c r="A32" s="31" t="s">
        <v>25</v>
      </c>
      <c r="B32" s="22" t="s">
        <v>30</v>
      </c>
      <c r="C32" s="22">
        <v>9</v>
      </c>
      <c r="D32" s="22" t="str">
        <f>IFERROR(IF(INDEX('Form 1 - Município'!D2:D500, MATCH(B32&amp;C32, INDEX('Form 1 - Município'!B2:B500&amp;'Form 1 - Município'!C2:C500, 0), 0))="", "", INDEX('Form 1 - Município'!D2:D500, MATCH(B32&amp;C32, INDEX('Form 1 - Município'!B2:B500&amp;'Form 1 - Município'!C2:C500, 0), 0))), "")</f>
        <v>Maria Eduarda dos Santos Arias</v>
      </c>
      <c r="E32" s="23" t="s">
        <v>94</v>
      </c>
      <c r="F32" s="22" t="s">
        <v>277</v>
      </c>
      <c r="G32" s="27" t="s">
        <v>96</v>
      </c>
      <c r="H32" s="22" t="s">
        <v>278</v>
      </c>
      <c r="I32" s="22"/>
      <c r="J32" s="22" t="s">
        <v>98</v>
      </c>
      <c r="K32" s="22"/>
    </row>
    <row r="33" spans="1:11">
      <c r="A33" s="21" t="s">
        <v>23</v>
      </c>
      <c r="B33" s="22" t="s">
        <v>33</v>
      </c>
      <c r="C33" s="22">
        <v>1</v>
      </c>
      <c r="D33" s="22" t="str">
        <f>IFERROR(IF(INDEX('Form 1 - Município'!D2:D500, MATCH(B33&amp;C33, INDEX('Form 1 - Município'!B2:B500&amp;'Form 1 - Município'!C2:C500, 0), 0))="", "", INDEX('Form 1 - Município'!D2:D500, MATCH(B33&amp;C33, INDEX('Form 1 - Município'!B2:B500&amp;'Form 1 - Município'!C2:C500, 0), 0))), "")</f>
        <v>Paulo Rogerio Hiroshi Fujii</v>
      </c>
      <c r="E33" s="26" t="s">
        <v>100</v>
      </c>
      <c r="F33" s="22"/>
      <c r="G33" s="27" t="s">
        <v>98</v>
      </c>
      <c r="H33" s="22"/>
      <c r="I33" s="22"/>
      <c r="J33" s="22" t="s">
        <v>98</v>
      </c>
      <c r="K33" s="22"/>
    </row>
    <row r="34" spans="1:11">
      <c r="A34" s="21" t="s">
        <v>23</v>
      </c>
      <c r="B34" s="22" t="s">
        <v>34</v>
      </c>
      <c r="C34" s="22">
        <v>1</v>
      </c>
      <c r="D34" s="22" t="str">
        <f>IFERROR(IF(INDEX('Form 1 - Município'!D2:D500, MATCH(B34&amp;C34, INDEX('Form 1 - Município'!B2:B500&amp;'Form 1 - Município'!C2:C500, 0), 0))="", "", INDEX('Form 1 - Município'!D2:D500, MATCH(B34&amp;C34, INDEX('Form 1 - Município'!B2:B500&amp;'Form 1 - Município'!C2:C500, 0), 0))), "")</f>
        <v>Marlene R. Oliveira Dallacosta</v>
      </c>
      <c r="E34" s="26" t="s">
        <v>100</v>
      </c>
      <c r="F34" s="22"/>
      <c r="G34" s="27" t="s">
        <v>98</v>
      </c>
      <c r="H34" s="22"/>
      <c r="I34" s="22"/>
      <c r="J34" s="22" t="s">
        <v>98</v>
      </c>
      <c r="K34" s="22"/>
    </row>
    <row r="35" spans="1:11">
      <c r="A35" s="25" t="s">
        <v>22</v>
      </c>
      <c r="B35" s="22" t="s">
        <v>64</v>
      </c>
      <c r="C35" s="22">
        <v>1</v>
      </c>
      <c r="D35" s="22" t="str">
        <f>IFERROR(IF(INDEX('Form 1 - Município'!D2:D500, MATCH(B35&amp;C35, INDEX('Form 1 - Município'!B2:B500&amp;'Form 1 - Município'!C2:C500, 0), 0))="", "", INDEX('Form 1 - Município'!D2:D500, MATCH(B35&amp;C35, INDEX('Form 1 - Município'!B2:B500&amp;'Form 1 - Município'!C2:C500, 0), 0))), "")</f>
        <v>Vitolor dos Santos Almeida</v>
      </c>
      <c r="E35" s="23" t="s">
        <v>94</v>
      </c>
      <c r="F35" s="22" t="s">
        <v>210</v>
      </c>
      <c r="G35" s="27" t="s">
        <v>98</v>
      </c>
      <c r="H35" s="22"/>
      <c r="I35" s="22"/>
      <c r="J35" s="22" t="s">
        <v>98</v>
      </c>
      <c r="K35" s="22"/>
    </row>
    <row r="36" spans="1:11">
      <c r="A36" s="25" t="s">
        <v>22</v>
      </c>
      <c r="B36" s="22" t="s">
        <v>66</v>
      </c>
      <c r="C36" s="22">
        <v>1</v>
      </c>
      <c r="D36" s="22" t="str">
        <f>IFERROR(IF(INDEX('Form 1 - Município'!D2:D500, MATCH(B36&amp;C36, INDEX('Form 1 - Município'!B2:B500&amp;'Form 1 - Município'!C2:C500, 0), 0))="", "", INDEX('Form 1 - Município'!D2:D500, MATCH(B36&amp;C36, INDEX('Form 1 - Município'!B2:B500&amp;'Form 1 - Município'!C2:C500, 0), 0))), "")</f>
        <v>Kelly Jackeline Silva do Valle</v>
      </c>
      <c r="E36" s="23" t="s">
        <v>94</v>
      </c>
      <c r="F36" s="22" t="s">
        <v>152</v>
      </c>
      <c r="G36" s="24" t="s">
        <v>96</v>
      </c>
      <c r="H36" s="22"/>
      <c r="I36" s="22"/>
      <c r="J36" s="22" t="s">
        <v>98</v>
      </c>
      <c r="K36" s="22"/>
    </row>
    <row r="37" spans="1:11">
      <c r="A37" s="25" t="s">
        <v>22</v>
      </c>
      <c r="B37" s="22" t="s">
        <v>68</v>
      </c>
      <c r="C37" s="22">
        <v>1</v>
      </c>
      <c r="D37" s="22" t="str">
        <f>IFERROR(IF(INDEX('Form 1 - Município'!D2:D500, MATCH(B37&amp;C37, INDEX('Form 1 - Município'!B2:B500&amp;'Form 1 - Município'!C2:C500, 0), 0))="", "", INDEX('Form 1 - Município'!D2:D500, MATCH(B37&amp;C37, INDEX('Form 1 - Município'!B2:B500&amp;'Form 1 - Município'!C2:C500, 0), 0))), "")</f>
        <v>Felipe Carvalho Zydek</v>
      </c>
      <c r="E37" s="23" t="s">
        <v>94</v>
      </c>
      <c r="F37" s="22" t="s">
        <v>170</v>
      </c>
      <c r="G37" s="24" t="s">
        <v>96</v>
      </c>
      <c r="H37" s="22"/>
      <c r="I37" s="22"/>
      <c r="J37" s="22" t="s">
        <v>98</v>
      </c>
      <c r="K37" s="22"/>
    </row>
    <row r="38" spans="1:11">
      <c r="A38" s="28" t="s">
        <v>24</v>
      </c>
      <c r="B38" s="22" t="s">
        <v>79</v>
      </c>
      <c r="C38" s="22">
        <v>1</v>
      </c>
      <c r="D38" s="22" t="str">
        <f>IFERROR(IF(INDEX('Form 1 - Município'!D2:D500, MATCH(B38&amp;C38, INDEX('Form 1 - Município'!B2:B500&amp;'Form 1 - Município'!C2:C500, 0), 0))="", "", INDEX('Form 1 - Município'!D2:D500, MATCH(B38&amp;C38, INDEX('Form 1 - Município'!B2:B500&amp;'Form 1 - Município'!C2:C500, 0), 0))), "")</f>
        <v>Eliane Borin</v>
      </c>
      <c r="E38" s="23" t="s">
        <v>94</v>
      </c>
      <c r="F38" s="22" t="s">
        <v>128</v>
      </c>
      <c r="G38" s="27" t="s">
        <v>98</v>
      </c>
      <c r="H38" s="22"/>
      <c r="I38" s="22"/>
      <c r="J38" s="22" t="s">
        <v>98</v>
      </c>
      <c r="K38" s="22"/>
    </row>
    <row r="39" spans="1:11">
      <c r="A39" s="30" t="s">
        <v>26</v>
      </c>
      <c r="B39" s="22" t="s">
        <v>56</v>
      </c>
      <c r="C39" s="22">
        <v>1</v>
      </c>
      <c r="D39" s="22" t="str">
        <f>IFERROR(IF(INDEX('Form 1 - Município'!D2:D500, MATCH(B39&amp;C39, INDEX('Form 1 - Município'!B2:B500&amp;'Form 1 - Município'!C2:C500, 0), 0))="", "", INDEX('Form 1 - Município'!D2:D500, MATCH(B39&amp;C39, INDEX('Form 1 - Município'!B2:B500&amp;'Form 1 - Município'!C2:C500, 0), 0))), "")</f>
        <v>Tatiana schrard</v>
      </c>
      <c r="E39" s="23" t="s">
        <v>94</v>
      </c>
      <c r="F39" s="22" t="s">
        <v>210</v>
      </c>
      <c r="G39" s="27" t="s">
        <v>98</v>
      </c>
      <c r="H39" s="22"/>
      <c r="I39" s="22"/>
      <c r="J39" s="22" t="s">
        <v>98</v>
      </c>
      <c r="K39" s="22"/>
    </row>
    <row r="40" spans="1:11">
      <c r="A40" s="28" t="s">
        <v>24</v>
      </c>
      <c r="B40" s="22" t="s">
        <v>80</v>
      </c>
      <c r="C40" s="22">
        <v>1</v>
      </c>
      <c r="D40" s="22" t="str">
        <f>IFERROR(IF(INDEX('Form 1 - Município'!D2:D500, MATCH(B40&amp;C40, INDEX('Form 1 - Município'!B2:B500&amp;'Form 1 - Município'!C2:C500, 0), 0))="", "", INDEX('Form 1 - Município'!D2:D500, MATCH(B40&amp;C40, INDEX('Form 1 - Município'!B2:B500&amp;'Form 1 - Município'!C2:C500, 0), 0))), "")</f>
        <v>César Piva Glinglani</v>
      </c>
      <c r="E40" s="23" t="s">
        <v>94</v>
      </c>
      <c r="F40" s="22" t="s">
        <v>163</v>
      </c>
      <c r="G40" s="27" t="s">
        <v>98</v>
      </c>
      <c r="H40" s="22"/>
      <c r="I40" s="22"/>
      <c r="J40" s="22" t="s">
        <v>98</v>
      </c>
      <c r="K40" s="22"/>
    </row>
    <row r="41" spans="1:11">
      <c r="A41" s="25" t="s">
        <v>22</v>
      </c>
      <c r="B41" s="22" t="s">
        <v>70</v>
      </c>
      <c r="C41" s="22">
        <v>1</v>
      </c>
      <c r="D41" s="22" t="str">
        <f>IFERROR(IF(INDEX('Form 1 - Município'!D2:D500, MATCH(B41&amp;C41, INDEX('Form 1 - Município'!B2:B500&amp;'Form 1 - Município'!C2:C500, 0), 0))="", "", INDEX('Form 1 - Município'!D2:D500, MATCH(B41&amp;C41, INDEX('Form 1 - Município'!B2:B500&amp;'Form 1 - Município'!C2:C500, 0), 0))), "")</f>
        <v>Ailton Carlos Fialho</v>
      </c>
      <c r="E41" s="26" t="s">
        <v>100</v>
      </c>
      <c r="F41" s="22"/>
      <c r="G41" s="27" t="s">
        <v>98</v>
      </c>
      <c r="H41" s="22"/>
      <c r="I41" s="22"/>
      <c r="J41" s="22" t="s">
        <v>98</v>
      </c>
      <c r="K41" s="22"/>
    </row>
    <row r="42" spans="1:11">
      <c r="A42" s="30" t="s">
        <v>26</v>
      </c>
      <c r="B42" s="22" t="s">
        <v>58</v>
      </c>
      <c r="C42" s="22">
        <v>1</v>
      </c>
      <c r="D42" s="22" t="str">
        <f>IFERROR(IF(INDEX('Form 1 - Município'!D2:D500, MATCH(B42&amp;C42, INDEX('Form 1 - Município'!B2:B500&amp;'Form 1 - Município'!C2:C500, 0), 0))="", "", INDEX('Form 1 - Município'!D2:D500, MATCH(B42&amp;C42, INDEX('Form 1 - Município'!B2:B500&amp;'Form 1 - Município'!C2:C500, 0), 0))), "")</f>
        <v>Marcos José Chaves</v>
      </c>
      <c r="E42" s="23" t="s">
        <v>94</v>
      </c>
      <c r="F42" s="22" t="s">
        <v>232</v>
      </c>
      <c r="G42" s="27" t="s">
        <v>98</v>
      </c>
      <c r="H42" s="22"/>
      <c r="I42" s="22"/>
      <c r="J42" s="22" t="s">
        <v>98</v>
      </c>
      <c r="K42" s="22"/>
    </row>
    <row r="43" spans="1:11">
      <c r="A43" s="30" t="s">
        <v>26</v>
      </c>
      <c r="B43" s="22" t="s">
        <v>58</v>
      </c>
      <c r="C43" s="22">
        <v>2</v>
      </c>
      <c r="D43" s="22" t="str">
        <f>IFERROR(IF(INDEX('Form 1 - Município'!D2:D500, MATCH(B43&amp;C43, INDEX('Form 1 - Município'!B2:B500&amp;'Form 1 - Município'!C2:C500, 0), 0))="", "", INDEX('Form 1 - Município'!D2:D500, MATCH(B43&amp;C43, INDEX('Form 1 - Município'!B2:B500&amp;'Form 1 - Município'!C2:C500, 0), 0))), "")</f>
        <v>Diego Matheus Reinicke</v>
      </c>
      <c r="E43" s="23" t="s">
        <v>94</v>
      </c>
      <c r="F43" s="22" t="s">
        <v>161</v>
      </c>
      <c r="G43" s="27" t="s">
        <v>98</v>
      </c>
      <c r="H43" s="22"/>
      <c r="I43" s="22"/>
      <c r="J43" s="22" t="s">
        <v>98</v>
      </c>
      <c r="K43" s="22"/>
    </row>
    <row r="44" spans="1:11">
      <c r="A44" s="21" t="s">
        <v>23</v>
      </c>
      <c r="B44" s="22" t="s">
        <v>35</v>
      </c>
      <c r="C44" s="22">
        <v>1</v>
      </c>
      <c r="D44" s="22" t="str">
        <f>IFERROR(IF(INDEX('Form 1 - Município'!D2:D500, MATCH(B44&amp;C44, INDEX('Form 1 - Município'!B2:B500&amp;'Form 1 - Município'!C2:C500, 0), 0))="", "", INDEX('Form 1 - Município'!D2:D500, MATCH(B44&amp;C44, INDEX('Form 1 - Município'!B2:B500&amp;'Form 1 - Município'!C2:C500, 0), 0))), "")</f>
        <v>Cleiton Manske</v>
      </c>
      <c r="E44" s="26" t="s">
        <v>100</v>
      </c>
      <c r="F44" s="22"/>
      <c r="G44" s="27" t="s">
        <v>98</v>
      </c>
      <c r="H44" s="22"/>
      <c r="I44" s="22"/>
      <c r="J44" s="22" t="s">
        <v>98</v>
      </c>
      <c r="K44" s="22"/>
    </row>
    <row r="45" spans="1:11">
      <c r="A45" s="31" t="s">
        <v>25</v>
      </c>
      <c r="B45" s="22" t="s">
        <v>40</v>
      </c>
      <c r="C45" s="22">
        <v>1</v>
      </c>
      <c r="D45" s="22" t="str">
        <f>IFERROR(IF(INDEX('Form 1 - Município'!D2:D500, MATCH(B45&amp;C45, INDEX('Form 1 - Município'!B2:B500&amp;'Form 1 - Município'!C2:C500, 0), 0))="", "", INDEX('Form 1 - Município'!D2:D500, MATCH(B45&amp;C45, INDEX('Form 1 - Município'!B2:B500&amp;'Form 1 - Município'!C2:C500, 0), 0))), "")</f>
        <v>Alexandro Aparecido de Lima Vieira</v>
      </c>
      <c r="E45" s="23" t="s">
        <v>94</v>
      </c>
      <c r="F45" s="22" t="s">
        <v>170</v>
      </c>
      <c r="G45" s="24" t="s">
        <v>96</v>
      </c>
      <c r="H45" s="22"/>
      <c r="I45" s="22"/>
      <c r="J45" s="22" t="s">
        <v>98</v>
      </c>
      <c r="K45" s="22"/>
    </row>
    <row r="46" spans="1:11">
      <c r="A46" s="31" t="s">
        <v>25</v>
      </c>
      <c r="B46" s="22" t="s">
        <v>42</v>
      </c>
      <c r="C46" s="22">
        <v>1</v>
      </c>
      <c r="D46" s="22" t="str">
        <f>IFERROR(IF(INDEX('Form 1 - Município'!D2:D500, MATCH(B46&amp;C46, INDEX('Form 1 - Município'!B2:B500&amp;'Form 1 - Município'!C2:C500, 0), 0))="", "", INDEX('Form 1 - Município'!D2:D500, MATCH(B46&amp;C46, INDEX('Form 1 - Município'!B2:B500&amp;'Form 1 - Município'!C2:C500, 0), 0))), "")</f>
        <v>Natielly Pereira Ochoa</v>
      </c>
      <c r="E46" s="23" t="s">
        <v>94</v>
      </c>
      <c r="F46" s="22" t="s">
        <v>279</v>
      </c>
      <c r="G46" s="24" t="s">
        <v>96</v>
      </c>
      <c r="H46" s="22" t="s">
        <v>246</v>
      </c>
      <c r="I46" s="22"/>
      <c r="J46" s="22" t="s">
        <v>98</v>
      </c>
      <c r="K46" s="22"/>
    </row>
    <row r="47" spans="1:11">
      <c r="A47" s="21" t="s">
        <v>23</v>
      </c>
      <c r="B47" s="22" t="s">
        <v>36</v>
      </c>
      <c r="C47" s="22">
        <v>1</v>
      </c>
      <c r="D47" s="22" t="str">
        <f>IFERROR(IF(INDEX('Form 1 - Município'!D2:D500, MATCH(B47&amp;C47, INDEX('Form 1 - Município'!B2:B500&amp;'Form 1 - Município'!C2:C500, 0), 0))="", "", INDEX('Form 1 - Município'!D2:D500, MATCH(B47&amp;C47, INDEX('Form 1 - Município'!B2:B500&amp;'Form 1 - Município'!C2:C500, 0), 0))), "")</f>
        <v>Roberto Pedron</v>
      </c>
      <c r="E47" s="26" t="s">
        <v>100</v>
      </c>
      <c r="F47" s="22"/>
      <c r="G47" s="27" t="s">
        <v>98</v>
      </c>
      <c r="H47" s="22"/>
      <c r="I47" s="22"/>
      <c r="J47" s="22" t="s">
        <v>98</v>
      </c>
      <c r="K47" s="22"/>
    </row>
    <row r="48" spans="1:11">
      <c r="A48" s="30" t="s">
        <v>26</v>
      </c>
      <c r="B48" s="22" t="s">
        <v>61</v>
      </c>
      <c r="C48" s="22">
        <v>1</v>
      </c>
      <c r="D48" s="22" t="str">
        <f>IFERROR(IF(INDEX('Form 1 - Município'!D2:D500, MATCH(B48&amp;C48, INDEX('Form 1 - Município'!B2:B500&amp;'Form 1 - Município'!C2:C500, 0), 0))="", "", INDEX('Form 1 - Município'!D2:D500, MATCH(B48&amp;C48, INDEX('Form 1 - Município'!B2:B500&amp;'Form 1 - Município'!C2:C500, 0), 0))), "")</f>
        <v>Luciane Spies</v>
      </c>
      <c r="E48" s="23" t="s">
        <v>94</v>
      </c>
      <c r="F48" s="22" t="s">
        <v>203</v>
      </c>
      <c r="G48" s="24" t="s">
        <v>96</v>
      </c>
      <c r="H48" s="22"/>
      <c r="I48" s="22"/>
      <c r="J48" s="22" t="s">
        <v>98</v>
      </c>
      <c r="K48" s="22"/>
    </row>
    <row r="49" spans="1:11">
      <c r="A49" s="21" t="s">
        <v>23</v>
      </c>
      <c r="B49" s="22" t="s">
        <v>37</v>
      </c>
      <c r="C49" s="22">
        <v>1</v>
      </c>
      <c r="D49" s="22" t="str">
        <f>IFERROR(IF(INDEX('Form 1 - Município'!D2:D500, MATCH(B49&amp;C49, INDEX('Form 1 - Município'!B2:B500&amp;'Form 1 - Município'!C2:C500, 0), 0))="", "", INDEX('Form 1 - Município'!D2:D500, MATCH(B49&amp;C49, INDEX('Form 1 - Município'!B2:B500&amp;'Form 1 - Município'!C2:C500, 0), 0))), "")</f>
        <v>Jaqueline Fernanda Meireles</v>
      </c>
      <c r="E49" s="23" t="s">
        <v>94</v>
      </c>
      <c r="F49" s="22" t="s">
        <v>176</v>
      </c>
      <c r="G49" s="24" t="s">
        <v>96</v>
      </c>
      <c r="H49" s="22" t="s">
        <v>280</v>
      </c>
      <c r="I49" s="22"/>
      <c r="J49" s="22" t="s">
        <v>98</v>
      </c>
      <c r="K49" s="22"/>
    </row>
    <row r="50" spans="1:11">
      <c r="A50" s="28" t="s">
        <v>24</v>
      </c>
      <c r="B50" s="22" t="s">
        <v>81</v>
      </c>
      <c r="C50" s="22">
        <v>1</v>
      </c>
      <c r="D50" s="22" t="str">
        <f>IFERROR(IF(INDEX('Form 1 - Município'!D2:D500, MATCH(B50&amp;C50, INDEX('Form 1 - Município'!B2:B500&amp;'Form 1 - Município'!C2:C500, 0), 0))="", "", INDEX('Form 1 - Município'!D2:D500, MATCH(B50&amp;C50, INDEX('Form 1 - Município'!B2:B500&amp;'Form 1 - Município'!C2:C500, 0), 0))), "")</f>
        <v>Luiz Fernando Pereira Barbosa</v>
      </c>
      <c r="E50" s="23" t="s">
        <v>94</v>
      </c>
      <c r="F50" s="22" t="s">
        <v>179</v>
      </c>
      <c r="G50" s="27" t="s">
        <v>98</v>
      </c>
      <c r="H50" s="22"/>
      <c r="I50" s="22"/>
      <c r="J50" s="22" t="s">
        <v>98</v>
      </c>
      <c r="K50" s="22"/>
    </row>
    <row r="51" spans="1:11">
      <c r="A51" s="21" t="s">
        <v>23</v>
      </c>
      <c r="B51" s="22" t="s">
        <v>38</v>
      </c>
      <c r="C51" s="22">
        <v>1</v>
      </c>
      <c r="D51" s="22" t="str">
        <f>IFERROR(IF(INDEX('Form 1 - Município'!D2:D500, MATCH(B51&amp;C51, INDEX('Form 1 - Município'!B2:B500&amp;'Form 1 - Município'!C2:C500, 0), 0))="", "", INDEX('Form 1 - Município'!D2:D500, MATCH(B51&amp;C51, INDEX('Form 1 - Município'!B2:B500&amp;'Form 1 - Município'!C2:C500, 0), 0))), "")</f>
        <v>Carolina Eggers</v>
      </c>
      <c r="E51" s="23" t="s">
        <v>94</v>
      </c>
      <c r="F51" s="22" t="s">
        <v>161</v>
      </c>
      <c r="G51" s="24" t="s">
        <v>96</v>
      </c>
      <c r="H51" s="22" t="s">
        <v>281</v>
      </c>
      <c r="I51" s="22"/>
      <c r="J51" s="22" t="s">
        <v>98</v>
      </c>
      <c r="K51" s="22"/>
    </row>
    <row r="52" spans="1:11">
      <c r="A52" s="21" t="s">
        <v>23</v>
      </c>
      <c r="B52" s="22" t="s">
        <v>39</v>
      </c>
      <c r="C52" s="22">
        <v>1</v>
      </c>
      <c r="D52" s="22" t="str">
        <f>IFERROR(IF(INDEX('Form 1 - Município'!D2:D500, MATCH(B52&amp;C52, INDEX('Form 1 - Município'!B2:B500&amp;'Form 1 - Município'!C2:C500, 0), 0))="", "", INDEX('Form 1 - Município'!D2:D500, MATCH(B52&amp;C52, INDEX('Form 1 - Município'!B2:B500&amp;'Form 1 - Município'!C2:C500, 0), 0))), "")</f>
        <v>Ivan Gonçalves da Silva</v>
      </c>
      <c r="E52" s="23" t="s">
        <v>94</v>
      </c>
      <c r="F52" s="22" t="s">
        <v>184</v>
      </c>
      <c r="G52" s="24" t="s">
        <v>96</v>
      </c>
      <c r="H52" s="22" t="s">
        <v>282</v>
      </c>
      <c r="I52" s="22"/>
      <c r="J52" s="22" t="s">
        <v>98</v>
      </c>
      <c r="K52" s="22"/>
    </row>
    <row r="53" spans="1:11">
      <c r="A53" s="21" t="s">
        <v>23</v>
      </c>
      <c r="B53" s="22" t="s">
        <v>41</v>
      </c>
      <c r="C53" s="22">
        <v>1</v>
      </c>
      <c r="D53" s="22" t="str">
        <f>IFERROR(IF(INDEX('Form 1 - Município'!D2:D500, MATCH(B53&amp;C53, INDEX('Form 1 - Município'!B2:B500&amp;'Form 1 - Município'!C2:C500, 0), 0))="", "", INDEX('Form 1 - Município'!D2:D500, MATCH(B53&amp;C53, INDEX('Form 1 - Município'!B2:B500&amp;'Form 1 - Município'!C2:C500, 0), 0))), "")</f>
        <v>Dorival Manoel Canhete</v>
      </c>
      <c r="E53" s="23" t="s">
        <v>94</v>
      </c>
      <c r="F53" s="22" t="s">
        <v>186</v>
      </c>
      <c r="G53" s="27" t="s">
        <v>98</v>
      </c>
      <c r="H53" s="22"/>
      <c r="I53" s="22"/>
      <c r="J53" s="22" t="s">
        <v>98</v>
      </c>
      <c r="K53" s="22"/>
    </row>
    <row r="54" spans="1:11">
      <c r="A54" s="30" t="s">
        <v>26</v>
      </c>
      <c r="B54" s="22" t="s">
        <v>63</v>
      </c>
      <c r="C54" s="22">
        <v>1</v>
      </c>
      <c r="D54" s="22" t="str">
        <f>IFERROR(IF(INDEX('Form 1 - Município'!D2:D500, MATCH(B54&amp;C54, INDEX('Form 1 - Município'!B2:B500&amp;'Form 1 - Município'!C2:C500, 0), 0))="", "", INDEX('Form 1 - Município'!D2:D500, MATCH(B54&amp;C54, INDEX('Form 1 - Município'!B2:B500&amp;'Form 1 - Município'!C2:C500, 0), 0))), "")</f>
        <v>Jaqueline Vanelli</v>
      </c>
      <c r="E54" s="23" t="s">
        <v>94</v>
      </c>
      <c r="F54" s="22" t="s">
        <v>222</v>
      </c>
      <c r="G54" s="24" t="s">
        <v>96</v>
      </c>
      <c r="H54" s="22"/>
      <c r="I54" s="22"/>
      <c r="J54" s="22" t="s">
        <v>98</v>
      </c>
      <c r="K54" s="22"/>
    </row>
    <row r="55" spans="1:11">
      <c r="A55" s="21" t="s">
        <v>23</v>
      </c>
      <c r="B55" s="22" t="s">
        <v>43</v>
      </c>
      <c r="C55" s="22">
        <v>1</v>
      </c>
      <c r="D55" s="22" t="str">
        <f>IFERROR(IF(INDEX('Form 1 - Município'!D2:D500, MATCH(B55&amp;C55, INDEX('Form 1 - Município'!B2:B500&amp;'Form 1 - Município'!C2:C500, 0), 0))="", "", INDEX('Form 1 - Município'!D2:D500, MATCH(B55&amp;C55, INDEX('Form 1 - Município'!B2:B500&amp;'Form 1 - Município'!C2:C500, 0), 0))), "")</f>
        <v>Fernanda Jung</v>
      </c>
      <c r="E55" s="23" t="s">
        <v>94</v>
      </c>
      <c r="F55" s="22" t="s">
        <v>232</v>
      </c>
      <c r="G55" s="24" t="s">
        <v>96</v>
      </c>
      <c r="H55" s="22" t="s">
        <v>283</v>
      </c>
      <c r="I55" s="22"/>
      <c r="J55" s="22" t="s">
        <v>98</v>
      </c>
      <c r="K55" s="22"/>
    </row>
    <row r="56" spans="1:11">
      <c r="A56" s="30" t="s">
        <v>26</v>
      </c>
      <c r="B56" s="22" t="s">
        <v>65</v>
      </c>
      <c r="C56" s="22">
        <v>1</v>
      </c>
      <c r="D56" s="22" t="str">
        <f>IFERROR(IF(INDEX('Form 1 - Município'!D2:D500, MATCH(B56&amp;C56, INDEX('Form 1 - Município'!B2:B500&amp;'Form 1 - Município'!C2:C500, 0), 0))="", "", INDEX('Form 1 - Município'!D2:D500, MATCH(B56&amp;C56, INDEX('Form 1 - Município'!B2:B500&amp;'Form 1 - Município'!C2:C500, 0), 0))), "")</f>
        <v>Ana Paula Romagnoli</v>
      </c>
      <c r="E56" s="26" t="s">
        <v>100</v>
      </c>
      <c r="F56" s="22"/>
      <c r="G56" s="27" t="s">
        <v>98</v>
      </c>
      <c r="H56" s="22"/>
      <c r="I56" s="22"/>
      <c r="J56" s="22" t="s">
        <v>98</v>
      </c>
      <c r="K56" s="22"/>
    </row>
    <row r="57" spans="1:11">
      <c r="A57" s="30" t="s">
        <v>26</v>
      </c>
      <c r="B57" s="22" t="s">
        <v>67</v>
      </c>
      <c r="C57" s="22">
        <v>1</v>
      </c>
      <c r="D57" s="22" t="str">
        <f>IFERROR(IF(INDEX('Form 1 - Município'!D2:D500, MATCH(B57&amp;C57, INDEX('Form 1 - Município'!B2:B500&amp;'Form 1 - Município'!C2:C500, 0), 0))="", "", INDEX('Form 1 - Município'!D2:D500, MATCH(B57&amp;C57, INDEX('Form 1 - Município'!B2:B500&amp;'Form 1 - Município'!C2:C500, 0), 0))), "")</f>
        <v>Alexandro Schaparini</v>
      </c>
      <c r="E57" s="23" t="s">
        <v>94</v>
      </c>
      <c r="F57" s="22" t="s">
        <v>284</v>
      </c>
      <c r="G57" s="27" t="s">
        <v>98</v>
      </c>
      <c r="H57" s="22"/>
      <c r="I57" s="22"/>
      <c r="J57" s="22" t="s">
        <v>98</v>
      </c>
      <c r="K57" s="22"/>
    </row>
    <row r="58" spans="1:11">
      <c r="A58" s="25" t="s">
        <v>22</v>
      </c>
      <c r="B58" s="22" t="s">
        <v>72</v>
      </c>
      <c r="C58" s="22">
        <v>1</v>
      </c>
      <c r="D58" s="22" t="str">
        <f>IFERROR(IF(INDEX('Form 1 - Município'!D2:D500, MATCH(B58&amp;C58, INDEX('Form 1 - Município'!B2:B500&amp;'Form 1 - Município'!C2:C500, 0), 0))="", "", INDEX('Form 1 - Município'!D2:D500, MATCH(B58&amp;C58, INDEX('Form 1 - Município'!B2:B500&amp;'Form 1 - Município'!C2:C500, 0), 0))), "")</f>
        <v>Marina Ancelmo da Silva</v>
      </c>
      <c r="E58" s="26" t="s">
        <v>100</v>
      </c>
      <c r="F58" s="22"/>
      <c r="G58" s="27" t="s">
        <v>98</v>
      </c>
      <c r="H58" s="22"/>
      <c r="I58" s="22"/>
      <c r="J58" s="22" t="s">
        <v>98</v>
      </c>
      <c r="K58" s="22"/>
    </row>
    <row r="59" spans="1:11">
      <c r="A59" s="30" t="s">
        <v>26</v>
      </c>
      <c r="B59" s="22" t="s">
        <v>69</v>
      </c>
      <c r="C59" s="22">
        <v>1</v>
      </c>
      <c r="D59" s="22" t="str">
        <f>IFERROR(IF(INDEX('Form 1 - Município'!D2:D500, MATCH(B59&amp;C59, INDEX('Form 1 - Município'!B2:B500&amp;'Form 1 - Município'!C2:C500, 0), 0))="", "", INDEX('Form 1 - Município'!D2:D500, MATCH(B59&amp;C59, INDEX('Form 1 - Município'!B2:B500&amp;'Form 1 - Município'!C2:C500, 0), 0))), "")</f>
        <v>Ana Carolina Peterle Ribeiro</v>
      </c>
      <c r="E59" s="23" t="s">
        <v>94</v>
      </c>
      <c r="F59" s="22" t="s">
        <v>108</v>
      </c>
      <c r="G59" s="24" t="s">
        <v>96</v>
      </c>
      <c r="H59" s="22"/>
      <c r="I59" s="22"/>
      <c r="J59" s="22" t="s">
        <v>98</v>
      </c>
      <c r="K59" s="22"/>
    </row>
    <row r="60" spans="1:11">
      <c r="A60" s="31" t="s">
        <v>25</v>
      </c>
      <c r="B60" s="22" t="s">
        <v>44</v>
      </c>
      <c r="C60" s="22">
        <v>1</v>
      </c>
      <c r="D60" s="22" t="str">
        <f>IFERROR(IF(INDEX('Form 1 - Município'!D2:D500, MATCH(B60&amp;C60, INDEX('Form 1 - Município'!B2:B500&amp;'Form 1 - Município'!C2:C500, 0), 0))="", "", INDEX('Form 1 - Município'!D2:D500, MATCH(B60&amp;C60, INDEX('Form 1 - Município'!B2:B500&amp;'Form 1 - Município'!C2:C500, 0), 0))), "")</f>
        <v>Taiane Amélia Mondardo</v>
      </c>
      <c r="E60" s="23" t="s">
        <v>94</v>
      </c>
      <c r="F60" s="22" t="s">
        <v>259</v>
      </c>
      <c r="G60" s="24" t="s">
        <v>96</v>
      </c>
      <c r="H60" s="22"/>
      <c r="I60" s="22"/>
      <c r="J60" s="22" t="s">
        <v>98</v>
      </c>
      <c r="K60" s="22"/>
    </row>
    <row r="61" spans="1:11">
      <c r="A61" s="30" t="s">
        <v>26</v>
      </c>
      <c r="B61" s="22" t="s">
        <v>71</v>
      </c>
      <c r="C61" s="22">
        <v>1</v>
      </c>
      <c r="D61" s="22" t="str">
        <f>IFERROR(IF(INDEX('Form 1 - Município'!D2:D500, MATCH(B61&amp;C61, INDEX('Form 1 - Município'!B2:B500&amp;'Form 1 - Município'!C2:C500, 0), 0))="", "", INDEX('Form 1 - Município'!D2:D500, MATCH(B61&amp;C61, INDEX('Form 1 - Município'!B2:B500&amp;'Form 1 - Município'!C2:C500, 0), 0))), "")</f>
        <v>Regiane Lucia Pereira</v>
      </c>
      <c r="E61" s="23" t="s">
        <v>94</v>
      </c>
      <c r="F61" s="22" t="s">
        <v>130</v>
      </c>
      <c r="G61" s="24" t="s">
        <v>96</v>
      </c>
      <c r="H61" s="22"/>
      <c r="I61" s="22"/>
      <c r="J61" s="22" t="s">
        <v>98</v>
      </c>
      <c r="K61" s="22"/>
    </row>
    <row r="62" spans="1:11">
      <c r="A62" s="31" t="s">
        <v>25</v>
      </c>
      <c r="B62" s="22" t="s">
        <v>46</v>
      </c>
      <c r="C62" s="22">
        <v>1</v>
      </c>
      <c r="D62" s="22" t="str">
        <f>IFERROR(IF(INDEX('Form 1 - Município'!D2:D500, MATCH(B62&amp;C62, INDEX('Form 1 - Município'!B2:B500&amp;'Form 1 - Município'!C2:C500, 0), 0))="", "", INDEX('Form 1 - Município'!D2:D500, MATCH(B62&amp;C62, INDEX('Form 1 - Município'!B2:B500&amp;'Form 1 - Município'!C2:C500, 0), 0))), "")</f>
        <v>Andryws Rafael Gois</v>
      </c>
      <c r="E62" s="23" t="s">
        <v>94</v>
      </c>
      <c r="F62" s="22" t="s">
        <v>285</v>
      </c>
      <c r="G62" s="24" t="s">
        <v>96</v>
      </c>
      <c r="H62" s="22"/>
      <c r="I62" s="22"/>
      <c r="J62" s="22" t="s">
        <v>98</v>
      </c>
      <c r="K62" s="22"/>
    </row>
    <row r="63" spans="1:11">
      <c r="A63" s="30" t="s">
        <v>26</v>
      </c>
      <c r="B63" s="22" t="s">
        <v>73</v>
      </c>
      <c r="C63" s="22">
        <v>1</v>
      </c>
      <c r="D63" s="22" t="str">
        <f>IFERROR(IF(INDEX('Form 1 - Município'!D2:D500, MATCH(B63&amp;C63, INDEX('Form 1 - Município'!B2:B500&amp;'Form 1 - Município'!C2:C500, 0), 0))="", "", INDEX('Form 1 - Município'!D2:D500, MATCH(B63&amp;C63, INDEX('Form 1 - Município'!B2:B500&amp;'Form 1 - Município'!C2:C500, 0), 0))), "")</f>
        <v>Mayara Ketllyn de Paula Rosetti</v>
      </c>
      <c r="E63" s="23" t="s">
        <v>94</v>
      </c>
      <c r="F63" s="22" t="s">
        <v>191</v>
      </c>
      <c r="G63" s="27" t="s">
        <v>98</v>
      </c>
      <c r="H63" s="22"/>
      <c r="I63" s="22"/>
      <c r="J63" s="22" t="s">
        <v>98</v>
      </c>
      <c r="K63" s="22"/>
    </row>
    <row r="64" spans="1:11">
      <c r="A64" s="31" t="s">
        <v>25</v>
      </c>
      <c r="B64" s="22" t="s">
        <v>48</v>
      </c>
      <c r="C64" s="22">
        <v>1</v>
      </c>
      <c r="D64" s="22" t="str">
        <f>IFERROR(IF(INDEX('Form 1 - Município'!D2:D500, MATCH(B64&amp;C64, INDEX('Form 1 - Município'!B2:B500&amp;'Form 1 - Município'!C2:C500, 0), 0))="", "", INDEX('Form 1 - Município'!D2:D500, MATCH(B64&amp;C64, INDEX('Form 1 - Município'!B2:B500&amp;'Form 1 - Município'!C2:C500, 0), 0))), "")</f>
        <v>Junior Andre Britzke</v>
      </c>
      <c r="E64" s="23" t="s">
        <v>94</v>
      </c>
      <c r="F64" s="22" t="s">
        <v>210</v>
      </c>
      <c r="G64" s="24" t="s">
        <v>96</v>
      </c>
      <c r="H64" s="22"/>
      <c r="I64" s="22"/>
      <c r="J64" s="22" t="s">
        <v>98</v>
      </c>
      <c r="K64" s="22"/>
    </row>
    <row r="65" spans="1:11">
      <c r="A65" s="21" t="s">
        <v>23</v>
      </c>
      <c r="B65" s="22" t="s">
        <v>45</v>
      </c>
      <c r="C65" s="22">
        <v>1</v>
      </c>
      <c r="D65" s="22" t="str">
        <f>IFERROR(IF(INDEX('Form 1 - Município'!D2:D500, MATCH(B65&amp;C65, INDEX('Form 1 - Município'!B2:B500&amp;'Form 1 - Município'!C2:C500, 0), 0))="", "", INDEX('Form 1 - Município'!D2:D500, MATCH(B65&amp;C65, INDEX('Form 1 - Município'!B2:B500&amp;'Form 1 - Município'!C2:C500, 0), 0))), "")</f>
        <v>Adriano Pereira Guedes</v>
      </c>
      <c r="E65" s="23" t="s">
        <v>94</v>
      </c>
      <c r="F65" s="22" t="s">
        <v>212</v>
      </c>
      <c r="G65" s="24" t="s">
        <v>96</v>
      </c>
      <c r="H65" s="22" t="s">
        <v>286</v>
      </c>
      <c r="I65" s="22" t="s">
        <v>287</v>
      </c>
      <c r="J65" s="22" t="s">
        <v>96</v>
      </c>
      <c r="K65" s="22" t="s">
        <v>288</v>
      </c>
    </row>
    <row r="66" spans="1:11">
      <c r="A66" s="21" t="s">
        <v>23</v>
      </c>
      <c r="B66" s="22" t="s">
        <v>47</v>
      </c>
      <c r="C66" s="22">
        <v>1</v>
      </c>
      <c r="D66" s="22" t="str">
        <f>IFERROR(IF(INDEX('Form 1 - Município'!D2:D500, MATCH(B66&amp;C66, INDEX('Form 1 - Município'!B2:B500&amp;'Form 1 - Município'!C2:C500, 0), 0))="", "", INDEX('Form 1 - Município'!D2:D500, MATCH(B66&amp;C66, INDEX('Form 1 - Município'!B2:B500&amp;'Form 1 - Município'!C2:C500, 0), 0))), "")</f>
        <v xml:space="preserve">Suzana Cristina de Almeida </v>
      </c>
      <c r="E66" s="23" t="s">
        <v>94</v>
      </c>
      <c r="F66" s="22" t="s">
        <v>217</v>
      </c>
      <c r="G66" s="24" t="s">
        <v>96</v>
      </c>
      <c r="H66" s="22" t="s">
        <v>289</v>
      </c>
      <c r="I66" s="22" t="s">
        <v>290</v>
      </c>
      <c r="J66" s="22" t="s">
        <v>96</v>
      </c>
      <c r="K66" s="22" t="s">
        <v>291</v>
      </c>
    </row>
    <row r="67" spans="1:11">
      <c r="A67" s="25" t="s">
        <v>22</v>
      </c>
      <c r="B67" s="22" t="s">
        <v>74</v>
      </c>
      <c r="C67" s="22">
        <v>1</v>
      </c>
      <c r="D67" s="22" t="str">
        <f>IFERROR(IF(INDEX('Form 1 - Município'!D2:D500, MATCH(B67&amp;C67, INDEX('Form 1 - Município'!B2:B500&amp;'Form 1 - Município'!C2:C500, 0), 0))="", "", INDEX('Form 1 - Município'!D2:D500, MATCH(B67&amp;C67, INDEX('Form 1 - Município'!B2:B500&amp;'Form 1 - Município'!C2:C500, 0), 0))), "")</f>
        <v>Alice Cristiane Zancheta</v>
      </c>
      <c r="E67" s="23" t="s">
        <v>94</v>
      </c>
      <c r="F67" s="22" t="s">
        <v>108</v>
      </c>
      <c r="G67" s="27" t="s">
        <v>98</v>
      </c>
      <c r="H67" s="22"/>
      <c r="I67" s="22"/>
      <c r="J67" s="22" t="s">
        <v>98</v>
      </c>
      <c r="K67" s="22"/>
    </row>
    <row r="68" spans="1:11">
      <c r="A68" s="28" t="s">
        <v>24</v>
      </c>
      <c r="B68" s="22" t="s">
        <v>82</v>
      </c>
      <c r="C68" s="22">
        <v>1</v>
      </c>
      <c r="D68" s="22" t="str">
        <f>IFERROR(IF(INDEX('Form 1 - Município'!D2:D500, MATCH(B68&amp;C68, INDEX('Form 1 - Município'!B2:B500&amp;'Form 1 - Município'!C2:C500, 0), 0))="", "", INDEX('Form 1 - Município'!D2:D500, MATCH(B68&amp;C68, INDEX('Form 1 - Município'!B2:B500&amp;'Form 1 - Município'!C2:C500, 0), 0))), "")</f>
        <v>Fernanda kaezer de Godoy</v>
      </c>
      <c r="E68" s="23" t="s">
        <v>94</v>
      </c>
      <c r="F68" s="22" t="s">
        <v>125</v>
      </c>
      <c r="G68" s="27" t="s">
        <v>98</v>
      </c>
      <c r="H68" s="22"/>
      <c r="I68" s="22"/>
      <c r="J68" s="22" t="s">
        <v>98</v>
      </c>
      <c r="K68" s="22"/>
    </row>
    <row r="69" spans="1:11">
      <c r="A69" s="28" t="s">
        <v>24</v>
      </c>
      <c r="B69" s="22" t="s">
        <v>83</v>
      </c>
      <c r="C69" s="22">
        <v>1</v>
      </c>
      <c r="D69" s="22" t="str">
        <f>IFERROR(IF(INDEX('Form 1 - Município'!D2:D500, MATCH(B69&amp;C69, INDEX('Form 1 - Município'!B2:B500&amp;'Form 1 - Município'!C2:C500, 0), 0))="", "", INDEX('Form 1 - Município'!D2:D500, MATCH(B69&amp;C69, INDEX('Form 1 - Município'!B2:B500&amp;'Form 1 - Município'!C2:C500, 0), 0))), "")</f>
        <v xml:space="preserve">Ademir Papini Júnior </v>
      </c>
      <c r="E69" s="23" t="s">
        <v>94</v>
      </c>
      <c r="F69" s="22" t="s">
        <v>292</v>
      </c>
      <c r="G69" s="27" t="s">
        <v>98</v>
      </c>
      <c r="H69" s="22"/>
      <c r="I69" s="22"/>
      <c r="J69" s="22" t="s">
        <v>98</v>
      </c>
      <c r="K69" s="22"/>
    </row>
    <row r="70" spans="1:11">
      <c r="A70" s="30" t="s">
        <v>26</v>
      </c>
      <c r="B70" s="22" t="s">
        <v>75</v>
      </c>
      <c r="C70" s="22">
        <v>1</v>
      </c>
      <c r="D70" s="22" t="str">
        <f>IFERROR(IF(INDEX('Form 1 - Município'!D2:D500, MATCH(B70&amp;C70, INDEX('Form 1 - Município'!B2:B500&amp;'Form 1 - Município'!C2:C500, 0), 0))="", "", INDEX('Form 1 - Município'!D2:D500, MATCH(B70&amp;C70, INDEX('Form 1 - Município'!B2:B500&amp;'Form 1 - Município'!C2:C500, 0), 0))), "")</f>
        <v>Heloísa Maria Beloni Insenha</v>
      </c>
      <c r="E70" s="26" t="s">
        <v>100</v>
      </c>
      <c r="F70" s="22"/>
      <c r="G70" s="27" t="s">
        <v>98</v>
      </c>
      <c r="H70" s="22"/>
      <c r="I70" s="22"/>
      <c r="J70" s="22" t="s">
        <v>98</v>
      </c>
      <c r="K70" s="22"/>
    </row>
  </sheetData>
  <autoFilter ref="A1:G1" xr:uid="{00000000-0009-0000-0000-000004000000}"/>
  <conditionalFormatting sqref="G2:G70">
    <cfRule type="cellIs" dxfId="9" priority="1" stopIfTrue="1" operator="equal">
      <formula>"Sim"</formula>
    </cfRule>
    <cfRule type="cellIs" dxfId="8" priority="3" stopIfTrue="1" operator="equal">
      <formula>"Não"</formula>
    </cfRule>
  </conditionalFormatting>
  <conditionalFormatting sqref="J2:J70">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70">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G70"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J70"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E70"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2025-09-23T11:08:05Z</dcterms:created>
  <dcterms:modified xsi:type="dcterms:W3CDTF">2025-09-25T11:39:14Z</dcterms:modified>
  <cp:category/>
  <cp:contentStatus/>
</cp:coreProperties>
</file>