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xr:revisionPtr revIDLastSave="13" documentId="11_68577633CDEDF8B6074FE096D4FDECD2C22BEFEB" xr6:coauthVersionLast="47" xr6:coauthVersionMax="47" xr10:uidLastSave="{37FFF529-1618-4ACE-8227-9F76E35F7C38}"/>
  <bookViews>
    <workbookView xWindow="0" yWindow="0" windowWidth="0" windowHeight="0" firstSheet="4" activeTab="4"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5" l="1"/>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F4" i="1"/>
  <c r="D4" i="1"/>
  <c r="B4" i="1"/>
  <c r="F3" i="1"/>
  <c r="D3" i="1"/>
  <c r="B3" i="1"/>
  <c r="F2" i="1"/>
  <c r="D2" i="1"/>
  <c r="B2" i="1"/>
  <c r="B5" i="1" l="1"/>
  <c r="H2" i="1"/>
  <c r="C2" i="1"/>
  <c r="D5" i="1"/>
  <c r="E2" i="1"/>
  <c r="F5" i="1"/>
  <c r="G5" i="1" s="1"/>
  <c r="G2" i="1"/>
  <c r="H3" i="1"/>
  <c r="C3" i="1"/>
  <c r="E3" i="1"/>
  <c r="G3" i="1"/>
  <c r="H4" i="1"/>
  <c r="C4" i="1"/>
  <c r="E4" i="1"/>
  <c r="G4" i="1"/>
  <c r="C10" i="1"/>
  <c r="C11" i="1"/>
  <c r="C12" i="1"/>
  <c r="B22" i="1"/>
  <c r="C17" i="1"/>
  <c r="D22" i="1"/>
  <c r="E17" i="1"/>
  <c r="F22" i="1"/>
  <c r="G17" i="1"/>
  <c r="C18" i="1"/>
  <c r="E18" i="1"/>
  <c r="G18" i="1"/>
  <c r="C19" i="1"/>
  <c r="E19" i="1"/>
  <c r="G19" i="1"/>
  <c r="C20" i="1"/>
  <c r="E20" i="1"/>
  <c r="G20" i="1"/>
  <c r="C21" i="1"/>
  <c r="E21" i="1"/>
  <c r="G21" i="1"/>
  <c r="G22" i="1" l="1"/>
  <c r="E22" i="1"/>
  <c r="C22" i="1"/>
  <c r="E5" i="1"/>
  <c r="H5" i="1"/>
  <c r="C5" i="1"/>
</calcChain>
</file>

<file path=xl/sharedStrings.xml><?xml version="1.0" encoding="utf-8"?>
<sst xmlns="http://schemas.openxmlformats.org/spreadsheetml/2006/main" count="1515" uniqueCount="257">
  <si>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</si>
  <si>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</si>
  <si>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</si>
  <si>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</si>
  <si>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</si>
  <si>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</si>
  <si>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</si>
  <si>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</si>
  <si>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</si>
  <si>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</si>
  <si>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</si>
  <si>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</si>
  <si>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</si>
  <si>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</si>
  <si>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</si>
  <si>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</si>
  <si>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</si>
  <si>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</si>
  <si>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</si>
  <si>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</si>
  <si>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</si>
  <si>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</si>
  <si>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</si>
  <si>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</si>
  <si>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</si>
  <si>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</si>
  <si>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</si>
  <si>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</si>
  <si>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</si>
  <si>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</si>
  <si>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</si>
  <si>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</si>
  <si>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</si>
  <si>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</si>
  <si>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</si>
  <si>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</si>
  <si>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</si>
  <si>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</si>
  <si>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</si>
  <si>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</si>
  <si>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</si>
  <si>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</si>
  <si>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</si>
  <si>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</si>
  <si>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</si>
  <si>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</si>
  <si>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</si>
  <si>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</si>
  <si>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</si>
  <si>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</si>
  <si>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</si>
  <si>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</si>
  <si>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</si>
  <si>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</si>
  <si>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</si>
  <si>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</si>
  <si>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</si>
  <si>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</si>
  <si>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</si>
  <si>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</si>
  <si>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</si>
  <si>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</si>
  <si>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</si>
  <si>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</si>
  <si>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</si>
  <si>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</si>
  <si>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</si>
  <si>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</si>
  <si>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</si>
  <si>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</si>
  <si>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</si>
  <si>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</si>
  <si>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</si>
  <si>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</si>
  <si>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</si>
  <si>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</si>
  <si>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</si>
  <si>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</si>
  <si>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</si>
  <si>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</si>
  <si>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</si>
  <si>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</si>
  <si>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</si>
  <si>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</si>
  <si>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</si>
  <si>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</si>
  <si>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</si>
  <si>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</si>
  <si>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</si>
  <si>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</si>
  <si>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</si>
  <si>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</si>
  <si>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</si>
  <si>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</si>
  <si>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Marcos Gabriel Franciosi Borges</t>
  </si>
  <si>
    <t>21/03/2025</t>
  </si>
  <si>
    <t>Geni Rodrigues Morais / 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</si>
  <si>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</si>
  <si>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</si>
  <si>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</si>
  <si>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</si>
  <si>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</si>
  <si>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</si>
  <si>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</si>
  <si>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</si>
  <si>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</si>
  <si>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</si>
  <si>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</si>
  <si>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</si>
  <si>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</si>
  <si>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</si>
  <si>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</si>
  <si>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Marcelo Merlini</t>
  </si>
  <si>
    <t>Cristina Harumi Enokida</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</si>
  <si>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</si>
  <si>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</si>
  <si>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</si>
  <si>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</si>
  <si>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</si>
  <si>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</si>
  <si>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</si>
  <si>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</si>
  <si>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</si>
  <si>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Thiago Varaschim Cenci</t>
  </si>
  <si>
    <t>15/04/2025</t>
  </si>
  <si>
    <t>Andrea Carla Winkelmann</t>
  </si>
  <si>
    <t>Lorizete de Andrade</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</si>
  <si>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</si>
  <si>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</si>
  <si>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</si>
  <si>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</si>
  <si>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</si>
  <si>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</si>
  <si>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</si>
  <si>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</si>
  <si>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</si>
  <si>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</si>
  <si>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</si>
  <si>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</si>
  <si>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</si>
  <si>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</si>
  <si>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</si>
  <si>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</si>
  <si>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</si>
  <si>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</si>
  <si>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</si>
  <si>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</si>
  <si>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</si>
  <si>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</si>
  <si>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</si>
  <si>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16/07/2025</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</si>
  <si>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</si>
  <si>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</si>
  <si>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</si>
  <si>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</si>
  <si>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</si>
  <si>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</si>
  <si>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</si>
  <si>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</si>
  <si>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</si>
  <si>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</si>
  <si>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</si>
  <si>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</si>
  <si>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Luiz Fernando Pereira Barbosa</t>
  </si>
  <si>
    <t>16/04/2025</t>
  </si>
  <si>
    <t>Carolina Eggers</t>
  </si>
  <si>
    <t>31/03/2025</t>
  </si>
  <si>
    <t>formulário ok</t>
  </si>
  <si>
    <t>Gabriela Carvalho / Ivan Gonçalves da Silva</t>
  </si>
  <si>
    <t>27/03/2025</t>
  </si>
  <si>
    <t>Dorival Manoel Canhete</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</si>
  <si>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</si>
  <si>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</si>
  <si>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</si>
  <si>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</si>
  <si>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</si>
  <si>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</si>
  <si>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</si>
  <si>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</si>
  <si>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</si>
  <si>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</si>
  <si>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</si>
  <si>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</si>
  <si>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</si>
  <si>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15/07/2025</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</si>
  <si>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</si>
  <si>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</si>
  <si>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</si>
  <si>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</si>
  <si>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</si>
  <si>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</si>
  <si>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</si>
  <si>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</si>
  <si>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</si>
  <si>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</si>
  <si>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</si>
  <si>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03/04/2025, 04/04/2025, 15/04/2025, 15/04/2025, 15/04/2025, 15/04/2025, 12/05/2025</t>
  </si>
  <si>
    <t xml:space="preserve">Graziela Gobbato / Suzana Cristina de Almeida </t>
  </si>
  <si>
    <t>29/07/2025</t>
  </si>
  <si>
    <t>revisar: resíduos são pesados; valor das despesas com coletas</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</si>
  <si>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</si>
  <si>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</si>
  <si>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</si>
  <si>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</si>
  <si>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</si>
  <si>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</si>
  <si>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</si>
  <si>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</si>
  <si>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</si>
  <si>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</si>
  <si>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21/07/2025</t>
  </si>
  <si>
    <t xml:space="preserve">Foto da cozinha precisa ser incluída </t>
  </si>
  <si>
    <t>09/04/2025</t>
  </si>
  <si>
    <t xml:space="preserve">revisar as fotos, caminhão para semi compactador, </t>
  </si>
  <si>
    <t>07/03/2025</t>
  </si>
  <si>
    <t>10/04/2025, 10/04/2025, 09/05/2025, 10/06/2025</t>
  </si>
  <si>
    <t>11/04/2025</t>
  </si>
  <si>
    <t>20/05/2025</t>
  </si>
  <si>
    <t>10/07/2025</t>
  </si>
  <si>
    <t>06/05/2025</t>
  </si>
  <si>
    <t>14/04/2025</t>
  </si>
  <si>
    <t>03/07/2025</t>
  </si>
  <si>
    <t>Está ok</t>
  </si>
  <si>
    <t>25/03/2025</t>
  </si>
  <si>
    <t>08/03/2025</t>
  </si>
  <si>
    <t>28/02/2025</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</si>
  <si>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</si>
  <si>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</si>
  <si>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</si>
  <si>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</si>
  <si>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</si>
  <si>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</si>
  <si>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</si>
  <si>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Alterado as fotos</t>
  </si>
  <si>
    <t>Remover ID 195</t>
  </si>
  <si>
    <t>Removido o 195</t>
  </si>
  <si>
    <t xml:space="preserve"> Ajustas a aba 3</t>
  </si>
  <si>
    <t>04/04/2025, 15/04/2025, 15/04/2025, 15/04/2025, 15/04/2025, 12/05/2025</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</si>
  <si>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</si>
  <si>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</si>
  <si>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</si>
  <si>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</si>
  <si>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</si>
  <si>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</si>
  <si>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</si>
  <si>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Corrigir item 3 - administração do empreendimento</t>
  </si>
  <si>
    <t>17/03/2025</t>
  </si>
  <si>
    <t>26/03/2025</t>
  </si>
  <si>
    <t>tudo ok</t>
  </si>
  <si>
    <t>atualizar alvará, nova ata de eleição</t>
  </si>
  <si>
    <t>apenas revisar os docs</t>
  </si>
  <si>
    <t>12/06/2025</t>
  </si>
  <si>
    <t>09/05/2025</t>
  </si>
  <si>
    <t>24/03/2025, 28/07/2025, 29/07/2025</t>
  </si>
  <si>
    <t>Corrigir nome da presidente</t>
  </si>
  <si>
    <t>ID115, ID187</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</si>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</sst>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0"/>
      <name val="Aptos Narrow"/>
    </font>
    <font>
      <sz val="12"/>
      <color theme="1"/>
      <name val="Aptos Narrow"/>
    </font>
    <font>
      <b/>
      <sz val="12"/>
      <color theme="1"/>
      <name val="Aptos Narrow"/>
    </font>
    <font>
      <sz val="11"/>
      <color theme="1"/>
      <name val="Calibri"/>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25">
    <fill>
      <patternFill patternType="none"/>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39997558519241921"/>
        <bgColor indexed="64"/>
      </patternFill>
    </fill>
    <fill>
      <patternFill patternType="solid">
        <fgColor rgb="FF003366"/>
        <bgColor rgb="FF003366"/>
      </patternFill>
    </fill>
    <fill>
      <patternFill patternType="solid">
        <fgColor rgb="FF66FF66"/>
        <bgColor rgb="FF66FF66"/>
      </patternFill>
    </fill>
    <fill>
      <patternFill patternType="solid">
        <fgColor rgb="FFA9C5E6"/>
        <bgColor rgb="FFA9C5E6"/>
      </patternFill>
    </fill>
    <fill>
      <patternFill patternType="solid">
        <fgColor rgb="FFFF6666"/>
        <bgColor rgb="FFFF66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7"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11" borderId="6" xfId="0" applyFont="1" applyFill="1" applyBorder="1" applyAlignment="1">
      <alignment horizontal="center" vertical="center"/>
    </xf>
    <xf numFmtId="0" fontId="9" fillId="14" borderId="7" xfId="0" applyFont="1" applyFill="1" applyBorder="1" applyAlignment="1">
      <alignment horizontal="center" vertical="center"/>
    </xf>
    <xf numFmtId="0" fontId="10" fillId="16" borderId="7" xfId="0" applyFont="1" applyFill="1" applyBorder="1" applyAlignment="1">
      <alignment horizontal="center" vertical="center"/>
    </xf>
    <xf numFmtId="0" fontId="10" fillId="0" borderId="7" xfId="0" applyFont="1" applyBorder="1" applyAlignment="1">
      <alignment horizontal="center" vertical="center"/>
    </xf>
    <xf numFmtId="0" fontId="11" fillId="22" borderId="7" xfId="0" applyFont="1" applyFill="1" applyBorder="1" applyAlignment="1">
      <alignment horizontal="center" vertical="center"/>
    </xf>
    <xf numFmtId="0" fontId="10" fillId="15" borderId="7" xfId="0" applyFont="1" applyFill="1" applyBorder="1" applyAlignment="1">
      <alignment horizontal="center" vertical="center"/>
    </xf>
    <xf numFmtId="0" fontId="10" fillId="18" borderId="7" xfId="0" applyFont="1" applyFill="1" applyBorder="1" applyAlignment="1">
      <alignment horizontal="center" vertical="center"/>
    </xf>
    <xf numFmtId="0" fontId="11" fillId="23" borderId="7" xfId="0" applyFont="1" applyFill="1" applyBorder="1" applyAlignment="1">
      <alignment horizontal="center" vertical="center"/>
    </xf>
    <xf numFmtId="0" fontId="10" fillId="17" borderId="7" xfId="0" applyFont="1" applyFill="1" applyBorder="1" applyAlignment="1">
      <alignment horizontal="center" vertical="center"/>
    </xf>
    <xf numFmtId="0" fontId="10" fillId="19" borderId="7" xfId="0" applyFont="1" applyFill="1" applyBorder="1" applyAlignment="1">
      <alignment horizontal="center" vertical="center"/>
    </xf>
    <xf numFmtId="0" fontId="11" fillId="24" borderId="7" xfId="0" applyFont="1" applyFill="1" applyBorder="1" applyAlignment="1">
      <alignment horizontal="center" vertical="center"/>
    </xf>
    <xf numFmtId="0" fontId="10" fillId="20" borderId="7" xfId="0" applyFont="1" applyFill="1" applyBorder="1" applyAlignment="1">
      <alignment horizontal="center" vertical="center"/>
    </xf>
    <xf numFmtId="0" fontId="10" fillId="21" borderId="7" xfId="0" applyFont="1" applyFill="1" applyBorder="1" applyAlignment="1">
      <alignment horizontal="center" vertical="center"/>
    </xf>
    <xf numFmtId="0" fontId="2" fillId="0" borderId="7" xfId="0" applyFont="1" applyBorder="1" applyAlignment="1">
      <alignment horizontal="center" vertical="center"/>
    </xf>
    <xf numFmtId="9" fontId="2" fillId="0" borderId="7" xfId="0" applyNumberFormat="1" applyFont="1" applyBorder="1" applyAlignment="1">
      <alignment horizontal="center" vertical="center"/>
    </xf>
    <xf numFmtId="0" fontId="3" fillId="0" borderId="7" xfId="0" applyFont="1" applyBorder="1" applyAlignment="1">
      <alignment horizontal="center" vertical="center"/>
    </xf>
    <xf numFmtId="9" fontId="4" fillId="0" borderId="7" xfId="0" applyNumberFormat="1" applyFont="1" applyBorder="1" applyAlignment="1">
      <alignment horizontal="center" vertical="center"/>
    </xf>
    <xf numFmtId="0" fontId="4" fillId="0" borderId="7" xfId="0" applyFont="1" applyBorder="1" applyAlignment="1">
      <alignment horizontal="center" vertical="center"/>
    </xf>
    <xf numFmtId="0" fontId="8" fillId="0" borderId="7" xfId="0" applyFont="1" applyBorder="1" applyAlignment="1">
      <alignment horizontal="center" vertical="center"/>
    </xf>
    <xf numFmtId="9" fontId="8" fillId="0" borderId="7" xfId="0" applyNumberFormat="1" applyFont="1" applyBorder="1" applyAlignment="1">
      <alignment horizontal="center" vertical="center"/>
    </xf>
    <xf numFmtId="0" fontId="6" fillId="10" borderId="7"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7" xfId="0" applyFont="1" applyBorder="1" applyAlignment="1">
      <alignment horizontal="center" vertical="center"/>
    </xf>
    <xf numFmtId="0" fontId="6" fillId="12" borderId="7" xfId="0" applyFont="1" applyFill="1" applyBorder="1" applyAlignment="1">
      <alignment horizontal="center" vertical="center"/>
    </xf>
    <xf numFmtId="0" fontId="6" fillId="13" borderId="7" xfId="0" applyFont="1" applyFill="1" applyBorder="1" applyAlignment="1">
      <alignment horizontal="center" vertical="center"/>
    </xf>
    <xf numFmtId="0" fontId="6" fillId="3" borderId="7" xfId="0" applyFont="1" applyFill="1" applyBorder="1" applyAlignment="1">
      <alignment horizontal="center" vertical="center"/>
    </xf>
    <xf numFmtId="0" fontId="6" fillId="7" borderId="7" xfId="0" applyFont="1" applyFill="1" applyBorder="1" applyAlignment="1">
      <alignment horizontal="center" vertical="center"/>
    </xf>
    <xf numFmtId="0" fontId="6" fillId="5" borderId="7"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0" fillId="0" borderId="4" xfId="0" applyBorder="1" applyAlignment="1"/>
    <xf numFmtId="0" fontId="0" fillId="0" borderId="3" xfId="0" applyBorder="1" applyAlignment="1"/>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s>
  <sheetData>
    <row r="1" spans="1:8" ht="18.75" customHeight="1">
      <c r="A1" s="1" t="s">
        <v>0</v>
      </c>
      <c r="B1" s="1" t="s">
        <v>1</v>
      </c>
      <c r="C1" s="1" t="s">
        <v>2</v>
      </c>
      <c r="D1" s="1" t="s">
        <v>3</v>
      </c>
      <c r="E1" s="1" t="s">
        <v>2</v>
      </c>
      <c r="F1" s="1" t="s">
        <v>4</v>
      </c>
      <c r="G1" s="1" t="s">
        <v>2</v>
      </c>
      <c r="H1" s="1" t="s">
        <v>5</v>
      </c>
    </row>
    <row r="2" spans="1:8" ht="15.75" customHeight="1">
      <c r="A2" s="26" t="s">
        <v>6</v>
      </c>
      <c r="B2" s="26">
        <f ca="1">COUNTIF(INDIRECT("'Form 1 - Município'!E2:E100"),"Enviado")</f>
        <v>37</v>
      </c>
      <c r="C2" s="27">
        <f ca="1">B2/SUM($B2,$D2,$F2)</f>
        <v>0.6166666666666667</v>
      </c>
      <c r="D2" s="26">
        <f ca="1">COUNTIF(INDIRECT("'Form 1 - Município'!E2:E100"),"Atrasado")</f>
        <v>23</v>
      </c>
      <c r="E2" s="27">
        <f ca="1">D2/SUM($B2,$D2,$F2)</f>
        <v>0.38333333333333336</v>
      </c>
      <c r="F2" s="26">
        <f ca="1">COUNTIF(INDIRECT("'Form 1 - Município'!E2:E100"),"Sem Técnico")</f>
        <v>0</v>
      </c>
      <c r="G2" s="27">
        <f ca="1">F2/SUM($B2,$D2,$F2)</f>
        <v>0</v>
      </c>
      <c r="H2" s="28">
        <f ca="1">SUM(B2,D2,F2)</f>
        <v>60</v>
      </c>
    </row>
    <row r="3" spans="1:8" ht="15.75" customHeight="1">
      <c r="A3" s="26" t="s">
        <v>7</v>
      </c>
      <c r="B3" s="26">
        <f ca="1">COUNTIF(INDIRECT("'Form 2 - UVR'!E2:E100"),"Enviado")</f>
        <v>50</v>
      </c>
      <c r="C3" s="27">
        <f ca="1">B3/SUM($B3,$D3,$F3)</f>
        <v>0.76923076923076927</v>
      </c>
      <c r="D3" s="26">
        <f ca="1">COUNTIF(INDIRECT("'Form 2 - UVR'!E2:E100"),"Atrasado")</f>
        <v>15</v>
      </c>
      <c r="E3" s="27">
        <f ca="1">D3/SUM($B3,$D3,$F3)</f>
        <v>0.23076923076923078</v>
      </c>
      <c r="F3" s="26">
        <f ca="1">COUNTIF(INDIRECT("'Form 2 - UVR'!E2:E100"),"Sem Técnico")</f>
        <v>0</v>
      </c>
      <c r="G3" s="27">
        <f ca="1">F3/SUM($B3,$D3,$F3)</f>
        <v>0</v>
      </c>
      <c r="H3" s="28">
        <f ca="1">SUM(B3,D3,F3)</f>
        <v>65</v>
      </c>
    </row>
    <row r="4" spans="1:8" ht="15.75" customHeight="1">
      <c r="A4" s="26" t="s">
        <v>8</v>
      </c>
      <c r="B4" s="26">
        <f ca="1">COUNTIF(INDIRECT("'Form 3 - Empreendimento'!E2:E100"),"Enviado")</f>
        <v>45</v>
      </c>
      <c r="C4" s="27">
        <f ca="1">B4/SUM($B4,$D4,$F4)</f>
        <v>0.703125</v>
      </c>
      <c r="D4" s="26">
        <f ca="1">COUNTIF(INDIRECT("'Form 3 - Empreendimento'!E2:E100"),"Atrasado")</f>
        <v>19</v>
      </c>
      <c r="E4" s="27">
        <f ca="1">D4/SUM($B4,$D4,$F4)</f>
        <v>0.296875</v>
      </c>
      <c r="F4" s="26">
        <f ca="1">COUNTIF(INDIRECT("'Form 3 - Empreendimento'!E2:E100"),"Sem Técnico")</f>
        <v>0</v>
      </c>
      <c r="G4" s="27">
        <f ca="1">F4/SUM($B4,$D4,$F4)</f>
        <v>0</v>
      </c>
      <c r="H4" s="28">
        <f ca="1">SUM(B4,D4,F4)</f>
        <v>64</v>
      </c>
    </row>
    <row r="5" spans="1:8" ht="15.75" customHeight="1">
      <c r="A5" s="28" t="s">
        <v>5</v>
      </c>
      <c r="B5" s="28">
        <f ca="1">SUM(B2:B4)</f>
        <v>132</v>
      </c>
      <c r="C5" s="27">
        <f ca="1">B5/SUM($B5,$D5,$F5)</f>
        <v>0.69841269841269837</v>
      </c>
      <c r="D5" s="28">
        <f ca="1">SUM(D2:D4)</f>
        <v>57</v>
      </c>
      <c r="E5" s="27">
        <f ca="1">D5/SUM($B5,$D5,$F5)</f>
        <v>0.30158730158730157</v>
      </c>
      <c r="F5" s="28">
        <f ca="1">SUM(F2:F4)</f>
        <v>0</v>
      </c>
      <c r="G5" s="27">
        <f ca="1">F5/SUM($B5,$D5,$F5)</f>
        <v>0</v>
      </c>
      <c r="H5" s="28">
        <f ca="1">SUM(B5,D5,F5)</f>
        <v>189</v>
      </c>
    </row>
    <row r="9" spans="1:8" ht="18.75" customHeight="1">
      <c r="A9" s="1" t="s">
        <v>0</v>
      </c>
      <c r="B9" s="1" t="s">
        <v>9</v>
      </c>
      <c r="C9" s="1" t="s">
        <v>2</v>
      </c>
    </row>
    <row r="10" spans="1:8" ht="15.75" customHeight="1">
      <c r="A10" s="2" t="s">
        <v>6</v>
      </c>
      <c r="B10" s="26">
        <f ca="1">COUNTIF(INDIRECT("'Form 1 - Município'!G2:G100"),"Sim")</f>
        <v>23</v>
      </c>
      <c r="C10" s="29">
        <f ca="1">$B$10/$B$2</f>
        <v>0.6216216216216216</v>
      </c>
    </row>
    <row r="11" spans="1:8" ht="15.75" customHeight="1">
      <c r="A11" s="2" t="s">
        <v>7</v>
      </c>
      <c r="B11" s="26">
        <f ca="1">COUNTIF(INDIRECT("'Form 2 - UVR'!G2:G100"),"Sim")</f>
        <v>26</v>
      </c>
      <c r="C11" s="29">
        <f ca="1">$B$11/$B$3</f>
        <v>0.52</v>
      </c>
    </row>
    <row r="12" spans="1:8" ht="15.75" customHeight="1">
      <c r="A12" s="2" t="s">
        <v>8</v>
      </c>
      <c r="B12" s="26">
        <f ca="1">COUNTIF(INDIRECT("'Form 3 - Empreendimento'!G2:G100"),"Sim")</f>
        <v>21</v>
      </c>
      <c r="C12" s="29">
        <f ca="1">$B$12/$B$4</f>
        <v>0.46666666666666667</v>
      </c>
    </row>
    <row r="15" spans="1:8" ht="15.75" customHeight="1">
      <c r="A15" s="41" t="s">
        <v>10</v>
      </c>
      <c r="B15" s="42" t="s">
        <v>11</v>
      </c>
      <c r="C15" s="43"/>
      <c r="D15" s="42" t="s">
        <v>12</v>
      </c>
      <c r="E15" s="43"/>
      <c r="F15" s="42" t="s">
        <v>13</v>
      </c>
      <c r="G15" s="43"/>
    </row>
    <row r="16" spans="1:8" ht="15.75" customHeight="1">
      <c r="A16" s="44"/>
      <c r="B16" s="3" t="s">
        <v>9</v>
      </c>
      <c r="C16" s="3" t="s">
        <v>2</v>
      </c>
      <c r="D16" s="3" t="s">
        <v>9</v>
      </c>
      <c r="E16" s="3" t="s">
        <v>2</v>
      </c>
      <c r="F16" s="3" t="s">
        <v>9</v>
      </c>
      <c r="G16" s="3" t="s">
        <v>2</v>
      </c>
    </row>
    <row r="17" spans="1:7">
      <c r="A17" s="4" t="s">
        <v>14</v>
      </c>
      <c r="B17" s="30">
        <f t="array" aca="1" ref="B17" ca="1">IFERROR(ROWS(_xlfn._xlws.FILTER(INDIRECT("'"&amp;B$15&amp;"'!A2:K100"),(INDIRECT("'"&amp;B$15&amp;"'!A2:A100")=$A17) * (INDIRECT("'"&amp;B$15&amp;"'!G2:G100")="Sim"))), 0)</f>
        <v>6</v>
      </c>
      <c r="C17" s="29">
        <f ca="1">B17/B2</f>
        <v>0.16216216216216217</v>
      </c>
      <c r="D17" s="30">
        <f t="array" aca="1" ref="D17" ca="1">IFERROR(ROWS(_xlfn._xlws.FILTER(INDIRECT("'"&amp;D$15&amp;"'!A2:K100"),(INDIRECT("'"&amp;D$15&amp;"'!A2:A100")=$A17) * (INDIRECT("'"&amp;D$15&amp;"'!G2:G100")="Sim"))), 0)</f>
        <v>10</v>
      </c>
      <c r="E17" s="29">
        <f ca="1">D17/B3</f>
        <v>0.2</v>
      </c>
      <c r="F17" s="30">
        <f t="array" aca="1" ref="F17" ca="1">IFERROR(ROWS(_xlfn._xlws.FILTER(INDIRECT("'"&amp;F$15&amp;"'!A2:K100"),(INDIRECT("'"&amp;F$15&amp;"'!A2:A100")=$A17) * (INDIRECT("'"&amp;F$15&amp;"'!G2:G100")="Sim"))), 0)</f>
        <v>5</v>
      </c>
      <c r="G17" s="29">
        <f ca="1">F17/B4</f>
        <v>0.1111111111111111</v>
      </c>
    </row>
    <row r="18" spans="1:7">
      <c r="A18" s="5" t="s">
        <v>15</v>
      </c>
      <c r="B18" s="30">
        <f t="array" aca="1" ref="B18" ca="1">IFERROR(ROWS(_xlfn._xlws.FILTER(INDIRECT("'"&amp;B$15&amp;"'!A2:K100"),(INDIRECT("'"&amp;B$15&amp;"'!A2:A100")=$A18) * (INDIRECT("'"&amp;B$15&amp;"'!G2:G100")="Sim"))), 0)</f>
        <v>6</v>
      </c>
      <c r="C18" s="29">
        <f ca="1">B18/B2</f>
        <v>0.16216216216216217</v>
      </c>
      <c r="D18" s="30">
        <f t="array" aca="1" ref="D18" ca="1">IFERROR(ROWS(_xlfn._xlws.FILTER(INDIRECT("'"&amp;D$15&amp;"'!A2:K100"),(INDIRECT("'"&amp;D$15&amp;"'!A2:A100")=$A18) * (INDIRECT("'"&amp;D$15&amp;"'!G2:G100")="Sim"))), 0)</f>
        <v>5</v>
      </c>
      <c r="E18" s="29">
        <f ca="1">D18/B3</f>
        <v>0.1</v>
      </c>
      <c r="F18" s="30">
        <f t="array" aca="1" ref="F18" ca="1">IFERROR(ROWS(_xlfn._xlws.FILTER(INDIRECT("'"&amp;F$15&amp;"'!A2:K100"),(INDIRECT("'"&amp;F$15&amp;"'!A2:A100")=$A18) * (INDIRECT("'"&amp;F$15&amp;"'!G2:G100")="Sim"))), 0)</f>
        <v>5</v>
      </c>
      <c r="G18" s="29">
        <f ca="1">F18/B5</f>
        <v>3.787878787878788E-2</v>
      </c>
    </row>
    <row r="19" spans="1:7">
      <c r="A19" s="6" t="s">
        <v>16</v>
      </c>
      <c r="B19" s="30">
        <f t="array" aca="1" ref="B19" ca="1">IFERROR(ROWS(_xlfn._xlws.FILTER(INDIRECT("'"&amp;B$15&amp;"'!A2:K100"),(INDIRECT("'"&amp;B$15&amp;"'!A2:A100")=$A19) * (INDIRECT("'"&amp;B$15&amp;"'!G2:G100")="Sim"))), 0)</f>
        <v>0</v>
      </c>
      <c r="C19" s="29">
        <f ca="1">B19/B2</f>
        <v>0</v>
      </c>
      <c r="D19" s="30">
        <f t="array" aca="1" ref="D19" ca="1">IFERROR(ROWS(_xlfn._xlws.FILTER(INDIRECT("'"&amp;D$15&amp;"'!A2:K100"),(INDIRECT("'"&amp;D$15&amp;"'!A2:A100")=$A19) * (INDIRECT("'"&amp;D$15&amp;"'!G2:G100")="Sim"))), 0)</f>
        <v>0</v>
      </c>
      <c r="E19" s="29">
        <f ca="1">D19/B3</f>
        <v>0</v>
      </c>
      <c r="F19" s="30">
        <f t="array" aca="1" ref="F19" ca="1">IFERROR(ROWS(_xlfn._xlws.FILTER(INDIRECT("'"&amp;F$15&amp;"'!A2:K100"),(INDIRECT("'"&amp;F$15&amp;"'!A2:A100")=$A19) * (INDIRECT("'"&amp;F$15&amp;"'!G2:G100")="Sim"))), 0)</f>
        <v>0</v>
      </c>
      <c r="G19" s="29">
        <f ca="1">F19/B5</f>
        <v>0</v>
      </c>
    </row>
    <row r="20" spans="1:7">
      <c r="A20" s="7" t="s">
        <v>17</v>
      </c>
      <c r="B20" s="30">
        <f t="array" aca="1" ref="B20" ca="1">IFERROR(ROWS(_xlfn._xlws.FILTER(INDIRECT("'"&amp;B$15&amp;"'!A2:K100"),(INDIRECT("'"&amp;B$15&amp;"'!A2:A100")=$A20) * (INDIRECT("'"&amp;B$15&amp;"'!G2:G100")="Sim"))), 0)</f>
        <v>5</v>
      </c>
      <c r="C20" s="29">
        <f ca="1">B20/B2</f>
        <v>0.13513513513513514</v>
      </c>
      <c r="D20" s="30">
        <f t="array" aca="1" ref="D20" ca="1">IFERROR(ROWS(_xlfn._xlws.FILTER(INDIRECT("'"&amp;D$15&amp;"'!A2:K100"),(INDIRECT("'"&amp;D$15&amp;"'!A2:A100")=$A20) * (INDIRECT("'"&amp;D$15&amp;"'!G2:G100")="Sim"))), 0)</f>
        <v>6</v>
      </c>
      <c r="E20" s="29">
        <f ca="1">D20/B3</f>
        <v>0.12</v>
      </c>
      <c r="F20" s="30">
        <f t="array" aca="1" ref="F20" ca="1">IFERROR(ROWS(_xlfn._xlws.FILTER(INDIRECT("'"&amp;F$15&amp;"'!A2:K100"),(INDIRECT("'"&amp;F$15&amp;"'!A2:A100")=$A20) * (INDIRECT("'"&amp;F$15&amp;"'!G2:G100")="Sim"))), 0)</f>
        <v>6</v>
      </c>
      <c r="G20" s="29">
        <f ca="1">F20/B5</f>
        <v>4.5454545454545456E-2</v>
      </c>
    </row>
    <row r="21" spans="1:7">
      <c r="A21" s="8" t="s">
        <v>18</v>
      </c>
      <c r="B21" s="30">
        <f t="array" aca="1" ref="B21" ca="1">IFERROR(ROWS(_xlfn._xlws.FILTER(INDIRECT("'"&amp;B$15&amp;"'!A2:K100"),(INDIRECT("'"&amp;B$15&amp;"'!A2:A100")=$A21) * (INDIRECT("'"&amp;B$15&amp;"'!G2:G100")="Sim"))), 0)</f>
        <v>6</v>
      </c>
      <c r="C21" s="29">
        <f ca="1">B21/B2</f>
        <v>0.16216216216216217</v>
      </c>
      <c r="D21" s="30">
        <f t="array" aca="1" ref="D21" ca="1">IFERROR(ROWS(_xlfn._xlws.FILTER(INDIRECT("'"&amp;D$15&amp;"'!A2:K100"),(INDIRECT("'"&amp;D$15&amp;"'!A2:A100")=$A21) * (INDIRECT("'"&amp;D$15&amp;"'!G2:G100")="Sim"))), 0)</f>
        <v>5</v>
      </c>
      <c r="E21" s="29">
        <f ca="1">D21/B3</f>
        <v>0.1</v>
      </c>
      <c r="F21" s="30">
        <f t="array" aca="1" ref="F21" ca="1">IFERROR(ROWS(_xlfn._xlws.FILTER(INDIRECT("'"&amp;F$15&amp;"'!A2:K100"),(INDIRECT("'"&amp;F$15&amp;"'!A2:A100")=$A21) * (INDIRECT("'"&amp;F$15&amp;"'!G2:G100")="Sim"))), 0)</f>
        <v>5</v>
      </c>
      <c r="G21" s="29">
        <f ca="1">F21/B5</f>
        <v>3.787878787878788E-2</v>
      </c>
    </row>
    <row r="22" spans="1:7">
      <c r="A22" s="9" t="s">
        <v>5</v>
      </c>
      <c r="B22" s="31">
        <f ca="1">SUM(B17:B21)</f>
        <v>23</v>
      </c>
      <c r="C22" s="32">
        <f ca="1">SUM(C17:C21)</f>
        <v>0.62162162162162171</v>
      </c>
      <c r="D22" s="31">
        <f ca="1">SUM(D17:D21)</f>
        <v>26</v>
      </c>
      <c r="E22" s="32">
        <f ca="1">SUM(E17:E21)</f>
        <v>0.52</v>
      </c>
      <c r="F22" s="31">
        <f ca="1">SUM(F17:F21)</f>
        <v>21</v>
      </c>
      <c r="G22" s="32">
        <f ca="1">SUM(G17:G21)</f>
        <v>0.23232323232323229</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0" t="s">
        <v>10</v>
      </c>
      <c r="B1" s="11" t="s">
        <v>19</v>
      </c>
      <c r="C1" s="11" t="s">
        <v>20</v>
      </c>
      <c r="D1" s="11" t="s">
        <v>11</v>
      </c>
      <c r="E1" s="11" t="s">
        <v>12</v>
      </c>
      <c r="F1" s="11" t="s">
        <v>13</v>
      </c>
      <c r="H1" s="33" t="s">
        <v>10</v>
      </c>
      <c r="I1" s="11" t="s">
        <v>19</v>
      </c>
      <c r="J1" s="11" t="s">
        <v>20</v>
      </c>
      <c r="K1" s="11" t="s">
        <v>11</v>
      </c>
      <c r="L1" s="11" t="s">
        <v>12</v>
      </c>
      <c r="M1" s="11" t="s">
        <v>13</v>
      </c>
    </row>
    <row r="2" spans="1:13" ht="15.75" customHeight="1">
      <c r="A2" s="12" t="s">
        <v>15</v>
      </c>
      <c r="B2" s="30" t="s">
        <v>21</v>
      </c>
      <c r="C2" s="30">
        <v>1</v>
      </c>
      <c r="D2" s="13"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3"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3"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34" t="s">
        <v>17</v>
      </c>
      <c r="I2" s="35" t="s">
        <v>22</v>
      </c>
      <c r="J2" s="35">
        <v>2</v>
      </c>
      <c r="K2" s="13" t="str">
        <f t="array" aca="1" ref="K2" ca="1">IF(
    VLOOKUP(
        $H2,
        _xlfn._xlws.FILTER(
            INDIRECT("'"&amp;K$1&amp;"'!A2:E1000"), (INDIRECT("'"&amp;K$1&amp;"'!B2:B1000")=$I2) * (INDIRECT("'"&amp;K$1&amp;"'!C2:C1000")=$J2)
        ),
        5,
        FALSE
    )=0,
    "",
    VLOOKUP(
        $H2,
        _xlfn._xlws.FILTER(
            INDIRECT("'"&amp;K$1&amp;"'!A2:E1000"), (INDIRECT("'"&amp;K$1&amp;"'!B2:B1000")=$I2) * (INDIRECT("'"&amp;K$1&amp;"'!C2:C1000")=$J2)
        ),
        5,
        FALSE
    )
)</f>
        <v>Atrasado</v>
      </c>
      <c r="L2" s="13" t="str">
        <f t="array" aca="1" ref="L2" ca="1">IF(
    VLOOKUP(
        $H2,
        _xlfn._xlws.FILTER(
            INDIRECT("'"&amp;L$1&amp;"'!A2:E1000"), (INDIRECT("'"&amp;L$1&amp;"'!B2:B1000")=$I2) * (INDIRECT("'"&amp;L$1&amp;"'!C2:C1000")=$J2)
        ),
        5,
        FALSE
    )=0,
    "",
    VLOOKUP(
        $H2,
        _xlfn._xlws.FILTER(
            INDIRECT("'"&amp;L$1&amp;"'!A2:E1000"), (INDIRECT("'"&amp;L$1&amp;"'!B2:B1000")=$I2) * (INDIRECT("'"&amp;L$1&amp;"'!C2:C1000")=$J2)
        ),
        5,
        FALSE
    )
)</f>
        <v>Enviado</v>
      </c>
      <c r="M2" s="13"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2" t="s">
        <v>15</v>
      </c>
      <c r="B3" s="30" t="s">
        <v>23</v>
      </c>
      <c r="C3" s="30">
        <v>1</v>
      </c>
      <c r="D3" s="13"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3"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3"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H3" s="34" t="s">
        <v>17</v>
      </c>
      <c r="I3" s="35" t="s">
        <v>22</v>
      </c>
      <c r="J3" s="35">
        <v>3</v>
      </c>
      <c r="K3" s="13" t="str">
        <f t="array" aca="1" ref="K3" ca="1">IF(
    VLOOKUP(
        $H3,
        _xlfn._xlws.FILTER(
            INDIRECT("'"&amp;K$1&amp;"'!A2:E1000"), (INDIRECT("'"&amp;K$1&amp;"'!B2:B1000")=$I3) * (INDIRECT("'"&amp;K$1&amp;"'!C2:C1000")=$J3)
        ),
        5,
        FALSE
    )=0,
    "",
    VLOOKUP(
        $H3,
        _xlfn._xlws.FILTER(
            INDIRECT("'"&amp;K$1&amp;"'!A2:E1000"), (INDIRECT("'"&amp;K$1&amp;"'!B2:B1000")=$I3) * (INDIRECT("'"&amp;K$1&amp;"'!C2:C1000")=$J3)
        ),
        5,
        FALSE
    )
)</f>
        <v>Atrasado</v>
      </c>
      <c r="L3" s="13"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3"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2" t="s">
        <v>15</v>
      </c>
      <c r="B4" s="30" t="s">
        <v>24</v>
      </c>
      <c r="C4" s="30">
        <v>1</v>
      </c>
      <c r="D4" s="13"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3"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3"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34" t="s">
        <v>17</v>
      </c>
      <c r="I4" s="35" t="s">
        <v>22</v>
      </c>
      <c r="J4" s="35">
        <v>4</v>
      </c>
      <c r="K4" s="13" t="str">
        <f t="array" aca="1" ref="K4" ca="1">IF(
    VLOOKUP(
        $H4,
        _xlfn._xlws.FILTER(
            INDIRECT("'"&amp;K$1&amp;"'!A2:E1000"), (INDIRECT("'"&amp;K$1&amp;"'!B2:B1000")=$I4) * (INDIRECT("'"&amp;K$1&amp;"'!C2:C1000")=$J4)
        ),
        5,
        FALSE
    )=0,
    "",
    VLOOKUP(
        $H4,
        _xlfn._xlws.FILTER(
            INDIRECT("'"&amp;K$1&amp;"'!A2:E1000"), (INDIRECT("'"&amp;K$1&amp;"'!B2:B1000")=$I4) * (INDIRECT("'"&amp;K$1&amp;"'!C2:C1000")=$J4)
        ),
        5,
        FALSE
    )
)</f>
        <v>Atrasado</v>
      </c>
      <c r="L4" s="13"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3"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2" t="s">
        <v>15</v>
      </c>
      <c r="B5" s="30" t="s">
        <v>25</v>
      </c>
      <c r="C5" s="30">
        <v>1</v>
      </c>
      <c r="D5" s="13"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3"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3"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34" t="s">
        <v>17</v>
      </c>
      <c r="I5" s="35" t="s">
        <v>22</v>
      </c>
      <c r="J5" s="35">
        <v>5</v>
      </c>
      <c r="K5" s="13" t="str">
        <f t="array" aca="1" ref="K5" ca="1">IF(
    VLOOKUP(
        $H5,
        _xlfn._xlws.FILTER(
            INDIRECT("'"&amp;K$1&amp;"'!A2:E1000"), (INDIRECT("'"&amp;K$1&amp;"'!B2:B1000")=$I5) * (INDIRECT("'"&amp;K$1&amp;"'!C2:C1000")=$J5)
        ),
        5,
        FALSE
    )=0,
    "",
    VLOOKUP(
        $H5,
        _xlfn._xlws.FILTER(
            INDIRECT("'"&amp;K$1&amp;"'!A2:E1000"), (INDIRECT("'"&amp;K$1&amp;"'!B2:B1000")=$I5) * (INDIRECT("'"&amp;K$1&amp;"'!C2:C1000")=$J5)
        ),
        5,
        FALSE
    )
)</f>
        <v>Atrasado</v>
      </c>
      <c r="L5" s="13"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3"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2" t="s">
        <v>15</v>
      </c>
      <c r="B6" s="30" t="s">
        <v>26</v>
      </c>
      <c r="C6" s="30">
        <v>1</v>
      </c>
      <c r="D6" s="13"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3"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3"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34" t="s">
        <v>17</v>
      </c>
      <c r="I6" s="35" t="s">
        <v>22</v>
      </c>
      <c r="J6" s="35">
        <v>6</v>
      </c>
      <c r="K6" s="13" t="str">
        <f t="array" aca="1" ref="K6" ca="1">IF(
    VLOOKUP(
        $H6,
        _xlfn._xlws.FILTER(
            INDIRECT("'"&amp;K$1&amp;"'!A2:E1000"), (INDIRECT("'"&amp;K$1&amp;"'!B2:B1000")=$I6) * (INDIRECT("'"&amp;K$1&amp;"'!C2:C1000")=$J6)
        ),
        5,
        FALSE
    )=0,
    "",
    VLOOKUP(
        $H6,
        _xlfn._xlws.FILTER(
            INDIRECT("'"&amp;K$1&amp;"'!A2:E1000"), (INDIRECT("'"&amp;K$1&amp;"'!B2:B1000")=$I6) * (INDIRECT("'"&amp;K$1&amp;"'!C2:C1000")=$J6)
        ),
        5,
        FALSE
    )
)</f>
        <v>Atrasado</v>
      </c>
      <c r="L6" s="13"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3"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2" t="s">
        <v>15</v>
      </c>
      <c r="B7" s="30" t="s">
        <v>27</v>
      </c>
      <c r="C7" s="30">
        <v>1</v>
      </c>
      <c r="D7" s="13"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3"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3"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34" t="s">
        <v>17</v>
      </c>
      <c r="I7" s="35" t="s">
        <v>22</v>
      </c>
      <c r="J7" s="35">
        <v>7</v>
      </c>
      <c r="K7" s="13" t="str">
        <f t="array" aca="1" ref="K7" ca="1">IF(
    VLOOKUP(
        $H7,
        _xlfn._xlws.FILTER(
            INDIRECT("'"&amp;K$1&amp;"'!A2:E1000"), (INDIRECT("'"&amp;K$1&amp;"'!B2:B1000")=$I7) * (INDIRECT("'"&amp;K$1&amp;"'!C2:C1000")=$J7)
        ),
        5,
        FALSE
    )=0,
    "",
    VLOOKUP(
        $H7,
        _xlfn._xlws.FILTER(
            INDIRECT("'"&amp;K$1&amp;"'!A2:E1000"), (INDIRECT("'"&amp;K$1&amp;"'!B2:B1000")=$I7) * (INDIRECT("'"&amp;K$1&amp;"'!C2:C1000")=$J7)
        ),
        5,
        FALSE
    )
)</f>
        <v>Atrasado</v>
      </c>
      <c r="L7" s="13"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3"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2" t="s">
        <v>15</v>
      </c>
      <c r="B8" s="30" t="s">
        <v>28</v>
      </c>
      <c r="C8" s="30">
        <v>1</v>
      </c>
      <c r="D8" s="13"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3"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3"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34" t="s">
        <v>17</v>
      </c>
      <c r="I8" s="35" t="s">
        <v>22</v>
      </c>
      <c r="J8" s="35">
        <v>8</v>
      </c>
      <c r="K8" s="13" t="str">
        <f t="array" aca="1" ref="K8" ca="1">IF(
    VLOOKUP(
        $H8,
        _xlfn._xlws.FILTER(
            INDIRECT("'"&amp;K$1&amp;"'!A2:E1000"), (INDIRECT("'"&amp;K$1&amp;"'!B2:B1000")=$I8) * (INDIRECT("'"&amp;K$1&amp;"'!C2:C1000")=$J8)
        ),
        5,
        FALSE
    )=0,
    "",
    VLOOKUP(
        $H8,
        _xlfn._xlws.FILTER(
            INDIRECT("'"&amp;K$1&amp;"'!A2:E1000"), (INDIRECT("'"&amp;K$1&amp;"'!B2:B1000")=$I8) * (INDIRECT("'"&amp;K$1&amp;"'!C2:C1000")=$J8)
        ),
        5,
        FALSE
    )
)</f>
        <v>Atrasado</v>
      </c>
      <c r="L8" s="13"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3"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2" t="s">
        <v>15</v>
      </c>
      <c r="B9" s="30" t="s">
        <v>29</v>
      </c>
      <c r="C9" s="30">
        <v>1</v>
      </c>
      <c r="D9" s="13" t="str">
        <f t="array" aca="1" ref="D9" ca="1">IF(
    VLOOKUP(
        $A9,
        _xlfn._xlws.FILTER(
            INDIRECT("'"&amp;D$1&amp;"'!A2:E1000"), (INDIRECT("'"&amp;D$1&amp;"'!B2:B1000")=$B9) * (INDIRECT("'"&amp;D$1&amp;"'!C2:C1000")=$C9)
        ),
        5,
        FALSE
    )=0,
    "",
    VLOOKUP(
        $A9,
        _xlfn._xlws.FILTER(
            INDIRECT("'"&amp;D$1&amp;"'!A2:E1000"), (INDIRECT("'"&amp;D$1&amp;"'!B2:B1000")=$B9) * (INDIRECT("'"&amp;D$1&amp;"'!C2:C1000")=$C9)
        ),
        5,
        FALSE
    )
)</f>
        <v>Atrasado</v>
      </c>
      <c r="E9" s="13" t="str">
        <f t="array" aca="1" ref="E9" ca="1">IF(
    VLOOKUP(
        $A9,
        _xlfn._xlws.FILTER(
            INDIRECT("'"&amp;E$1&amp;"'!A2:E1000"), (INDIRECT("'"&amp;E$1&amp;"'!B2:B1000")=$B9) * (INDIRECT("'"&amp;E$1&amp;"'!C2:C1000")=$C9)
        ),
        5,
        FALSE
    )=0,
    "",
    VLOOKUP(
        $A9,
        _xlfn._xlws.FILTER(
            INDIRECT("'"&amp;E$1&amp;"'!A2:E1000"), (INDIRECT("'"&amp;E$1&amp;"'!B2:B1000")=$B9) * (INDIRECT("'"&amp;E$1&amp;"'!C2:C1000")=$C9)
        ),
        5,
        FALSE
    )
)</f>
        <v>Atrasado</v>
      </c>
      <c r="F9" s="13" t="str">
        <f t="array" aca="1" ref="F9" ca="1">IF(
    VLOOKUP(
        $A9,
        _xlfn._xlws.FILTER(
            INDIRECT("'"&amp;F$1&amp;"'!A2:E1000"), (INDIRECT("'"&amp;F$1&amp;"'!B2:B1000")=$B9) * (INDIRECT("'"&amp;F$1&amp;"'!C2:C1000")=$C9)
        ),
        5,
        FALSE
    )=0,
    "",
    VLOOKUP(
        $A9,
        _xlfn._xlws.FILTER(
            INDIRECT("'"&amp;F$1&amp;"'!A2:E1000"), (INDIRECT("'"&amp;F$1&amp;"'!B2:B1000")=$B9) * (INDIRECT("'"&amp;F$1&amp;"'!C2:C1000")=$C9)
        ),
        5,
        FALSE
    )
)</f>
        <v>Atrasado</v>
      </c>
      <c r="H9" s="34" t="s">
        <v>17</v>
      </c>
      <c r="I9" s="35" t="s">
        <v>22</v>
      </c>
      <c r="J9" s="35">
        <v>9</v>
      </c>
      <c r="K9" s="13" t="str">
        <f t="array" aca="1" ref="K9" ca="1">IF(
    VLOOKUP(
        $H9,
        _xlfn._xlws.FILTER(
            INDIRECT("'"&amp;K$1&amp;"'!A2:E1000"), (INDIRECT("'"&amp;K$1&amp;"'!B2:B1000")=$I9) * (INDIRECT("'"&amp;K$1&amp;"'!C2:C1000")=$J9)
        ),
        5,
        FALSE
    )=0,
    "",
    VLOOKUP(
        $H9,
        _xlfn._xlws.FILTER(
            INDIRECT("'"&amp;K$1&amp;"'!A2:E1000"), (INDIRECT("'"&amp;K$1&amp;"'!B2:B1000")=$I9) * (INDIRECT("'"&amp;K$1&amp;"'!C2:C1000")=$J9)
        ),
        5,
        FALSE
    )
)</f>
        <v>Atrasado</v>
      </c>
      <c r="L9" s="13" t="str">
        <f t="array" aca="1" ref="L9" ca="1">IF(
    VLOOKUP(
        $H9,
        _xlfn._xlws.FILTER(
            INDIRECT("'"&amp;L$1&amp;"'!A2:E1000"), (INDIRECT("'"&amp;L$1&amp;"'!B2:B1000")=$I9) * (INDIRECT("'"&amp;L$1&amp;"'!C2:C1000")=$J9)
        ),
        5,
        FALSE
    )=0,
    "",
    VLOOKUP(
        $H9,
        _xlfn._xlws.FILTER(
            INDIRECT("'"&amp;L$1&amp;"'!A2:E1000"), (INDIRECT("'"&amp;L$1&amp;"'!B2:B1000")=$I9) * (INDIRECT("'"&amp;L$1&amp;"'!C2:C1000")=$J9)
        ),
        5,
        FALSE
    )
)</f>
        <v>Enviado</v>
      </c>
      <c r="M9" s="13" t="str">
        <f t="array" aca="1" ref="M9" ca="1">IF(
    VLOOKUP(
        $H9,
        _xlfn._xlws.FILTER(
            INDIRECT("'"&amp;M$1&amp;"'!A2:E1000"), (INDIRECT("'"&amp;M$1&amp;"'!B2:B1000")=$I9) * (INDIRECT("'"&amp;M$1&amp;"'!C2:C1000")=$J9)
        ),
        5,
        FALSE
    )=0,
    "",
    VLOOKUP(
        $H9,
        _xlfn._xlws.FILTER(
            INDIRECT("'"&amp;M$1&amp;"'!A2:E1000"), (INDIRECT("'"&amp;M$1&amp;"'!B2:B1000")=$I9) * (INDIRECT("'"&amp;M$1&amp;"'!C2:C1000")=$J9)
        ),
        5,
        FALSE
    )
)</f>
        <v>Atrasado</v>
      </c>
    </row>
    <row r="10" spans="1:13">
      <c r="A10" s="12" t="s">
        <v>15</v>
      </c>
      <c r="B10" s="30" t="s">
        <v>30</v>
      </c>
      <c r="C10" s="30">
        <v>1</v>
      </c>
      <c r="D10" s="13"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3"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3"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34" t="s">
        <v>17</v>
      </c>
      <c r="I10" s="35" t="s">
        <v>31</v>
      </c>
      <c r="J10" s="35">
        <v>1</v>
      </c>
      <c r="K10" s="13"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3"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3"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2" t="s">
        <v>15</v>
      </c>
      <c r="B11" s="30" t="s">
        <v>32</v>
      </c>
      <c r="C11" s="30">
        <v>1</v>
      </c>
      <c r="D11" s="13"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3"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3"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34" t="s">
        <v>17</v>
      </c>
      <c r="I11" s="35" t="s">
        <v>33</v>
      </c>
      <c r="J11" s="35">
        <v>1</v>
      </c>
      <c r="K11" s="13"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3"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3"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2" t="s">
        <v>15</v>
      </c>
      <c r="B12" s="30" t="s">
        <v>34</v>
      </c>
      <c r="C12" s="30">
        <v>1</v>
      </c>
      <c r="D12" s="13" t="str">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13"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13"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H12" s="34" t="s">
        <v>17</v>
      </c>
      <c r="I12" s="35" t="s">
        <v>35</v>
      </c>
      <c r="J12" s="35">
        <v>1</v>
      </c>
      <c r="K12" s="13" t="str">
        <f t="array" aca="1" ref="K12" ca="1">IF(
    VLOOKUP(
        $H12,
        _xlfn._xlws.FILTER(
            INDIRECT("'"&amp;K$1&amp;"'!A2:E1000"), (INDIRECT("'"&amp;K$1&amp;"'!B2:B1000")=$I12) * (INDIRECT("'"&amp;K$1&amp;"'!C2:C1000")=$J12)
        ),
        5,
        FALSE
    )=0,
    "",
    VLOOKUP(
        $H12,
        _xlfn._xlws.FILTER(
            INDIRECT("'"&amp;K$1&amp;"'!A2:E1000"), (INDIRECT("'"&amp;K$1&amp;"'!B2:B1000")=$I12) * (INDIRECT("'"&amp;K$1&amp;"'!C2:C1000")=$J12)
        ),
        5,
        FALSE
    )
)</f>
        <v>Enviado</v>
      </c>
      <c r="L12" s="13" t="str">
        <f t="array" aca="1" ref="L12" ca="1">IF(
    VLOOKUP(
        $H12,
        _xlfn._xlws.FILTER(
            INDIRECT("'"&amp;L$1&amp;"'!A2:E1000"), (INDIRECT("'"&amp;L$1&amp;"'!B2:B1000")=$I12) * (INDIRECT("'"&amp;L$1&amp;"'!C2:C1000")=$J12)
        ),
        5,
        FALSE
    )=0,
    "",
    VLOOKUP(
        $H12,
        _xlfn._xlws.FILTER(
            INDIRECT("'"&amp;L$1&amp;"'!A2:E1000"), (INDIRECT("'"&amp;L$1&amp;"'!B2:B1000")=$I12) * (INDIRECT("'"&amp;L$1&amp;"'!C2:C1000")=$J12)
        ),
        5,
        FALSE
    )
)</f>
        <v>Atrasado</v>
      </c>
      <c r="M12" s="13" t="str">
        <f t="array" aca="1" ref="M12" ca="1">IF(
    VLOOKUP(
        $H12,
        _xlfn._xlws.FILTER(
            INDIRECT("'"&amp;M$1&amp;"'!A2:E1000"), (INDIRECT("'"&amp;M$1&amp;"'!B2:B1000")=$I12) * (INDIRECT("'"&amp;M$1&amp;"'!C2:C1000")=$J12)
        ),
        5,
        FALSE
    )=0,
    "",
    VLOOKUP(
        $H12,
        _xlfn._xlws.FILTER(
            INDIRECT("'"&amp;M$1&amp;"'!A2:E1000"), (INDIRECT("'"&amp;M$1&amp;"'!B2:B1000")=$I12) * (INDIRECT("'"&amp;M$1&amp;"'!C2:C1000")=$J12)
        ),
        5,
        FALSE
    )
)</f>
        <v>Atrasado</v>
      </c>
    </row>
    <row r="13" spans="1:13">
      <c r="A13" s="12" t="s">
        <v>15</v>
      </c>
      <c r="B13" s="30" t="s">
        <v>36</v>
      </c>
      <c r="C13" s="30">
        <v>1</v>
      </c>
      <c r="D13" s="13"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3"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3"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34" t="s">
        <v>17</v>
      </c>
      <c r="I13" s="35" t="s">
        <v>37</v>
      </c>
      <c r="J13" s="35">
        <v>1</v>
      </c>
      <c r="K13" s="13"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3"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3"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2" t="s">
        <v>15</v>
      </c>
      <c r="B14" s="30" t="s">
        <v>38</v>
      </c>
      <c r="C14" s="30">
        <v>1</v>
      </c>
      <c r="D14" s="13" t="str">
        <f t="array" aca="1" ref="D14" ca="1">IF(
    VLOOKUP(
        $A14,
        _xlfn._xlws.FILTER(
            INDIRECT("'"&amp;D$1&amp;"'!A2:E1000"), (INDIRECT("'"&amp;D$1&amp;"'!B2:B1000")=$B14) * (INDIRECT("'"&amp;D$1&amp;"'!C2:C1000")=$C14)
        ),
        5,
        FALSE
    )=0,
    "",
    VLOOKUP(
        $A14,
        _xlfn._xlws.FILTER(
            INDIRECT("'"&amp;D$1&amp;"'!A2:E1000"), (INDIRECT("'"&amp;D$1&amp;"'!B2:B1000")=$B14) * (INDIRECT("'"&amp;D$1&amp;"'!C2:C1000")=$C14)
        ),
        5,
        FALSE
    )
)</f>
        <v>Duplicado</v>
      </c>
      <c r="E14" s="13" t="str">
        <f t="array" aca="1" ref="E14" ca="1">IF(
    VLOOKUP(
        $A14,
        _xlfn._xlws.FILTER(
            INDIRECT("'"&amp;E$1&amp;"'!A2:E1000"), (INDIRECT("'"&amp;E$1&amp;"'!B2:B1000")=$B14) * (INDIRECT("'"&amp;E$1&amp;"'!C2:C1000")=$C14)
        ),
        5,
        FALSE
    )=0,
    "",
    VLOOKUP(
        $A14,
        _xlfn._xlws.FILTER(
            INDIRECT("'"&amp;E$1&amp;"'!A2:E1000"), (INDIRECT("'"&amp;E$1&amp;"'!B2:B1000")=$B14) * (INDIRECT("'"&amp;E$1&amp;"'!C2:C1000")=$C14)
        ),
        5,
        FALSE
    )
)</f>
        <v>Duplicado</v>
      </c>
      <c r="F14" s="13" t="str">
        <f t="array" aca="1" ref="F14" ca="1">IF(
    VLOOKUP(
        $A14,
        _xlfn._xlws.FILTER(
            INDIRECT("'"&amp;F$1&amp;"'!A2:E1000"), (INDIRECT("'"&amp;F$1&amp;"'!B2:B1000")=$B14) * (INDIRECT("'"&amp;F$1&amp;"'!C2:C1000")=$C14)
        ),
        5,
        FALSE
    )=0,
    "",
    VLOOKUP(
        $A14,
        _xlfn._xlws.FILTER(
            INDIRECT("'"&amp;F$1&amp;"'!A2:E1000"), (INDIRECT("'"&amp;F$1&amp;"'!B2:B1000")=$B14) * (INDIRECT("'"&amp;F$1&amp;"'!C2:C1000")=$C14)
        ),
        5,
        FALSE
    )
)</f>
        <v>Duplicado</v>
      </c>
      <c r="H14" s="34" t="s">
        <v>17</v>
      </c>
      <c r="I14" s="35" t="s">
        <v>39</v>
      </c>
      <c r="J14" s="35">
        <v>1</v>
      </c>
      <c r="K14" s="13"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3"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3"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2" t="s">
        <v>15</v>
      </c>
      <c r="B15" s="30" t="s">
        <v>40</v>
      </c>
      <c r="C15" s="30">
        <v>1</v>
      </c>
      <c r="D15" s="13"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13"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3" t="str">
        <f t="array" aca="1" ref="F15" ca="1">IF(
    VLOOKUP(
        $A15,
        _xlfn._xlws.FILTER(
            INDIRECT("'"&amp;F$1&amp;"'!A2:E1000"), (INDIRECT("'"&amp;F$1&amp;"'!B2:B1000")=$B15) * (INDIRECT("'"&amp;F$1&amp;"'!C2:C1000")=$C15)
        ),
        5,
        FALSE
    )=0,
    "",
    VLOOKUP(
        $A15,
        _xlfn._xlws.FILTER(
            INDIRECT("'"&amp;F$1&amp;"'!A2:E1000"), (INDIRECT("'"&amp;F$1&amp;"'!B2:B1000")=$B15) * (INDIRECT("'"&amp;F$1&amp;"'!C2:C1000")=$C15)
        ),
        5,
        FALSE
    )
)</f>
        <v>Duplicado</v>
      </c>
    </row>
    <row r="17" spans="1:13" ht="15.75" customHeight="1">
      <c r="A17" s="36" t="s">
        <v>10</v>
      </c>
      <c r="B17" s="11" t="s">
        <v>19</v>
      </c>
      <c r="C17" s="11" t="s">
        <v>20</v>
      </c>
      <c r="D17" s="11" t="s">
        <v>11</v>
      </c>
      <c r="E17" s="11" t="s">
        <v>12</v>
      </c>
      <c r="F17" s="11" t="s">
        <v>13</v>
      </c>
      <c r="H17" s="37" t="s">
        <v>10</v>
      </c>
      <c r="I17" s="11" t="s">
        <v>19</v>
      </c>
      <c r="J17" s="11" t="s">
        <v>20</v>
      </c>
      <c r="K17" s="11" t="s">
        <v>11</v>
      </c>
      <c r="L17" s="11" t="s">
        <v>12</v>
      </c>
      <c r="M17" s="11" t="s">
        <v>13</v>
      </c>
    </row>
    <row r="18" spans="1:13">
      <c r="A18" s="38" t="s">
        <v>14</v>
      </c>
      <c r="B18" s="30" t="s">
        <v>41</v>
      </c>
      <c r="C18" s="30">
        <v>1</v>
      </c>
      <c r="D18" s="13"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3"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3"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39" t="s">
        <v>18</v>
      </c>
      <c r="I18" s="35" t="s">
        <v>42</v>
      </c>
      <c r="J18" s="35">
        <v>1</v>
      </c>
      <c r="K18" s="13"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3" t="str">
        <f t="array" aca="1" ref="L18" ca="1">IF(
    VLOOKUP(
        $H18,
        _xlfn._xlws.FILTER(
            INDIRECT("'"&amp;L$1&amp;"'!A2:E1000"), (INDIRECT("'"&amp;L$1&amp;"'!B2:B1000")=$I18) * (INDIRECT("'"&amp;L$1&amp;"'!C2:C1000")=$J18)
        ),
        5,
        FALSE
    )=0,
    "",
    VLOOKUP(
        $H18,
        _xlfn._xlws.FILTER(
            INDIRECT("'"&amp;L$1&amp;"'!A2:E1000"), (INDIRECT("'"&amp;L$1&amp;"'!B2:B1000")=$I18) * (INDIRECT("'"&amp;L$1&amp;"'!C2:C1000")=$J18)
        ),
        5,
        FALSE
    )
)</f>
        <v>Atrasado</v>
      </c>
      <c r="M18" s="13" t="str">
        <f t="array" aca="1" ref="M18" ca="1">IF(
    VLOOKUP(
        $H18,
        _xlfn._xlws.FILTER(
            INDIRECT("'"&amp;M$1&amp;"'!A2:E1000"), (INDIRECT("'"&amp;M$1&amp;"'!B2:B1000")=$I18) * (INDIRECT("'"&amp;M$1&amp;"'!C2:C1000")=$J18)
        ),
        5,
        FALSE
    )=0,
    "",
    VLOOKUP(
        $H18,
        _xlfn._xlws.FILTER(
            INDIRECT("'"&amp;M$1&amp;"'!A2:E1000"), (INDIRECT("'"&amp;M$1&amp;"'!B2:B1000")=$I18) * (INDIRECT("'"&amp;M$1&amp;"'!C2:C1000")=$J18)
        ),
        5,
        FALSE
    )
)</f>
        <v>Atrasado</v>
      </c>
    </row>
    <row r="19" spans="1:13">
      <c r="A19" s="38" t="s">
        <v>14</v>
      </c>
      <c r="B19" s="30" t="s">
        <v>43</v>
      </c>
      <c r="C19" s="30">
        <v>1</v>
      </c>
      <c r="D19" s="13"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3"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3"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39" t="s">
        <v>18</v>
      </c>
      <c r="I19" s="35" t="s">
        <v>44</v>
      </c>
      <c r="J19" s="35">
        <v>1</v>
      </c>
      <c r="K19" s="13"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3"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3"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38" t="s">
        <v>14</v>
      </c>
      <c r="B20" s="30" t="s">
        <v>45</v>
      </c>
      <c r="C20" s="30">
        <v>1</v>
      </c>
      <c r="D20" s="13"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3"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3"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39" t="s">
        <v>18</v>
      </c>
      <c r="I20" s="35" t="s">
        <v>46</v>
      </c>
      <c r="J20" s="35">
        <v>1</v>
      </c>
      <c r="K20" s="13" t="str">
        <f t="array" aca="1" ref="K20" ca="1">IF(
    VLOOKUP(
        $H20,
        _xlfn._xlws.FILTER(
            INDIRECT("'"&amp;K$1&amp;"'!A2:E1000"), (INDIRECT("'"&amp;K$1&amp;"'!B2:B1000")=$I20) * (INDIRECT("'"&amp;K$1&amp;"'!C2:C1000")=$J20)
        ),
        5,
        FALSE
    )=0,
    "",
    VLOOKUP(
        $H20,
        _xlfn._xlws.FILTER(
            INDIRECT("'"&amp;K$1&amp;"'!A2:E1000"), (INDIRECT("'"&amp;K$1&amp;"'!B2:B1000")=$I20) * (INDIRECT("'"&amp;K$1&amp;"'!C2:C1000")=$J20)
        ),
        5,
        FALSE
    )
)</f>
        <v>Atrasado</v>
      </c>
      <c r="L20" s="13"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13" t="str">
        <f t="array" aca="1" ref="M20" ca="1">IF(
    VLOOKUP(
        $H20,
        _xlfn._xlws.FILTER(
            INDIRECT("'"&amp;M$1&amp;"'!A2:E1000"), (INDIRECT("'"&amp;M$1&amp;"'!B2:B1000")=$I20) * (INDIRECT("'"&amp;M$1&amp;"'!C2:C1000")=$J20)
        ),
        5,
        FALSE
    )=0,
    "",
    VLOOKUP(
        $H20,
        _xlfn._xlws.FILTER(
            INDIRECT("'"&amp;M$1&amp;"'!A2:E1000"), (INDIRECT("'"&amp;M$1&amp;"'!B2:B1000")=$I20) * (INDIRECT("'"&amp;M$1&amp;"'!C2:C1000")=$J20)
        ),
        5,
        FALSE
    )
)</f>
        <v>Atrasado</v>
      </c>
    </row>
    <row r="21" spans="1:13">
      <c r="A21" s="38" t="s">
        <v>14</v>
      </c>
      <c r="B21" s="30" t="s">
        <v>47</v>
      </c>
      <c r="C21" s="30">
        <v>1</v>
      </c>
      <c r="D21" s="13"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3"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3"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39" t="s">
        <v>18</v>
      </c>
      <c r="I21" s="35" t="s">
        <v>48</v>
      </c>
      <c r="J21" s="35">
        <v>1</v>
      </c>
      <c r="K21" s="13"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3"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3"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38" t="s">
        <v>14</v>
      </c>
      <c r="B22" s="30" t="s">
        <v>49</v>
      </c>
      <c r="C22" s="30">
        <v>1</v>
      </c>
      <c r="D22" s="13"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3"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3"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39" t="s">
        <v>18</v>
      </c>
      <c r="I22" s="35" t="s">
        <v>50</v>
      </c>
      <c r="J22" s="35">
        <v>1</v>
      </c>
      <c r="K22" s="13"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3"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3"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38" t="s">
        <v>14</v>
      </c>
      <c r="B23" s="30" t="s">
        <v>51</v>
      </c>
      <c r="C23" s="30">
        <v>1</v>
      </c>
      <c r="D23" s="13" t="str">
        <f t="array" aca="1" ref="D23" ca="1">IF(
    VLOOKUP(
        $A23,
        _xlfn._xlws.FILTER(
            INDIRECT("'"&amp;D$1&amp;"'!A2:E1000"), (INDIRECT("'"&amp;D$1&amp;"'!B2:B1000")=$B23) * (INDIRECT("'"&amp;D$1&amp;"'!C2:C1000")=$C23)
        ),
        5,
        FALSE
    )=0,
    "",
    VLOOKUP(
        $A23,
        _xlfn._xlws.FILTER(
            INDIRECT("'"&amp;D$1&amp;"'!A2:E1000"), (INDIRECT("'"&amp;D$1&amp;"'!B2:B1000")=$B23) * (INDIRECT("'"&amp;D$1&amp;"'!C2:C1000")=$C23)
        ),
        5,
        FALSE
    )
)</f>
        <v>Atrasado</v>
      </c>
      <c r="E23" s="13"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3"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39" t="s">
        <v>18</v>
      </c>
      <c r="I23" s="35" t="s">
        <v>50</v>
      </c>
      <c r="J23" s="35">
        <v>2</v>
      </c>
      <c r="K23" s="13"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3"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3"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38" t="s">
        <v>14</v>
      </c>
      <c r="B24" s="30" t="s">
        <v>52</v>
      </c>
      <c r="C24" s="30">
        <v>1</v>
      </c>
      <c r="D24" s="13"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3"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3"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39" t="s">
        <v>18</v>
      </c>
      <c r="I24" s="35" t="s">
        <v>53</v>
      </c>
      <c r="J24" s="35">
        <v>1</v>
      </c>
      <c r="K24" s="13"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3"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3"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38" t="s">
        <v>14</v>
      </c>
      <c r="B25" s="30" t="s">
        <v>54</v>
      </c>
      <c r="C25" s="30">
        <v>1</v>
      </c>
      <c r="D25" s="13"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3"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3"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39" t="s">
        <v>18</v>
      </c>
      <c r="I25" s="35" t="s">
        <v>55</v>
      </c>
      <c r="J25" s="35">
        <v>1</v>
      </c>
      <c r="K25" s="13"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3"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3"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38" t="s">
        <v>14</v>
      </c>
      <c r="B26" s="30" t="s">
        <v>56</v>
      </c>
      <c r="C26" s="30">
        <v>1</v>
      </c>
      <c r="D26" s="13"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3"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3"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39" t="s">
        <v>18</v>
      </c>
      <c r="I26" s="35" t="s">
        <v>57</v>
      </c>
      <c r="J26" s="35">
        <v>1</v>
      </c>
      <c r="K26" s="13"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3"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3"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38" t="s">
        <v>14</v>
      </c>
      <c r="B27" s="30" t="s">
        <v>58</v>
      </c>
      <c r="C27" s="30">
        <v>1</v>
      </c>
      <c r="D27" s="13"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3"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3"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39" t="s">
        <v>18</v>
      </c>
      <c r="I27" s="35" t="s">
        <v>59</v>
      </c>
      <c r="J27" s="35">
        <v>1</v>
      </c>
      <c r="K27" s="13"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3"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3"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38" t="s">
        <v>14</v>
      </c>
      <c r="B28" s="30" t="s">
        <v>60</v>
      </c>
      <c r="C28" s="30">
        <v>1</v>
      </c>
      <c r="D28" s="13"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3"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3"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39" t="s">
        <v>18</v>
      </c>
      <c r="I28" s="35" t="s">
        <v>61</v>
      </c>
      <c r="J28" s="35">
        <v>1</v>
      </c>
      <c r="K28" s="13"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3"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3"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38" t="s">
        <v>14</v>
      </c>
      <c r="B29" s="30" t="s">
        <v>62</v>
      </c>
      <c r="C29" s="30">
        <v>1</v>
      </c>
      <c r="D29" s="13"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3"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3"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39" t="s">
        <v>18</v>
      </c>
      <c r="I29" s="35" t="s">
        <v>63</v>
      </c>
      <c r="J29" s="35">
        <v>1</v>
      </c>
      <c r="K29" s="13"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3"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3"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38" t="s">
        <v>14</v>
      </c>
      <c r="B30" s="30" t="s">
        <v>64</v>
      </c>
      <c r="C30" s="30">
        <v>1</v>
      </c>
      <c r="D30" s="13"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3"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3"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39" t="s">
        <v>18</v>
      </c>
      <c r="I30" s="35" t="s">
        <v>65</v>
      </c>
      <c r="J30" s="35">
        <v>1</v>
      </c>
      <c r="K30" s="13"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3"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3"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38" t="s">
        <v>14</v>
      </c>
      <c r="B31" s="30" t="s">
        <v>66</v>
      </c>
      <c r="C31" s="30">
        <v>1</v>
      </c>
      <c r="D31" s="13"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3"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3"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39" t="s">
        <v>18</v>
      </c>
      <c r="I31" s="35" t="s">
        <v>67</v>
      </c>
      <c r="J31" s="35">
        <v>1</v>
      </c>
      <c r="K31" s="13"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3"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3"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0" t="s">
        <v>10</v>
      </c>
      <c r="B33" s="11" t="s">
        <v>19</v>
      </c>
      <c r="C33" s="11" t="s">
        <v>20</v>
      </c>
      <c r="D33" s="11" t="s">
        <v>11</v>
      </c>
      <c r="E33" s="11" t="s">
        <v>12</v>
      </c>
      <c r="F33" s="11" t="s">
        <v>13</v>
      </c>
    </row>
    <row r="34" spans="1:6">
      <c r="A34" s="40" t="s">
        <v>16</v>
      </c>
      <c r="B34" s="30" t="s">
        <v>68</v>
      </c>
      <c r="C34" s="30">
        <v>1</v>
      </c>
      <c r="D34" s="13"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3"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3"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0" t="s">
        <v>16</v>
      </c>
      <c r="B35" s="30" t="s">
        <v>69</v>
      </c>
      <c r="C35" s="30">
        <v>1</v>
      </c>
      <c r="D35" s="13"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3"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3"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0" t="s">
        <v>16</v>
      </c>
      <c r="B36" s="30" t="s">
        <v>69</v>
      </c>
      <c r="C36" s="30">
        <v>2</v>
      </c>
      <c r="D36" s="13"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3"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3"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0" t="s">
        <v>16</v>
      </c>
      <c r="B37" s="30" t="s">
        <v>69</v>
      </c>
      <c r="C37" s="30">
        <v>3</v>
      </c>
      <c r="D37" s="13"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3"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3"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0" t="s">
        <v>16</v>
      </c>
      <c r="B38" s="30" t="s">
        <v>69</v>
      </c>
      <c r="C38" s="30">
        <v>4</v>
      </c>
      <c r="D38" s="13"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3"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3"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0" t="s">
        <v>16</v>
      </c>
      <c r="B39" s="30" t="s">
        <v>69</v>
      </c>
      <c r="C39" s="30">
        <v>5</v>
      </c>
      <c r="D39" s="13"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3"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3"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0" t="s">
        <v>16</v>
      </c>
      <c r="B40" s="30" t="s">
        <v>69</v>
      </c>
      <c r="C40" s="30">
        <v>6</v>
      </c>
      <c r="D40" s="13"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3"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3"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0" t="s">
        <v>16</v>
      </c>
      <c r="B41" s="30" t="s">
        <v>70</v>
      </c>
      <c r="C41" s="30">
        <v>1</v>
      </c>
      <c r="D41" s="13"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3"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3"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0" t="s">
        <v>16</v>
      </c>
      <c r="B42" s="30" t="s">
        <v>71</v>
      </c>
      <c r="C42" s="30">
        <v>1</v>
      </c>
      <c r="D42" s="13"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3"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3"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0" t="s">
        <v>16</v>
      </c>
      <c r="B43" s="30" t="s">
        <v>72</v>
      </c>
      <c r="C43" s="30">
        <v>1</v>
      </c>
      <c r="D43" s="13"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3"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3"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40" t="s">
        <v>16</v>
      </c>
      <c r="B44" s="30" t="s">
        <v>73</v>
      </c>
      <c r="C44" s="30">
        <v>1</v>
      </c>
      <c r="D44" s="13"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3"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3"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0" t="s">
        <v>16</v>
      </c>
      <c r="B45" s="30" t="s">
        <v>74</v>
      </c>
      <c r="C45" s="30">
        <v>1</v>
      </c>
      <c r="D45" s="13"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3"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3"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0" t="s">
        <v>16</v>
      </c>
      <c r="B46" s="30" t="s">
        <v>75</v>
      </c>
      <c r="C46" s="30">
        <v>1</v>
      </c>
      <c r="D46" s="13"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3"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3"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33" operator="containsText" text="Atrasado">
      <formula>NOT(ISERROR(SEARCH("Atrasado",D16)))</formula>
    </cfRule>
  </conditionalFormatting>
  <conditionalFormatting sqref="D2:F15 K2:M14">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E2:E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F2:F15">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18:F31">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D34:F46">
    <cfRule type="cellIs" dxfId="37" priority="13" operator="equal">
      <formula>"Duplicado"</formula>
    </cfRule>
    <cfRule type="cellIs" dxfId="36" priority="14" operator="equal">
      <formula>"Sem Técnico"</formula>
    </cfRule>
    <cfRule type="cellIs" dxfId="35" priority="15" operator="equal">
      <formula>"Atrasado"</formula>
    </cfRule>
    <cfRule type="cellIs" dxfId="34" priority="16" operator="equal">
      <formula>"Enviado"</formula>
    </cfRule>
  </conditionalFormatting>
  <conditionalFormatting sqref="K18:M31">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K69"/>
  <sheetViews>
    <sheetView workbookViewId="0">
      <pane xSplit="3" topLeftCell="D1" activePane="topRight" state="frozen"/>
      <selection pane="topRight" activeCell="F74" sqref="F74"/>
    </sheetView>
  </sheetViews>
  <sheetFormatPr defaultRowHeight="15"/>
  <cols>
    <col min="1" max="1" width="14" customWidth="1"/>
    <col min="2" max="2" width="30" customWidth="1"/>
    <col min="3" max="3" width="8" customWidth="1"/>
    <col min="4" max="4" width="51" customWidth="1"/>
    <col min="5" max="5" width="14" customWidth="1"/>
    <col min="6" max="6" width="87" customWidth="1"/>
    <col min="7" max="7" width="27" customWidth="1"/>
    <col min="8" max="8" width="162"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
        <v>85</v>
      </c>
      <c r="E2" s="17" t="s">
        <v>86</v>
      </c>
      <c r="F2" s="16" t="s">
        <v>87</v>
      </c>
      <c r="G2" s="18" t="s">
        <v>88</v>
      </c>
      <c r="H2" s="16" t="s">
        <v>89</v>
      </c>
      <c r="I2" s="16"/>
      <c r="J2" s="16" t="s">
        <v>90</v>
      </c>
      <c r="K2" s="16"/>
    </row>
    <row r="3" spans="1:11" hidden="1">
      <c r="A3" s="19" t="s">
        <v>14</v>
      </c>
      <c r="B3" s="16" t="s">
        <v>41</v>
      </c>
      <c r="C3" s="16">
        <v>1</v>
      </c>
      <c r="D3" s="16" t="s">
        <v>91</v>
      </c>
      <c r="E3" s="20" t="s">
        <v>92</v>
      </c>
      <c r="F3" s="16"/>
      <c r="G3" s="21" t="s">
        <v>90</v>
      </c>
      <c r="H3" s="16"/>
      <c r="I3" s="16"/>
      <c r="J3" s="16" t="s">
        <v>90</v>
      </c>
      <c r="K3" s="16"/>
    </row>
    <row r="4" spans="1:11">
      <c r="A4" s="15" t="s">
        <v>15</v>
      </c>
      <c r="B4" s="16" t="s">
        <v>23</v>
      </c>
      <c r="C4" s="16">
        <v>1</v>
      </c>
      <c r="D4" s="16" t="s">
        <v>93</v>
      </c>
      <c r="E4" s="17" t="s">
        <v>86</v>
      </c>
      <c r="F4" s="16" t="s">
        <v>87</v>
      </c>
      <c r="G4" s="21" t="s">
        <v>90</v>
      </c>
      <c r="H4" s="16"/>
      <c r="I4" s="16"/>
      <c r="J4" s="16" t="s">
        <v>90</v>
      </c>
      <c r="K4" s="16"/>
    </row>
    <row r="5" spans="1:11" hidden="1">
      <c r="A5" s="19" t="s">
        <v>14</v>
      </c>
      <c r="B5" s="16" t="s">
        <v>43</v>
      </c>
      <c r="C5" s="16">
        <v>1</v>
      </c>
      <c r="D5" s="16" t="s">
        <v>94</v>
      </c>
      <c r="E5" s="17" t="s">
        <v>86</v>
      </c>
      <c r="F5" s="16" t="s">
        <v>95</v>
      </c>
      <c r="G5" s="18" t="s">
        <v>88</v>
      </c>
      <c r="H5" s="16"/>
      <c r="I5" s="16"/>
      <c r="J5" s="16" t="s">
        <v>90</v>
      </c>
      <c r="K5" s="16"/>
    </row>
    <row r="6" spans="1:11" hidden="1">
      <c r="A6" s="19" t="s">
        <v>14</v>
      </c>
      <c r="B6" s="16" t="s">
        <v>45</v>
      </c>
      <c r="C6" s="16">
        <v>1</v>
      </c>
      <c r="D6" s="16" t="s">
        <v>96</v>
      </c>
      <c r="E6" s="17" t="s">
        <v>86</v>
      </c>
      <c r="F6" s="16" t="s">
        <v>97</v>
      </c>
      <c r="G6" s="21" t="s">
        <v>90</v>
      </c>
      <c r="H6" s="16"/>
      <c r="I6" s="16"/>
      <c r="J6" s="16" t="s">
        <v>90</v>
      </c>
      <c r="K6" s="16"/>
    </row>
    <row r="7" spans="1:11">
      <c r="A7" s="15" t="s">
        <v>15</v>
      </c>
      <c r="B7" s="16" t="s">
        <v>24</v>
      </c>
      <c r="C7" s="16">
        <v>1</v>
      </c>
      <c r="D7" s="16" t="s">
        <v>98</v>
      </c>
      <c r="E7" s="17" t="s">
        <v>86</v>
      </c>
      <c r="F7" s="16" t="s">
        <v>99</v>
      </c>
      <c r="G7" s="18" t="s">
        <v>88</v>
      </c>
      <c r="H7" s="16" t="s">
        <v>100</v>
      </c>
      <c r="I7" s="16"/>
      <c r="J7" s="16" t="s">
        <v>90</v>
      </c>
      <c r="K7" s="16"/>
    </row>
    <row r="8" spans="1:11" hidden="1">
      <c r="A8" s="22" t="s">
        <v>16</v>
      </c>
      <c r="B8" s="16" t="s">
        <v>68</v>
      </c>
      <c r="C8" s="16">
        <v>1</v>
      </c>
      <c r="D8" s="16" t="s">
        <v>101</v>
      </c>
      <c r="E8" s="17" t="s">
        <v>86</v>
      </c>
      <c r="F8" s="16" t="s">
        <v>99</v>
      </c>
      <c r="G8" s="21" t="s">
        <v>90</v>
      </c>
      <c r="H8" s="16" t="s">
        <v>102</v>
      </c>
      <c r="I8" s="16"/>
      <c r="J8" s="16" t="s">
        <v>90</v>
      </c>
      <c r="K8" s="16"/>
    </row>
    <row r="9" spans="1:11" hidden="1">
      <c r="A9" s="19" t="s">
        <v>14</v>
      </c>
      <c r="B9" s="16" t="s">
        <v>47</v>
      </c>
      <c r="C9" s="16">
        <v>1</v>
      </c>
      <c r="D9" s="16" t="s">
        <v>103</v>
      </c>
      <c r="E9" s="20" t="s">
        <v>92</v>
      </c>
      <c r="F9" s="16"/>
      <c r="G9" s="21" t="s">
        <v>90</v>
      </c>
      <c r="H9" s="16"/>
      <c r="I9" s="16"/>
      <c r="J9" s="16" t="s">
        <v>90</v>
      </c>
      <c r="K9" s="16"/>
    </row>
    <row r="10" spans="1:11" hidden="1">
      <c r="A10" s="19" t="s">
        <v>14</v>
      </c>
      <c r="B10" s="16" t="s">
        <v>49</v>
      </c>
      <c r="C10" s="16">
        <v>1</v>
      </c>
      <c r="D10" s="16" t="s">
        <v>104</v>
      </c>
      <c r="E10" s="17" t="s">
        <v>86</v>
      </c>
      <c r="F10" s="16" t="s">
        <v>105</v>
      </c>
      <c r="G10" s="18" t="s">
        <v>88</v>
      </c>
      <c r="H10" s="16"/>
      <c r="I10" s="16"/>
      <c r="J10" s="16" t="s">
        <v>90</v>
      </c>
      <c r="K10" s="16"/>
    </row>
    <row r="11" spans="1:11" hidden="1">
      <c r="A11" s="22" t="s">
        <v>16</v>
      </c>
      <c r="B11" s="16" t="s">
        <v>69</v>
      </c>
      <c r="C11" s="16">
        <v>1</v>
      </c>
      <c r="D11" s="16" t="s">
        <v>106</v>
      </c>
      <c r="E11" s="23" t="s">
        <v>107</v>
      </c>
      <c r="F11" s="16" t="s">
        <v>108</v>
      </c>
      <c r="G11" s="21" t="s">
        <v>90</v>
      </c>
      <c r="H11" s="16"/>
      <c r="I11" s="16"/>
      <c r="J11" s="16" t="s">
        <v>90</v>
      </c>
      <c r="K11" s="16"/>
    </row>
    <row r="12" spans="1:11" hidden="1">
      <c r="A12" s="22" t="s">
        <v>16</v>
      </c>
      <c r="B12" s="16" t="s">
        <v>69</v>
      </c>
      <c r="C12" s="16">
        <v>2</v>
      </c>
      <c r="D12" s="16" t="s">
        <v>109</v>
      </c>
      <c r="E12" s="23" t="s">
        <v>107</v>
      </c>
      <c r="F12" s="16" t="s">
        <v>108</v>
      </c>
      <c r="G12" s="21" t="s">
        <v>90</v>
      </c>
      <c r="H12" s="16"/>
      <c r="I12" s="16"/>
      <c r="J12" s="16" t="s">
        <v>90</v>
      </c>
      <c r="K12" s="16"/>
    </row>
    <row r="13" spans="1:11" hidden="1">
      <c r="A13" s="22" t="s">
        <v>16</v>
      </c>
      <c r="B13" s="16" t="s">
        <v>69</v>
      </c>
      <c r="C13" s="16">
        <v>3</v>
      </c>
      <c r="D13" s="16" t="s">
        <v>110</v>
      </c>
      <c r="E13" s="23" t="s">
        <v>107</v>
      </c>
      <c r="F13" s="16" t="s">
        <v>108</v>
      </c>
      <c r="G13" s="21" t="s">
        <v>90</v>
      </c>
      <c r="H13" s="16"/>
      <c r="I13" s="16"/>
      <c r="J13" s="16" t="s">
        <v>90</v>
      </c>
      <c r="K13" s="16"/>
    </row>
    <row r="14" spans="1:11" hidden="1">
      <c r="A14" s="22" t="s">
        <v>16</v>
      </c>
      <c r="B14" s="16" t="s">
        <v>69</v>
      </c>
      <c r="C14" s="16">
        <v>4</v>
      </c>
      <c r="D14" s="16" t="s">
        <v>111</v>
      </c>
      <c r="E14" s="23" t="s">
        <v>107</v>
      </c>
      <c r="F14" s="16" t="s">
        <v>108</v>
      </c>
      <c r="G14" s="21" t="s">
        <v>90</v>
      </c>
      <c r="H14" s="16"/>
      <c r="I14" s="16"/>
      <c r="J14" s="16" t="s">
        <v>90</v>
      </c>
      <c r="K14" s="16"/>
    </row>
    <row r="15" spans="1:11" hidden="1">
      <c r="A15" s="22" t="s">
        <v>16</v>
      </c>
      <c r="B15" s="16" t="s">
        <v>69</v>
      </c>
      <c r="C15" s="16">
        <v>5</v>
      </c>
      <c r="D15" s="16"/>
      <c r="E15" s="23" t="s">
        <v>107</v>
      </c>
      <c r="F15" s="16" t="s">
        <v>108</v>
      </c>
      <c r="G15" s="21" t="s">
        <v>90</v>
      </c>
      <c r="H15" s="16"/>
      <c r="I15" s="16"/>
      <c r="J15" s="16" t="s">
        <v>90</v>
      </c>
      <c r="K15" s="16"/>
    </row>
    <row r="16" spans="1:11" hidden="1">
      <c r="A16" s="22" t="s">
        <v>16</v>
      </c>
      <c r="B16" s="16" t="s">
        <v>69</v>
      </c>
      <c r="C16" s="16">
        <v>6</v>
      </c>
      <c r="D16" s="16" t="s">
        <v>112</v>
      </c>
      <c r="E16" s="23" t="s">
        <v>107</v>
      </c>
      <c r="F16" s="16" t="s">
        <v>108</v>
      </c>
      <c r="G16" s="21" t="s">
        <v>90</v>
      </c>
      <c r="H16" s="16"/>
      <c r="I16" s="16"/>
      <c r="J16" s="16" t="s">
        <v>90</v>
      </c>
      <c r="K16" s="16"/>
    </row>
    <row r="17" spans="1:11" hidden="1">
      <c r="A17" s="19" t="s">
        <v>14</v>
      </c>
      <c r="B17" s="16" t="s">
        <v>51</v>
      </c>
      <c r="C17" s="16">
        <v>1</v>
      </c>
      <c r="D17" s="16" t="s">
        <v>113</v>
      </c>
      <c r="E17" s="20" t="s">
        <v>92</v>
      </c>
      <c r="F17" s="16"/>
      <c r="G17" s="21" t="s">
        <v>90</v>
      </c>
      <c r="H17" s="16" t="s">
        <v>114</v>
      </c>
      <c r="I17" s="16"/>
      <c r="J17" s="16" t="s">
        <v>90</v>
      </c>
      <c r="K17" s="16"/>
    </row>
    <row r="18" spans="1:11" hidden="1">
      <c r="A18" s="24" t="s">
        <v>18</v>
      </c>
      <c r="B18" s="16" t="s">
        <v>42</v>
      </c>
      <c r="C18" s="16">
        <v>1</v>
      </c>
      <c r="D18" s="16" t="s">
        <v>115</v>
      </c>
      <c r="E18" s="17" t="s">
        <v>86</v>
      </c>
      <c r="F18" s="16" t="s">
        <v>116</v>
      </c>
      <c r="G18" s="18" t="s">
        <v>88</v>
      </c>
      <c r="H18" s="16"/>
      <c r="I18" s="16"/>
      <c r="J18" s="16" t="s">
        <v>90</v>
      </c>
      <c r="K18" s="16"/>
    </row>
    <row r="19" spans="1:11" hidden="1">
      <c r="A19" s="19" t="s">
        <v>14</v>
      </c>
      <c r="B19" s="16" t="s">
        <v>52</v>
      </c>
      <c r="C19" s="16">
        <v>1</v>
      </c>
      <c r="D19" s="16" t="s">
        <v>117</v>
      </c>
      <c r="E19" s="20" t="s">
        <v>92</v>
      </c>
      <c r="F19" s="16"/>
      <c r="G19" s="21" t="s">
        <v>90</v>
      </c>
      <c r="H19" s="16"/>
      <c r="I19" s="16"/>
      <c r="J19" s="16" t="s">
        <v>90</v>
      </c>
      <c r="K19" s="16"/>
    </row>
    <row r="20" spans="1:11" hidden="1">
      <c r="A20" s="24" t="s">
        <v>18</v>
      </c>
      <c r="B20" s="16" t="s">
        <v>44</v>
      </c>
      <c r="C20" s="16">
        <v>1</v>
      </c>
      <c r="D20" s="16" t="s">
        <v>118</v>
      </c>
      <c r="E20" s="17" t="s">
        <v>86</v>
      </c>
      <c r="F20" s="16" t="s">
        <v>119</v>
      </c>
      <c r="G20" s="18" t="s">
        <v>88</v>
      </c>
      <c r="H20" s="16"/>
      <c r="I20" s="16"/>
      <c r="J20" s="16" t="s">
        <v>90</v>
      </c>
      <c r="K20" s="16"/>
    </row>
    <row r="21" spans="1:11" hidden="1">
      <c r="A21" s="19" t="s">
        <v>14</v>
      </c>
      <c r="B21" s="16" t="s">
        <v>54</v>
      </c>
      <c r="C21" s="16">
        <v>1</v>
      </c>
      <c r="D21" s="16" t="s">
        <v>120</v>
      </c>
      <c r="E21" s="17" t="s">
        <v>86</v>
      </c>
      <c r="F21" s="16" t="s">
        <v>121</v>
      </c>
      <c r="G21" s="18" t="s">
        <v>88</v>
      </c>
      <c r="H21" s="16"/>
      <c r="I21" s="16"/>
      <c r="J21" s="16" t="s">
        <v>90</v>
      </c>
      <c r="K21" s="16"/>
    </row>
    <row r="22" spans="1:11" hidden="1">
      <c r="A22" s="24" t="s">
        <v>18</v>
      </c>
      <c r="B22" s="16" t="s">
        <v>46</v>
      </c>
      <c r="C22" s="16">
        <v>1</v>
      </c>
      <c r="D22" s="16" t="s">
        <v>122</v>
      </c>
      <c r="E22" s="20" t="s">
        <v>92</v>
      </c>
      <c r="F22" s="16"/>
      <c r="G22" s="21" t="s">
        <v>90</v>
      </c>
      <c r="H22" s="16"/>
      <c r="I22" s="16"/>
      <c r="J22" s="16" t="s">
        <v>90</v>
      </c>
      <c r="K22" s="16"/>
    </row>
    <row r="23" spans="1:11" hidden="1">
      <c r="A23" s="22" t="s">
        <v>16</v>
      </c>
      <c r="B23" s="16" t="s">
        <v>70</v>
      </c>
      <c r="C23" s="16">
        <v>1</v>
      </c>
      <c r="D23" s="16" t="s">
        <v>123</v>
      </c>
      <c r="E23" s="17" t="s">
        <v>86</v>
      </c>
      <c r="F23" s="16" t="s">
        <v>124</v>
      </c>
      <c r="G23" s="21" t="s">
        <v>90</v>
      </c>
      <c r="H23" s="16"/>
      <c r="I23" s="16"/>
      <c r="J23" s="16" t="s">
        <v>90</v>
      </c>
      <c r="K23" s="16"/>
    </row>
    <row r="24" spans="1:11" hidden="1">
      <c r="A24" s="25" t="s">
        <v>17</v>
      </c>
      <c r="B24" s="16" t="s">
        <v>22</v>
      </c>
      <c r="C24" s="16">
        <v>2</v>
      </c>
      <c r="D24" s="16" t="s">
        <v>125</v>
      </c>
      <c r="E24" s="20" t="s">
        <v>92</v>
      </c>
      <c r="F24" s="16"/>
      <c r="G24" s="21" t="s">
        <v>90</v>
      </c>
      <c r="H24" s="16"/>
      <c r="I24" s="16"/>
      <c r="J24" s="16" t="s">
        <v>90</v>
      </c>
      <c r="K24" s="16"/>
    </row>
    <row r="25" spans="1:11" hidden="1">
      <c r="A25" s="25" t="s">
        <v>17</v>
      </c>
      <c r="B25" s="16" t="s">
        <v>22</v>
      </c>
      <c r="C25" s="16">
        <v>3</v>
      </c>
      <c r="D25" s="16" t="s">
        <v>126</v>
      </c>
      <c r="E25" s="20" t="s">
        <v>92</v>
      </c>
      <c r="F25" s="16"/>
      <c r="G25" s="21" t="s">
        <v>90</v>
      </c>
      <c r="H25" s="16"/>
      <c r="I25" s="16"/>
      <c r="J25" s="16" t="s">
        <v>90</v>
      </c>
      <c r="K25" s="16"/>
    </row>
    <row r="26" spans="1:11" hidden="1">
      <c r="A26" s="25" t="s">
        <v>17</v>
      </c>
      <c r="B26" s="16" t="s">
        <v>22</v>
      </c>
      <c r="C26" s="16">
        <v>4</v>
      </c>
      <c r="D26" s="16" t="s">
        <v>127</v>
      </c>
      <c r="E26" s="20" t="s">
        <v>92</v>
      </c>
      <c r="F26" s="16"/>
      <c r="G26" s="21" t="s">
        <v>90</v>
      </c>
      <c r="H26" s="16"/>
      <c r="I26" s="16"/>
      <c r="J26" s="16" t="s">
        <v>90</v>
      </c>
      <c r="K26" s="16"/>
    </row>
    <row r="27" spans="1:11" hidden="1">
      <c r="A27" s="25" t="s">
        <v>17</v>
      </c>
      <c r="B27" s="16" t="s">
        <v>22</v>
      </c>
      <c r="C27" s="16">
        <v>5</v>
      </c>
      <c r="D27" s="16" t="s">
        <v>128</v>
      </c>
      <c r="E27" s="20" t="s">
        <v>92</v>
      </c>
      <c r="F27" s="16"/>
      <c r="G27" s="21" t="s">
        <v>90</v>
      </c>
      <c r="H27" s="16"/>
      <c r="I27" s="16"/>
      <c r="J27" s="16" t="s">
        <v>90</v>
      </c>
      <c r="K27" s="16"/>
    </row>
    <row r="28" spans="1:11" hidden="1">
      <c r="A28" s="25" t="s">
        <v>17</v>
      </c>
      <c r="B28" s="16" t="s">
        <v>22</v>
      </c>
      <c r="C28" s="16">
        <v>6</v>
      </c>
      <c r="D28" s="16" t="s">
        <v>129</v>
      </c>
      <c r="E28" s="20" t="s">
        <v>92</v>
      </c>
      <c r="F28" s="16"/>
      <c r="G28" s="21" t="s">
        <v>90</v>
      </c>
      <c r="H28" s="16"/>
      <c r="I28" s="16"/>
      <c r="J28" s="16" t="s">
        <v>90</v>
      </c>
      <c r="K28" s="16"/>
    </row>
    <row r="29" spans="1:11" hidden="1">
      <c r="A29" s="25" t="s">
        <v>17</v>
      </c>
      <c r="B29" s="16" t="s">
        <v>22</v>
      </c>
      <c r="C29" s="16">
        <v>7</v>
      </c>
      <c r="D29" s="16" t="s">
        <v>130</v>
      </c>
      <c r="E29" s="20" t="s">
        <v>92</v>
      </c>
      <c r="F29" s="16"/>
      <c r="G29" s="21" t="s">
        <v>90</v>
      </c>
      <c r="H29" s="16"/>
      <c r="I29" s="16"/>
      <c r="J29" s="16" t="s">
        <v>90</v>
      </c>
      <c r="K29" s="16"/>
    </row>
    <row r="30" spans="1:11" hidden="1">
      <c r="A30" s="25" t="s">
        <v>17</v>
      </c>
      <c r="B30" s="16" t="s">
        <v>22</v>
      </c>
      <c r="C30" s="16">
        <v>8</v>
      </c>
      <c r="D30" s="16" t="s">
        <v>131</v>
      </c>
      <c r="E30" s="20" t="s">
        <v>92</v>
      </c>
      <c r="F30" s="16"/>
      <c r="G30" s="21" t="s">
        <v>90</v>
      </c>
      <c r="H30" s="16"/>
      <c r="I30" s="16"/>
      <c r="J30" s="16" t="s">
        <v>90</v>
      </c>
      <c r="K30" s="16"/>
    </row>
    <row r="31" spans="1:11" hidden="1">
      <c r="A31" s="25" t="s">
        <v>17</v>
      </c>
      <c r="B31" s="16" t="s">
        <v>22</v>
      </c>
      <c r="C31" s="16">
        <v>9</v>
      </c>
      <c r="D31" s="16" t="s">
        <v>132</v>
      </c>
      <c r="E31" s="20" t="s">
        <v>92</v>
      </c>
      <c r="F31" s="16"/>
      <c r="G31" s="21" t="s">
        <v>90</v>
      </c>
      <c r="H31" s="16"/>
      <c r="I31" s="16"/>
      <c r="J31" s="16" t="s">
        <v>90</v>
      </c>
      <c r="K31" s="16"/>
    </row>
    <row r="32" spans="1:11">
      <c r="A32" s="15" t="s">
        <v>15</v>
      </c>
      <c r="B32" s="16" t="s">
        <v>25</v>
      </c>
      <c r="C32" s="16">
        <v>1</v>
      </c>
      <c r="D32" s="16" t="s">
        <v>133</v>
      </c>
      <c r="E32" s="20" t="s">
        <v>92</v>
      </c>
      <c r="F32" s="16"/>
      <c r="G32" s="21" t="s">
        <v>90</v>
      </c>
      <c r="H32" s="16"/>
      <c r="I32" s="16"/>
      <c r="J32" s="16" t="s">
        <v>90</v>
      </c>
      <c r="K32" s="16"/>
    </row>
    <row r="33" spans="1:11">
      <c r="A33" s="15" t="s">
        <v>15</v>
      </c>
      <c r="B33" s="16" t="s">
        <v>26</v>
      </c>
      <c r="C33" s="16">
        <v>1</v>
      </c>
      <c r="D33" s="16" t="s">
        <v>134</v>
      </c>
      <c r="E33" s="20" t="s">
        <v>92</v>
      </c>
      <c r="F33" s="16"/>
      <c r="G33" s="21" t="s">
        <v>90</v>
      </c>
      <c r="H33" s="16"/>
      <c r="I33" s="16"/>
      <c r="J33" s="16" t="s">
        <v>90</v>
      </c>
      <c r="K33" s="16"/>
    </row>
    <row r="34" spans="1:11" hidden="1">
      <c r="A34" s="19" t="s">
        <v>14</v>
      </c>
      <c r="B34" s="16" t="s">
        <v>56</v>
      </c>
      <c r="C34" s="16">
        <v>1</v>
      </c>
      <c r="D34" s="16" t="s">
        <v>135</v>
      </c>
      <c r="E34" s="23" t="s">
        <v>107</v>
      </c>
      <c r="F34" s="16" t="s">
        <v>136</v>
      </c>
      <c r="G34" s="21" t="s">
        <v>90</v>
      </c>
      <c r="H34" s="16" t="s">
        <v>137</v>
      </c>
      <c r="I34" s="16"/>
      <c r="J34" s="16" t="s">
        <v>90</v>
      </c>
      <c r="K34" s="16"/>
    </row>
    <row r="35" spans="1:11" hidden="1">
      <c r="A35" s="19" t="s">
        <v>14</v>
      </c>
      <c r="B35" s="16" t="s">
        <v>58</v>
      </c>
      <c r="C35" s="16">
        <v>1</v>
      </c>
      <c r="D35" s="16" t="s">
        <v>138</v>
      </c>
      <c r="E35" s="17" t="s">
        <v>86</v>
      </c>
      <c r="F35" s="16" t="s">
        <v>139</v>
      </c>
      <c r="G35" s="18" t="s">
        <v>88</v>
      </c>
      <c r="H35" s="16" t="s">
        <v>140</v>
      </c>
      <c r="I35" s="16"/>
      <c r="J35" s="16" t="s">
        <v>90</v>
      </c>
      <c r="K35" s="16"/>
    </row>
    <row r="36" spans="1:11" hidden="1">
      <c r="A36" s="19" t="s">
        <v>14</v>
      </c>
      <c r="B36" s="16" t="s">
        <v>60</v>
      </c>
      <c r="C36" s="16">
        <v>1</v>
      </c>
      <c r="D36" s="16" t="s">
        <v>141</v>
      </c>
      <c r="E36" s="17" t="s">
        <v>86</v>
      </c>
      <c r="F36" s="16" t="s">
        <v>142</v>
      </c>
      <c r="G36" s="18" t="s">
        <v>88</v>
      </c>
      <c r="H36" s="16" t="s">
        <v>143</v>
      </c>
      <c r="I36" s="16"/>
      <c r="J36" s="16" t="s">
        <v>90</v>
      </c>
      <c r="K36" s="16"/>
    </row>
    <row r="37" spans="1:11" hidden="1">
      <c r="A37" s="22" t="s">
        <v>16</v>
      </c>
      <c r="B37" s="16" t="s">
        <v>71</v>
      </c>
      <c r="C37" s="16">
        <v>1</v>
      </c>
      <c r="D37" s="16" t="s">
        <v>144</v>
      </c>
      <c r="E37" s="17" t="s">
        <v>86</v>
      </c>
      <c r="F37" s="16" t="s">
        <v>145</v>
      </c>
      <c r="G37" s="21" t="s">
        <v>90</v>
      </c>
      <c r="H37" s="16" t="s">
        <v>146</v>
      </c>
      <c r="I37" s="16"/>
      <c r="J37" s="16" t="s">
        <v>90</v>
      </c>
      <c r="K37" s="16"/>
    </row>
    <row r="38" spans="1:11" hidden="1">
      <c r="A38" s="24" t="s">
        <v>18</v>
      </c>
      <c r="B38" s="16" t="s">
        <v>48</v>
      </c>
      <c r="C38" s="16">
        <v>1</v>
      </c>
      <c r="D38" s="16" t="s">
        <v>147</v>
      </c>
      <c r="E38" s="17" t="s">
        <v>86</v>
      </c>
      <c r="F38" s="16" t="s">
        <v>148</v>
      </c>
      <c r="G38" s="21" t="s">
        <v>90</v>
      </c>
      <c r="H38" s="16"/>
      <c r="I38" s="16"/>
      <c r="J38" s="16" t="s">
        <v>90</v>
      </c>
      <c r="K38" s="16"/>
    </row>
    <row r="39" spans="1:11" hidden="1">
      <c r="A39" s="22" t="s">
        <v>16</v>
      </c>
      <c r="B39" s="16" t="s">
        <v>72</v>
      </c>
      <c r="C39" s="16">
        <v>1</v>
      </c>
      <c r="D39" s="16" t="s">
        <v>149</v>
      </c>
      <c r="E39" s="17" t="s">
        <v>86</v>
      </c>
      <c r="F39" s="16" t="s">
        <v>150</v>
      </c>
      <c r="G39" s="21" t="s">
        <v>90</v>
      </c>
      <c r="H39" s="16"/>
      <c r="I39" s="16"/>
      <c r="J39" s="16" t="s">
        <v>90</v>
      </c>
      <c r="K39" s="16"/>
    </row>
    <row r="40" spans="1:11" hidden="1">
      <c r="A40" s="19" t="s">
        <v>14</v>
      </c>
      <c r="B40" s="16" t="s">
        <v>62</v>
      </c>
      <c r="C40" s="16">
        <v>1</v>
      </c>
      <c r="D40" s="16" t="s">
        <v>151</v>
      </c>
      <c r="E40" s="20" t="s">
        <v>92</v>
      </c>
      <c r="F40" s="16"/>
      <c r="G40" s="21" t="s">
        <v>90</v>
      </c>
      <c r="H40" s="16"/>
      <c r="I40" s="16"/>
      <c r="J40" s="16" t="s">
        <v>90</v>
      </c>
      <c r="K40" s="16"/>
    </row>
    <row r="41" spans="1:11" hidden="1">
      <c r="A41" s="24" t="s">
        <v>18</v>
      </c>
      <c r="B41" s="16" t="s">
        <v>50</v>
      </c>
      <c r="C41" s="16">
        <v>1</v>
      </c>
      <c r="D41" s="16" t="s">
        <v>152</v>
      </c>
      <c r="E41" s="17" t="s">
        <v>86</v>
      </c>
      <c r="F41" s="16" t="s">
        <v>153</v>
      </c>
      <c r="G41" s="21" t="s">
        <v>90</v>
      </c>
      <c r="H41" s="16"/>
      <c r="I41" s="16"/>
      <c r="J41" s="16" t="s">
        <v>90</v>
      </c>
      <c r="K41" s="16"/>
    </row>
    <row r="42" spans="1:11" hidden="1">
      <c r="A42" s="24" t="s">
        <v>18</v>
      </c>
      <c r="B42" s="16" t="s">
        <v>50</v>
      </c>
      <c r="C42" s="16">
        <v>2</v>
      </c>
      <c r="D42" s="16" t="s">
        <v>154</v>
      </c>
      <c r="E42" s="17" t="s">
        <v>86</v>
      </c>
      <c r="F42" s="16" t="s">
        <v>153</v>
      </c>
      <c r="G42" s="21" t="s">
        <v>90</v>
      </c>
      <c r="H42" s="16"/>
      <c r="I42" s="16"/>
      <c r="J42" s="16" t="s">
        <v>90</v>
      </c>
      <c r="K42" s="16"/>
    </row>
    <row r="43" spans="1:11">
      <c r="A43" s="15" t="s">
        <v>15</v>
      </c>
      <c r="B43" s="16" t="s">
        <v>27</v>
      </c>
      <c r="C43" s="16">
        <v>1</v>
      </c>
      <c r="D43" s="16" t="s">
        <v>155</v>
      </c>
      <c r="E43" s="20" t="s">
        <v>92</v>
      </c>
      <c r="F43" s="16"/>
      <c r="G43" s="21" t="s">
        <v>90</v>
      </c>
      <c r="H43" s="16"/>
      <c r="I43" s="16"/>
      <c r="J43" s="16" t="s">
        <v>90</v>
      </c>
      <c r="K43" s="16"/>
    </row>
    <row r="44" spans="1:11" hidden="1">
      <c r="A44" s="25" t="s">
        <v>17</v>
      </c>
      <c r="B44" s="16" t="s">
        <v>31</v>
      </c>
      <c r="C44" s="16">
        <v>1</v>
      </c>
      <c r="D44" s="16" t="s">
        <v>156</v>
      </c>
      <c r="E44" s="17" t="s">
        <v>86</v>
      </c>
      <c r="F44" s="16" t="s">
        <v>157</v>
      </c>
      <c r="G44" s="18" t="s">
        <v>88</v>
      </c>
      <c r="H44" s="16"/>
      <c r="I44" s="16"/>
      <c r="J44" s="16" t="s">
        <v>90</v>
      </c>
      <c r="K44" s="16"/>
    </row>
    <row r="45" spans="1:11" hidden="1">
      <c r="A45" s="25" t="s">
        <v>17</v>
      </c>
      <c r="B45" s="16" t="s">
        <v>33</v>
      </c>
      <c r="C45" s="16">
        <v>1</v>
      </c>
      <c r="D45" s="16" t="s">
        <v>158</v>
      </c>
      <c r="E45" s="17" t="s">
        <v>86</v>
      </c>
      <c r="F45" s="16" t="s">
        <v>145</v>
      </c>
      <c r="G45" s="18" t="s">
        <v>88</v>
      </c>
      <c r="H45" s="16" t="s">
        <v>159</v>
      </c>
      <c r="I45" s="16"/>
      <c r="J45" s="16" t="s">
        <v>90</v>
      </c>
      <c r="K45" s="16"/>
    </row>
    <row r="46" spans="1:11">
      <c r="A46" s="15" t="s">
        <v>15</v>
      </c>
      <c r="B46" s="16" t="s">
        <v>28</v>
      </c>
      <c r="C46" s="16">
        <v>1</v>
      </c>
      <c r="D46" s="16" t="s">
        <v>160</v>
      </c>
      <c r="E46" s="20" t="s">
        <v>92</v>
      </c>
      <c r="F46" s="16"/>
      <c r="G46" s="21" t="s">
        <v>90</v>
      </c>
      <c r="H46" s="16"/>
      <c r="I46" s="16"/>
      <c r="J46" s="16" t="s">
        <v>90</v>
      </c>
      <c r="K46" s="16"/>
    </row>
    <row r="47" spans="1:11" hidden="1">
      <c r="A47" s="24" t="s">
        <v>18</v>
      </c>
      <c r="B47" s="16" t="s">
        <v>53</v>
      </c>
      <c r="C47" s="16">
        <v>1</v>
      </c>
      <c r="D47" s="16" t="s">
        <v>161</v>
      </c>
      <c r="E47" s="17" t="s">
        <v>86</v>
      </c>
      <c r="F47" s="16" t="s">
        <v>145</v>
      </c>
      <c r="G47" s="18" t="s">
        <v>88</v>
      </c>
      <c r="H47" s="16"/>
      <c r="I47" s="16"/>
      <c r="J47" s="16" t="s">
        <v>90</v>
      </c>
      <c r="K47" s="16"/>
    </row>
    <row r="48" spans="1:11">
      <c r="A48" s="15" t="s">
        <v>15</v>
      </c>
      <c r="B48" s="16" t="s">
        <v>29</v>
      </c>
      <c r="C48" s="16">
        <v>1</v>
      </c>
      <c r="D48" s="16" t="s">
        <v>162</v>
      </c>
      <c r="E48" s="20" t="s">
        <v>92</v>
      </c>
      <c r="F48" s="16"/>
      <c r="G48" s="21" t="s">
        <v>90</v>
      </c>
      <c r="H48" s="16"/>
      <c r="I48" s="16"/>
      <c r="J48" s="16" t="s">
        <v>90</v>
      </c>
      <c r="K48" s="16"/>
    </row>
    <row r="49" spans="1:11" hidden="1">
      <c r="A49" s="22" t="s">
        <v>16</v>
      </c>
      <c r="B49" s="16" t="s">
        <v>73</v>
      </c>
      <c r="C49" s="16">
        <v>1</v>
      </c>
      <c r="D49" s="16" t="s">
        <v>163</v>
      </c>
      <c r="E49" s="17" t="s">
        <v>86</v>
      </c>
      <c r="F49" s="16" t="s">
        <v>164</v>
      </c>
      <c r="G49" s="21" t="s">
        <v>90</v>
      </c>
      <c r="H49" s="16"/>
      <c r="I49" s="16"/>
      <c r="J49" s="16" t="s">
        <v>90</v>
      </c>
      <c r="K49" s="16"/>
    </row>
    <row r="50" spans="1:11">
      <c r="A50" s="15" t="s">
        <v>15</v>
      </c>
      <c r="B50" s="16" t="s">
        <v>30</v>
      </c>
      <c r="C50" s="16">
        <v>1</v>
      </c>
      <c r="D50" s="16" t="s">
        <v>165</v>
      </c>
      <c r="E50" s="17" t="s">
        <v>86</v>
      </c>
      <c r="F50" s="16" t="s">
        <v>166</v>
      </c>
      <c r="G50" s="18" t="s">
        <v>88</v>
      </c>
      <c r="H50" s="16" t="s">
        <v>167</v>
      </c>
      <c r="I50" s="16"/>
      <c r="J50" s="16" t="s">
        <v>90</v>
      </c>
      <c r="K50" s="16"/>
    </row>
    <row r="51" spans="1:11">
      <c r="A51" s="15" t="s">
        <v>15</v>
      </c>
      <c r="B51" s="16" t="s">
        <v>32</v>
      </c>
      <c r="C51" s="16">
        <v>1</v>
      </c>
      <c r="D51" s="16" t="s">
        <v>168</v>
      </c>
      <c r="E51" s="17" t="s">
        <v>86</v>
      </c>
      <c r="F51" s="16" t="s">
        <v>169</v>
      </c>
      <c r="G51" s="18" t="s">
        <v>88</v>
      </c>
      <c r="H51" s="16" t="s">
        <v>167</v>
      </c>
      <c r="I51" s="16"/>
      <c r="J51" s="16" t="s">
        <v>90</v>
      </c>
      <c r="K51" s="16"/>
    </row>
    <row r="52" spans="1:11">
      <c r="A52" s="15" t="s">
        <v>15</v>
      </c>
      <c r="B52" s="16" t="s">
        <v>34</v>
      </c>
      <c r="C52" s="16">
        <v>1</v>
      </c>
      <c r="D52" s="16" t="s">
        <v>170</v>
      </c>
      <c r="E52" s="20" t="s">
        <v>92</v>
      </c>
      <c r="F52" s="16"/>
      <c r="G52" s="21" t="s">
        <v>90</v>
      </c>
      <c r="H52" s="16"/>
      <c r="I52" s="16"/>
      <c r="J52" s="16" t="s">
        <v>90</v>
      </c>
      <c r="K52" s="16"/>
    </row>
    <row r="53" spans="1:11" hidden="1">
      <c r="A53" s="24" t="s">
        <v>18</v>
      </c>
      <c r="B53" s="16" t="s">
        <v>55</v>
      </c>
      <c r="C53" s="16">
        <v>1</v>
      </c>
      <c r="D53" s="16" t="s">
        <v>171</v>
      </c>
      <c r="E53" s="17" t="s">
        <v>86</v>
      </c>
      <c r="F53" s="16" t="s">
        <v>172</v>
      </c>
      <c r="G53" s="18" t="s">
        <v>88</v>
      </c>
      <c r="H53" s="16" t="s">
        <v>173</v>
      </c>
      <c r="I53" s="16"/>
      <c r="J53" s="16" t="s">
        <v>90</v>
      </c>
      <c r="K53" s="16"/>
    </row>
    <row r="54" spans="1:11">
      <c r="A54" s="15" t="s">
        <v>15</v>
      </c>
      <c r="B54" s="16" t="s">
        <v>36</v>
      </c>
      <c r="C54" s="16">
        <v>1</v>
      </c>
      <c r="D54" s="16" t="s">
        <v>174</v>
      </c>
      <c r="E54" s="17" t="s">
        <v>86</v>
      </c>
      <c r="F54" s="16" t="s">
        <v>175</v>
      </c>
      <c r="G54" s="18" t="s">
        <v>88</v>
      </c>
      <c r="H54" s="16" t="s">
        <v>176</v>
      </c>
      <c r="I54" s="16"/>
      <c r="J54" s="16" t="s">
        <v>90</v>
      </c>
      <c r="K54" s="16"/>
    </row>
    <row r="55" spans="1:11" hidden="1">
      <c r="A55" s="24" t="s">
        <v>18</v>
      </c>
      <c r="B55" s="16" t="s">
        <v>57</v>
      </c>
      <c r="C55" s="16">
        <v>1</v>
      </c>
      <c r="D55" s="16" t="s">
        <v>177</v>
      </c>
      <c r="E55" s="17" t="s">
        <v>86</v>
      </c>
      <c r="F55" s="16" t="s">
        <v>178</v>
      </c>
      <c r="G55" s="21" t="s">
        <v>90</v>
      </c>
      <c r="H55" s="16"/>
      <c r="I55" s="16"/>
      <c r="J55" s="16" t="s">
        <v>90</v>
      </c>
      <c r="K55" s="16"/>
    </row>
    <row r="56" spans="1:11" hidden="1">
      <c r="A56" s="24" t="s">
        <v>18</v>
      </c>
      <c r="B56" s="16" t="s">
        <v>59</v>
      </c>
      <c r="C56" s="16">
        <v>1</v>
      </c>
      <c r="D56" s="16" t="s">
        <v>179</v>
      </c>
      <c r="E56" s="17" t="s">
        <v>86</v>
      </c>
      <c r="F56" s="16" t="s">
        <v>180</v>
      </c>
      <c r="G56" s="21" t="s">
        <v>90</v>
      </c>
      <c r="H56" s="16"/>
      <c r="I56" s="16"/>
      <c r="J56" s="16" t="s">
        <v>90</v>
      </c>
      <c r="K56" s="16"/>
    </row>
    <row r="57" spans="1:11" hidden="1">
      <c r="A57" s="19" t="s">
        <v>14</v>
      </c>
      <c r="B57" s="16" t="s">
        <v>64</v>
      </c>
      <c r="C57" s="16">
        <v>1</v>
      </c>
      <c r="D57" s="16" t="s">
        <v>181</v>
      </c>
      <c r="E57" s="20" t="s">
        <v>92</v>
      </c>
      <c r="F57" s="16"/>
      <c r="G57" s="21" t="s">
        <v>90</v>
      </c>
      <c r="H57" s="16"/>
      <c r="I57" s="16"/>
      <c r="J57" s="16" t="s">
        <v>90</v>
      </c>
      <c r="K57" s="16"/>
    </row>
    <row r="58" spans="1:11" hidden="1">
      <c r="A58" s="24" t="s">
        <v>18</v>
      </c>
      <c r="B58" s="16" t="s">
        <v>61</v>
      </c>
      <c r="C58" s="16">
        <v>1</v>
      </c>
      <c r="D58" s="16" t="s">
        <v>182</v>
      </c>
      <c r="E58" s="17" t="s">
        <v>86</v>
      </c>
      <c r="F58" s="16" t="s">
        <v>99</v>
      </c>
      <c r="G58" s="18" t="s">
        <v>88</v>
      </c>
      <c r="H58" s="16"/>
      <c r="I58" s="16"/>
      <c r="J58" s="16" t="s">
        <v>90</v>
      </c>
      <c r="K58" s="16"/>
    </row>
    <row r="59" spans="1:11" hidden="1">
      <c r="A59" s="25" t="s">
        <v>17</v>
      </c>
      <c r="B59" s="16" t="s">
        <v>35</v>
      </c>
      <c r="C59" s="16">
        <v>1</v>
      </c>
      <c r="D59" s="16" t="s">
        <v>183</v>
      </c>
      <c r="E59" s="17" t="s">
        <v>86</v>
      </c>
      <c r="F59" s="16" t="s">
        <v>184</v>
      </c>
      <c r="G59" s="18" t="s">
        <v>88</v>
      </c>
      <c r="H59" s="16" t="s">
        <v>185</v>
      </c>
      <c r="I59" s="16"/>
      <c r="J59" s="16" t="s">
        <v>90</v>
      </c>
      <c r="K59" s="16"/>
    </row>
    <row r="60" spans="1:11" hidden="1">
      <c r="A60" s="24" t="s">
        <v>18</v>
      </c>
      <c r="B60" s="16" t="s">
        <v>63</v>
      </c>
      <c r="C60" s="16">
        <v>1</v>
      </c>
      <c r="D60" s="16" t="s">
        <v>186</v>
      </c>
      <c r="E60" s="17" t="s">
        <v>86</v>
      </c>
      <c r="F60" s="16" t="s">
        <v>187</v>
      </c>
      <c r="G60" s="18" t="s">
        <v>88</v>
      </c>
      <c r="H60" s="16" t="s">
        <v>188</v>
      </c>
      <c r="I60" s="16"/>
      <c r="J60" s="16" t="s">
        <v>90</v>
      </c>
      <c r="K60" s="16"/>
    </row>
    <row r="61" spans="1:11" hidden="1">
      <c r="A61" s="25" t="s">
        <v>17</v>
      </c>
      <c r="B61" s="16" t="s">
        <v>37</v>
      </c>
      <c r="C61" s="16">
        <v>1</v>
      </c>
      <c r="D61" s="16" t="s">
        <v>189</v>
      </c>
      <c r="E61" s="17" t="s">
        <v>86</v>
      </c>
      <c r="F61" s="16" t="s">
        <v>190</v>
      </c>
      <c r="G61" s="18" t="s">
        <v>88</v>
      </c>
      <c r="H61" s="16" t="s">
        <v>191</v>
      </c>
      <c r="I61" s="16"/>
      <c r="J61" s="16" t="s">
        <v>90</v>
      </c>
      <c r="K61" s="16"/>
    </row>
    <row r="62" spans="1:11" hidden="1">
      <c r="A62" s="24" t="s">
        <v>18</v>
      </c>
      <c r="B62" s="16" t="s">
        <v>65</v>
      </c>
      <c r="C62" s="16">
        <v>1</v>
      </c>
      <c r="D62" s="16" t="s">
        <v>192</v>
      </c>
      <c r="E62" s="17" t="s">
        <v>86</v>
      </c>
      <c r="F62" s="16" t="s">
        <v>175</v>
      </c>
      <c r="G62" s="21" t="s">
        <v>90</v>
      </c>
      <c r="H62" s="16"/>
      <c r="I62" s="16"/>
      <c r="J62" s="16" t="s">
        <v>90</v>
      </c>
      <c r="K62" s="16"/>
    </row>
    <row r="63" spans="1:11" hidden="1">
      <c r="A63" s="25" t="s">
        <v>17</v>
      </c>
      <c r="B63" s="16" t="s">
        <v>39</v>
      </c>
      <c r="C63" s="16">
        <v>1</v>
      </c>
      <c r="D63" s="16" t="s">
        <v>193</v>
      </c>
      <c r="E63" s="17" t="s">
        <v>86</v>
      </c>
      <c r="F63" s="16" t="s">
        <v>194</v>
      </c>
      <c r="G63" s="18" t="s">
        <v>88</v>
      </c>
      <c r="H63" s="16"/>
      <c r="I63" s="16"/>
      <c r="J63" s="16" t="s">
        <v>90</v>
      </c>
      <c r="K63" s="16"/>
    </row>
    <row r="64" spans="1:11">
      <c r="A64" s="15" t="s">
        <v>15</v>
      </c>
      <c r="B64" s="16" t="s">
        <v>38</v>
      </c>
      <c r="C64" s="16">
        <v>1</v>
      </c>
      <c r="D64" s="16" t="s">
        <v>195</v>
      </c>
      <c r="E64" s="23" t="s">
        <v>107</v>
      </c>
      <c r="F64" s="16" t="s">
        <v>196</v>
      </c>
      <c r="G64" s="21" t="s">
        <v>90</v>
      </c>
      <c r="H64" s="16"/>
      <c r="I64" s="16"/>
      <c r="J64" s="16" t="s">
        <v>90</v>
      </c>
      <c r="K64" s="16"/>
    </row>
    <row r="65" spans="1:11">
      <c r="A65" s="15" t="s">
        <v>15</v>
      </c>
      <c r="B65" s="16" t="s">
        <v>40</v>
      </c>
      <c r="C65" s="16">
        <v>1</v>
      </c>
      <c r="D65" s="16" t="s">
        <v>197</v>
      </c>
      <c r="E65" s="17" t="s">
        <v>86</v>
      </c>
      <c r="F65" s="16" t="s">
        <v>198</v>
      </c>
      <c r="G65" s="21" t="s">
        <v>88</v>
      </c>
      <c r="H65" s="16" t="s">
        <v>199</v>
      </c>
      <c r="I65" s="16"/>
      <c r="J65" s="16" t="s">
        <v>90</v>
      </c>
      <c r="K65" s="16"/>
    </row>
    <row r="66" spans="1:11" hidden="1">
      <c r="A66" s="19" t="s">
        <v>14</v>
      </c>
      <c r="B66" s="16" t="s">
        <v>66</v>
      </c>
      <c r="C66" s="16">
        <v>1</v>
      </c>
      <c r="D66" s="16" t="s">
        <v>200</v>
      </c>
      <c r="E66" s="17" t="s">
        <v>86</v>
      </c>
      <c r="F66" s="16" t="s">
        <v>99</v>
      </c>
      <c r="G66" s="18" t="s">
        <v>88</v>
      </c>
      <c r="H66" s="16" t="s">
        <v>201</v>
      </c>
      <c r="I66" s="16"/>
      <c r="J66" s="16" t="s">
        <v>90</v>
      </c>
      <c r="K66" s="16"/>
    </row>
    <row r="67" spans="1:11" hidden="1">
      <c r="A67" s="22" t="s">
        <v>16</v>
      </c>
      <c r="B67" s="16" t="s">
        <v>74</v>
      </c>
      <c r="C67" s="16">
        <v>1</v>
      </c>
      <c r="D67" s="16" t="s">
        <v>202</v>
      </c>
      <c r="E67" s="17" t="s">
        <v>86</v>
      </c>
      <c r="F67" s="16" t="s">
        <v>203</v>
      </c>
      <c r="G67" s="21" t="s">
        <v>90</v>
      </c>
      <c r="H67" s="16" t="s">
        <v>204</v>
      </c>
      <c r="I67" s="16"/>
      <c r="J67" s="16" t="s">
        <v>90</v>
      </c>
      <c r="K67" s="16"/>
    </row>
    <row r="68" spans="1:11" hidden="1">
      <c r="A68" s="22" t="s">
        <v>16</v>
      </c>
      <c r="B68" s="16" t="s">
        <v>75</v>
      </c>
      <c r="C68" s="16">
        <v>1</v>
      </c>
      <c r="D68" s="16" t="s">
        <v>205</v>
      </c>
      <c r="E68" s="20" t="s">
        <v>92</v>
      </c>
      <c r="F68" s="16"/>
      <c r="G68" s="21" t="s">
        <v>90</v>
      </c>
      <c r="H68" s="16"/>
      <c r="I68" s="16"/>
      <c r="J68" s="16" t="s">
        <v>90</v>
      </c>
      <c r="K68" s="16"/>
    </row>
    <row r="69" spans="1:11" hidden="1">
      <c r="A69" s="24" t="s">
        <v>18</v>
      </c>
      <c r="B69" s="16" t="s">
        <v>67</v>
      </c>
      <c r="C69" s="16">
        <v>1</v>
      </c>
      <c r="D69" s="16" t="s">
        <v>206</v>
      </c>
      <c r="E69" s="20" t="s">
        <v>92</v>
      </c>
      <c r="F69" s="16"/>
      <c r="G69" s="21" t="s">
        <v>90</v>
      </c>
      <c r="H69" s="16"/>
      <c r="I69" s="16"/>
      <c r="J69" s="16" t="s">
        <v>90</v>
      </c>
      <c r="K69" s="16"/>
    </row>
  </sheetData>
  <autoFilter ref="A1:G69" xr:uid="{00000000-0009-0000-0000-000002000000}">
    <filterColumn colId="0">
      <filters>
        <filter val="Gabriel"/>
      </filters>
    </filterColumn>
  </autoFilter>
  <conditionalFormatting sqref="G2:G69">
    <cfRule type="cellIs" dxfId="29" priority="1" stopIfTrue="1" operator="equal">
      <formula>"Sim"</formula>
    </cfRule>
    <cfRule type="cellIs" dxfId="28" priority="3" stopIfTrue="1" operator="equal">
      <formula>"Não"</formula>
    </cfRule>
  </conditionalFormatting>
  <conditionalFormatting sqref="J2:J69">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9">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15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17" t="s">
        <v>86</v>
      </c>
      <c r="F2" s="16" t="s">
        <v>207</v>
      </c>
      <c r="G2" s="18" t="s">
        <v>88</v>
      </c>
      <c r="H2" s="16" t="s">
        <v>208</v>
      </c>
      <c r="I2" s="16"/>
      <c r="J2" s="16" t="s">
        <v>90</v>
      </c>
      <c r="K2" s="16"/>
    </row>
    <row r="3" spans="1:11" hidden="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99</v>
      </c>
      <c r="G3" s="18" t="s">
        <v>88</v>
      </c>
      <c r="H3" s="16" t="s">
        <v>209</v>
      </c>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210</v>
      </c>
      <c r="G4" s="21" t="s">
        <v>90</v>
      </c>
      <c r="H4" s="16"/>
      <c r="I4" s="16"/>
      <c r="J4" s="16" t="s">
        <v>90</v>
      </c>
      <c r="K4" s="16"/>
    </row>
    <row r="5" spans="1:11" hidden="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169</v>
      </c>
      <c r="G5" s="18" t="s">
        <v>88</v>
      </c>
      <c r="H5" s="16" t="s">
        <v>211</v>
      </c>
      <c r="I5" s="16"/>
      <c r="J5" s="16" t="s">
        <v>90</v>
      </c>
      <c r="K5" s="16"/>
    </row>
    <row r="6" spans="1:11" hidden="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212</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213</v>
      </c>
      <c r="I7" s="16"/>
      <c r="J7" s="16" t="s">
        <v>90</v>
      </c>
      <c r="K7" s="16"/>
    </row>
    <row r="8" spans="1:11" hidden="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17" t="s">
        <v>86</v>
      </c>
      <c r="F8" s="16" t="s">
        <v>99</v>
      </c>
      <c r="G8" s="21" t="s">
        <v>90</v>
      </c>
      <c r="H8" s="16"/>
      <c r="I8" s="16"/>
      <c r="J8" s="16" t="s">
        <v>90</v>
      </c>
      <c r="K8" s="16"/>
    </row>
    <row r="9" spans="1:11" hidden="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hidden="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17" t="s">
        <v>86</v>
      </c>
      <c r="F10" s="16" t="s">
        <v>214</v>
      </c>
      <c r="G10" s="18" t="s">
        <v>88</v>
      </c>
      <c r="H10" s="16"/>
      <c r="I10" s="16"/>
      <c r="J10" s="16" t="s">
        <v>90</v>
      </c>
      <c r="K10" s="16"/>
    </row>
    <row r="11" spans="1:11" hidden="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hidden="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hidden="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hidden="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215</v>
      </c>
      <c r="G14" s="21" t="s">
        <v>90</v>
      </c>
      <c r="H14" s="16"/>
      <c r="I14" s="16"/>
      <c r="J14" s="16" t="s">
        <v>90</v>
      </c>
      <c r="K14" s="16"/>
    </row>
    <row r="15" spans="1:11" hidden="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216</v>
      </c>
      <c r="G15" s="21" t="s">
        <v>90</v>
      </c>
      <c r="H15" s="16"/>
      <c r="I15" s="16"/>
      <c r="J15" s="16" t="s">
        <v>90</v>
      </c>
      <c r="K15" s="16"/>
    </row>
    <row r="16" spans="1:11" hidden="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217</v>
      </c>
      <c r="G16" s="21" t="s">
        <v>90</v>
      </c>
      <c r="H16" s="16"/>
      <c r="I16" s="16"/>
      <c r="J16" s="16" t="s">
        <v>90</v>
      </c>
      <c r="K16" s="16"/>
    </row>
    <row r="17" spans="1:11" hidden="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95</v>
      </c>
      <c r="G17" s="18" t="s">
        <v>88</v>
      </c>
      <c r="H17" s="16"/>
      <c r="I17" s="16"/>
      <c r="J17" s="16" t="s">
        <v>90</v>
      </c>
      <c r="K17" s="16"/>
    </row>
    <row r="18" spans="1:11" hidden="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hidden="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hidden="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99</v>
      </c>
      <c r="G20" s="18" t="s">
        <v>88</v>
      </c>
      <c r="H20" s="16"/>
      <c r="I20" s="16"/>
      <c r="J20" s="16" t="s">
        <v>90</v>
      </c>
      <c r="K20" s="16"/>
    </row>
    <row r="21" spans="1:11" hidden="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c r="I21" s="16"/>
      <c r="J21" s="16" t="s">
        <v>90</v>
      </c>
      <c r="K21" s="16"/>
    </row>
    <row r="22" spans="1:11" hidden="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17" t="s">
        <v>86</v>
      </c>
      <c r="F22" s="16" t="s">
        <v>218</v>
      </c>
      <c r="G22" s="21" t="s">
        <v>90</v>
      </c>
      <c r="H22" s="16"/>
      <c r="I22" s="16"/>
      <c r="J22" s="16" t="s">
        <v>90</v>
      </c>
      <c r="K22" s="16"/>
    </row>
    <row r="23" spans="1:11" hidden="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219</v>
      </c>
      <c r="G23" s="21" t="s">
        <v>90</v>
      </c>
      <c r="H23" s="16"/>
      <c r="I23" s="16"/>
      <c r="J23" s="16" t="s">
        <v>90</v>
      </c>
      <c r="K23" s="16"/>
    </row>
    <row r="24" spans="1:11" hidden="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17" t="s">
        <v>86</v>
      </c>
      <c r="F24" s="16" t="s">
        <v>184</v>
      </c>
      <c r="G24" s="21" t="s">
        <v>90</v>
      </c>
      <c r="H24" s="16"/>
      <c r="I24" s="16"/>
      <c r="J24" s="16" t="s">
        <v>90</v>
      </c>
      <c r="K24" s="16"/>
    </row>
    <row r="25" spans="1:11" hidden="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220</v>
      </c>
      <c r="G25" s="21" t="s">
        <v>90</v>
      </c>
      <c r="H25" s="16"/>
      <c r="I25" s="16"/>
      <c r="J25" s="16" t="s">
        <v>90</v>
      </c>
      <c r="K25" s="16"/>
    </row>
    <row r="26" spans="1:11" hidden="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97</v>
      </c>
      <c r="G26" s="21" t="s">
        <v>90</v>
      </c>
      <c r="H26" s="16"/>
      <c r="I26" s="16"/>
      <c r="J26" s="16" t="s">
        <v>90</v>
      </c>
      <c r="K26" s="16"/>
    </row>
    <row r="27" spans="1:11" hidden="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221</v>
      </c>
      <c r="G27" s="21" t="s">
        <v>90</v>
      </c>
      <c r="H27" s="16"/>
      <c r="I27" s="16"/>
      <c r="J27" s="16" t="s">
        <v>90</v>
      </c>
      <c r="K27" s="16"/>
    </row>
    <row r="28" spans="1:11" hidden="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222</v>
      </c>
      <c r="I28" s="16"/>
      <c r="J28" s="16" t="s">
        <v>90</v>
      </c>
      <c r="K28" s="16"/>
    </row>
    <row r="29" spans="1:11" hidden="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169</v>
      </c>
      <c r="G29" s="18" t="s">
        <v>88</v>
      </c>
      <c r="H29" s="16" t="s">
        <v>222</v>
      </c>
      <c r="I29" s="16"/>
      <c r="J29" s="16" t="s">
        <v>90</v>
      </c>
      <c r="K29" s="16"/>
    </row>
    <row r="30" spans="1:11" hidden="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223</v>
      </c>
      <c r="G30" s="18" t="s">
        <v>88</v>
      </c>
      <c r="H30" s="16" t="s">
        <v>222</v>
      </c>
      <c r="I30" s="16"/>
      <c r="J30" s="16" t="s">
        <v>90</v>
      </c>
      <c r="K30" s="16"/>
    </row>
    <row r="31" spans="1:11" hidden="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17" t="s">
        <v>86</v>
      </c>
      <c r="F31" s="16" t="s">
        <v>150</v>
      </c>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hidden="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224</v>
      </c>
      <c r="G34" s="18" t="s">
        <v>88</v>
      </c>
      <c r="H34" s="16"/>
      <c r="I34" s="16"/>
      <c r="J34" s="16" t="s">
        <v>90</v>
      </c>
      <c r="K34" s="16"/>
    </row>
    <row r="35" spans="1:11" hidden="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hidden="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225</v>
      </c>
      <c r="G36" s="18" t="s">
        <v>88</v>
      </c>
      <c r="H36" s="16"/>
      <c r="I36" s="16"/>
      <c r="J36" s="16" t="s">
        <v>90</v>
      </c>
      <c r="K36" s="16"/>
    </row>
    <row r="37" spans="1:11" hidden="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hidden="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169</v>
      </c>
      <c r="G38" s="21" t="s">
        <v>90</v>
      </c>
      <c r="H38" s="16"/>
      <c r="I38" s="16"/>
      <c r="J38" s="16" t="s">
        <v>90</v>
      </c>
      <c r="K38" s="16"/>
    </row>
    <row r="39" spans="1:11" hidden="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20" t="s">
        <v>92</v>
      </c>
      <c r="F39" s="16"/>
      <c r="G39" s="21" t="s">
        <v>90</v>
      </c>
      <c r="H39" s="16"/>
      <c r="I39" s="16"/>
      <c r="J39" s="16" t="s">
        <v>90</v>
      </c>
      <c r="K39" s="16"/>
    </row>
    <row r="40" spans="1:11" hidden="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hidden="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148</v>
      </c>
      <c r="G41" s="21" t="s">
        <v>90</v>
      </c>
      <c r="H41" s="16"/>
      <c r="I41" s="16"/>
      <c r="J41" s="16" t="s">
        <v>90</v>
      </c>
      <c r="K41" s="16"/>
    </row>
    <row r="42" spans="1:11" hidden="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hidden="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157</v>
      </c>
      <c r="G44" s="21" t="s">
        <v>90</v>
      </c>
      <c r="H44" s="16"/>
      <c r="I44" s="16"/>
      <c r="J44" s="16" t="s">
        <v>90</v>
      </c>
      <c r="K44" s="16"/>
    </row>
    <row r="45" spans="1:11" hidden="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187</v>
      </c>
      <c r="G45" s="18" t="s">
        <v>88</v>
      </c>
      <c r="H45" s="16" t="s">
        <v>222</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hidden="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203</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hidden="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23" t="s">
        <v>107</v>
      </c>
      <c r="F49" s="16" t="s">
        <v>226</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166</v>
      </c>
      <c r="G50" s="18" t="s">
        <v>88</v>
      </c>
      <c r="H50" s="16" t="s">
        <v>227</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169</v>
      </c>
      <c r="G51" s="18" t="s">
        <v>88</v>
      </c>
      <c r="H51" s="16" t="s">
        <v>228</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hidden="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229</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212</v>
      </c>
      <c r="G54" s="18" t="s">
        <v>88</v>
      </c>
      <c r="H54" s="16" t="s">
        <v>230</v>
      </c>
      <c r="I54" s="16"/>
      <c r="J54" s="16" t="s">
        <v>90</v>
      </c>
      <c r="K54" s="16"/>
    </row>
    <row r="55" spans="1:11" hidden="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hidden="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231</v>
      </c>
      <c r="G56" s="21" t="s">
        <v>90</v>
      </c>
      <c r="H56" s="16"/>
      <c r="I56" s="16"/>
      <c r="J56" s="16" t="s">
        <v>90</v>
      </c>
      <c r="K56" s="16"/>
    </row>
    <row r="57" spans="1:11" hidden="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17" t="s">
        <v>86</v>
      </c>
      <c r="F57" s="16" t="s">
        <v>169</v>
      </c>
      <c r="G57" s="18" t="s">
        <v>88</v>
      </c>
      <c r="H57" s="16" t="s">
        <v>232</v>
      </c>
      <c r="I57" s="16"/>
      <c r="J57" s="16" t="s">
        <v>90</v>
      </c>
      <c r="K57" s="16"/>
    </row>
    <row r="58" spans="1:11" hidden="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119</v>
      </c>
      <c r="G58" s="18" t="s">
        <v>88</v>
      </c>
      <c r="H58" s="16"/>
      <c r="I58" s="16"/>
      <c r="J58" s="16" t="s">
        <v>90</v>
      </c>
      <c r="K58" s="16"/>
    </row>
    <row r="59" spans="1:11" hidden="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hidden="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t="s">
        <v>233</v>
      </c>
      <c r="I60" s="16"/>
      <c r="J60" s="16" t="s">
        <v>90</v>
      </c>
      <c r="K60" s="16"/>
    </row>
    <row r="61" spans="1:11" hidden="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190</v>
      </c>
      <c r="G61" s="18" t="s">
        <v>88</v>
      </c>
      <c r="H61" s="16"/>
      <c r="I61" s="16" t="s">
        <v>234</v>
      </c>
      <c r="J61" s="16" t="s">
        <v>88</v>
      </c>
      <c r="K61" s="16" t="s">
        <v>235</v>
      </c>
    </row>
    <row r="62" spans="1:11" hidden="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175</v>
      </c>
      <c r="G62" s="21" t="s">
        <v>90</v>
      </c>
      <c r="H62" s="16"/>
      <c r="I62" s="16"/>
      <c r="J62" s="16" t="s">
        <v>90</v>
      </c>
      <c r="K62" s="16"/>
    </row>
    <row r="63" spans="1:11" hidden="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194</v>
      </c>
      <c r="G63" s="18" t="s">
        <v>88</v>
      </c>
      <c r="H63" s="16" t="s">
        <v>236</v>
      </c>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237</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0" t="s">
        <v>92</v>
      </c>
      <c r="F65" s="16"/>
      <c r="G65" s="21" t="s">
        <v>90</v>
      </c>
      <c r="H65" s="16"/>
      <c r="I65" s="16"/>
      <c r="J65" s="16" t="s">
        <v>90</v>
      </c>
      <c r="K65" s="16"/>
    </row>
    <row r="66" spans="1:11" hidden="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18" t="s">
        <v>88</v>
      </c>
      <c r="H66" s="16" t="s">
        <v>238</v>
      </c>
      <c r="I66" s="16"/>
      <c r="J66" s="16" t="s">
        <v>90</v>
      </c>
      <c r="K66" s="16"/>
    </row>
    <row r="67" spans="1:11" hidden="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hidden="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164</v>
      </c>
      <c r="G68" s="21" t="s">
        <v>90</v>
      </c>
      <c r="H68" s="16"/>
      <c r="I68" s="16"/>
      <c r="J68" s="16" t="s">
        <v>90</v>
      </c>
      <c r="K68" s="16"/>
    </row>
    <row r="69" spans="1:11" hidden="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69" xr:uid="{00000000-0009-0000-0000-000003000000}">
    <filterColumn colId="0">
      <filters>
        <filter val="Gabriel"/>
      </filters>
    </filterColumn>
  </autoFilter>
  <conditionalFormatting sqref="G2:G69">
    <cfRule type="cellIs" dxfId="19" priority="1" stopIfTrue="1" operator="equal">
      <formula>"Sim"</formula>
    </cfRule>
    <cfRule type="cellIs" dxfId="18" priority="3" stopIfTrue="1" operator="equal">
      <formula>"Não"</formula>
    </cfRule>
  </conditionalFormatting>
  <conditionalFormatting sqref="J2:J69">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9">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tabSelected="1" workbookViewId="0">
      <pane xSplit="3" topLeftCell="F50" activePane="topRight" state="frozen"/>
      <selection pane="topRight" activeCell="I74" sqref="I74"/>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7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20" t="s">
        <v>92</v>
      </c>
      <c r="F2" s="16"/>
      <c r="G2" s="21" t="s">
        <v>90</v>
      </c>
      <c r="H2" s="16"/>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166</v>
      </c>
      <c r="G3" s="21" t="s">
        <v>90</v>
      </c>
      <c r="H3" s="16"/>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210</v>
      </c>
      <c r="G4" s="21" t="s">
        <v>90</v>
      </c>
      <c r="H4" s="16"/>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169</v>
      </c>
      <c r="G5" s="18" t="s">
        <v>88</v>
      </c>
      <c r="H5" s="16" t="s">
        <v>239</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212</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240</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20" t="s">
        <v>92</v>
      </c>
      <c r="F8" s="16"/>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23" t="s">
        <v>107</v>
      </c>
      <c r="F10" s="16" t="s">
        <v>241</v>
      </c>
      <c r="G10" s="21" t="s">
        <v>90</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242</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216</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243</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99</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119</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t="s">
        <v>244</v>
      </c>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20" t="s">
        <v>92</v>
      </c>
      <c r="F22" s="16"/>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124</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20" t="s">
        <v>92</v>
      </c>
      <c r="F24" s="16"/>
      <c r="G24" s="21" t="s">
        <v>90</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164</v>
      </c>
      <c r="G25" s="21" t="s">
        <v>90</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87</v>
      </c>
      <c r="G26" s="21" t="s">
        <v>90</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221</v>
      </c>
      <c r="G27" s="21" t="s">
        <v>90</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222</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175</v>
      </c>
      <c r="G29" s="18" t="s">
        <v>88</v>
      </c>
      <c r="H29" s="16" t="s">
        <v>245</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246</v>
      </c>
      <c r="G30" s="18" t="s">
        <v>88</v>
      </c>
      <c r="H30" s="16" t="s">
        <v>222</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20" t="s">
        <v>92</v>
      </c>
      <c r="F31" s="16"/>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194</v>
      </c>
      <c r="G34" s="21" t="s">
        <v>90</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157</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194</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17" t="s">
        <v>86</v>
      </c>
      <c r="F39" s="16" t="s">
        <v>150</v>
      </c>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212</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157</v>
      </c>
      <c r="G44" s="18" t="s">
        <v>88</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247</v>
      </c>
      <c r="G45" s="18" t="s">
        <v>88</v>
      </c>
      <c r="H45" s="16" t="s">
        <v>222</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187</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17" t="s">
        <v>86</v>
      </c>
      <c r="F49" s="16" t="s">
        <v>164</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148</v>
      </c>
      <c r="G50" s="18" t="s">
        <v>88</v>
      </c>
      <c r="H50" s="16" t="s">
        <v>248</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169</v>
      </c>
      <c r="G51" s="18" t="s">
        <v>88</v>
      </c>
      <c r="H51" s="16" t="s">
        <v>249</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203</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212</v>
      </c>
      <c r="G54" s="18" t="s">
        <v>88</v>
      </c>
      <c r="H54" s="16" t="s">
        <v>250</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251</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20" t="s">
        <v>92</v>
      </c>
      <c r="F57" s="16"/>
      <c r="G57" s="21" t="s">
        <v>90</v>
      </c>
      <c r="H57" s="16"/>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99</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252</v>
      </c>
      <c r="G61" s="21" t="s">
        <v>90</v>
      </c>
      <c r="H61" s="16"/>
      <c r="I61" s="16"/>
      <c r="J61" s="16" t="s">
        <v>90</v>
      </c>
      <c r="K61" s="16"/>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175</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194</v>
      </c>
      <c r="G63" s="18" t="s">
        <v>88</v>
      </c>
      <c r="H63" s="16"/>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237</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3" t="s">
        <v>107</v>
      </c>
      <c r="F65" s="16" t="s">
        <v>253</v>
      </c>
      <c r="G65" s="21" t="s">
        <v>88</v>
      </c>
      <c r="H65" s="16" t="s">
        <v>254</v>
      </c>
      <c r="I65" s="16" t="s">
        <v>255</v>
      </c>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18" t="s">
        <v>90</v>
      </c>
      <c r="H66" s="16"/>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256</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4000000}"/>
  <conditionalFormatting sqref="G2:G69">
    <cfRule type="cellIs" dxfId="9" priority="1" stopIfTrue="1" operator="equal">
      <formula>"Sim"</formula>
    </cfRule>
    <cfRule type="cellIs" dxfId="8" priority="3" stopIfTrue="1" operator="equal">
      <formula>"Não"</formula>
    </cfRule>
  </conditionalFormatting>
  <conditionalFormatting sqref="J2:J69">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9">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2025-08-01T11:03:35Z</dcterms:created>
  <dcterms:modified xsi:type="dcterms:W3CDTF">2025-08-04T13:35:37Z</dcterms:modified>
  <cp:category/>
  <cp:contentStatus/>
</cp:coreProperties>
</file>