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xr:revisionPtr revIDLastSave="3" documentId="11_A800E137A4FC0A4E41A859CA2FA515DCBB7621AF" xr6:coauthVersionLast="47" xr6:coauthVersionMax="47" xr10:uidLastSave="{2CAF10F1-C809-4647-A8E1-7306760DC214}"/>
  <bookViews>
    <workbookView xWindow="0" yWindow="0" windowWidth="0" windowHeight="0" activeTab="5"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R13" i="1"/>
  <c r="I68" i="3" a="1"/>
  <c r="F68" i="3" a="1"/>
  <c r="P67" i="3" a="1"/>
  <c r="M67" i="3" a="1"/>
  <c r="J67" i="3" a="1"/>
  <c r="G67" i="3" a="1"/>
  <c r="D67" i="3" a="1"/>
  <c r="N66" i="3" a="1"/>
  <c r="K66" i="3" a="1"/>
  <c r="H66" i="3" a="1"/>
  <c r="E66" i="3" a="1"/>
  <c r="O65" i="3" a="1"/>
  <c r="L65" i="3" a="1"/>
  <c r="I65" i="3" a="1"/>
  <c r="F65" i="3" a="1"/>
  <c r="P64" i="3" a="1"/>
  <c r="M64" i="3" a="1"/>
  <c r="J64" i="3" a="1"/>
  <c r="G64" i="3" a="1"/>
  <c r="D64" i="3" a="1"/>
  <c r="N63" i="3" a="1"/>
  <c r="K63" i="3" a="1"/>
  <c r="H63" i="3" a="1"/>
  <c r="E63" i="3" a="1"/>
  <c r="O60" i="3" a="1"/>
  <c r="L60" i="3" a="1"/>
  <c r="I60" i="3" a="1"/>
  <c r="F60" i="3" a="1"/>
  <c r="P59" i="3" a="1"/>
  <c r="M59" i="3" a="1"/>
  <c r="J59" i="3" a="1"/>
  <c r="G59" i="3" a="1"/>
  <c r="D59" i="3" a="1"/>
  <c r="N58" i="3" a="1"/>
  <c r="K58" i="3" a="1"/>
  <c r="H58" i="3" a="1"/>
  <c r="E58" i="3" a="1"/>
  <c r="O57" i="3" a="1"/>
  <c r="L57" i="3" a="1"/>
  <c r="I57" i="3" a="1"/>
  <c r="F57" i="3" a="1"/>
  <c r="P56" i="3" a="1"/>
  <c r="M56" i="3" a="1"/>
  <c r="J56" i="3" a="1"/>
  <c r="J68" i="3" a="1"/>
  <c r="G68" i="3" a="1"/>
  <c r="D68" i="3" a="1"/>
  <c r="N67" i="3" a="1"/>
  <c r="K67" i="3" a="1"/>
  <c r="H67" i="3" a="1"/>
  <c r="E67" i="3" a="1"/>
  <c r="O66" i="3" a="1"/>
  <c r="L66" i="3" a="1"/>
  <c r="I66" i="3" a="1"/>
  <c r="F66" i="3" a="1"/>
  <c r="P65" i="3" a="1"/>
  <c r="M65" i="3" a="1"/>
  <c r="J65" i="3" a="1"/>
  <c r="G65" i="3" a="1"/>
  <c r="D65" i="3" a="1"/>
  <c r="N64" i="3" a="1"/>
  <c r="K64" i="3" a="1"/>
  <c r="H64" i="3" a="1"/>
  <c r="E64" i="3" a="1"/>
  <c r="O63" i="3" a="1"/>
  <c r="L63" i="3" a="1"/>
  <c r="I63" i="3" a="1"/>
  <c r="F63" i="3" a="1"/>
  <c r="P60" i="3" a="1"/>
  <c r="M60" i="3" a="1"/>
  <c r="J60" i="3" a="1"/>
  <c r="G60" i="3" a="1"/>
  <c r="D60" i="3" a="1"/>
  <c r="N59" i="3" a="1"/>
  <c r="K59" i="3" a="1"/>
  <c r="H59" i="3" a="1"/>
  <c r="E59" i="3" a="1"/>
  <c r="O58" i="3" a="1"/>
  <c r="L58" i="3" a="1"/>
  <c r="I58" i="3" a="1"/>
  <c r="F58" i="3" a="1"/>
  <c r="P57" i="3" a="1"/>
  <c r="M57" i="3" a="1"/>
  <c r="J57" i="3" a="1"/>
  <c r="G57" i="3" a="1"/>
  <c r="D57" i="3" a="1"/>
  <c r="N56" i="3" a="1"/>
  <c r="K56" i="3" a="1"/>
  <c r="H56" i="3" a="1"/>
  <c r="E56" i="3" a="1"/>
  <c r="H68" i="3" a="1"/>
  <c r="E68" i="3" a="1"/>
  <c r="O67" i="3" a="1"/>
  <c r="L67" i="3" a="1"/>
  <c r="I67" i="3" a="1"/>
  <c r="F67" i="3" a="1"/>
  <c r="P66" i="3" a="1"/>
  <c r="M66" i="3" a="1"/>
  <c r="J66" i="3" a="1"/>
  <c r="G66" i="3" a="1"/>
  <c r="D66" i="3" a="1"/>
  <c r="N65" i="3" a="1"/>
  <c r="K65" i="3" a="1"/>
  <c r="H65" i="3" a="1"/>
  <c r="E65" i="3" a="1"/>
  <c r="O64" i="3" a="1"/>
  <c r="L64" i="3" a="1"/>
  <c r="I64" i="3" a="1"/>
  <c r="F64" i="3" a="1"/>
  <c r="P63" i="3" a="1"/>
  <c r="M63" i="3" a="1"/>
  <c r="J63" i="3" a="1"/>
  <c r="G63" i="3" a="1"/>
  <c r="D63" i="3" a="1"/>
  <c r="N60" i="3" a="1"/>
  <c r="K60" i="3" a="1"/>
  <c r="H60" i="3" a="1"/>
  <c r="E60" i="3" a="1"/>
  <c r="O59" i="3" a="1"/>
  <c r="L59" i="3" a="1"/>
  <c r="I59" i="3" a="1"/>
  <c r="F59" i="3" a="1"/>
  <c r="P58" i="3" a="1"/>
  <c r="M58" i="3" a="1"/>
  <c r="J58" i="3" a="1"/>
  <c r="G58" i="3" a="1"/>
  <c r="D58" i="3" a="1"/>
  <c r="N57" i="3" a="1"/>
  <c r="K57" i="3" a="1"/>
  <c r="H57" i="3" a="1"/>
  <c r="E57" i="3" a="1"/>
  <c r="O56" i="3" a="1"/>
  <c r="L56" i="3" a="1"/>
  <c r="I56" i="3" a="1"/>
  <c r="F56" i="3" a="1"/>
  <c r="P55" i="3" a="1"/>
  <c r="M55" i="3" a="1"/>
  <c r="J55" i="3" a="1"/>
  <c r="G55" i="3" a="1"/>
  <c r="D55" i="3" a="1"/>
  <c r="N54" i="3" a="1"/>
  <c r="K55" i="3" a="1"/>
  <c r="I55" i="3" a="1"/>
  <c r="O54" i="3" a="1"/>
  <c r="M54" i="3" a="1"/>
  <c r="J54" i="3" a="1"/>
  <c r="G54" i="3" a="1"/>
  <c r="D54" i="3" a="1"/>
  <c r="N53" i="3" a="1"/>
  <c r="K53" i="3" a="1"/>
  <c r="H53" i="3" a="1"/>
  <c r="E53" i="3" a="1"/>
  <c r="O50" i="3" a="1"/>
  <c r="L50" i="3" a="1"/>
  <c r="I50" i="3" a="1"/>
  <c r="F50" i="3" a="1"/>
  <c r="P49" i="3" a="1"/>
  <c r="M49" i="3" a="1"/>
  <c r="J49" i="3" a="1"/>
  <c r="G49" i="3" a="1"/>
  <c r="D49" i="3" a="1"/>
  <c r="N48" i="3" a="1"/>
  <c r="K48" i="3" a="1"/>
  <c r="H48" i="3" a="1"/>
  <c r="E48" i="3" a="1"/>
  <c r="O47" i="3" a="1"/>
  <c r="L47" i="3" a="1"/>
  <c r="I47" i="3" a="1"/>
  <c r="F47" i="3" a="1"/>
  <c r="P46" i="3" a="1"/>
  <c r="M46" i="3" a="1"/>
  <c r="J46" i="3" a="1"/>
  <c r="G46" i="3" a="1"/>
  <c r="D46" i="3" a="1"/>
  <c r="N45" i="3" a="1"/>
  <c r="K45" i="3" a="1"/>
  <c r="H45" i="3" a="1"/>
  <c r="E45" i="3" a="1"/>
  <c r="O44" i="3" a="1"/>
  <c r="L44" i="3" a="1"/>
  <c r="I44" i="3" a="1"/>
  <c r="F44" i="3" a="1"/>
  <c r="P43" i="3" a="1"/>
  <c r="M43" i="3" a="1"/>
  <c r="J43" i="3" a="1"/>
  <c r="G43" i="3" a="1"/>
  <c r="D43" i="3" a="1"/>
  <c r="N40" i="3" a="1"/>
  <c r="K40" i="3" a="1"/>
  <c r="H40" i="3" a="1"/>
  <c r="E40" i="3" a="1"/>
  <c r="D56" i="3" a="1"/>
  <c r="O55" i="3" a="1"/>
  <c r="H55" i="3" a="1"/>
  <c r="F55" i="3" a="1"/>
  <c r="K54" i="3" a="1"/>
  <c r="H54" i="3" a="1"/>
  <c r="E54" i="3" a="1"/>
  <c r="O53" i="3" a="1"/>
  <c r="L53" i="3" a="1"/>
  <c r="I53" i="3" a="1"/>
  <c r="F53" i="3" a="1"/>
  <c r="P50" i="3" a="1"/>
  <c r="M50" i="3" a="1"/>
  <c r="J50" i="3" a="1"/>
  <c r="G50" i="3" a="1"/>
  <c r="D50" i="3" a="1"/>
  <c r="N49" i="3" a="1"/>
  <c r="K49" i="3" a="1"/>
  <c r="H49" i="3" a="1"/>
  <c r="E49" i="3" a="1"/>
  <c r="O48" i="3" a="1"/>
  <c r="L48" i="3" a="1"/>
  <c r="I48" i="3" a="1"/>
  <c r="F48" i="3" a="1"/>
  <c r="P47" i="3" a="1"/>
  <c r="G56" i="3" a="1"/>
  <c r="N55" i="3" a="1"/>
  <c r="L55" i="3" a="1"/>
  <c r="E55" i="3" a="1"/>
  <c r="P54" i="3" a="1"/>
  <c r="L54" i="3" a="1"/>
  <c r="I54" i="3" a="1"/>
  <c r="F54" i="3" a="1"/>
  <c r="P53" i="3" a="1"/>
  <c r="M53" i="3" a="1"/>
  <c r="J53" i="3" a="1"/>
  <c r="G53" i="3" a="1"/>
  <c r="D53" i="3" a="1"/>
  <c r="N50" i="3" a="1"/>
  <c r="K50" i="3" a="1"/>
  <c r="H50" i="3" a="1"/>
  <c r="E50" i="3" a="1"/>
  <c r="O49" i="3" a="1"/>
  <c r="L49" i="3" a="1"/>
  <c r="I49" i="3" a="1"/>
  <c r="F49" i="3" a="1"/>
  <c r="P48" i="3" a="1"/>
  <c r="M48" i="3" a="1"/>
  <c r="J48" i="3" a="1"/>
  <c r="G48" i="3" a="1"/>
  <c r="D48" i="3" a="1"/>
  <c r="N47" i="3" a="1"/>
  <c r="K47" i="3" a="1"/>
  <c r="H47" i="3" a="1"/>
  <c r="E47" i="3" a="1"/>
  <c r="O46" i="3" a="1"/>
  <c r="L46" i="3" a="1"/>
  <c r="I46" i="3" a="1"/>
  <c r="F46" i="3" a="1"/>
  <c r="P45" i="3" a="1"/>
  <c r="M45" i="3" a="1"/>
  <c r="J45" i="3" a="1"/>
  <c r="G45" i="3" a="1"/>
  <c r="D45" i="3" a="1"/>
  <c r="N44" i="3" a="1"/>
  <c r="K44" i="3" a="1"/>
  <c r="H44" i="3" a="1"/>
  <c r="E44" i="3" a="1"/>
  <c r="O43" i="3" a="1"/>
  <c r="L43" i="3" a="1"/>
  <c r="I43" i="3" a="1"/>
  <c r="F43" i="3" a="1"/>
  <c r="P40" i="3" a="1"/>
  <c r="M40" i="3" a="1"/>
  <c r="J40" i="3" a="1"/>
  <c r="G40" i="3" a="1"/>
  <c r="D40" i="3" a="1"/>
  <c r="N39" i="3" a="1"/>
  <c r="K39" i="3" a="1"/>
  <c r="H39" i="3" a="1"/>
  <c r="E39" i="3" a="1"/>
  <c r="O38" i="3" a="1"/>
  <c r="L38" i="3" a="1"/>
  <c r="I38" i="3" a="1"/>
  <c r="G47" i="3" a="1"/>
  <c r="K46" i="3" a="1"/>
  <c r="O45" i="3" a="1"/>
  <c r="F45" i="3" a="1"/>
  <c r="J44" i="3" a="1"/>
  <c r="N43" i="3" a="1"/>
  <c r="E43" i="3" a="1"/>
  <c r="I40" i="3" a="1"/>
  <c r="L39" i="3" a="1"/>
  <c r="J39" i="3" a="1"/>
  <c r="P38" i="3" a="1"/>
  <c r="N38" i="3" a="1"/>
  <c r="F38" i="3" a="1"/>
  <c r="P35" i="3" a="1"/>
  <c r="M35" i="3" a="1"/>
  <c r="J35" i="3" a="1"/>
  <c r="G35" i="3" a="1"/>
  <c r="D35" i="3" a="1"/>
  <c r="N34" i="3" a="1"/>
  <c r="K34" i="3" a="1"/>
  <c r="H34" i="3" a="1"/>
  <c r="E34" i="3" a="1"/>
  <c r="O33" i="3" a="1"/>
  <c r="L33" i="3" a="1"/>
  <c r="I33" i="3" a="1"/>
  <c r="F33" i="3" a="1"/>
  <c r="P32" i="3" a="1"/>
  <c r="M32" i="3" a="1"/>
  <c r="J32" i="3" a="1"/>
  <c r="G32" i="3" a="1"/>
  <c r="D32" i="3" a="1"/>
  <c r="N31" i="3" a="1"/>
  <c r="K31" i="3" a="1"/>
  <c r="H31" i="3" a="1"/>
  <c r="E31" i="3" a="1"/>
  <c r="O30" i="3" a="1"/>
  <c r="L30" i="3" a="1"/>
  <c r="I30" i="3" a="1"/>
  <c r="F30" i="3" a="1"/>
  <c r="P29" i="3" a="1"/>
  <c r="M29" i="3" a="1"/>
  <c r="J29" i="3" a="1"/>
  <c r="G29" i="3" a="1"/>
  <c r="J47" i="3" a="1"/>
  <c r="N46" i="3" a="1"/>
  <c r="E46" i="3" a="1"/>
  <c r="I45" i="3" a="1"/>
  <c r="M44" i="3" a="1"/>
  <c r="D44" i="3" a="1"/>
  <c r="H43" i="3" a="1"/>
  <c r="L40" i="3" a="1"/>
  <c r="P39" i="3" a="1"/>
  <c r="I39" i="3" a="1"/>
  <c r="G39" i="3" a="1"/>
  <c r="M38" i="3" a="1"/>
  <c r="K38" i="3" a="1"/>
  <c r="G38" i="3" a="1"/>
  <c r="D38" i="3" a="1"/>
  <c r="N35" i="3" a="1"/>
  <c r="K35" i="3" a="1"/>
  <c r="H35" i="3" a="1"/>
  <c r="E35" i="3" a="1"/>
  <c r="O34" i="3" a="1"/>
  <c r="L34" i="3" a="1"/>
  <c r="I34" i="3" a="1"/>
  <c r="F34" i="3" a="1"/>
  <c r="P33" i="3" a="1"/>
  <c r="M33" i="3" a="1"/>
  <c r="J33" i="3" a="1"/>
  <c r="G33" i="3" a="1"/>
  <c r="D33" i="3" a="1"/>
  <c r="N32" i="3" a="1"/>
  <c r="K32" i="3" a="1"/>
  <c r="H32" i="3" a="1"/>
  <c r="E32" i="3" a="1"/>
  <c r="O31" i="3" a="1"/>
  <c r="L31" i="3" a="1"/>
  <c r="I31" i="3" a="1"/>
  <c r="F31" i="3" a="1"/>
  <c r="P30" i="3" a="1"/>
  <c r="M30" i="3" a="1"/>
  <c r="J30" i="3" a="1"/>
  <c r="G30" i="3" a="1"/>
  <c r="D30" i="3" a="1"/>
  <c r="N29" i="3" a="1"/>
  <c r="K29" i="3" a="1"/>
  <c r="H29" i="3" a="1"/>
  <c r="E29" i="3" a="1"/>
  <c r="O28" i="3" a="1"/>
  <c r="L28" i="3" a="1"/>
  <c r="I28" i="3" a="1"/>
  <c r="F28" i="3" a="1"/>
  <c r="P27" i="3" a="1"/>
  <c r="M27" i="3" a="1"/>
  <c r="M47" i="3" a="1"/>
  <c r="D47" i="3" a="1"/>
  <c r="H46" i="3" a="1"/>
  <c r="L45" i="3" a="1"/>
  <c r="P44" i="3" a="1"/>
  <c r="G44" i="3" a="1"/>
  <c r="K43" i="3" a="1"/>
  <c r="O40" i="3" a="1"/>
  <c r="F40" i="3" a="1"/>
  <c r="O39" i="3" a="1"/>
  <c r="M39" i="3" a="1"/>
  <c r="F39" i="3" a="1"/>
  <c r="D39" i="3" a="1"/>
  <c r="J38" i="3" a="1"/>
  <c r="H38" i="3" a="1"/>
  <c r="E38" i="3" a="1"/>
  <c r="O35" i="3" a="1"/>
  <c r="L35" i="3" a="1"/>
  <c r="I35" i="3" a="1"/>
  <c r="F35" i="3" a="1"/>
  <c r="P34" i="3" a="1"/>
  <c r="M34" i="3" a="1"/>
  <c r="J34" i="3" a="1"/>
  <c r="G34" i="3" a="1"/>
  <c r="D34" i="3" a="1"/>
  <c r="N33" i="3" a="1"/>
  <c r="K33" i="3" a="1"/>
  <c r="H33" i="3" a="1"/>
  <c r="E33" i="3" a="1"/>
  <c r="O32" i="3" a="1"/>
  <c r="L32" i="3" a="1"/>
  <c r="I32" i="3" a="1"/>
  <c r="F32" i="3" a="1"/>
  <c r="P31" i="3" a="1"/>
  <c r="M31" i="3" a="1"/>
  <c r="J31" i="3" a="1"/>
  <c r="G31" i="3" a="1"/>
  <c r="D31" i="3" a="1"/>
  <c r="N30" i="3" a="1"/>
  <c r="K30" i="3" a="1"/>
  <c r="H30" i="3" a="1"/>
  <c r="E30" i="3" a="1"/>
  <c r="O29" i="3" a="1"/>
  <c r="L29" i="3" a="1"/>
  <c r="I29" i="3" a="1"/>
  <c r="F29" i="3" a="1"/>
  <c r="P28" i="3" a="1"/>
  <c r="M28" i="3" a="1"/>
  <c r="J28" i="3" a="1"/>
  <c r="G28" i="3" a="1"/>
  <c r="D28" i="3" a="1"/>
  <c r="N27" i="3" a="1"/>
  <c r="K27" i="3" a="1"/>
  <c r="H27" i="3" a="1"/>
  <c r="E27" i="3" a="1"/>
  <c r="O24" i="3" a="1"/>
  <c r="L24" i="3" a="1"/>
  <c r="I24" i="3" a="1"/>
  <c r="F24" i="3" a="1"/>
  <c r="P23" i="3" a="1"/>
  <c r="M23" i="3" a="1"/>
  <c r="J23" i="3" a="1"/>
  <c r="G23" i="3" a="1"/>
  <c r="D23" i="3" a="1"/>
  <c r="N22" i="3" a="1"/>
  <c r="K22" i="3" a="1"/>
  <c r="H22" i="3" a="1"/>
  <c r="N28" i="3" a="1"/>
  <c r="E28" i="3" a="1"/>
  <c r="F27" i="3" a="1"/>
  <c r="D27" i="3" a="1"/>
  <c r="J24" i="3" a="1"/>
  <c r="H24" i="3" a="1"/>
  <c r="N23" i="3" a="1"/>
  <c r="L23" i="3" a="1"/>
  <c r="E23" i="3" a="1"/>
  <c r="P22" i="3" a="1"/>
  <c r="I22" i="3" a="1"/>
  <c r="G22" i="3" a="1"/>
  <c r="D22" i="3" a="1"/>
  <c r="N21" i="3" a="1"/>
  <c r="K21" i="3" a="1"/>
  <c r="H21" i="3" a="1"/>
  <c r="E21" i="3" a="1"/>
  <c r="O20" i="3" a="1"/>
  <c r="L20" i="3" a="1"/>
  <c r="I20" i="3" a="1"/>
  <c r="F20" i="3" a="1"/>
  <c r="P19" i="3" a="1"/>
  <c r="M19" i="3" a="1"/>
  <c r="J19" i="3" a="1"/>
  <c r="G19" i="3" a="1"/>
  <c r="D19" i="3" a="1"/>
  <c r="N18" i="3" a="1"/>
  <c r="K18" i="3" a="1"/>
  <c r="H18" i="3" a="1"/>
  <c r="E18" i="3" a="1"/>
  <c r="O17" i="3" a="1"/>
  <c r="L17" i="3" a="1"/>
  <c r="I17" i="3" a="1"/>
  <c r="F17" i="3" a="1"/>
  <c r="P16" i="3" a="1"/>
  <c r="M16" i="3" a="1"/>
  <c r="J16" i="3" a="1"/>
  <c r="G16" i="3" a="1"/>
  <c r="D16" i="3" a="1"/>
  <c r="N15" i="3" a="1"/>
  <c r="K15" i="3" a="1"/>
  <c r="H15" i="3" a="1"/>
  <c r="E15" i="3" a="1"/>
  <c r="O14" i="3" a="1"/>
  <c r="L14" i="3" a="1"/>
  <c r="I14" i="3" a="1"/>
  <c r="F14" i="3" a="1"/>
  <c r="P13" i="3" a="1"/>
  <c r="M13" i="3" a="1"/>
  <c r="J13" i="3" a="1"/>
  <c r="G13" i="3" a="1"/>
  <c r="D13" i="3" a="1"/>
  <c r="N12" i="3" a="1"/>
  <c r="K12" i="3" a="1"/>
  <c r="H12" i="3" a="1"/>
  <c r="E12" i="3" a="1"/>
  <c r="O9" i="3" a="1"/>
  <c r="D29" i="3" a="1"/>
  <c r="H28" i="3" a="1"/>
  <c r="L27" i="3" a="1"/>
  <c r="J27" i="3" a="1"/>
  <c r="P24" i="3" a="1"/>
  <c r="N24" i="3" a="1"/>
  <c r="G24" i="3" a="1"/>
  <c r="E24" i="3" a="1"/>
  <c r="K23" i="3" a="1"/>
  <c r="I23" i="3" a="1"/>
  <c r="O22" i="3" a="1"/>
  <c r="M22" i="3" a="1"/>
  <c r="E22" i="3" a="1"/>
  <c r="O21" i="3" a="1"/>
  <c r="L21" i="3" a="1"/>
  <c r="I21" i="3" a="1"/>
  <c r="F21" i="3" a="1"/>
  <c r="P20" i="3" a="1"/>
  <c r="M20" i="3" a="1"/>
  <c r="J20" i="3" a="1"/>
  <c r="G20" i="3" a="1"/>
  <c r="D20" i="3" a="1"/>
  <c r="N19" i="3" a="1"/>
  <c r="K19" i="3" a="1"/>
  <c r="H19" i="3" a="1"/>
  <c r="E19" i="3" a="1"/>
  <c r="O18" i="3" a="1"/>
  <c r="L18" i="3" a="1"/>
  <c r="I18" i="3" a="1"/>
  <c r="F18" i="3" a="1"/>
  <c r="P17" i="3" a="1"/>
  <c r="M17" i="3" a="1"/>
  <c r="J17" i="3" a="1"/>
  <c r="G17" i="3" a="1"/>
  <c r="D17" i="3" a="1"/>
  <c r="N16" i="3" a="1"/>
  <c r="K16" i="3" a="1"/>
  <c r="H16" i="3" a="1"/>
  <c r="E16" i="3" a="1"/>
  <c r="O15" i="3" a="1"/>
  <c r="L15" i="3" a="1"/>
  <c r="I15" i="3" a="1"/>
  <c r="F15" i="3" a="1"/>
  <c r="P14" i="3" a="1"/>
  <c r="M14" i="3" a="1"/>
  <c r="J14" i="3" a="1"/>
  <c r="G14" i="3" a="1"/>
  <c r="D14" i="3" a="1"/>
  <c r="N13" i="3" a="1"/>
  <c r="K13" i="3" a="1"/>
  <c r="H13" i="3" a="1"/>
  <c r="E13" i="3" a="1"/>
  <c r="O12" i="3" a="1"/>
  <c r="L12" i="3" a="1"/>
  <c r="I12" i="3" a="1"/>
  <c r="F12" i="3" a="1"/>
  <c r="P9" i="3" a="1"/>
  <c r="M9" i="3" a="1"/>
  <c r="J9" i="3" a="1"/>
  <c r="G9" i="3" a="1"/>
  <c r="D9" i="3" a="1"/>
  <c r="N8" i="3" a="1"/>
  <c r="K8" i="3" a="1"/>
  <c r="H8" i="3" a="1"/>
  <c r="E8" i="3" a="1"/>
  <c r="O7" i="3" a="1"/>
  <c r="L7" i="3" a="1"/>
  <c r="I7" i="3" a="1"/>
  <c r="F7" i="3" a="1"/>
  <c r="P6" i="3" a="1"/>
  <c r="M6" i="3" a="1"/>
  <c r="J6" i="3" a="1"/>
  <c r="G6" i="3" a="1"/>
  <c r="D6" i="3" a="1"/>
  <c r="N5" i="3" a="1"/>
  <c r="K5" i="3" a="1"/>
  <c r="H5" i="3" a="1"/>
  <c r="E5" i="3" a="1"/>
  <c r="O4" i="3" a="1"/>
  <c r="L4" i="3" a="1"/>
  <c r="I4" i="3" a="1"/>
  <c r="F4" i="3" a="1"/>
  <c r="P3" i="3" a="1"/>
  <c r="M3" i="3" a="1"/>
  <c r="J3" i="3" a="1"/>
  <c r="G3" i="3" a="1"/>
  <c r="D3" i="3" a="1"/>
  <c r="N2" i="3" a="1"/>
  <c r="K2" i="3" a="1"/>
  <c r="K28" i="3" a="1"/>
  <c r="O27" i="3" a="1"/>
  <c r="I27" i="3" a="1"/>
  <c r="G27" i="3" a="1"/>
  <c r="M24" i="3" a="1"/>
  <c r="K24" i="3" a="1"/>
  <c r="D24" i="3" a="1"/>
  <c r="O23" i="3" a="1"/>
  <c r="H23" i="3" a="1"/>
  <c r="F23" i="3" a="1"/>
  <c r="L22" i="3" a="1"/>
  <c r="J22" i="3" a="1"/>
  <c r="F22" i="3" a="1"/>
  <c r="P21" i="3" a="1"/>
  <c r="M21" i="3" a="1"/>
  <c r="J21" i="3" a="1"/>
  <c r="G21" i="3" a="1"/>
  <c r="D21" i="3" a="1"/>
  <c r="N20" i="3" a="1"/>
  <c r="K20" i="3" a="1"/>
  <c r="H20" i="3" a="1"/>
  <c r="E20" i="3" a="1"/>
  <c r="O19" i="3" a="1"/>
  <c r="L19" i="3" a="1"/>
  <c r="I19" i="3" a="1"/>
  <c r="F19" i="3" a="1"/>
  <c r="P18" i="3" a="1"/>
  <c r="M18" i="3" a="1"/>
  <c r="J18" i="3" a="1"/>
  <c r="G18" i="3" a="1"/>
  <c r="D18" i="3" a="1"/>
  <c r="N17" i="3" a="1"/>
  <c r="K17" i="3" a="1"/>
  <c r="H17" i="3" a="1"/>
  <c r="E17" i="3" a="1"/>
  <c r="O16" i="3" a="1"/>
  <c r="L16" i="3" a="1"/>
  <c r="I16" i="3" a="1"/>
  <c r="F16" i="3" a="1"/>
  <c r="P15" i="3" a="1"/>
  <c r="M15" i="3" a="1"/>
  <c r="J15" i="3" a="1"/>
  <c r="G15" i="3" a="1"/>
  <c r="D15" i="3" a="1"/>
  <c r="N14" i="3" a="1"/>
  <c r="K14" i="3" a="1"/>
  <c r="H14" i="3" a="1"/>
  <c r="E14" i="3" a="1"/>
  <c r="O13" i="3" a="1"/>
  <c r="L13" i="3" a="1"/>
  <c r="I13" i="3" a="1"/>
  <c r="F13" i="3" a="1"/>
  <c r="P12" i="3" a="1"/>
  <c r="M12" i="3" a="1"/>
  <c r="J12" i="3" a="1"/>
  <c r="G12" i="3" a="1"/>
  <c r="D12" i="3" a="1"/>
  <c r="N9" i="3" a="1"/>
  <c r="K9" i="3" a="1"/>
  <c r="H9" i="3" a="1"/>
  <c r="E9" i="3" a="1"/>
  <c r="O8" i="3" a="1"/>
  <c r="L8" i="3" a="1"/>
  <c r="I8" i="3" a="1"/>
  <c r="F8" i="3" a="1"/>
  <c r="P7" i="3" a="1"/>
  <c r="M7" i="3" a="1"/>
  <c r="J7" i="3" a="1"/>
  <c r="G7" i="3" a="1"/>
  <c r="D7" i="3" a="1"/>
  <c r="N6" i="3" a="1"/>
  <c r="K6" i="3" a="1"/>
  <c r="H6" i="3" a="1"/>
  <c r="E6" i="3" a="1"/>
  <c r="O5" i="3" a="1"/>
  <c r="O5" i="3" l="1"/>
  <c r="E6" i="3"/>
  <c r="H6" i="3"/>
  <c r="K6" i="3"/>
  <c r="N6" i="3"/>
  <c r="D7" i="3"/>
  <c r="G7" i="3"/>
  <c r="J7" i="3"/>
  <c r="M7" i="3"/>
  <c r="P7" i="3"/>
  <c r="F8" i="3"/>
  <c r="I8" i="3"/>
  <c r="L8" i="3"/>
  <c r="O8" i="3"/>
  <c r="E9" i="3"/>
  <c r="H9" i="3"/>
  <c r="K9" i="3"/>
  <c r="N9" i="3"/>
  <c r="D12" i="3"/>
  <c r="G12" i="3"/>
  <c r="J12" i="3"/>
  <c r="M12" i="3"/>
  <c r="P12" i="3"/>
  <c r="F13" i="3"/>
  <c r="I13" i="3"/>
  <c r="L13" i="3"/>
  <c r="O13" i="3"/>
  <c r="E14" i="3"/>
  <c r="H14" i="3"/>
  <c r="K14" i="3"/>
  <c r="N14" i="3"/>
  <c r="D15" i="3"/>
  <c r="G15" i="3"/>
  <c r="J15" i="3"/>
  <c r="M15" i="3"/>
  <c r="P15" i="3"/>
  <c r="F16" i="3"/>
  <c r="I16" i="3"/>
  <c r="L16" i="3"/>
  <c r="O16" i="3"/>
  <c r="E17" i="3"/>
  <c r="H17" i="3"/>
  <c r="K17" i="3"/>
  <c r="N17" i="3"/>
  <c r="D18" i="3"/>
  <c r="G18" i="3"/>
  <c r="J18" i="3"/>
  <c r="M18" i="3"/>
  <c r="P18" i="3"/>
  <c r="F19" i="3"/>
  <c r="I19" i="3"/>
  <c r="L19" i="3"/>
  <c r="O19" i="3"/>
  <c r="E20" i="3"/>
  <c r="H20" i="3"/>
  <c r="K20" i="3"/>
  <c r="N20" i="3"/>
  <c r="D21" i="3"/>
  <c r="G21" i="3"/>
  <c r="J21" i="3"/>
  <c r="M21" i="3"/>
  <c r="P21" i="3"/>
  <c r="F22" i="3"/>
  <c r="J22" i="3"/>
  <c r="L22" i="3"/>
  <c r="F23" i="3"/>
  <c r="H23" i="3"/>
  <c r="O23" i="3"/>
  <c r="D24" i="3"/>
  <c r="K24" i="3"/>
  <c r="M24" i="3"/>
  <c r="G27" i="3"/>
  <c r="I27" i="3"/>
  <c r="O27" i="3"/>
  <c r="K28" i="3"/>
  <c r="K2" i="3"/>
  <c r="N2" i="3"/>
  <c r="D3" i="3"/>
  <c r="G3" i="3"/>
  <c r="J3" i="3"/>
  <c r="M3" i="3"/>
  <c r="P3" i="3"/>
  <c r="F4" i="3"/>
  <c r="I4" i="3"/>
  <c r="L4" i="3"/>
  <c r="O4" i="3"/>
  <c r="E5" i="3"/>
  <c r="H5" i="3"/>
  <c r="K5" i="3"/>
  <c r="N5" i="3"/>
  <c r="D6" i="3"/>
  <c r="G6" i="3"/>
  <c r="J6" i="3"/>
  <c r="M6" i="3"/>
  <c r="P6" i="3"/>
  <c r="F7" i="3"/>
  <c r="I7" i="3"/>
  <c r="L7" i="3"/>
  <c r="O7" i="3"/>
  <c r="E8" i="3"/>
  <c r="H8" i="3"/>
  <c r="K8" i="3"/>
  <c r="N8" i="3"/>
  <c r="D9" i="3"/>
  <c r="G9" i="3"/>
  <c r="J9" i="3"/>
  <c r="M9" i="3"/>
  <c r="P9" i="3"/>
  <c r="F12" i="3"/>
  <c r="I12" i="3"/>
  <c r="L12" i="3"/>
  <c r="O12" i="3"/>
  <c r="E13" i="3"/>
  <c r="H13" i="3"/>
  <c r="K13" i="3"/>
  <c r="N13" i="3"/>
  <c r="D14" i="3"/>
  <c r="G14" i="3"/>
  <c r="J14" i="3"/>
  <c r="M14" i="3"/>
  <c r="P14" i="3"/>
  <c r="F15" i="3"/>
  <c r="I15" i="3"/>
  <c r="L15" i="3"/>
  <c r="O15" i="3"/>
  <c r="E16" i="3"/>
  <c r="H16" i="3"/>
  <c r="K16" i="3"/>
  <c r="N16" i="3"/>
  <c r="D17" i="3"/>
  <c r="G17" i="3"/>
  <c r="J17" i="3"/>
  <c r="M17" i="3"/>
  <c r="P17" i="3"/>
  <c r="F18" i="3"/>
  <c r="I18" i="3"/>
  <c r="L18" i="3"/>
  <c r="O18" i="3"/>
  <c r="E19" i="3"/>
  <c r="H19" i="3"/>
  <c r="K19" i="3"/>
  <c r="N19" i="3"/>
  <c r="D20" i="3"/>
  <c r="G20" i="3"/>
  <c r="J20" i="3"/>
  <c r="M20" i="3"/>
  <c r="P20" i="3"/>
  <c r="F21" i="3"/>
  <c r="I21" i="3"/>
  <c r="L21" i="3"/>
  <c r="O21" i="3"/>
  <c r="E22" i="3"/>
  <c r="M22" i="3"/>
  <c r="O22" i="3"/>
  <c r="I23" i="3"/>
  <c r="K23" i="3"/>
  <c r="E24" i="3"/>
  <c r="G24" i="3"/>
  <c r="N24" i="3"/>
  <c r="P24" i="3"/>
  <c r="J27" i="3"/>
  <c r="L27" i="3"/>
  <c r="H28" i="3"/>
  <c r="D29" i="3"/>
  <c r="O9" i="3"/>
  <c r="E12" i="3"/>
  <c r="H12" i="3"/>
  <c r="K12" i="3"/>
  <c r="N12" i="3"/>
  <c r="D13" i="3"/>
  <c r="G13" i="3"/>
  <c r="J13" i="3"/>
  <c r="M13" i="3"/>
  <c r="P13" i="3"/>
  <c r="F14" i="3"/>
  <c r="I14" i="3"/>
  <c r="L14" i="3"/>
  <c r="O14" i="3"/>
  <c r="E15" i="3"/>
  <c r="H15" i="3"/>
  <c r="K15" i="3"/>
  <c r="N15" i="3"/>
  <c r="D16" i="3"/>
  <c r="G16" i="3"/>
  <c r="J16" i="3"/>
  <c r="M16" i="3"/>
  <c r="P16" i="3"/>
  <c r="F17" i="3"/>
  <c r="I17" i="3"/>
  <c r="L17" i="3"/>
  <c r="O17" i="3"/>
  <c r="E18" i="3"/>
  <c r="H18" i="3"/>
  <c r="K18" i="3"/>
  <c r="N18" i="3"/>
  <c r="D19" i="3"/>
  <c r="G19" i="3"/>
  <c r="J19" i="3"/>
  <c r="M19" i="3"/>
  <c r="P19" i="3"/>
  <c r="F20" i="3"/>
  <c r="I20" i="3"/>
  <c r="L20" i="3"/>
  <c r="O20" i="3"/>
  <c r="E21" i="3"/>
  <c r="H21" i="3"/>
  <c r="K21" i="3"/>
  <c r="N21" i="3"/>
  <c r="D22" i="3"/>
  <c r="G22" i="3"/>
  <c r="I22" i="3"/>
  <c r="P22" i="3"/>
  <c r="E23" i="3"/>
  <c r="L23" i="3"/>
  <c r="N23" i="3"/>
  <c r="H24" i="3"/>
  <c r="J24" i="3"/>
  <c r="D27" i="3"/>
  <c r="F27" i="3"/>
  <c r="E28" i="3"/>
  <c r="N28" i="3"/>
  <c r="H22" i="3"/>
  <c r="K22" i="3"/>
  <c r="N22" i="3"/>
  <c r="D23" i="3"/>
  <c r="G23" i="3"/>
  <c r="J23" i="3"/>
  <c r="M23" i="3"/>
  <c r="P23" i="3"/>
  <c r="F24" i="3"/>
  <c r="I24" i="3"/>
  <c r="L24" i="3"/>
  <c r="O24" i="3"/>
  <c r="E27" i="3"/>
  <c r="H27" i="3"/>
  <c r="K27" i="3"/>
  <c r="N27" i="3"/>
  <c r="D28" i="3"/>
  <c r="G28" i="3"/>
  <c r="J28" i="3"/>
  <c r="M28" i="3"/>
  <c r="P28" i="3"/>
  <c r="F29" i="3"/>
  <c r="I29" i="3"/>
  <c r="L29" i="3"/>
  <c r="O29" i="3"/>
  <c r="E30" i="3"/>
  <c r="H30" i="3"/>
  <c r="K30" i="3"/>
  <c r="N30" i="3"/>
  <c r="D31" i="3"/>
  <c r="G31" i="3"/>
  <c r="J31" i="3"/>
  <c r="M31" i="3"/>
  <c r="P31" i="3"/>
  <c r="F32" i="3"/>
  <c r="I32" i="3"/>
  <c r="L32" i="3"/>
  <c r="O32" i="3"/>
  <c r="E33" i="3"/>
  <c r="H33" i="3"/>
  <c r="K33" i="3"/>
  <c r="N33" i="3"/>
  <c r="D34" i="3"/>
  <c r="G34" i="3"/>
  <c r="J34" i="3"/>
  <c r="M34" i="3"/>
  <c r="P34" i="3"/>
  <c r="F35" i="3"/>
  <c r="I35" i="3"/>
  <c r="L35" i="3"/>
  <c r="O35" i="3"/>
  <c r="E38" i="3"/>
  <c r="H38" i="3"/>
  <c r="J38" i="3"/>
  <c r="D39" i="3"/>
  <c r="F39" i="3"/>
  <c r="M39" i="3"/>
  <c r="O39" i="3"/>
  <c r="F40" i="3"/>
  <c r="O40" i="3"/>
  <c r="K43" i="3"/>
  <c r="G44" i="3"/>
  <c r="P44" i="3"/>
  <c r="L45" i="3"/>
  <c r="H46" i="3"/>
  <c r="D47" i="3"/>
  <c r="M47" i="3"/>
  <c r="M27" i="3"/>
  <c r="P27" i="3"/>
  <c r="F28" i="3"/>
  <c r="I28" i="3"/>
  <c r="L28" i="3"/>
  <c r="O28" i="3"/>
  <c r="E29" i="3"/>
  <c r="H29" i="3"/>
  <c r="K29" i="3"/>
  <c r="N29" i="3"/>
  <c r="D30" i="3"/>
  <c r="G30" i="3"/>
  <c r="J30" i="3"/>
  <c r="M30" i="3"/>
  <c r="P30" i="3"/>
  <c r="F31" i="3"/>
  <c r="I31" i="3"/>
  <c r="L31" i="3"/>
  <c r="O31" i="3"/>
  <c r="E32" i="3"/>
  <c r="H32" i="3"/>
  <c r="K32" i="3"/>
  <c r="N32" i="3"/>
  <c r="D33" i="3"/>
  <c r="G33" i="3"/>
  <c r="J33" i="3"/>
  <c r="M33" i="3"/>
  <c r="P33" i="3"/>
  <c r="F34" i="3"/>
  <c r="I34" i="3"/>
  <c r="L34" i="3"/>
  <c r="O34" i="3"/>
  <c r="E35" i="3"/>
  <c r="H35" i="3"/>
  <c r="K35" i="3"/>
  <c r="N35" i="3"/>
  <c r="D38" i="3"/>
  <c r="G38" i="3"/>
  <c r="K38" i="3"/>
  <c r="M38" i="3"/>
  <c r="G39" i="3"/>
  <c r="I39" i="3"/>
  <c r="P39" i="3"/>
  <c r="L40" i="3"/>
  <c r="H43" i="3"/>
  <c r="D44" i="3"/>
  <c r="M44" i="3"/>
  <c r="I45" i="3"/>
  <c r="E46" i="3"/>
  <c r="N46" i="3"/>
  <c r="J47" i="3"/>
  <c r="G29" i="3"/>
  <c r="J29" i="3"/>
  <c r="M29" i="3"/>
  <c r="P29" i="3"/>
  <c r="F30" i="3"/>
  <c r="I30" i="3"/>
  <c r="L30" i="3"/>
  <c r="O30" i="3"/>
  <c r="E31" i="3"/>
  <c r="H31" i="3"/>
  <c r="K31" i="3"/>
  <c r="N31" i="3"/>
  <c r="D32" i="3"/>
  <c r="G32" i="3"/>
  <c r="J32" i="3"/>
  <c r="M32" i="3"/>
  <c r="P32" i="3"/>
  <c r="F33" i="3"/>
  <c r="I33" i="3"/>
  <c r="L33" i="3"/>
  <c r="O33" i="3"/>
  <c r="E34" i="3"/>
  <c r="H34" i="3"/>
  <c r="K34" i="3"/>
  <c r="N34" i="3"/>
  <c r="D35" i="3"/>
  <c r="G35" i="3"/>
  <c r="J35" i="3"/>
  <c r="M35" i="3"/>
  <c r="P35" i="3"/>
  <c r="F38" i="3"/>
  <c r="N38" i="3"/>
  <c r="P38" i="3"/>
  <c r="J39" i="3"/>
  <c r="L39" i="3"/>
  <c r="I40" i="3"/>
  <c r="E43" i="3"/>
  <c r="N43" i="3"/>
  <c r="J44" i="3"/>
  <c r="F45" i="3"/>
  <c r="O45" i="3"/>
  <c r="K46" i="3"/>
  <c r="G47" i="3"/>
  <c r="I38" i="3"/>
  <c r="L38" i="3"/>
  <c r="O38" i="3"/>
  <c r="E39" i="3"/>
  <c r="H39" i="3"/>
  <c r="K39" i="3"/>
  <c r="N39" i="3"/>
  <c r="D40" i="3"/>
  <c r="G40" i="3"/>
  <c r="J40" i="3"/>
  <c r="M40" i="3"/>
  <c r="P40" i="3"/>
  <c r="F43" i="3"/>
  <c r="I43" i="3"/>
  <c r="L43" i="3"/>
  <c r="O43" i="3"/>
  <c r="E44" i="3"/>
  <c r="H44" i="3"/>
  <c r="K44" i="3"/>
  <c r="N44" i="3"/>
  <c r="D45" i="3"/>
  <c r="G45" i="3"/>
  <c r="J45" i="3"/>
  <c r="M45" i="3"/>
  <c r="P45" i="3"/>
  <c r="F46" i="3"/>
  <c r="I46" i="3"/>
  <c r="L46" i="3"/>
  <c r="O46" i="3"/>
  <c r="E47" i="3"/>
  <c r="H47" i="3"/>
  <c r="K47" i="3"/>
  <c r="N47" i="3"/>
  <c r="D48" i="3"/>
  <c r="G48" i="3"/>
  <c r="J48" i="3"/>
  <c r="M48" i="3"/>
  <c r="P48" i="3"/>
  <c r="F49" i="3"/>
  <c r="I49" i="3"/>
  <c r="L49" i="3"/>
  <c r="O49" i="3"/>
  <c r="E50" i="3"/>
  <c r="H50" i="3"/>
  <c r="K50" i="3"/>
  <c r="N50" i="3"/>
  <c r="D53" i="3"/>
  <c r="G53" i="3"/>
  <c r="J53" i="3"/>
  <c r="M53" i="3"/>
  <c r="P53" i="3"/>
  <c r="F54" i="3"/>
  <c r="I54" i="3"/>
  <c r="L54" i="3"/>
  <c r="P54" i="3"/>
  <c r="E55" i="3"/>
  <c r="L55" i="3"/>
  <c r="N55" i="3"/>
  <c r="G56" i="3"/>
  <c r="P47" i="3"/>
  <c r="F48" i="3"/>
  <c r="I48" i="3"/>
  <c r="L48" i="3"/>
  <c r="O48" i="3"/>
  <c r="E49" i="3"/>
  <c r="H49" i="3"/>
  <c r="K49" i="3"/>
  <c r="N49" i="3"/>
  <c r="D50" i="3"/>
  <c r="G50" i="3"/>
  <c r="J50" i="3"/>
  <c r="M50" i="3"/>
  <c r="P50" i="3"/>
  <c r="F53" i="3"/>
  <c r="I53" i="3"/>
  <c r="L53" i="3"/>
  <c r="O53" i="3"/>
  <c r="E54" i="3"/>
  <c r="H54" i="3"/>
  <c r="K54" i="3"/>
  <c r="F55" i="3"/>
  <c r="H55" i="3"/>
  <c r="O55" i="3"/>
  <c r="D56" i="3"/>
  <c r="E40" i="3"/>
  <c r="H40" i="3"/>
  <c r="K40" i="3"/>
  <c r="N40" i="3"/>
  <c r="D43" i="3"/>
  <c r="G43" i="3"/>
  <c r="J43" i="3"/>
  <c r="M43" i="3"/>
  <c r="P43" i="3"/>
  <c r="F44" i="3"/>
  <c r="I44" i="3"/>
  <c r="L44" i="3"/>
  <c r="O44" i="3"/>
  <c r="E45" i="3"/>
  <c r="H45" i="3"/>
  <c r="K45" i="3"/>
  <c r="N45" i="3"/>
  <c r="D46" i="3"/>
  <c r="G46" i="3"/>
  <c r="J46" i="3"/>
  <c r="M46" i="3"/>
  <c r="P46" i="3"/>
  <c r="F47" i="3"/>
  <c r="I47" i="3"/>
  <c r="L47" i="3"/>
  <c r="O47" i="3"/>
  <c r="E48" i="3"/>
  <c r="H48" i="3"/>
  <c r="K48" i="3"/>
  <c r="N48" i="3"/>
  <c r="D49" i="3"/>
  <c r="G49" i="3"/>
  <c r="J49" i="3"/>
  <c r="M49" i="3"/>
  <c r="P49" i="3"/>
  <c r="F50" i="3"/>
  <c r="I50" i="3"/>
  <c r="L50" i="3"/>
  <c r="O50" i="3"/>
  <c r="E53" i="3"/>
  <c r="H53" i="3"/>
  <c r="K53" i="3"/>
  <c r="N53" i="3"/>
  <c r="D54" i="3"/>
  <c r="G54" i="3"/>
  <c r="J54" i="3"/>
  <c r="M54" i="3"/>
  <c r="O54" i="3"/>
  <c r="I55" i="3"/>
  <c r="K55" i="3"/>
  <c r="N54" i="3"/>
  <c r="D55" i="3"/>
  <c r="G55" i="3"/>
  <c r="J55" i="3"/>
  <c r="M55" i="3"/>
  <c r="P55" i="3"/>
  <c r="F56" i="3"/>
  <c r="I56" i="3"/>
  <c r="L56" i="3"/>
  <c r="O56" i="3"/>
  <c r="E57" i="3"/>
  <c r="H57" i="3"/>
  <c r="K57" i="3"/>
  <c r="N57" i="3"/>
  <c r="D58" i="3"/>
  <c r="G58" i="3"/>
  <c r="J58" i="3"/>
  <c r="M58" i="3"/>
  <c r="P58" i="3"/>
  <c r="F59" i="3"/>
  <c r="I59" i="3"/>
  <c r="L59" i="3"/>
  <c r="O59" i="3"/>
  <c r="E60" i="3"/>
  <c r="H60" i="3"/>
  <c r="K60" i="3"/>
  <c r="N60" i="3"/>
  <c r="D63" i="3"/>
  <c r="G63" i="3"/>
  <c r="J63" i="3"/>
  <c r="M63" i="3"/>
  <c r="P63" i="3"/>
  <c r="F64" i="3"/>
  <c r="I64" i="3"/>
  <c r="L64" i="3"/>
  <c r="O64" i="3"/>
  <c r="E65" i="3"/>
  <c r="H65" i="3"/>
  <c r="K65" i="3"/>
  <c r="N65" i="3"/>
  <c r="D66" i="3"/>
  <c r="G66" i="3"/>
  <c r="J66" i="3"/>
  <c r="M66" i="3"/>
  <c r="P66" i="3"/>
  <c r="F67" i="3"/>
  <c r="I67" i="3"/>
  <c r="L67" i="3"/>
  <c r="O67" i="3"/>
  <c r="E68" i="3"/>
  <c r="H68" i="3"/>
  <c r="E56" i="3"/>
  <c r="H56" i="3"/>
  <c r="K56" i="3"/>
  <c r="N56" i="3"/>
  <c r="D57" i="3"/>
  <c r="G57" i="3"/>
  <c r="J57" i="3"/>
  <c r="M57" i="3"/>
  <c r="P57" i="3"/>
  <c r="F58" i="3"/>
  <c r="I58" i="3"/>
  <c r="L58" i="3"/>
  <c r="O58" i="3"/>
  <c r="E59" i="3"/>
  <c r="H59" i="3"/>
  <c r="K59" i="3"/>
  <c r="N59" i="3"/>
  <c r="D60" i="3"/>
  <c r="G60" i="3"/>
  <c r="J60" i="3"/>
  <c r="M60" i="3"/>
  <c r="P60" i="3"/>
  <c r="F63" i="3"/>
  <c r="I63" i="3"/>
  <c r="L63" i="3"/>
  <c r="O63" i="3"/>
  <c r="E64" i="3"/>
  <c r="H64" i="3"/>
  <c r="K64" i="3"/>
  <c r="N64" i="3"/>
  <c r="D65" i="3"/>
  <c r="G65" i="3"/>
  <c r="J65" i="3"/>
  <c r="M65" i="3"/>
  <c r="P65" i="3"/>
  <c r="F66" i="3"/>
  <c r="I66" i="3"/>
  <c r="L66" i="3"/>
  <c r="O66" i="3"/>
  <c r="E67" i="3"/>
  <c r="H67" i="3"/>
  <c r="K67" i="3"/>
  <c r="N67" i="3"/>
  <c r="D68" i="3"/>
  <c r="G68" i="3"/>
  <c r="J68" i="3"/>
  <c r="J56" i="3"/>
  <c r="M56" i="3"/>
  <c r="P56" i="3"/>
  <c r="F57" i="3"/>
  <c r="I57" i="3"/>
  <c r="L57" i="3"/>
  <c r="O57" i="3"/>
  <c r="E58" i="3"/>
  <c r="H58" i="3"/>
  <c r="K58" i="3"/>
  <c r="N58" i="3"/>
  <c r="D59" i="3"/>
  <c r="G59" i="3"/>
  <c r="J59" i="3"/>
  <c r="M59" i="3"/>
  <c r="P59" i="3"/>
  <c r="F60" i="3"/>
  <c r="I60" i="3"/>
  <c r="L60" i="3"/>
  <c r="O60" i="3"/>
  <c r="E63" i="3"/>
  <c r="H63" i="3"/>
  <c r="K63" i="3"/>
  <c r="N63" i="3"/>
  <c r="D64" i="3"/>
  <c r="G64" i="3"/>
  <c r="J64" i="3"/>
  <c r="M64" i="3"/>
  <c r="P64" i="3"/>
  <c r="F65" i="3"/>
  <c r="I65" i="3"/>
  <c r="L65" i="3"/>
  <c r="O65" i="3"/>
  <c r="E66" i="3"/>
  <c r="H66" i="3"/>
  <c r="K66" i="3"/>
  <c r="N66" i="3"/>
  <c r="D67" i="3"/>
  <c r="G67" i="3"/>
  <c r="J67" i="3"/>
  <c r="M67" i="3"/>
  <c r="P67" i="3"/>
  <c r="F68" i="3"/>
  <c r="I68" i="3"/>
  <c r="L5" i="3" a="1"/>
  <c r="P4" i="3" a="1"/>
  <c r="G4" i="3" a="1"/>
  <c r="K3" i="3" a="1"/>
  <c r="O2" i="3" a="1"/>
  <c r="F2" i="3" a="1"/>
  <c r="I5" i="3" a="1"/>
  <c r="M4" i="3" a="1"/>
  <c r="D4" i="3" a="1"/>
  <c r="H3" i="3" a="1"/>
  <c r="L2" i="3" a="1"/>
  <c r="P70" i="2" a="1"/>
  <c r="G70" i="2" a="1"/>
  <c r="N69" i="2" a="1"/>
  <c r="F5" i="3" a="1"/>
  <c r="J4" i="3" a="1"/>
  <c r="N3" i="3" a="1"/>
  <c r="E3" i="3" a="1"/>
  <c r="I2" i="3" a="1"/>
  <c r="M70" i="2" a="1"/>
  <c r="D70" i="2" a="1"/>
  <c r="J70" i="2" a="1"/>
  <c r="K69" i="2" a="1"/>
  <c r="O68" i="2" a="1"/>
  <c r="J8" i="3" a="1"/>
  <c r="I6" i="3" a="1"/>
  <c r="H4" i="3" a="1"/>
  <c r="D2" i="3" a="1"/>
  <c r="F70" i="2" a="1"/>
  <c r="P68" i="2" a="1"/>
  <c r="E68" i="2" a="1"/>
  <c r="I67" i="2" a="1"/>
  <c r="M66" i="2" a="1"/>
  <c r="D66" i="2" a="1"/>
  <c r="H65" i="2" a="1"/>
  <c r="L64" i="2" a="1"/>
  <c r="P63" i="2" a="1"/>
  <c r="G63" i="2" a="1"/>
  <c r="K60" i="2" a="1"/>
  <c r="O59" i="2" a="1"/>
  <c r="F59" i="2" a="1"/>
  <c r="J58" i="2" a="1"/>
  <c r="N57" i="2" a="1"/>
  <c r="E57" i="2" a="1"/>
  <c r="I56" i="2" a="1"/>
  <c r="M55" i="2" a="1"/>
  <c r="D55" i="2" a="1"/>
  <c r="D8" i="3" a="1"/>
  <c r="P5" i="3" a="1"/>
  <c r="O3" i="3" a="1"/>
  <c r="H2" i="3" a="1"/>
  <c r="E70" i="2" a="1"/>
  <c r="G69" i="2" a="1"/>
  <c r="I68" i="2" a="1"/>
  <c r="M67" i="2" a="1"/>
  <c r="D67" i="2" a="1"/>
  <c r="H66" i="2" a="1"/>
  <c r="L65" i="2" a="1"/>
  <c r="P64" i="2" a="1"/>
  <c r="G64" i="2" a="1"/>
  <c r="K63" i="2" a="1"/>
  <c r="O60" i="2" a="1"/>
  <c r="F60" i="2" a="1"/>
  <c r="J59" i="2" a="1"/>
  <c r="N58" i="2" a="1"/>
  <c r="E58" i="2" a="1"/>
  <c r="I57" i="2" a="1"/>
  <c r="M56" i="2" a="1"/>
  <c r="D56" i="2" a="1"/>
  <c r="H55" i="2" a="1"/>
  <c r="L54" i="2" a="1"/>
  <c r="P53" i="2" a="1"/>
  <c r="G53" i="2" a="1"/>
  <c r="K50" i="2" a="1"/>
  <c r="O49" i="2" a="1"/>
  <c r="F49" i="2" a="1"/>
  <c r="J48" i="2" a="1"/>
  <c r="N47" i="2" a="1"/>
  <c r="E47" i="2" a="1"/>
  <c r="I46" i="2" a="1"/>
  <c r="M45" i="2" a="1"/>
  <c r="P8" i="3" a="1"/>
  <c r="O6" i="3" a="1"/>
  <c r="N4" i="3" a="1"/>
  <c r="M2" i="3" a="1"/>
  <c r="K70" i="2" a="1"/>
  <c r="M69" i="2" a="1"/>
  <c r="J68" i="2" a="1"/>
  <c r="N67" i="2" a="1"/>
  <c r="E67" i="2" a="1"/>
  <c r="I66" i="2" a="1"/>
  <c r="M65" i="2" a="1"/>
  <c r="D65" i="2" a="1"/>
  <c r="H64" i="2" a="1"/>
  <c r="L63" i="2" a="1"/>
  <c r="P60" i="2" a="1"/>
  <c r="G60" i="2" a="1"/>
  <c r="K59" i="2" a="1"/>
  <c r="O58" i="2" a="1"/>
  <c r="F58" i="2" a="1"/>
  <c r="J57" i="2" a="1"/>
  <c r="N56" i="2" a="1"/>
  <c r="E56" i="2" a="1"/>
  <c r="I55" i="2" a="1"/>
  <c r="M54" i="2" a="1"/>
  <c r="D54" i="2" a="1"/>
  <c r="H53" i="2" a="1"/>
  <c r="L50" i="2" a="1"/>
  <c r="P49" i="2" a="1"/>
  <c r="G49" i="2" a="1"/>
  <c r="K48" i="2" a="1"/>
  <c r="O47" i="2" a="1"/>
  <c r="F47" i="2" a="1"/>
  <c r="H69" i="2" a="1"/>
  <c r="L68" i="2" a="1"/>
  <c r="N7" i="3" a="1"/>
  <c r="M5" i="3" a="1"/>
  <c r="L3" i="3" a="1"/>
  <c r="O70" i="2" a="1"/>
  <c r="L69" i="2" a="1"/>
  <c r="N68" i="2" a="1"/>
  <c r="O67" i="2" a="1"/>
  <c r="F67" i="2" a="1"/>
  <c r="J66" i="2" a="1"/>
  <c r="N65" i="2" a="1"/>
  <c r="E65" i="2" a="1"/>
  <c r="I64" i="2" a="1"/>
  <c r="M63" i="2" a="1"/>
  <c r="D63" i="2" a="1"/>
  <c r="H60" i="2" a="1"/>
  <c r="L59" i="2" a="1"/>
  <c r="P58" i="2" a="1"/>
  <c r="G58" i="2" a="1"/>
  <c r="K57" i="2" a="1"/>
  <c r="O56" i="2" a="1"/>
  <c r="F56" i="2" a="1"/>
  <c r="J55" i="2" a="1"/>
  <c r="I9" i="3" a="1"/>
  <c r="H7" i="3" a="1"/>
  <c r="G5" i="3" a="1"/>
  <c r="F3" i="3" a="1"/>
  <c r="N70" i="2" a="1"/>
  <c r="P69" i="2" a="1"/>
  <c r="M68" i="2" a="1"/>
  <c r="F68" i="2" a="1"/>
  <c r="J67" i="2" a="1"/>
  <c r="N66" i="2" a="1"/>
  <c r="E66" i="2" a="1"/>
  <c r="I65" i="2" a="1"/>
  <c r="M64" i="2" a="1"/>
  <c r="D64" i="2" a="1"/>
  <c r="H63" i="2" a="1"/>
  <c r="L60" i="2" a="1"/>
  <c r="P59" i="2" a="1"/>
  <c r="G59" i="2" a="1"/>
  <c r="K58" i="2" a="1"/>
  <c r="O57" i="2" a="1"/>
  <c r="F57" i="2" a="1"/>
  <c r="J56" i="2" a="1"/>
  <c r="N55" i="2" a="1"/>
  <c r="E55" i="2" a="1"/>
  <c r="I54" i="2" a="1"/>
  <c r="M53" i="2" a="1"/>
  <c r="D53" i="2" a="1"/>
  <c r="H50" i="2" a="1"/>
  <c r="L49" i="2" a="1"/>
  <c r="P48" i="2" a="1"/>
  <c r="G48" i="2" a="1"/>
  <c r="K47" i="2" a="1"/>
  <c r="O46" i="2" a="1"/>
  <c r="F46" i="2" a="1"/>
  <c r="J45" i="2" a="1"/>
  <c r="G8" i="3" a="1"/>
  <c r="F6" i="3" a="1"/>
  <c r="E4" i="3" a="1"/>
  <c r="G2" i="3" a="1"/>
  <c r="I70" i="2" a="1"/>
  <c r="F69" i="2" a="1"/>
  <c r="G68" i="2" a="1"/>
  <c r="K67" i="2" a="1"/>
  <c r="O66" i="2" a="1"/>
  <c r="F66" i="2" a="1"/>
  <c r="J65" i="2" a="1"/>
  <c r="N64" i="2" a="1"/>
  <c r="E64" i="2" a="1"/>
  <c r="I63" i="2" a="1"/>
  <c r="M60" i="2" a="1"/>
  <c r="D60" i="2" a="1"/>
  <c r="H59" i="2" a="1"/>
  <c r="L58" i="2" a="1"/>
  <c r="P57" i="2" a="1"/>
  <c r="G57" i="2" a="1"/>
  <c r="K56" i="2" a="1"/>
  <c r="O55" i="2" a="1"/>
  <c r="F55" i="2" a="1"/>
  <c r="J54" i="2" a="1"/>
  <c r="N53" i="2" a="1"/>
  <c r="E53" i="2" a="1"/>
  <c r="I50" i="2" a="1"/>
  <c r="M49" i="2" a="1"/>
  <c r="D49" i="2" a="1"/>
  <c r="H48" i="2" a="1"/>
  <c r="L47" i="2" a="1"/>
  <c r="P46" i="2" a="1"/>
  <c r="G46" i="2" a="1"/>
  <c r="K45" i="2" a="1"/>
  <c r="O44" i="2" a="1"/>
  <c r="F44" i="2" a="1"/>
  <c r="J43" i="2" a="1"/>
  <c r="N40" i="2" a="1"/>
  <c r="E40" i="2" a="1"/>
  <c r="I39" i="2" a="1"/>
  <c r="M38" i="2" a="1"/>
  <c r="D38" i="2" a="1"/>
  <c r="H35" i="2" a="1"/>
  <c r="L34" i="2" a="1"/>
  <c r="P50" i="2" a="1"/>
  <c r="O48" i="2" a="1"/>
  <c r="N46" i="2" a="1"/>
  <c r="F45" i="2" a="1"/>
  <c r="H44" i="2" a="1"/>
  <c r="E43" i="2" a="1"/>
  <c r="G40" i="2" a="1"/>
  <c r="D39" i="2" a="1"/>
  <c r="F38" i="2" a="1"/>
  <c r="P34" i="2" a="1"/>
  <c r="G34" i="2" a="1"/>
  <c r="K33" i="2" a="1"/>
  <c r="O32" i="2" a="1"/>
  <c r="F32" i="2" a="1"/>
  <c r="J31" i="2" a="1"/>
  <c r="N30" i="2" a="1"/>
  <c r="E30" i="2" a="1"/>
  <c r="I29" i="2" a="1"/>
  <c r="M28" i="2" a="1"/>
  <c r="D28" i="2" a="1"/>
  <c r="E69" i="2" a="1"/>
  <c r="F9" i="3" a="1"/>
  <c r="E7" i="3" a="1"/>
  <c r="D5" i="3" a="1"/>
  <c r="P2" i="3" a="1"/>
  <c r="H70" i="2" a="1"/>
  <c r="J69" i="2" a="1"/>
  <c r="H68" i="2" a="1"/>
  <c r="L67" i="2" a="1"/>
  <c r="P66" i="2" a="1"/>
  <c r="G66" i="2" a="1"/>
  <c r="K65" i="2" a="1"/>
  <c r="O64" i="2" a="1"/>
  <c r="F64" i="2" a="1"/>
  <c r="J63" i="2" a="1"/>
  <c r="N60" i="2" a="1"/>
  <c r="E60" i="2" a="1"/>
  <c r="I59" i="2" a="1"/>
  <c r="M58" i="2" a="1"/>
  <c r="D58" i="2" a="1"/>
  <c r="H57" i="2" a="1"/>
  <c r="L56" i="2" a="1"/>
  <c r="P55" i="2" a="1"/>
  <c r="G55" i="2" a="1"/>
  <c r="M8" i="3" a="1"/>
  <c r="L6" i="3" a="1"/>
  <c r="K4" i="3" a="1"/>
  <c r="J2" i="3" a="1"/>
  <c r="L70" i="2" a="1"/>
  <c r="I69" i="2" a="1"/>
  <c r="K68" i="2" a="1"/>
  <c r="P67" i="2" a="1"/>
  <c r="G67" i="2" a="1"/>
  <c r="K66" i="2" a="1"/>
  <c r="O65" i="2" a="1"/>
  <c r="F65" i="2" a="1"/>
  <c r="J64" i="2" a="1"/>
  <c r="N63" i="2" a="1"/>
  <c r="E63" i="2" a="1"/>
  <c r="I60" i="2" a="1"/>
  <c r="M59" i="2" a="1"/>
  <c r="D59" i="2" a="1"/>
  <c r="H58" i="2" a="1"/>
  <c r="L57" i="2" a="1"/>
  <c r="P56" i="2" a="1"/>
  <c r="G56" i="2" a="1"/>
  <c r="K55" i="2" a="1"/>
  <c r="O54" i="2" a="1"/>
  <c r="F54" i="2" a="1"/>
  <c r="J53" i="2" a="1"/>
  <c r="N50" i="2" a="1"/>
  <c r="E50" i="2" a="1"/>
  <c r="I49" i="2" a="1"/>
  <c r="M48" i="2" a="1"/>
  <c r="D48" i="2" a="1"/>
  <c r="H47" i="2" a="1"/>
  <c r="L46" i="2" a="1"/>
  <c r="P45" i="2" a="1"/>
  <c r="L9" i="3" a="1"/>
  <c r="K7" i="3" a="1"/>
  <c r="J5" i="3" a="1"/>
  <c r="I3" i="3" a="1"/>
  <c r="E2" i="3" a="1"/>
  <c r="O69" i="2" a="1"/>
  <c r="D69" i="2" a="1"/>
  <c r="D68" i="2" a="1"/>
  <c r="H67" i="2" a="1"/>
  <c r="L66" i="2" a="1"/>
  <c r="P65" i="2" a="1"/>
  <c r="G65" i="2" a="1"/>
  <c r="K64" i="2" a="1"/>
  <c r="O63" i="2" a="1"/>
  <c r="F63" i="2" a="1"/>
  <c r="J60" i="2" a="1"/>
  <c r="N59" i="2" a="1"/>
  <c r="E59" i="2" a="1"/>
  <c r="I58" i="2" a="1"/>
  <c r="M57" i="2" a="1"/>
  <c r="D57" i="2" a="1"/>
  <c r="H56" i="2" a="1"/>
  <c r="L55" i="2" a="1"/>
  <c r="P54" i="2" a="1"/>
  <c r="G54" i="2" a="1"/>
  <c r="K53" i="2" a="1"/>
  <c r="O50" i="2" a="1"/>
  <c r="F50" i="2" a="1"/>
  <c r="J49" i="2" a="1"/>
  <c r="N48" i="2" a="1"/>
  <c r="E48" i="2" a="1"/>
  <c r="I47" i="2" a="1"/>
  <c r="M46" i="2" a="1"/>
  <c r="D46" i="2" a="1"/>
  <c r="H45" i="2" a="1"/>
  <c r="L44" i="2" a="1"/>
  <c r="P43" i="2" a="1"/>
  <c r="G43" i="2" a="1"/>
  <c r="K40" i="2" a="1"/>
  <c r="O39" i="2" a="1"/>
  <c r="F39" i="2" a="1"/>
  <c r="J38" i="2" a="1"/>
  <c r="N35" i="2" a="1"/>
  <c r="E35" i="2" a="1"/>
  <c r="H54" i="2" a="1"/>
  <c r="G50" i="2" a="1"/>
  <c r="F48" i="2" a="1"/>
  <c r="E46" i="2" a="1"/>
  <c r="D45" i="2" a="1"/>
  <c r="N43" i="2" a="1"/>
  <c r="P40" i="2" a="1"/>
  <c r="M39" i="2" a="1"/>
  <c r="O38" i="2" a="1"/>
  <c r="L35" i="2" a="1"/>
  <c r="N34" i="2" a="1"/>
  <c r="D34" i="2" a="1"/>
  <c r="H33" i="2" a="1"/>
  <c r="L32" i="2" a="1"/>
  <c r="P31" i="2" a="1"/>
  <c r="G31" i="2" a="1"/>
  <c r="K30" i="2" a="1"/>
  <c r="O29" i="2" a="1"/>
  <c r="F29" i="2" a="1"/>
  <c r="J28" i="2" a="1"/>
  <c r="N27" i="2" a="1"/>
  <c r="E27" i="2" a="1"/>
  <c r="I24" i="2" a="1"/>
  <c r="M23" i="2" a="1"/>
  <c r="D23" i="2" a="1"/>
  <c r="J46" i="2" a="1"/>
  <c r="I44" i="2" a="1"/>
  <c r="H40" i="2" a="1"/>
  <c r="G38" i="2" a="1"/>
  <c r="L53" i="2" a="1"/>
  <c r="I45" i="2" a="1"/>
  <c r="I40" i="2" a="1"/>
  <c r="J35" i="2" a="1"/>
  <c r="E33" i="2" a="1"/>
  <c r="D31" i="2" a="1"/>
  <c r="P28" i="2" a="1"/>
  <c r="H27" i="2" a="1"/>
  <c r="F24" i="2" a="1"/>
  <c r="G23" i="2" a="1"/>
  <c r="H22" i="2" a="1"/>
  <c r="L21" i="2" a="1"/>
  <c r="P20" i="2" a="1"/>
  <c r="G20" i="2" a="1"/>
  <c r="K19" i="2" a="1"/>
  <c r="O18" i="2" a="1"/>
  <c r="F18" i="2" a="1"/>
  <c r="J17" i="2" a="1"/>
  <c r="N16" i="2" a="1"/>
  <c r="E16" i="2" a="1"/>
  <c r="F53" i="2" a="1"/>
  <c r="E49" i="2" a="1"/>
  <c r="D47" i="2" a="1"/>
  <c r="P44" i="2" a="1"/>
  <c r="E44" i="2" a="1"/>
  <c r="O40" i="2" a="1"/>
  <c r="D40" i="2" a="1"/>
  <c r="N38" i="2" a="1"/>
  <c r="P35" i="2" a="1"/>
  <c r="M34" i="2" a="1"/>
  <c r="E34" i="2" a="1"/>
  <c r="I33" i="2" a="1"/>
  <c r="M32" i="2" a="1"/>
  <c r="D32" i="2" a="1"/>
  <c r="H31" i="2" a="1"/>
  <c r="L30" i="2" a="1"/>
  <c r="P29" i="2" a="1"/>
  <c r="G29" i="2" a="1"/>
  <c r="K28" i="2" a="1"/>
  <c r="O27" i="2" a="1"/>
  <c r="F27" i="2" a="1"/>
  <c r="J24" i="2" a="1"/>
  <c r="N23" i="2" a="1"/>
  <c r="E23" i="2" a="1"/>
  <c r="I22" i="2" a="1"/>
  <c r="M21" i="2" a="1"/>
  <c r="D21" i="2" a="1"/>
  <c r="H20" i="2" a="1"/>
  <c r="L19" i="2" a="1"/>
  <c r="P18" i="2" a="1"/>
  <c r="G18" i="2" a="1"/>
  <c r="K17" i="2" a="1"/>
  <c r="O16" i="2" a="1"/>
  <c r="F16" i="2" a="1"/>
  <c r="J15" i="2" a="1"/>
  <c r="N14" i="2" a="1"/>
  <c r="E14" i="2" a="1"/>
  <c r="I13" i="2" a="1"/>
  <c r="M12" i="2" a="1"/>
  <c r="D12" i="2" a="1"/>
  <c r="E54" i="2" a="1"/>
  <c r="D50" i="2" a="1"/>
  <c r="P47" i="2" a="1"/>
  <c r="O45" i="2" a="1"/>
  <c r="K44" i="2" a="1"/>
  <c r="H43" i="2" a="1"/>
  <c r="J40" i="2" a="1"/>
  <c r="G39" i="2" a="1"/>
  <c r="I38" i="2" a="1"/>
  <c r="F35" i="2" a="1"/>
  <c r="F34" i="2" a="1"/>
  <c r="J33" i="2" a="1"/>
  <c r="N32" i="2" a="1"/>
  <c r="E32" i="2" a="1"/>
  <c r="I31" i="2" a="1"/>
  <c r="M30" i="2" a="1"/>
  <c r="D30" i="2" a="1"/>
  <c r="H29" i="2" a="1"/>
  <c r="L28" i="2" a="1"/>
  <c r="P27" i="2" a="1"/>
  <c r="G27" i="2" a="1"/>
  <c r="K24" i="2" a="1"/>
  <c r="O23" i="2" a="1"/>
  <c r="F23" i="2" a="1"/>
  <c r="J22" i="2" a="1"/>
  <c r="N21" i="2" a="1"/>
  <c r="E21" i="2" a="1"/>
  <c r="I20" i="2" a="1"/>
  <c r="M19" i="2" a="1"/>
  <c r="D19" i="2" a="1"/>
  <c r="H18" i="2" a="1"/>
  <c r="L17" i="2" a="1"/>
  <c r="P16" i="2" a="1"/>
  <c r="G16" i="2" a="1"/>
  <c r="K15" i="2" a="1"/>
  <c r="O14" i="2" a="1"/>
  <c r="F14" i="2" a="1"/>
  <c r="J13" i="2" a="1"/>
  <c r="N12" i="2" a="1"/>
  <c r="E12" i="2" a="1"/>
  <c r="I9" i="2" a="1"/>
  <c r="M8" i="2" a="1"/>
  <c r="D8" i="2" a="1"/>
  <c r="H7" i="2" a="1"/>
  <c r="L6" i="2" a="1"/>
  <c r="P5" i="2" a="1"/>
  <c r="G5" i="2" a="1"/>
  <c r="K4" i="2" a="1"/>
  <c r="O3" i="2" a="1"/>
  <c r="F3" i="2" a="1"/>
  <c r="J2" i="2" a="1"/>
  <c r="G14" i="2" a="1"/>
  <c r="F12" i="2" a="1"/>
  <c r="K8" i="2" a="1"/>
  <c r="M7" i="2" a="1"/>
  <c r="J6" i="2" a="1"/>
  <c r="L5" i="2" a="1"/>
  <c r="I4" i="2" a="1"/>
  <c r="K3" i="2" a="1"/>
  <c r="H2" i="2" a="1"/>
  <c r="N45" i="2" a="1"/>
  <c r="M43" i="2" a="1"/>
  <c r="L39" i="2" a="1"/>
  <c r="K35" i="2" a="1"/>
  <c r="K49" i="2" a="1"/>
  <c r="J44" i="2" a="1"/>
  <c r="K39" i="2" a="1"/>
  <c r="J34" i="2" a="1"/>
  <c r="I32" i="2" a="1"/>
  <c r="H30" i="2" a="1"/>
  <c r="G28" i="2" a="1"/>
  <c r="O24" i="2" a="1"/>
  <c r="P23" i="2" a="1"/>
  <c r="N22" i="2" a="1"/>
  <c r="E22" i="2" a="1"/>
  <c r="I21" i="2" a="1"/>
  <c r="M20" i="2" a="1"/>
  <c r="D20" i="2" a="1"/>
  <c r="H19" i="2" a="1"/>
  <c r="L18" i="2" a="1"/>
  <c r="P17" i="2" a="1"/>
  <c r="G17" i="2" a="1"/>
  <c r="K16" i="2" a="1"/>
  <c r="K54" i="2" a="1"/>
  <c r="J50" i="2" a="1"/>
  <c r="I48" i="2" a="1"/>
  <c r="H46" i="2" a="1"/>
  <c r="N44" i="2" a="1"/>
  <c r="K43" i="2" a="1"/>
  <c r="M40" i="2" a="1"/>
  <c r="J39" i="2" a="1"/>
  <c r="L38" i="2" a="1"/>
  <c r="I35" i="2" a="1"/>
  <c r="K34" i="2" a="1"/>
  <c r="O33" i="2" a="1"/>
  <c r="F33" i="2" a="1"/>
  <c r="J32" i="2" a="1"/>
  <c r="N31" i="2" a="1"/>
  <c r="E31" i="2" a="1"/>
  <c r="I30" i="2" a="1"/>
  <c r="M29" i="2" a="1"/>
  <c r="D29" i="2" a="1"/>
  <c r="H28" i="2" a="1"/>
  <c r="L27" i="2" a="1"/>
  <c r="P24" i="2" a="1"/>
  <c r="G24" i="2" a="1"/>
  <c r="K23" i="2" a="1"/>
  <c r="O22" i="2" a="1"/>
  <c r="F22" i="2" a="1"/>
  <c r="J21" i="2" a="1"/>
  <c r="N20" i="2" a="1"/>
  <c r="E20" i="2" a="1"/>
  <c r="I19" i="2" a="1"/>
  <c r="M18" i="2" a="1"/>
  <c r="D18" i="2" a="1"/>
  <c r="H17" i="2" a="1"/>
  <c r="L16" i="2" a="1"/>
  <c r="P15" i="2" a="1"/>
  <c r="G15" i="2" a="1"/>
  <c r="K14" i="2" a="1"/>
  <c r="O13" i="2" a="1"/>
  <c r="F13" i="2" a="1"/>
  <c r="J12" i="2" a="1"/>
  <c r="N9" i="2" a="1"/>
  <c r="I53" i="2" a="1"/>
  <c r="H49" i="2" a="1"/>
  <c r="G47" i="2" a="1"/>
  <c r="G45" i="2" a="1"/>
  <c r="D44" i="2" a="1"/>
  <c r="F43" i="2" a="1"/>
  <c r="P39" i="2" a="1"/>
  <c r="E39" i="2" a="1"/>
  <c r="O35" i="2" a="1"/>
  <c r="D35" i="2" a="1"/>
  <c r="P33" i="2" a="1"/>
  <c r="G33" i="2" a="1"/>
  <c r="K32" i="2" a="1"/>
  <c r="O31" i="2" a="1"/>
  <c r="F31" i="2" a="1"/>
  <c r="J30" i="2" a="1"/>
  <c r="N29" i="2" a="1"/>
  <c r="E29" i="2" a="1"/>
  <c r="I28" i="2" a="1"/>
  <c r="M27" i="2" a="1"/>
  <c r="D27" i="2" a="1"/>
  <c r="H24" i="2" a="1"/>
  <c r="L23" i="2" a="1"/>
  <c r="P22" i="2" a="1"/>
  <c r="G22" i="2" a="1"/>
  <c r="K21" i="2" a="1"/>
  <c r="O20" i="2" a="1"/>
  <c r="F20" i="2" a="1"/>
  <c r="J19" i="2" a="1"/>
  <c r="N18" i="2" a="1"/>
  <c r="E18" i="2" a="1"/>
  <c r="I17" i="2" a="1"/>
  <c r="M16" i="2" a="1"/>
  <c r="D16" i="2" a="1"/>
  <c r="H15" i="2" a="1"/>
  <c r="L14" i="2" a="1"/>
  <c r="P13" i="2" a="1"/>
  <c r="G13" i="2" a="1"/>
  <c r="K12" i="2" a="1"/>
  <c r="O9" i="2" a="1"/>
  <c r="F9" i="2" a="1"/>
  <c r="J8" i="2" a="1"/>
  <c r="N7" i="2" a="1"/>
  <c r="E7" i="2" a="1"/>
  <c r="I6" i="2" a="1"/>
  <c r="M5" i="2" a="1"/>
  <c r="D5" i="2" a="1"/>
  <c r="H4" i="2" a="1"/>
  <c r="L3" i="2" a="1"/>
  <c r="P2" i="2" a="1"/>
  <c r="L15" i="2" a="1"/>
  <c r="K13" i="2" a="1"/>
  <c r="G9" i="2" a="1"/>
  <c r="I8" i="2" a="1"/>
  <c r="F7" i="2" a="1"/>
  <c r="H6" i="2" a="1"/>
  <c r="E5" i="2" a="1"/>
  <c r="G4" i="2" a="1"/>
  <c r="D3" i="2" a="1"/>
  <c r="E2" i="2" a="1"/>
  <c r="G24" i="1" a="1"/>
  <c r="D20" i="1" a="1"/>
  <c r="I18" i="1" a="1"/>
  <c r="E45" i="2" a="1"/>
  <c r="D43" i="2" a="1"/>
  <c r="P38" i="2" a="1"/>
  <c r="O34" i="2" a="1"/>
  <c r="J47" i="2" a="1"/>
  <c r="L43" i="2" a="1"/>
  <c r="H38" i="2" a="1"/>
  <c r="N33" i="2" a="1"/>
  <c r="M31" i="2" a="1"/>
  <c r="L29" i="2" a="1"/>
  <c r="K27" i="2" a="1"/>
  <c r="L24" i="2" a="1"/>
  <c r="J23" i="2" a="1"/>
  <c r="K22" i="2" a="1"/>
  <c r="O21" i="2" a="1"/>
  <c r="F21" i="2" a="1"/>
  <c r="J20" i="2" a="1"/>
  <c r="N19" i="2" a="1"/>
  <c r="E19" i="2" a="1"/>
  <c r="I18" i="2" a="1"/>
  <c r="M17" i="2" a="1"/>
  <c r="D17" i="2" a="1"/>
  <c r="H16" i="2" a="1"/>
  <c r="O53" i="2" a="1"/>
  <c r="N49" i="2" a="1"/>
  <c r="M47" i="2" a="1"/>
  <c r="L45" i="2" a="1"/>
  <c r="G44" i="2" a="1"/>
  <c r="I43" i="2" a="1"/>
  <c r="F40" i="2" a="1"/>
  <c r="H39" i="2" a="1"/>
  <c r="E38" i="2" a="1"/>
  <c r="G35" i="2" a="1"/>
  <c r="H34" i="2" a="1"/>
  <c r="L33" i="2" a="1"/>
  <c r="P32" i="2" a="1"/>
  <c r="G32" i="2" a="1"/>
  <c r="K31" i="2" a="1"/>
  <c r="O30" i="2" a="1"/>
  <c r="F30" i="2" a="1"/>
  <c r="J29" i="2" a="1"/>
  <c r="N28" i="2" a="1"/>
  <c r="E28" i="2" a="1"/>
  <c r="I27" i="2" a="1"/>
  <c r="M24" i="2" a="1"/>
  <c r="D24" i="2" a="1"/>
  <c r="H23" i="2" a="1"/>
  <c r="L22" i="2" a="1"/>
  <c r="P21" i="2" a="1"/>
  <c r="G21" i="2" a="1"/>
  <c r="K20" i="2" a="1"/>
  <c r="O19" i="2" a="1"/>
  <c r="F19" i="2" a="1"/>
  <c r="J18" i="2" a="1"/>
  <c r="N17" i="2" a="1"/>
  <c r="E17" i="2" a="1"/>
  <c r="I16" i="2" a="1"/>
  <c r="M15" i="2" a="1"/>
  <c r="D15" i="2" a="1"/>
  <c r="H14" i="2" a="1"/>
  <c r="L13" i="2" a="1"/>
  <c r="P12" i="2" a="1"/>
  <c r="G12" i="2" a="1"/>
  <c r="N54" i="2" a="1"/>
  <c r="M50" i="2" a="1"/>
  <c r="L48" i="2" a="1"/>
  <c r="K46" i="2" a="1"/>
  <c r="M44" i="2" a="1"/>
  <c r="O43" i="2" a="1"/>
  <c r="L40" i="2" a="1"/>
  <c r="N39" i="2" a="1"/>
  <c r="K38" i="2" a="1"/>
  <c r="M35" i="2" a="1"/>
  <c r="I34" i="2" a="1"/>
  <c r="M33" i="2" a="1"/>
  <c r="D33" i="2" a="1"/>
  <c r="H32" i="2" a="1"/>
  <c r="L31" i="2" a="1"/>
  <c r="P30" i="2" a="1"/>
  <c r="G30" i="2" a="1"/>
  <c r="K29" i="2" a="1"/>
  <c r="O28" i="2" a="1"/>
  <c r="F28" i="2" a="1"/>
  <c r="J27" i="2" a="1"/>
  <c r="N24" i="2" a="1"/>
  <c r="E24" i="2" a="1"/>
  <c r="I23" i="2" a="1"/>
  <c r="M22" i="2" a="1"/>
  <c r="D22" i="2" a="1"/>
  <c r="H21" i="2" a="1"/>
  <c r="L20" i="2" a="1"/>
  <c r="P19" i="2" a="1"/>
  <c r="G19" i="2" a="1"/>
  <c r="K18" i="2" a="1"/>
  <c r="O17" i="2" a="1"/>
  <c r="F17" i="2" a="1"/>
  <c r="J16" i="2" a="1"/>
  <c r="N15" i="2" a="1"/>
  <c r="E15" i="2" a="1"/>
  <c r="I14" i="2" a="1"/>
  <c r="M13" i="2" a="1"/>
  <c r="D13" i="2" a="1"/>
  <c r="H12" i="2" a="1"/>
  <c r="L9" i="2" a="1"/>
  <c r="P8" i="2" a="1"/>
  <c r="G8" i="2" a="1"/>
  <c r="K7" i="2" a="1"/>
  <c r="O6" i="2" a="1"/>
  <c r="F6" i="2" a="1"/>
  <c r="J5" i="2" a="1"/>
  <c r="N4" i="2" a="1"/>
  <c r="E4" i="2" a="1"/>
  <c r="I3" i="2" a="1"/>
  <c r="M2" i="2" a="1"/>
  <c r="P14" i="2" a="1"/>
  <c r="O12" i="2" a="1"/>
  <c r="E9" i="2" a="1"/>
  <c r="O7" i="2" a="1"/>
  <c r="D7" i="2" a="1"/>
  <c r="N5" i="2" a="1"/>
  <c r="P4" i="2" a="1"/>
  <c r="M3" i="2" a="1"/>
  <c r="O2" i="2" a="1"/>
  <c r="G27" i="1" a="1"/>
  <c r="E23" i="1" a="1"/>
  <c r="H19" i="1" a="1"/>
  <c r="F18" i="1" a="1"/>
  <c r="H16" i="1" a="1"/>
  <c r="E26" i="1" a="1"/>
  <c r="G17" i="1" a="1"/>
  <c r="I15" i="1" a="1"/>
  <c r="D14" i="1" a="1"/>
  <c r="J6" i="1"/>
  <c r="D3" i="1"/>
  <c r="F15" i="2" a="1"/>
  <c r="E13" i="2" a="1"/>
  <c r="K9" i="2" a="1"/>
  <c r="H8" i="2" a="1"/>
  <c r="J7" i="2" a="1"/>
  <c r="G6" i="2" a="1"/>
  <c r="I5" i="2" a="1"/>
  <c r="F4" i="2" a="1"/>
  <c r="H3" i="2" a="1"/>
  <c r="F2" i="2" a="1"/>
  <c r="G26" i="1" a="1"/>
  <c r="H20" i="1" a="1"/>
  <c r="F19" i="1" a="1"/>
  <c r="H17" i="1" a="1"/>
  <c r="F16" i="1" a="1"/>
  <c r="H14" i="1" a="1"/>
  <c r="H7" i="1"/>
  <c r="L6" i="1"/>
  <c r="C6" i="1"/>
  <c r="G5" i="1"/>
  <c r="H4" i="1"/>
  <c r="L3" i="1"/>
  <c r="C3" i="1"/>
  <c r="G2" i="1"/>
  <c r="C7" i="1"/>
  <c r="I4" i="1"/>
  <c r="K2" i="1"/>
  <c r="M14" i="2" a="1"/>
  <c r="L12" i="2" a="1"/>
  <c r="H9" i="2" a="1"/>
  <c r="E8" i="2" a="1"/>
  <c r="G7" i="2" a="1"/>
  <c r="D6" i="2" a="1"/>
  <c r="F5" i="2" a="1"/>
  <c r="P3" i="2" a="1"/>
  <c r="E3" i="2" a="1"/>
  <c r="G2" i="2" a="1"/>
  <c r="G28" i="1" a="1"/>
  <c r="E24" i="1" a="1"/>
  <c r="G19" i="1" a="1"/>
  <c r="E18" i="1" a="1"/>
  <c r="G16" i="1" a="1"/>
  <c r="E15" i="1" a="1"/>
  <c r="M7" i="1"/>
  <c r="D7" i="1"/>
  <c r="E6" i="1"/>
  <c r="I5" i="1"/>
  <c r="M4" i="1"/>
  <c r="D4" i="1"/>
  <c r="E3" i="1"/>
  <c r="I2" i="1"/>
  <c r="M6" i="1"/>
  <c r="B5" i="1"/>
  <c r="J3" i="1"/>
  <c r="I20" i="1" a="1"/>
  <c r="I17" i="1" a="1"/>
  <c r="I14" i="1" a="1"/>
  <c r="K6" i="1"/>
  <c r="F5" i="1"/>
  <c r="K3" i="1"/>
  <c r="D6" i="1"/>
  <c r="H2" i="1"/>
  <c r="H5" i="1"/>
  <c r="G20" i="1" a="1"/>
  <c r="D17" i="1" a="1"/>
  <c r="F15" i="1" a="1"/>
  <c r="L7" i="1"/>
  <c r="K5" i="1"/>
  <c r="B2" i="1"/>
  <c r="J14" i="2" a="1"/>
  <c r="I12" i="2" a="1"/>
  <c r="D9" i="2" a="1"/>
  <c r="F8" i="2" a="1"/>
  <c r="P6" i="2" a="1"/>
  <c r="E6" i="2" a="1"/>
  <c r="O4" i="2" a="1"/>
  <c r="D4" i="2" a="1"/>
  <c r="N2" i="2" a="1"/>
  <c r="E29" i="1" a="1"/>
  <c r="E25" i="1" a="1"/>
  <c r="E20" i="1" a="1"/>
  <c r="G18" i="1" a="1"/>
  <c r="E17" i="1" a="1"/>
  <c r="G15" i="1" a="1"/>
  <c r="E14" i="1" a="1"/>
  <c r="E7" i="1"/>
  <c r="I6" i="1"/>
  <c r="M5" i="1"/>
  <c r="D5" i="1"/>
  <c r="E4" i="1"/>
  <c r="I3" i="1"/>
  <c r="M2" i="1"/>
  <c r="D2" i="1"/>
  <c r="G6" i="1"/>
  <c r="M3" i="1"/>
  <c r="E2" i="1"/>
  <c r="D14" i="2" a="1"/>
  <c r="P9" i="2" a="1"/>
  <c r="N8" i="2" a="1"/>
  <c r="P7" i="2" a="1"/>
  <c r="M6" i="2" a="1"/>
  <c r="O5" i="2" a="1"/>
  <c r="L4" i="2" a="1"/>
  <c r="N3" i="2" a="1"/>
  <c r="K2" i="2" a="1"/>
  <c r="D2" i="2" a="1"/>
  <c r="E27" i="1" a="1"/>
  <c r="D19" i="1" a="1"/>
  <c r="D16" i="1" a="1"/>
  <c r="J7" i="1"/>
  <c r="B6" i="1"/>
  <c r="J4" i="1"/>
  <c r="B3" i="1"/>
  <c r="F2" i="1"/>
  <c r="F4" i="1"/>
  <c r="C4" i="1"/>
  <c r="E19" i="1" a="1"/>
  <c r="E16" i="1" a="1"/>
  <c r="G14" i="1" a="1"/>
  <c r="F7" i="1"/>
  <c r="L4" i="1"/>
  <c r="O15" i="2" a="1"/>
  <c r="N13" i="2" a="1"/>
  <c r="M9" i="2" a="1"/>
  <c r="O8" i="2" a="1"/>
  <c r="L7" i="2" a="1"/>
  <c r="N6" i="2" a="1"/>
  <c r="K5" i="2" a="1"/>
  <c r="M4" i="2" a="1"/>
  <c r="J3" i="2" a="1"/>
  <c r="L2" i="2" a="1"/>
  <c r="E28" i="1" a="1"/>
  <c r="G23" i="1" a="1"/>
  <c r="I19" i="1" a="1"/>
  <c r="D18" i="1" a="1"/>
  <c r="I16" i="1" a="1"/>
  <c r="D15" i="1" a="1"/>
  <c r="K7" i="1"/>
  <c r="B7" i="1"/>
  <c r="F6" i="1"/>
  <c r="J5" i="1"/>
  <c r="K4" i="1"/>
  <c r="B4" i="1"/>
  <c r="F3" i="1"/>
  <c r="J2" i="1"/>
  <c r="C2" i="1"/>
  <c r="E5" i="1"/>
  <c r="G3" i="1"/>
  <c r="I15" i="2" a="1"/>
  <c r="H13" i="2" a="1"/>
  <c r="J9" i="2" a="1"/>
  <c r="L8" i="2" a="1"/>
  <c r="I7" i="2" a="1"/>
  <c r="K6" i="2" a="1"/>
  <c r="H5" i="2" a="1"/>
  <c r="J4" i="2" a="1"/>
  <c r="G3" i="2" a="1"/>
  <c r="I2" i="2" a="1"/>
  <c r="G29" i="1" a="1"/>
  <c r="G25" i="1" a="1"/>
  <c r="F20" i="1" a="1"/>
  <c r="H18" i="1" a="1"/>
  <c r="F17" i="1" a="1"/>
  <c r="H15" i="1" a="1"/>
  <c r="F14" i="1" a="1"/>
  <c r="G7" i="1"/>
  <c r="H6" i="1"/>
  <c r="L5" i="1"/>
  <c r="C5" i="1"/>
  <c r="G4" i="1"/>
  <c r="H3" i="1"/>
  <c r="L2" i="1"/>
  <c r="I7" i="1"/>
  <c r="K24" i="1"/>
  <c r="M26" i="1"/>
  <c r="M28" i="1"/>
  <c r="M27" i="1"/>
  <c r="M25" i="1"/>
  <c r="M24" i="1"/>
  <c r="M29" i="1"/>
  <c r="K28" i="1"/>
  <c r="K25" i="1"/>
  <c r="K26" i="1"/>
  <c r="K29" i="1"/>
  <c r="K27" i="1"/>
  <c r="J70" i="2" l="1"/>
  <c r="D70" i="2"/>
  <c r="M70" i="2"/>
  <c r="I2" i="3"/>
  <c r="E3" i="3"/>
  <c r="N3" i="3"/>
  <c r="J4" i="3"/>
  <c r="F5" i="3"/>
  <c r="N69" i="2"/>
  <c r="G70" i="2"/>
  <c r="P70" i="2"/>
  <c r="L2" i="3"/>
  <c r="H3" i="3"/>
  <c r="D4" i="3"/>
  <c r="M4" i="3"/>
  <c r="I5" i="3"/>
  <c r="F2" i="3"/>
  <c r="O2" i="3"/>
  <c r="K3" i="3"/>
  <c r="G4" i="3"/>
  <c r="P4" i="3"/>
  <c r="L5" i="3"/>
  <c r="L8" i="1"/>
  <c r="F14" i="1"/>
  <c r="H15" i="1"/>
  <c r="F17" i="1"/>
  <c r="H18" i="1"/>
  <c r="F20" i="1"/>
  <c r="G25" i="1"/>
  <c r="G29" i="1"/>
  <c r="I2" i="2"/>
  <c r="G3" i="2"/>
  <c r="J4" i="2"/>
  <c r="H5" i="2"/>
  <c r="K6" i="2"/>
  <c r="I7" i="2"/>
  <c r="L8" i="2"/>
  <c r="J9" i="2"/>
  <c r="H13" i="2"/>
  <c r="I15" i="2"/>
  <c r="C8" i="1"/>
  <c r="J8" i="1"/>
  <c r="N4" i="1"/>
  <c r="N7" i="1"/>
  <c r="D15" i="1"/>
  <c r="I16" i="1"/>
  <c r="S19" i="1" s="1"/>
  <c r="D18" i="1"/>
  <c r="I19" i="1"/>
  <c r="G23" i="1"/>
  <c r="E28" i="1"/>
  <c r="L2" i="2"/>
  <c r="J3" i="2"/>
  <c r="M4" i="2"/>
  <c r="K5" i="2"/>
  <c r="N6" i="2"/>
  <c r="L7" i="2"/>
  <c r="O8" i="2"/>
  <c r="M9" i="2"/>
  <c r="N13" i="2"/>
  <c r="O15" i="2"/>
  <c r="G14" i="1"/>
  <c r="E16" i="1"/>
  <c r="S15" i="1" s="1"/>
  <c r="E19" i="1"/>
  <c r="F8" i="1"/>
  <c r="N3" i="1"/>
  <c r="N6" i="1"/>
  <c r="D16" i="1"/>
  <c r="S14" i="1" s="1"/>
  <c r="D19" i="1"/>
  <c r="E27" i="1"/>
  <c r="D2" i="2"/>
  <c r="K2" i="2"/>
  <c r="N3" i="2"/>
  <c r="L4" i="2"/>
  <c r="O5" i="2"/>
  <c r="M6" i="2"/>
  <c r="P7" i="2"/>
  <c r="N8" i="2"/>
  <c r="P9" i="2"/>
  <c r="D14" i="2"/>
  <c r="E8" i="1"/>
  <c r="D8" i="1"/>
  <c r="M8" i="1"/>
  <c r="E14" i="1"/>
  <c r="G15" i="1"/>
  <c r="E17" i="1"/>
  <c r="G18" i="1"/>
  <c r="E20" i="1"/>
  <c r="E25" i="1"/>
  <c r="I25" i="1" s="1"/>
  <c r="S20" i="1" s="1"/>
  <c r="E29" i="1"/>
  <c r="I29" i="1" s="1"/>
  <c r="N2" i="2"/>
  <c r="D4" i="2"/>
  <c r="O4" i="2"/>
  <c r="E6" i="2"/>
  <c r="P6" i="2"/>
  <c r="F8" i="2"/>
  <c r="D9" i="2"/>
  <c r="I12" i="2"/>
  <c r="J14" i="2"/>
  <c r="N2" i="1"/>
  <c r="B8" i="1"/>
  <c r="F15" i="1"/>
  <c r="D17" i="1"/>
  <c r="G20" i="1"/>
  <c r="H8" i="1"/>
  <c r="I14" i="1"/>
  <c r="I17" i="1"/>
  <c r="I20" i="1"/>
  <c r="N5" i="1"/>
  <c r="I8" i="1"/>
  <c r="E15" i="1"/>
  <c r="G16" i="1"/>
  <c r="S17" i="1" s="1"/>
  <c r="E18" i="1"/>
  <c r="G19" i="1"/>
  <c r="E24" i="1"/>
  <c r="G28" i="1"/>
  <c r="I28" i="1" s="1"/>
  <c r="G2" i="2"/>
  <c r="E3" i="2"/>
  <c r="P3" i="2"/>
  <c r="F5" i="2"/>
  <c r="D6" i="2"/>
  <c r="G7" i="2"/>
  <c r="E8" i="2"/>
  <c r="H9" i="2"/>
  <c r="L12" i="2"/>
  <c r="M14" i="2"/>
  <c r="K8" i="1"/>
  <c r="G8" i="1"/>
  <c r="H14" i="1"/>
  <c r="F16" i="1"/>
  <c r="S16" i="1" s="1"/>
  <c r="H17" i="1"/>
  <c r="F19" i="1"/>
  <c r="H20" i="1"/>
  <c r="G26" i="1"/>
  <c r="F2" i="2"/>
  <c r="H3" i="2"/>
  <c r="F4" i="2"/>
  <c r="I5" i="2"/>
  <c r="G6" i="2"/>
  <c r="J7" i="2"/>
  <c r="H8" i="2"/>
  <c r="K9" i="2"/>
  <c r="E13" i="2"/>
  <c r="F15" i="2"/>
  <c r="D14" i="1"/>
  <c r="I15" i="1"/>
  <c r="G17" i="1"/>
  <c r="E26" i="1"/>
  <c r="H16" i="1"/>
  <c r="S18" i="1" s="1"/>
  <c r="T18" i="1" s="1"/>
  <c r="F18" i="1"/>
  <c r="H19" i="1"/>
  <c r="E23" i="1"/>
  <c r="I23" i="1" s="1"/>
  <c r="G27" i="1"/>
  <c r="O2" i="2"/>
  <c r="M3" i="2"/>
  <c r="P4" i="2"/>
  <c r="N5" i="2"/>
  <c r="D7" i="2"/>
  <c r="O7" i="2"/>
  <c r="E9" i="2"/>
  <c r="O12" i="2"/>
  <c r="P14" i="2"/>
  <c r="M2" i="2"/>
  <c r="I3" i="2"/>
  <c r="E4" i="2"/>
  <c r="N4" i="2"/>
  <c r="J5" i="2"/>
  <c r="F6" i="2"/>
  <c r="O6" i="2"/>
  <c r="K7" i="2"/>
  <c r="G8" i="2"/>
  <c r="P8" i="2"/>
  <c r="L9" i="2"/>
  <c r="H12" i="2"/>
  <c r="D13" i="2"/>
  <c r="M13" i="2"/>
  <c r="I14" i="2"/>
  <c r="E15" i="2"/>
  <c r="N15" i="2"/>
  <c r="J16" i="2"/>
  <c r="F17" i="2"/>
  <c r="O17" i="2"/>
  <c r="K18" i="2"/>
  <c r="G19" i="2"/>
  <c r="P19" i="2"/>
  <c r="L20" i="2"/>
  <c r="H21" i="2"/>
  <c r="D22" i="2"/>
  <c r="M22" i="2"/>
  <c r="I23" i="2"/>
  <c r="E24" i="2"/>
  <c r="N24" i="2"/>
  <c r="J27" i="2"/>
  <c r="F28" i="2"/>
  <c r="O28" i="2"/>
  <c r="K29" i="2"/>
  <c r="G30" i="2"/>
  <c r="P30" i="2"/>
  <c r="L31" i="2"/>
  <c r="H32" i="2"/>
  <c r="D33" i="2"/>
  <c r="M33" i="2"/>
  <c r="I34" i="2"/>
  <c r="M35" i="2"/>
  <c r="K38" i="2"/>
  <c r="N39" i="2"/>
  <c r="L40" i="2"/>
  <c r="O43" i="2"/>
  <c r="M44" i="2"/>
  <c r="K46" i="2"/>
  <c r="L48" i="2"/>
  <c r="M50" i="2"/>
  <c r="N54" i="2"/>
  <c r="G12" i="2"/>
  <c r="P12" i="2"/>
  <c r="L13" i="2"/>
  <c r="H14" i="2"/>
  <c r="D15" i="2"/>
  <c r="M15" i="2"/>
  <c r="I16" i="2"/>
  <c r="E17" i="2"/>
  <c r="N17" i="2"/>
  <c r="J18" i="2"/>
  <c r="F19" i="2"/>
  <c r="O19" i="2"/>
  <c r="K20" i="2"/>
  <c r="G21" i="2"/>
  <c r="P21" i="2"/>
  <c r="L22" i="2"/>
  <c r="H23" i="2"/>
  <c r="D24" i="2"/>
  <c r="M24" i="2"/>
  <c r="I27" i="2"/>
  <c r="E28" i="2"/>
  <c r="N28" i="2"/>
  <c r="J29" i="2"/>
  <c r="F30" i="2"/>
  <c r="O30" i="2"/>
  <c r="K31" i="2"/>
  <c r="G32" i="2"/>
  <c r="P32" i="2"/>
  <c r="L33" i="2"/>
  <c r="H34" i="2"/>
  <c r="G35" i="2"/>
  <c r="E38" i="2"/>
  <c r="H39" i="2"/>
  <c r="F40" i="2"/>
  <c r="I43" i="2"/>
  <c r="G44" i="2"/>
  <c r="L45" i="2"/>
  <c r="M47" i="2"/>
  <c r="N49" i="2"/>
  <c r="O53" i="2"/>
  <c r="H16" i="2"/>
  <c r="D17" i="2"/>
  <c r="M17" i="2"/>
  <c r="I18" i="2"/>
  <c r="E19" i="2"/>
  <c r="N19" i="2"/>
  <c r="J20" i="2"/>
  <c r="F21" i="2"/>
  <c r="O21" i="2"/>
  <c r="K22" i="2"/>
  <c r="J23" i="2"/>
  <c r="L24" i="2"/>
  <c r="K27" i="2"/>
  <c r="L29" i="2"/>
  <c r="M31" i="2"/>
  <c r="N33" i="2"/>
  <c r="H38" i="2"/>
  <c r="L43" i="2"/>
  <c r="J47" i="2"/>
  <c r="O34" i="2"/>
  <c r="P38" i="2"/>
  <c r="D43" i="2"/>
  <c r="E45" i="2"/>
  <c r="I18" i="1"/>
  <c r="D20" i="1"/>
  <c r="G24" i="1"/>
  <c r="E2" i="2"/>
  <c r="D3" i="2"/>
  <c r="G4" i="2"/>
  <c r="E5" i="2"/>
  <c r="H6" i="2"/>
  <c r="F7" i="2"/>
  <c r="I8" i="2"/>
  <c r="G9" i="2"/>
  <c r="K13" i="2"/>
  <c r="L15" i="2"/>
  <c r="P2" i="2"/>
  <c r="L3" i="2"/>
  <c r="H4" i="2"/>
  <c r="D5" i="2"/>
  <c r="M5" i="2"/>
  <c r="I6" i="2"/>
  <c r="E7" i="2"/>
  <c r="N7" i="2"/>
  <c r="J8" i="2"/>
  <c r="F9" i="2"/>
  <c r="O9" i="2"/>
  <c r="K12" i="2"/>
  <c r="G13" i="2"/>
  <c r="P13" i="2"/>
  <c r="L14" i="2"/>
  <c r="H15" i="2"/>
  <c r="D16" i="2"/>
  <c r="M16" i="2"/>
  <c r="I17" i="2"/>
  <c r="E18" i="2"/>
  <c r="N18" i="2"/>
  <c r="J19" i="2"/>
  <c r="F20" i="2"/>
  <c r="O20" i="2"/>
  <c r="K21" i="2"/>
  <c r="G22" i="2"/>
  <c r="P22" i="2"/>
  <c r="L23" i="2"/>
  <c r="H24" i="2"/>
  <c r="D27" i="2"/>
  <c r="M27" i="2"/>
  <c r="I28" i="2"/>
  <c r="E29" i="2"/>
  <c r="N29" i="2"/>
  <c r="J30" i="2"/>
  <c r="F31" i="2"/>
  <c r="O31" i="2"/>
  <c r="K32" i="2"/>
  <c r="G33" i="2"/>
  <c r="P33" i="2"/>
  <c r="D35" i="2"/>
  <c r="O35" i="2"/>
  <c r="E39" i="2"/>
  <c r="P39" i="2"/>
  <c r="F43" i="2"/>
  <c r="D44" i="2"/>
  <c r="G45" i="2"/>
  <c r="G47" i="2"/>
  <c r="H49" i="2"/>
  <c r="I53" i="2"/>
  <c r="N9" i="2"/>
  <c r="J12" i="2"/>
  <c r="F13" i="2"/>
  <c r="O13" i="2"/>
  <c r="K14" i="2"/>
  <c r="G15" i="2"/>
  <c r="P15" i="2"/>
  <c r="L16" i="2"/>
  <c r="H17" i="2"/>
  <c r="D18" i="2"/>
  <c r="M18" i="2"/>
  <c r="I19" i="2"/>
  <c r="E20" i="2"/>
  <c r="N20" i="2"/>
  <c r="J21" i="2"/>
  <c r="F22" i="2"/>
  <c r="O22" i="2"/>
  <c r="K23" i="2"/>
  <c r="G24" i="2"/>
  <c r="P24" i="2"/>
  <c r="L27" i="2"/>
  <c r="H28" i="2"/>
  <c r="D29" i="2"/>
  <c r="M29" i="2"/>
  <c r="I30" i="2"/>
  <c r="E31" i="2"/>
  <c r="N31" i="2"/>
  <c r="J32" i="2"/>
  <c r="F33" i="2"/>
  <c r="O33" i="2"/>
  <c r="K34" i="2"/>
  <c r="I35" i="2"/>
  <c r="L38" i="2"/>
  <c r="J39" i="2"/>
  <c r="M40" i="2"/>
  <c r="K43" i="2"/>
  <c r="N44" i="2"/>
  <c r="H46" i="2"/>
  <c r="I48" i="2"/>
  <c r="J50" i="2"/>
  <c r="K54" i="2"/>
  <c r="K16" i="2"/>
  <c r="G17" i="2"/>
  <c r="P17" i="2"/>
  <c r="L18" i="2"/>
  <c r="H19" i="2"/>
  <c r="D20" i="2"/>
  <c r="M20" i="2"/>
  <c r="I21" i="2"/>
  <c r="E22" i="2"/>
  <c r="N22" i="2"/>
  <c r="P23" i="2"/>
  <c r="O24" i="2"/>
  <c r="G28" i="2"/>
  <c r="H30" i="2"/>
  <c r="I32" i="2"/>
  <c r="J34" i="2"/>
  <c r="K39" i="2"/>
  <c r="J44" i="2"/>
  <c r="K49" i="2"/>
  <c r="K35" i="2"/>
  <c r="L39" i="2"/>
  <c r="M43" i="2"/>
  <c r="N45" i="2"/>
  <c r="H2" i="2"/>
  <c r="K3" i="2"/>
  <c r="I4" i="2"/>
  <c r="L5" i="2"/>
  <c r="J6" i="2"/>
  <c r="M7" i="2"/>
  <c r="K8" i="2"/>
  <c r="F12" i="2"/>
  <c r="G14" i="2"/>
  <c r="J2" i="2"/>
  <c r="F3" i="2"/>
  <c r="O3" i="2"/>
  <c r="K4" i="2"/>
  <c r="G5" i="2"/>
  <c r="P5" i="2"/>
  <c r="L6" i="2"/>
  <c r="H7" i="2"/>
  <c r="D8" i="2"/>
  <c r="M8" i="2"/>
  <c r="I9" i="2"/>
  <c r="E12" i="2"/>
  <c r="N12" i="2"/>
  <c r="J13" i="2"/>
  <c r="F14" i="2"/>
  <c r="O14" i="2"/>
  <c r="K15" i="2"/>
  <c r="G16" i="2"/>
  <c r="P16" i="2"/>
  <c r="L17" i="2"/>
  <c r="H18" i="2"/>
  <c r="D19" i="2"/>
  <c r="M19" i="2"/>
  <c r="I20" i="2"/>
  <c r="E21" i="2"/>
  <c r="N21" i="2"/>
  <c r="J22" i="2"/>
  <c r="F23" i="2"/>
  <c r="O23" i="2"/>
  <c r="K24" i="2"/>
  <c r="G27" i="2"/>
  <c r="P27" i="2"/>
  <c r="L28" i="2"/>
  <c r="H29" i="2"/>
  <c r="D30" i="2"/>
  <c r="M30" i="2"/>
  <c r="I31" i="2"/>
  <c r="E32" i="2"/>
  <c r="N32" i="2"/>
  <c r="J33" i="2"/>
  <c r="F34" i="2"/>
  <c r="F35" i="2"/>
  <c r="I38" i="2"/>
  <c r="G39" i="2"/>
  <c r="J40" i="2"/>
  <c r="H43" i="2"/>
  <c r="K44" i="2"/>
  <c r="O45" i="2"/>
  <c r="P47" i="2"/>
  <c r="D50" i="2"/>
  <c r="E54" i="2"/>
  <c r="D12" i="2"/>
  <c r="M12" i="2"/>
  <c r="I13" i="2"/>
  <c r="E14" i="2"/>
  <c r="N14" i="2"/>
  <c r="J15" i="2"/>
  <c r="F16" i="2"/>
  <c r="O16" i="2"/>
  <c r="K17" i="2"/>
  <c r="G18" i="2"/>
  <c r="P18" i="2"/>
  <c r="L19" i="2"/>
  <c r="H20" i="2"/>
  <c r="D21" i="2"/>
  <c r="M21" i="2"/>
  <c r="I22" i="2"/>
  <c r="E23" i="2"/>
  <c r="N23" i="2"/>
  <c r="J24" i="2"/>
  <c r="F27" i="2"/>
  <c r="O27" i="2"/>
  <c r="K28" i="2"/>
  <c r="G29" i="2"/>
  <c r="P29" i="2"/>
  <c r="L30" i="2"/>
  <c r="H31" i="2"/>
  <c r="D32" i="2"/>
  <c r="M32" i="2"/>
  <c r="I33" i="2"/>
  <c r="E34" i="2"/>
  <c r="M34" i="2"/>
  <c r="P35" i="2"/>
  <c r="N38" i="2"/>
  <c r="D40" i="2"/>
  <c r="O40" i="2"/>
  <c r="E44" i="2"/>
  <c r="P44" i="2"/>
  <c r="D47" i="2"/>
  <c r="E49" i="2"/>
  <c r="F53" i="2"/>
  <c r="E16" i="2"/>
  <c r="N16" i="2"/>
  <c r="J17" i="2"/>
  <c r="F18" i="2"/>
  <c r="O18" i="2"/>
  <c r="K19" i="2"/>
  <c r="G20" i="2"/>
  <c r="P20" i="2"/>
  <c r="L21" i="2"/>
  <c r="H22" i="2"/>
  <c r="G23" i="2"/>
  <c r="F24" i="2"/>
  <c r="H27" i="2"/>
  <c r="P28" i="2"/>
  <c r="D31" i="2"/>
  <c r="E33" i="2"/>
  <c r="J35" i="2"/>
  <c r="I40" i="2"/>
  <c r="I45" i="2"/>
  <c r="L53" i="2"/>
  <c r="G38" i="2"/>
  <c r="H40" i="2"/>
  <c r="I44" i="2"/>
  <c r="J46" i="2"/>
  <c r="D23" i="2"/>
  <c r="M23" i="2"/>
  <c r="I24" i="2"/>
  <c r="E27" i="2"/>
  <c r="N27" i="2"/>
  <c r="J28" i="2"/>
  <c r="F29" i="2"/>
  <c r="O29" i="2"/>
  <c r="K30" i="2"/>
  <c r="G31" i="2"/>
  <c r="P31" i="2"/>
  <c r="L32" i="2"/>
  <c r="H33" i="2"/>
  <c r="D34" i="2"/>
  <c r="N34" i="2"/>
  <c r="L35" i="2"/>
  <c r="O38" i="2"/>
  <c r="M39" i="2"/>
  <c r="P40" i="2"/>
  <c r="N43" i="2"/>
  <c r="D45" i="2"/>
  <c r="E46" i="2"/>
  <c r="F48" i="2"/>
  <c r="G50" i="2"/>
  <c r="H54" i="2"/>
  <c r="E35" i="2"/>
  <c r="N35" i="2"/>
  <c r="J38" i="2"/>
  <c r="F39" i="2"/>
  <c r="O39" i="2"/>
  <c r="K40" i="2"/>
  <c r="G43" i="2"/>
  <c r="P43" i="2"/>
  <c r="L44" i="2"/>
  <c r="H45" i="2"/>
  <c r="D46" i="2"/>
  <c r="M46" i="2"/>
  <c r="I47" i="2"/>
  <c r="E48" i="2"/>
  <c r="N48" i="2"/>
  <c r="J49" i="2"/>
  <c r="F50" i="2"/>
  <c r="O50" i="2"/>
  <c r="K53" i="2"/>
  <c r="G54" i="2"/>
  <c r="P54" i="2"/>
  <c r="L55" i="2"/>
  <c r="H56" i="2"/>
  <c r="D57" i="2"/>
  <c r="M57" i="2"/>
  <c r="I58" i="2"/>
  <c r="E59" i="2"/>
  <c r="N59" i="2"/>
  <c r="J60" i="2"/>
  <c r="F63" i="2"/>
  <c r="O63" i="2"/>
  <c r="K64" i="2"/>
  <c r="G65" i="2"/>
  <c r="P65" i="2"/>
  <c r="L66" i="2"/>
  <c r="H67" i="2"/>
  <c r="D68" i="2"/>
  <c r="D69" i="2"/>
  <c r="O69" i="2"/>
  <c r="E2" i="3"/>
  <c r="I3" i="3"/>
  <c r="J5" i="3"/>
  <c r="K7" i="3"/>
  <c r="L9" i="3"/>
  <c r="P45" i="2"/>
  <c r="L46" i="2"/>
  <c r="H47" i="2"/>
  <c r="D48" i="2"/>
  <c r="M48" i="2"/>
  <c r="I49" i="2"/>
  <c r="E50" i="2"/>
  <c r="N50" i="2"/>
  <c r="J53" i="2"/>
  <c r="F54" i="2"/>
  <c r="O54" i="2"/>
  <c r="K55" i="2"/>
  <c r="G56" i="2"/>
  <c r="P56" i="2"/>
  <c r="L57" i="2"/>
  <c r="H58" i="2"/>
  <c r="D59" i="2"/>
  <c r="M59" i="2"/>
  <c r="I60" i="2"/>
  <c r="E63" i="2"/>
  <c r="N63" i="2"/>
  <c r="J64" i="2"/>
  <c r="F65" i="2"/>
  <c r="O65" i="2"/>
  <c r="K66" i="2"/>
  <c r="G67" i="2"/>
  <c r="P67" i="2"/>
  <c r="K68" i="2"/>
  <c r="I69" i="2"/>
  <c r="L70" i="2"/>
  <c r="J2" i="3"/>
  <c r="K4" i="3"/>
  <c r="L6" i="3"/>
  <c r="M8" i="3"/>
  <c r="G55" i="2"/>
  <c r="P55" i="2"/>
  <c r="L56" i="2"/>
  <c r="H57" i="2"/>
  <c r="D58" i="2"/>
  <c r="M58" i="2"/>
  <c r="I59" i="2"/>
  <c r="E60" i="2"/>
  <c r="N60" i="2"/>
  <c r="J63" i="2"/>
  <c r="F64" i="2"/>
  <c r="O64" i="2"/>
  <c r="K65" i="2"/>
  <c r="G66" i="2"/>
  <c r="P66" i="2"/>
  <c r="L67" i="2"/>
  <c r="H68" i="2"/>
  <c r="J69" i="2"/>
  <c r="H70" i="2"/>
  <c r="P2" i="3"/>
  <c r="D5" i="3"/>
  <c r="E7" i="3"/>
  <c r="F9" i="3"/>
  <c r="E69" i="2"/>
  <c r="D28" i="2"/>
  <c r="M28" i="2"/>
  <c r="I29" i="2"/>
  <c r="E30" i="2"/>
  <c r="N30" i="2"/>
  <c r="J31" i="2"/>
  <c r="F32" i="2"/>
  <c r="O32" i="2"/>
  <c r="K33" i="2"/>
  <c r="G34" i="2"/>
  <c r="P34" i="2"/>
  <c r="F38" i="2"/>
  <c r="D39" i="2"/>
  <c r="G40" i="2"/>
  <c r="E43" i="2"/>
  <c r="H44" i="2"/>
  <c r="F45" i="2"/>
  <c r="N46" i="2"/>
  <c r="O48" i="2"/>
  <c r="P50" i="2"/>
  <c r="L34" i="2"/>
  <c r="H35" i="2"/>
  <c r="D38" i="2"/>
  <c r="M38" i="2"/>
  <c r="I39" i="2"/>
  <c r="E40" i="2"/>
  <c r="N40" i="2"/>
  <c r="J43" i="2"/>
  <c r="F44" i="2"/>
  <c r="O44" i="2"/>
  <c r="K45" i="2"/>
  <c r="G46" i="2"/>
  <c r="P46" i="2"/>
  <c r="L47" i="2"/>
  <c r="H48" i="2"/>
  <c r="D49" i="2"/>
  <c r="M49" i="2"/>
  <c r="I50" i="2"/>
  <c r="E53" i="2"/>
  <c r="N53" i="2"/>
  <c r="J54" i="2"/>
  <c r="F55" i="2"/>
  <c r="O55" i="2"/>
  <c r="K56" i="2"/>
  <c r="G57" i="2"/>
  <c r="P57" i="2"/>
  <c r="L58" i="2"/>
  <c r="H59" i="2"/>
  <c r="D60" i="2"/>
  <c r="M60" i="2"/>
  <c r="I63" i="2"/>
  <c r="E64" i="2"/>
  <c r="N64" i="2"/>
  <c r="J65" i="2"/>
  <c r="F66" i="2"/>
  <c r="O66" i="2"/>
  <c r="K67" i="2"/>
  <c r="G68" i="2"/>
  <c r="F69" i="2"/>
  <c r="I70" i="2"/>
  <c r="G2" i="3"/>
  <c r="E4" i="3"/>
  <c r="F6" i="3"/>
  <c r="G8" i="3"/>
  <c r="J45" i="2"/>
  <c r="F46" i="2"/>
  <c r="O46" i="2"/>
  <c r="K47" i="2"/>
  <c r="G48" i="2"/>
  <c r="P48" i="2"/>
  <c r="L49" i="2"/>
  <c r="H50" i="2"/>
  <c r="D53" i="2"/>
  <c r="M53" i="2"/>
  <c r="I54" i="2"/>
  <c r="E55" i="2"/>
  <c r="N55" i="2"/>
  <c r="J56" i="2"/>
  <c r="F57" i="2"/>
  <c r="O57" i="2"/>
  <c r="K58" i="2"/>
  <c r="G59" i="2"/>
  <c r="P59" i="2"/>
  <c r="L60" i="2"/>
  <c r="H63" i="2"/>
  <c r="D64" i="2"/>
  <c r="M64" i="2"/>
  <c r="I65" i="2"/>
  <c r="E66" i="2"/>
  <c r="N66" i="2"/>
  <c r="J67" i="2"/>
  <c r="F68" i="2"/>
  <c r="M68" i="2"/>
  <c r="P69" i="2"/>
  <c r="N70" i="2"/>
  <c r="F3" i="3"/>
  <c r="G5" i="3"/>
  <c r="H7" i="3"/>
  <c r="I9" i="3"/>
  <c r="J55" i="2"/>
  <c r="F56" i="2"/>
  <c r="O56" i="2"/>
  <c r="K57" i="2"/>
  <c r="G58" i="2"/>
  <c r="P58" i="2"/>
  <c r="L59" i="2"/>
  <c r="H60" i="2"/>
  <c r="D63" i="2"/>
  <c r="M63" i="2"/>
  <c r="I64" i="2"/>
  <c r="E65" i="2"/>
  <c r="N65" i="2"/>
  <c r="J66" i="2"/>
  <c r="F67" i="2"/>
  <c r="O67" i="2"/>
  <c r="N68" i="2"/>
  <c r="L69" i="2"/>
  <c r="O70" i="2"/>
  <c r="L3" i="3"/>
  <c r="M5" i="3"/>
  <c r="N7" i="3"/>
  <c r="L68" i="2"/>
  <c r="H69" i="2"/>
  <c r="F47" i="2"/>
  <c r="O47" i="2"/>
  <c r="K48" i="2"/>
  <c r="G49" i="2"/>
  <c r="P49" i="2"/>
  <c r="L50" i="2"/>
  <c r="H53" i="2"/>
  <c r="D54" i="2"/>
  <c r="M54" i="2"/>
  <c r="I55" i="2"/>
  <c r="E56" i="2"/>
  <c r="N56" i="2"/>
  <c r="J57" i="2"/>
  <c r="F58" i="2"/>
  <c r="O58" i="2"/>
  <c r="K59" i="2"/>
  <c r="G60" i="2"/>
  <c r="P60" i="2"/>
  <c r="L63" i="2"/>
  <c r="H64" i="2"/>
  <c r="D65" i="2"/>
  <c r="M65" i="2"/>
  <c r="I66" i="2"/>
  <c r="E67" i="2"/>
  <c r="N67" i="2"/>
  <c r="J68" i="2"/>
  <c r="M69" i="2"/>
  <c r="K70" i="2"/>
  <c r="M2" i="3"/>
  <c r="N4" i="3"/>
  <c r="O6" i="3"/>
  <c r="P8" i="3"/>
  <c r="M45" i="2"/>
  <c r="I46" i="2"/>
  <c r="E47" i="2"/>
  <c r="N47" i="2"/>
  <c r="J48" i="2"/>
  <c r="F49" i="2"/>
  <c r="O49" i="2"/>
  <c r="K50" i="2"/>
  <c r="G53" i="2"/>
  <c r="P53" i="2"/>
  <c r="L54" i="2"/>
  <c r="H55" i="2"/>
  <c r="D56" i="2"/>
  <c r="M56" i="2"/>
  <c r="I57" i="2"/>
  <c r="E58" i="2"/>
  <c r="N58" i="2"/>
  <c r="J59" i="2"/>
  <c r="F60" i="2"/>
  <c r="O60" i="2"/>
  <c r="K63" i="2"/>
  <c r="G64" i="2"/>
  <c r="P64" i="2"/>
  <c r="L65" i="2"/>
  <c r="H66" i="2"/>
  <c r="D67" i="2"/>
  <c r="M67" i="2"/>
  <c r="I68" i="2"/>
  <c r="G69" i="2"/>
  <c r="E70" i="2"/>
  <c r="H2" i="3"/>
  <c r="O3" i="3"/>
  <c r="P5" i="3"/>
  <c r="D8" i="3"/>
  <c r="D55" i="2"/>
  <c r="M55" i="2"/>
  <c r="I56" i="2"/>
  <c r="E57" i="2"/>
  <c r="N57" i="2"/>
  <c r="J58" i="2"/>
  <c r="F59" i="2"/>
  <c r="O59" i="2"/>
  <c r="K60" i="2"/>
  <c r="G63" i="2"/>
  <c r="P63" i="2"/>
  <c r="L64" i="2"/>
  <c r="H65" i="2"/>
  <c r="D66" i="2"/>
  <c r="M66" i="2"/>
  <c r="I67" i="2"/>
  <c r="E68" i="2"/>
  <c r="P68" i="2"/>
  <c r="F70" i="2"/>
  <c r="D2" i="3"/>
  <c r="H4" i="3"/>
  <c r="I6" i="3"/>
  <c r="J8" i="3"/>
  <c r="O68" i="2"/>
  <c r="K69" i="2"/>
  <c r="O27" i="1"/>
  <c r="O28" i="1"/>
  <c r="O29" i="1"/>
  <c r="O26" i="1"/>
  <c r="O24" i="1"/>
  <c r="O25" i="1"/>
  <c r="S28" i="1" s="1"/>
  <c r="I26" i="1"/>
  <c r="I27" i="1"/>
  <c r="T14" i="1"/>
  <c r="T16" i="1"/>
  <c r="I24" i="1"/>
  <c r="N20" i="1"/>
  <c r="M20" i="1"/>
  <c r="O20" i="1"/>
  <c r="K20" i="1"/>
  <c r="L20" i="1"/>
  <c r="P20" i="1"/>
  <c r="P16" i="1"/>
  <c r="L16" i="1"/>
  <c r="N16" i="1"/>
  <c r="M16" i="1"/>
  <c r="K16" i="1"/>
  <c r="O16" i="1"/>
  <c r="P19" i="1"/>
  <c r="L19" i="1"/>
  <c r="N19" i="1"/>
  <c r="M19" i="1"/>
  <c r="K19" i="1"/>
  <c r="O19" i="1"/>
  <c r="O14" i="1"/>
  <c r="K14" i="1"/>
  <c r="L14" i="1"/>
  <c r="P14" i="1"/>
  <c r="N14" i="1"/>
  <c r="M14" i="1"/>
  <c r="O18" i="1"/>
  <c r="K18" i="1"/>
  <c r="L18" i="1"/>
  <c r="P18" i="1"/>
  <c r="M18" i="1"/>
  <c r="N18" i="1"/>
  <c r="P15" i="1"/>
  <c r="L15" i="1"/>
  <c r="N15" i="1"/>
  <c r="M15" i="1"/>
  <c r="O15" i="1"/>
  <c r="K15" i="1"/>
  <c r="N17" i="1"/>
  <c r="M17" i="1"/>
  <c r="O17" i="1"/>
  <c r="K17" i="1"/>
  <c r="L17" i="1"/>
  <c r="P17" i="1"/>
  <c r="K23" i="1"/>
  <c r="M23" i="1"/>
  <c r="T19" i="1" l="1"/>
  <c r="T17" i="1"/>
  <c r="T15" i="1"/>
  <c r="O23" i="1"/>
  <c r="S26" i="1"/>
  <c r="S22" i="1"/>
  <c r="S24" i="1"/>
  <c r="S25" i="1"/>
  <c r="S23" i="1"/>
  <c r="S27" i="1"/>
  <c r="N8" i="1"/>
  <c r="T27" i="1" l="1"/>
  <c r="T24" i="1"/>
  <c r="T26" i="1"/>
  <c r="T22" i="1"/>
  <c r="T25" i="1"/>
  <c r="T23" i="1"/>
</calcChain>
</file>

<file path=xl/sharedStrings.xml><?xml version="1.0" encoding="utf-8"?>
<sst xmlns="http://schemas.openxmlformats.org/spreadsheetml/2006/main" count="5056" uniqueCount="317">
  <si>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</si>
  <si>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</si>
  <si>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</si>
  <si>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</si>
  <si>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</si>
  <si>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</si>
  <si>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</si>
  <si>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</si>
  <si>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</si>
  <si>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</si>
  <si>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</si>
  <si>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</si>
  <si>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</si>
  <si>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</si>
  <si>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</si>
  <si>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</si>
  <si>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</si>
  <si>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</si>
  <si>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</si>
  <si>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</si>
  <si>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</si>
  <si>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</si>
  <si>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</si>
  <si>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</si>
  <si>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</si>
  <si>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</si>
  <si>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</si>
  <si>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</si>
  <si>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</si>
  <si>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</si>
  <si>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</si>
  <si>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</si>
  <si>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</si>
  <si>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</si>
  <si>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</si>
  <si>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</si>
  <si>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</si>
  <si>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</si>
  <si>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</si>
  <si>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</si>
  <si>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</si>
  <si>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</si>
  <si>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</si>
  <si>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Sem Técnico</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</si>
  <si>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</si>
  <si>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</si>
  <si>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</si>
  <si>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</si>
  <si>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</si>
  <si>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</si>
  <si>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</si>
  <si>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</si>
  <si>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</si>
  <si>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</si>
  <si>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</si>
  <si>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</si>
  <si>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</si>
  <si>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</si>
  <si>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</si>
  <si>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</si>
  <si>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</si>
  <si>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</si>
  <si>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</si>
  <si>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</si>
  <si>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</si>
  <si>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</si>
  <si>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</si>
  <si>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</si>
  <si>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</si>
  <si>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</si>
  <si>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</si>
  <si>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</si>
  <si>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</si>
  <si>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</si>
  <si>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</si>
  <si>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</si>
  <si>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</si>
  <si>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</si>
  <si>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</si>
  <si>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</si>
  <si>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</si>
  <si>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</si>
  <si>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</si>
  <si>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</si>
  <si>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</si>
  <si>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</si>
  <si>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</si>
  <si>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</si>
  <si>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</si>
  <si>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</si>
  <si>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</si>
  <si>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</si>
  <si>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</si>
  <si>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</si>
  <si>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</si>
  <si>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</si>
  <si>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</si>
  <si>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</si>
  <si>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</si>
  <si>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</si>
  <si>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</si>
  <si>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</si>
  <si>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</si>
  <si>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</si>
  <si>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</si>
  <si>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</si>
  <si>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</si>
  <si>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</si>
  <si>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</si>
  <si>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</si>
  <si>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</si>
  <si>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</si>
  <si>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</si>
  <si>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</si>
  <si>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</si>
  <si>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</si>
  <si>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</si>
  <si>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</si>
  <si>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</si>
  <si>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</si>
  <si>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</si>
  <si>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</si>
  <si>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</si>
  <si>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</si>
  <si>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</si>
  <si>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</si>
  <si>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</si>
  <si>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</si>
  <si>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</si>
  <si>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</si>
  <si>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</si>
  <si>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</si>
  <si>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</si>
  <si>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</si>
  <si>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</si>
  <si>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</si>
  <si>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</si>
  <si>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</si>
  <si>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</si>
  <si>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</si>
  <si>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</si>
  <si>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</si>
  <si>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</si>
  <si>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</si>
  <si>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</si>
  <si>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</si>
  <si>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</si>
  <si>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</si>
  <si>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</si>
  <si>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</si>
  <si>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</si>
  <si>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</si>
  <si>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</si>
  <si>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</si>
  <si>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</si>
  <si>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</si>
  <si>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</si>
  <si>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</si>
  <si>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</si>
  <si>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</si>
  <si>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</si>
  <si>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</si>
  <si>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</si>
  <si>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</si>
  <si>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</si>
  <si>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</si>
  <si>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</si>
  <si>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</si>
  <si>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</si>
  <si>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</si>
  <si>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</si>
  <si>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</si>
  <si>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</si>
  <si>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</si>
  <si>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</si>
  <si>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</si>
  <si>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</si>
  <si>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</si>
  <si>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</si>
  <si>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</si>
  <si>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</si>
  <si>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</si>
  <si>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</si>
  <si>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</si>
  <si>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</si>
  <si>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</si>
  <si>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</si>
  <si>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</si>
  <si>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</si>
  <si>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</si>
  <si>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</si>
  <si>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</si>
  <si>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</si>
  <si>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</si>
  <si>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</si>
  <si>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</si>
  <si>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</si>
  <si>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</si>
  <si>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</si>
  <si>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</si>
  <si>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</si>
  <si>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</si>
  <si>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</si>
  <si>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</si>
  <si>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</si>
  <si>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</si>
  <si>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</si>
  <si>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</si>
  <si>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</si>
  <si>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</si>
  <si>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</si>
  <si>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</si>
  <si>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</si>
  <si>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</si>
  <si>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</si>
  <si>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</si>
  <si>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</si>
  <si>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</si>
  <si>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</si>
  <si>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</si>
  <si>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</si>
  <si>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</si>
  <si>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</si>
  <si>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</si>
  <si>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</si>
  <si>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Perguntar para a Diana se é para deletar mesmo. A data de envio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</si>
  <si>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</si>
  <si>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</si>
  <si>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</si>
  <si>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</si>
  <si>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</si>
  <si>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</si>
  <si>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</si>
  <si>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</si>
  <si>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</si>
  <si>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</si>
  <si>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</si>
  <si>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</si>
  <si>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</si>
  <si>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</si>
  <si>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</si>
  <si>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</si>
  <si>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</si>
  <si>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</si>
  <si>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</si>
  <si>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</si>
  <si>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</si>
  <si>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</si>
  <si>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</si>
  <si>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</si>
  <si>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</si>
  <si>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</si>
  <si>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</si>
  <si>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</si>
  <si>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</si>
  <si>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</si>
  <si>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</si>
  <si>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</si>
  <si>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</si>
  <si>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</si>
  <si>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</si>
  <si>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</si>
  <si>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</si>
  <si>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</si>
  <si>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</si>
  <si>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</si>
  <si>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</si>
  <si>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</si>
  <si>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</si>
  <si>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</si>
  <si>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</si>
  <si>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</si>
  <si>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</si>
  <si>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</si>
  <si>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</si>
  <si>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</si>
  <si>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</si>
  <si>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</si>
  <si>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10/07/2025, 09/06/2025</t>
  </si>
  <si>
    <t xml:space="preserve">Não preenchido completo </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</si>
  <si>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</si>
  <si>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</si>
  <si>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</si>
  <si>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</si>
  <si>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</si>
  <si>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</si>
  <si>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</si>
  <si>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</si>
  <si>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</si>
  <si>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</si>
  <si>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</si>
  <si>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</si>
  <si>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</si>
  <si>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Aguardando correções</t>
  </si>
  <si>
    <t>Sem atividades neste UVR</t>
  </si>
  <si>
    <t>03/07/2025</t>
  </si>
  <si>
    <t>Correção do fundo de caixa</t>
  </si>
  <si>
    <t>09/07/2025</t>
  </si>
  <si>
    <t>06/07/2025</t>
  </si>
  <si>
    <t>07/07/2025</t>
  </si>
  <si>
    <t>10/07/2025</t>
  </si>
  <si>
    <t>14/07/2025</t>
  </si>
  <si>
    <t>04/07/2025</t>
  </si>
  <si>
    <t>11/07/2025</t>
  </si>
  <si>
    <t>Formulário duplicado - excluir o ID4995</t>
  </si>
  <si>
    <t>Foi preenchido porém não corresponde com a realidade comercializada por falta de dados do presidente</t>
  </si>
  <si>
    <t>01/07/2025</t>
  </si>
  <si>
    <t>Não terá lançamento por enquanto, técnica nova.</t>
  </si>
  <si>
    <t>Solicitado ao técnico o detalhamento dos materiais pois só foi declarado metal (16/07/2025)</t>
  </si>
  <si>
    <t>17/07/2025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</si>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</sst>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9">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808080"/>
        <bgColor rgb="FF80808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6" fillId="58"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4" fillId="5" borderId="13" xfId="0" applyFont="1" applyFill="1" applyBorder="1" applyAlignment="1">
      <alignment horizont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0" fontId="4" fillId="15" borderId="13" xfId="0" applyFont="1" applyFill="1" applyBorder="1" applyAlignment="1">
      <alignment horizontal="center"/>
    </xf>
    <xf numFmtId="9" fontId="4" fillId="0" borderId="1" xfId="0" applyNumberFormat="1" applyFont="1" applyBorder="1" applyAlignment="1">
      <alignment horizontal="center" vertical="center"/>
    </xf>
    <xf numFmtId="164" fontId="4" fillId="0" borderId="13" xfId="0" applyNumberFormat="1" applyFont="1" applyBorder="1" applyAlignment="1">
      <alignment horizontal="center"/>
    </xf>
    <xf numFmtId="0" fontId="10" fillId="13"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8" borderId="13" xfId="0" applyFont="1" applyFill="1" applyBorder="1" applyAlignment="1">
      <alignment horizont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7" fillId="9"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7"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9" fontId="4" fillId="0" borderId="13" xfId="0" applyNumberFormat="1" applyFont="1" applyBorder="1" applyAlignment="1">
      <alignment horizontal="center" vertical="center"/>
    </xf>
    <xf numFmtId="0" fontId="4" fillId="16" borderId="13" xfId="0" applyFont="1" applyFill="1" applyBorder="1" applyAlignment="1">
      <alignment horizontal="center" vertical="center"/>
    </xf>
    <xf numFmtId="0" fontId="7" fillId="9" borderId="1" xfId="0" applyFont="1" applyFill="1" applyBorder="1" applyAlignment="1">
      <alignment horizontal="center" vertical="center" wrapText="1"/>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6"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7">
        <f ca="1">COUNTIF(INDIRECT(B$1&amp;"!E2:E1000"),$A2)</f>
        <v>52</v>
      </c>
      <c r="C2" s="37">
        <f ca="1">COUNTIF(INDIRECT(C$1&amp;"!E2:E1000"),$A2)</f>
        <v>53</v>
      </c>
      <c r="D2" s="37">
        <f ca="1">COUNTIF(INDIRECT(D$1&amp;"!E2:E1000"),$A2)</f>
        <v>52</v>
      </c>
      <c r="E2" s="37">
        <f ca="1">COUNTIF(INDIRECT(E$1&amp;"!E2:E1000"),$A2)</f>
        <v>52</v>
      </c>
      <c r="F2" s="37">
        <f ca="1">COUNTIF(INDIRECT(F$1&amp;"!E2:E1000"),$A2)</f>
        <v>50</v>
      </c>
      <c r="G2" s="37">
        <f ca="1">COUNTIF(INDIRECT(G$1&amp;"!E2:E1000"),$A2)</f>
        <v>50</v>
      </c>
      <c r="H2" s="37">
        <f ca="1">COUNTIF(INDIRECT(H$1&amp;"!E2:E1000"),$A2)</f>
        <v>2</v>
      </c>
      <c r="I2" s="37">
        <f ca="1">COUNTIF(INDIRECT(I$1&amp;"!E2:E1000"),$A2)</f>
        <v>0</v>
      </c>
      <c r="J2" s="37">
        <f ca="1">COUNTIF(INDIRECT(J$1&amp;"!E2:E1000"),$A2)</f>
        <v>0</v>
      </c>
      <c r="K2" s="37">
        <f ca="1">COUNTIF(INDIRECT(K$1&amp;"!E2:E1000"),$A2)</f>
        <v>0</v>
      </c>
      <c r="L2" s="37">
        <f ca="1">COUNTIF(INDIRECT(L$1&amp;"!E2:E1000"),$A2)</f>
        <v>0</v>
      </c>
      <c r="M2" s="37">
        <f ca="1">COUNTIF(INDIRECT(M$1&amp;"!E2:E1000"),$A2)</f>
        <v>0</v>
      </c>
      <c r="N2" s="38">
        <f ca="1">SUM(B2:M2)</f>
        <v>311</v>
      </c>
    </row>
    <row r="3" spans="1:21" ht="15.75" customHeight="1">
      <c r="A3" s="4" t="s">
        <v>15</v>
      </c>
      <c r="B3" s="39">
        <f ca="1">COUNTIF(INDIRECT(B$1&amp;"!E2:E1000"),$A3)</f>
        <v>0</v>
      </c>
      <c r="C3" s="39">
        <f ca="1">COUNTIF(INDIRECT(C$1&amp;"!E2:E1000"),$A3)</f>
        <v>0</v>
      </c>
      <c r="D3" s="39">
        <f ca="1">COUNTIF(INDIRECT(D$1&amp;"!E2:E1000"),$A3)</f>
        <v>0</v>
      </c>
      <c r="E3" s="39">
        <f ca="1">COUNTIF(INDIRECT(E$1&amp;"!E2:E1000"),$A3)</f>
        <v>0</v>
      </c>
      <c r="F3" s="39">
        <f ca="1">COUNTIF(INDIRECT(F$1&amp;"!E2:E1000"),$A3)</f>
        <v>0</v>
      </c>
      <c r="G3" s="39">
        <f ca="1">COUNTIF(INDIRECT(G$1&amp;"!E2:E1000"),$A3)</f>
        <v>7</v>
      </c>
      <c r="H3" s="39">
        <f ca="1">COUNTIF(INDIRECT(H$1&amp;"!E2:E1000"),$A3)</f>
        <v>0</v>
      </c>
      <c r="I3" s="39">
        <f ca="1">COUNTIF(INDIRECT(I$1&amp;"!E2:E1000"),$A3)</f>
        <v>0</v>
      </c>
      <c r="J3" s="39">
        <f ca="1">COUNTIF(INDIRECT(J$1&amp;"!E2:E1000"),$A3)</f>
        <v>0</v>
      </c>
      <c r="K3" s="39">
        <f ca="1">COUNTIF(INDIRECT(K$1&amp;"!E2:E1000"),$A3)</f>
        <v>0</v>
      </c>
      <c r="L3" s="39">
        <f ca="1">COUNTIF(INDIRECT(L$1&amp;"!E2:E1000"),$A3)</f>
        <v>0</v>
      </c>
      <c r="M3" s="39">
        <f ca="1">COUNTIF(INDIRECT(M$1&amp;"!E2:E1000"),$A3)</f>
        <v>0</v>
      </c>
      <c r="N3" s="40">
        <f ca="1">SUM(B3:M3)</f>
        <v>7</v>
      </c>
    </row>
    <row r="4" spans="1:21" ht="15.75" customHeight="1">
      <c r="A4" s="5" t="s">
        <v>16</v>
      </c>
      <c r="B4" s="41">
        <f ca="1">COUNTIF(INDIRECT(B$1&amp;"!E2:E1000"),$A4)</f>
        <v>3</v>
      </c>
      <c r="C4" s="41">
        <f ca="1">COUNTIF(INDIRECT(C$1&amp;"!E2:E1000"),$A4)</f>
        <v>3</v>
      </c>
      <c r="D4" s="41">
        <f ca="1">COUNTIF(INDIRECT(D$1&amp;"!E2:E1000"),$A4)</f>
        <v>2</v>
      </c>
      <c r="E4" s="41">
        <f ca="1">COUNTIF(INDIRECT(E$1&amp;"!E2:E1000"),$A4)</f>
        <v>3</v>
      </c>
      <c r="F4" s="41">
        <f ca="1">COUNTIF(INDIRECT(F$1&amp;"!E2:E1000"),$A4)</f>
        <v>3</v>
      </c>
      <c r="G4" s="41">
        <f ca="1">COUNTIF(INDIRECT(G$1&amp;"!E2:E1000"),$A4)</f>
        <v>0</v>
      </c>
      <c r="H4" s="41">
        <f ca="1">COUNTIF(INDIRECT(H$1&amp;"!E2:E1000"),$A4)</f>
        <v>0</v>
      </c>
      <c r="I4" s="41">
        <f ca="1">COUNTIF(INDIRECT(I$1&amp;"!E2:E1000"),$A4)</f>
        <v>0</v>
      </c>
      <c r="J4" s="41">
        <f ca="1">COUNTIF(INDIRECT(J$1&amp;"!E2:E1000"),$A4)</f>
        <v>0</v>
      </c>
      <c r="K4" s="41">
        <f ca="1">COUNTIF(INDIRECT(K$1&amp;"!E2:E1000"),$A4)</f>
        <v>0</v>
      </c>
      <c r="L4" s="41">
        <f ca="1">COUNTIF(INDIRECT(L$1&amp;"!E2:E1000"),$A4)</f>
        <v>0</v>
      </c>
      <c r="M4" s="41">
        <f ca="1">COUNTIF(INDIRECT(M$1&amp;"!E2:E1000"),$A4)</f>
        <v>0</v>
      </c>
      <c r="N4" s="42">
        <f ca="1">SUM(B4:M4)</f>
        <v>14</v>
      </c>
    </row>
    <row r="5" spans="1:21" ht="15.75" customHeight="1">
      <c r="A5" s="6" t="s">
        <v>17</v>
      </c>
      <c r="B5" s="43">
        <f ca="1">COUNTIF(INDIRECT(B$1&amp;"!E2:E1000"),$A5)</f>
        <v>0</v>
      </c>
      <c r="C5" s="43">
        <f ca="1">COUNTIF(INDIRECT(C$1&amp;"!E2:E1000"),$A5)</f>
        <v>0</v>
      </c>
      <c r="D5" s="43">
        <f ca="1">COUNTIF(INDIRECT(D$1&amp;"!E2:E1000"),$A5)</f>
        <v>1</v>
      </c>
      <c r="E5" s="43">
        <f ca="1">COUNTIF(INDIRECT(E$1&amp;"!E2:E1000"),$A5)</f>
        <v>0</v>
      </c>
      <c r="F5" s="43">
        <f ca="1">COUNTIF(INDIRECT(F$1&amp;"!E2:E1000"),$A5)</f>
        <v>2</v>
      </c>
      <c r="G5" s="43">
        <f ca="1">COUNTIF(INDIRECT(G$1&amp;"!E2:E1000"),$A5)</f>
        <v>0</v>
      </c>
      <c r="H5" s="43">
        <f ca="1">COUNTIF(INDIRECT(H$1&amp;"!E2:E1000"),$A5)</f>
        <v>0</v>
      </c>
      <c r="I5" s="43">
        <f ca="1">COUNTIF(INDIRECT(I$1&amp;"!E2:E1000"),$A5)</f>
        <v>0</v>
      </c>
      <c r="J5" s="43">
        <f ca="1">COUNTIF(INDIRECT(J$1&amp;"!E2:E1000"),$A5)</f>
        <v>0</v>
      </c>
      <c r="K5" s="43">
        <f ca="1">COUNTIF(INDIRECT(K$1&amp;"!E2:E1000"),$A5)</f>
        <v>0</v>
      </c>
      <c r="L5" s="43">
        <f ca="1">COUNTIF(INDIRECT(L$1&amp;"!E2:E1000"),$A5)</f>
        <v>0</v>
      </c>
      <c r="M5" s="43">
        <f ca="1">COUNTIF(INDIRECT(M$1&amp;"!E2:E1000"),$A5)</f>
        <v>0</v>
      </c>
      <c r="N5" s="44">
        <f ca="1">SUM(B5:M5)</f>
        <v>3</v>
      </c>
    </row>
    <row r="6" spans="1:21" ht="15.75" customHeight="1">
      <c r="A6" s="7" t="s">
        <v>18</v>
      </c>
      <c r="B6" s="45">
        <f ca="1">COUNTIF(INDIRECT(B$1&amp;"!E2:E1000"),$A6)</f>
        <v>1</v>
      </c>
      <c r="C6" s="45">
        <f ca="1">COUNTIF(INDIRECT(C$1&amp;"!E2:E1000"),$A6)</f>
        <v>1</v>
      </c>
      <c r="D6" s="45">
        <f ca="1">COUNTIF(INDIRECT(D$1&amp;"!E2:E1000"),$A6)</f>
        <v>1</v>
      </c>
      <c r="E6" s="45">
        <f ca="1">COUNTIF(INDIRECT(E$1&amp;"!E2:E1000"),$A6)</f>
        <v>1</v>
      </c>
      <c r="F6" s="45">
        <f ca="1">COUNTIF(INDIRECT(F$1&amp;"!E2:E1000"),$A6)</f>
        <v>2</v>
      </c>
      <c r="G6" s="45">
        <f ca="1">COUNTIF(INDIRECT(G$1&amp;"!E2:E1000"),$A6)</f>
        <v>0</v>
      </c>
      <c r="H6" s="45">
        <f ca="1">COUNTIF(INDIRECT(H$1&amp;"!E2:E1000"),$A6)</f>
        <v>0</v>
      </c>
      <c r="I6" s="45">
        <f ca="1">COUNTIF(INDIRECT(I$1&amp;"!E2:E1000"),$A6)</f>
        <v>0</v>
      </c>
      <c r="J6" s="45">
        <f ca="1">COUNTIF(INDIRECT(J$1&amp;"!E2:E1000"),$A6)</f>
        <v>0</v>
      </c>
      <c r="K6" s="45">
        <f ca="1">COUNTIF(INDIRECT(K$1&amp;"!E2:E1000"),$A6)</f>
        <v>0</v>
      </c>
      <c r="L6" s="45">
        <f ca="1">COUNTIF(INDIRECT(L$1&amp;"!E2:E1000"),$A6)</f>
        <v>0</v>
      </c>
      <c r="M6" s="45">
        <f ca="1">COUNTIF(INDIRECT(M$1&amp;"!E2:E1000"),$A6)</f>
        <v>0</v>
      </c>
      <c r="N6" s="46">
        <f ca="1">SUM(B6:M6)</f>
        <v>6</v>
      </c>
    </row>
    <row r="7" spans="1:21" ht="15.75" customHeight="1">
      <c r="A7" s="8" t="s">
        <v>19</v>
      </c>
      <c r="B7" s="47">
        <f ca="1">COUNTIF(INDIRECT(B$1&amp;"!E2:E1000"),$A7)</f>
        <v>1</v>
      </c>
      <c r="C7" s="47">
        <f ca="1">COUNTIF(INDIRECT(C$1&amp;"!E2:E1000"),$A7)</f>
        <v>0</v>
      </c>
      <c r="D7" s="47">
        <f ca="1">COUNTIF(INDIRECT(D$1&amp;"!E2:E1000"),$A7)</f>
        <v>1</v>
      </c>
      <c r="E7" s="47">
        <f ca="1">COUNTIF(INDIRECT(E$1&amp;"!E2:E1000"),$A7)</f>
        <v>1</v>
      </c>
      <c r="F7" s="47">
        <f ca="1">COUNTIF(INDIRECT(F$1&amp;"!E2:E1000"),$A7)</f>
        <v>0</v>
      </c>
      <c r="G7" s="47">
        <f ca="1">COUNTIF(INDIRECT(G$1&amp;"!E2:E1000"),$A7)</f>
        <v>0</v>
      </c>
      <c r="H7" s="47">
        <f ca="1">COUNTIF(INDIRECT(H$1&amp;"!E2:E1000"),$A7)</f>
        <v>0</v>
      </c>
      <c r="I7" s="47">
        <f ca="1">COUNTIF(INDIRECT(I$1&amp;"!E2:E1000"),$A7)</f>
        <v>0</v>
      </c>
      <c r="J7" s="47">
        <f ca="1">COUNTIF(INDIRECT(J$1&amp;"!E2:E1000"),$A7)</f>
        <v>0</v>
      </c>
      <c r="K7" s="47">
        <f ca="1">COUNTIF(INDIRECT(K$1&amp;"!E2:E1000"),$A7)</f>
        <v>0</v>
      </c>
      <c r="L7" s="47">
        <f ca="1">COUNTIF(INDIRECT(L$1&amp;"!E2:E1000"),$A7)</f>
        <v>0</v>
      </c>
      <c r="M7" s="47">
        <f ca="1">COUNTIF(INDIRECT(M$1&amp;"!E2:E1000"),$A7)</f>
        <v>0</v>
      </c>
      <c r="N7" s="48">
        <f ca="1">SUM(B7:M7)</f>
        <v>3</v>
      </c>
    </row>
    <row r="8" spans="1:21" ht="15.75" customHeight="1">
      <c r="A8" s="9" t="s">
        <v>13</v>
      </c>
      <c r="B8" s="49">
        <f ca="1">SUM(B2:B7)</f>
        <v>57</v>
      </c>
      <c r="C8" s="49">
        <f ca="1">SUM(C2:C7)</f>
        <v>57</v>
      </c>
      <c r="D8" s="49">
        <f ca="1">SUM(D2:D7)</f>
        <v>57</v>
      </c>
      <c r="E8" s="49">
        <f ca="1">SUM(E2:E7)</f>
        <v>57</v>
      </c>
      <c r="F8" s="49">
        <f ca="1">SUM(F2:F7)</f>
        <v>57</v>
      </c>
      <c r="G8" s="49">
        <f ca="1">SUM(G2:G7)</f>
        <v>57</v>
      </c>
      <c r="H8" s="49">
        <f ca="1">SUM(H2:H7)</f>
        <v>2</v>
      </c>
      <c r="I8" s="49">
        <f ca="1">SUM(I2:I7)</f>
        <v>0</v>
      </c>
      <c r="J8" s="49">
        <f ca="1">SUM(J2:J7)</f>
        <v>0</v>
      </c>
      <c r="K8" s="49">
        <f ca="1">SUM(K2:K7)</f>
        <v>0</v>
      </c>
      <c r="L8" s="49">
        <f ca="1">SUM(L2:L7)</f>
        <v>0</v>
      </c>
      <c r="M8" s="49">
        <f ca="1">SUM(M2:M7)</f>
        <v>0</v>
      </c>
      <c r="N8" s="49">
        <f ca="1">SUM(B8:M8)</f>
        <v>344</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19" t="s">
        <v>20</v>
      </c>
      <c r="B11" s="120"/>
      <c r="C11" s="112" t="s">
        <v>21</v>
      </c>
      <c r="D11" s="121"/>
      <c r="E11" s="121"/>
      <c r="F11" s="121"/>
      <c r="G11" s="121"/>
      <c r="H11" s="121"/>
      <c r="I11" s="122"/>
      <c r="J11" s="10"/>
      <c r="K11" s="112" t="s">
        <v>22</v>
      </c>
      <c r="L11" s="121"/>
      <c r="M11" s="121"/>
      <c r="N11" s="121"/>
      <c r="O11" s="121"/>
      <c r="P11" s="122"/>
      <c r="Q11" s="11"/>
      <c r="R11" s="103" t="s">
        <v>23</v>
      </c>
      <c r="S11" s="121"/>
      <c r="T11" s="122"/>
      <c r="U11" s="10"/>
    </row>
    <row r="12" spans="1:21" ht="15.75" customHeight="1">
      <c r="A12" s="102" t="s">
        <v>6</v>
      </c>
      <c r="B12" s="120"/>
      <c r="C12" s="108" t="s">
        <v>24</v>
      </c>
      <c r="D12" s="121"/>
      <c r="E12" s="121"/>
      <c r="F12" s="121"/>
      <c r="G12" s="121"/>
      <c r="H12" s="121"/>
      <c r="I12" s="122"/>
      <c r="J12" s="10"/>
      <c r="K12" s="108" t="s">
        <v>24</v>
      </c>
      <c r="L12" s="121"/>
      <c r="M12" s="121"/>
      <c r="N12" s="121"/>
      <c r="O12" s="121"/>
      <c r="P12" s="122"/>
      <c r="Q12" s="11"/>
      <c r="R12" s="110" t="s">
        <v>25</v>
      </c>
      <c r="S12" s="122"/>
      <c r="T12" s="51" t="s">
        <v>26</v>
      </c>
      <c r="U12" s="10"/>
    </row>
    <row r="13" spans="1:21" ht="15.75" customHeight="1">
      <c r="A13" s="123"/>
      <c r="B13" s="124"/>
      <c r="C13" s="50" t="s">
        <v>25</v>
      </c>
      <c r="D13" s="50" t="s">
        <v>27</v>
      </c>
      <c r="E13" s="50" t="s">
        <v>28</v>
      </c>
      <c r="F13" s="50" t="s">
        <v>29</v>
      </c>
      <c r="G13" s="50" t="s">
        <v>30</v>
      </c>
      <c r="H13" s="50" t="s">
        <v>31</v>
      </c>
      <c r="I13" s="50" t="s">
        <v>32</v>
      </c>
      <c r="J13" s="10"/>
      <c r="K13" s="50" t="s">
        <v>27</v>
      </c>
      <c r="L13" s="50" t="s">
        <v>28</v>
      </c>
      <c r="M13" s="50" t="s">
        <v>29</v>
      </c>
      <c r="N13" s="50" t="s">
        <v>30</v>
      </c>
      <c r="O13" s="50" t="s">
        <v>31</v>
      </c>
      <c r="P13" s="50" t="s">
        <v>32</v>
      </c>
      <c r="Q13" s="11"/>
      <c r="R13" s="107" t="str">
        <f>_xlfn.CONCAT("Envios - Mês de Referência - ", A12)</f>
        <v>Envios - Mês de Referência - 06.25</v>
      </c>
      <c r="S13" s="121"/>
      <c r="T13" s="122"/>
      <c r="U13" s="10"/>
    </row>
    <row r="14" spans="1:21" ht="15" customHeight="1">
      <c r="A14" s="123"/>
      <c r="B14" s="124"/>
      <c r="C14" s="52" t="s">
        <v>33</v>
      </c>
      <c r="D14" s="53">
        <f t="array" aca="1" ref="D14" ca="1">IFERROR(ROWS(_xlfn._xlws.FILTER(INDIRECT($A$12&amp;"!A2:E100"),(INDIRECT($A$12&amp;"!A2:A100")=$C14)*(INDIRECT($A$12&amp;"!E2:E100")="Enviado"))), 0)</f>
        <v>7</v>
      </c>
      <c r="E14" s="39">
        <f t="array" aca="1" ref="E14" ca="1">IFERROR(ROWS(_xlfn._xlws.FILTER(INDIRECT($A$12&amp;"!A2:E100"),(INDIRECT($A$12&amp;"!A2:A100")=$C14)*(INDIRECT($A$12&amp;"!E2:E100")="Atrasado"))), 0)</f>
        <v>1</v>
      </c>
      <c r="F14" s="41">
        <f t="array" aca="1" ref="F14" ca="1">IFERROR(ROWS(_xlfn._xlws.FILTER(INDIRECT($A$12&amp;"!A2:E100"),(INDIRECT($A$12&amp;"!A2:A100")=$C14)*(INDIRECT($A$12&amp;"!E2:E100")="Atrasado &gt;= 2"))), 0)</f>
        <v>0</v>
      </c>
      <c r="G14" s="43">
        <f t="array" aca="1" ref="G14" ca="1">IFERROR(ROWS(_xlfn._xlws.FILTER(INDIRECT($A$12&amp;"!A2:E100"),(INDIRECT($A$12&amp;"!A2:A100")=$C14)*(INDIRECT($A$12&amp;"!E2:E100")="Duplicado"))), 0)</f>
        <v>0</v>
      </c>
      <c r="H14" s="45">
        <f t="array" aca="1" ref="H14" ca="1">IFERROR(ROWS(_xlfn._xlws.FILTER(INDIRECT($A$12&amp;"!A2:E100"),(INDIRECT($A$12&amp;"!A2:A100")=$C14)*(INDIRECT($A$12&amp;"!E2:E100")="Outras Ocorrências"))), 0)</f>
        <v>0</v>
      </c>
      <c r="I14" s="47">
        <f t="array" aca="1" ref="I14" ca="1">IFERROR(ROWS(_xlfn._xlws.FILTER(INDIRECT($A$12&amp;"!A2:E100"),(INDIRECT($A$12&amp;"!A2:A100")=$C14)*(INDIRECT($A$12&amp;"!E2:E100")="UVR Sem Técnico"))), 0)</f>
        <v>0</v>
      </c>
      <c r="J14" s="10"/>
      <c r="K14" s="53">
        <f ca="1">COUNTIF(INDIRECT("Monitoramento!$D$2:$P$9"), "Enviado")</f>
        <v>42</v>
      </c>
      <c r="L14" s="39">
        <f ca="1">COUNTIF(INDIRECT("Monitoramento!$D$2:$P$9"), "Atrasado")</f>
        <v>1</v>
      </c>
      <c r="M14" s="41">
        <f ca="1">COUNTIF(INDIRECT("Monitoramento!$D$2:$P$9"), "Atrasado &gt;= 2")</f>
        <v>5</v>
      </c>
      <c r="N14" s="43">
        <f ca="1">COUNTIF(INDIRECT("Monitoramento!$D$2:$P$9"), "Duplicado")</f>
        <v>0</v>
      </c>
      <c r="O14" s="45">
        <f ca="1">COUNTIF(INDIRECT("Monitoramento!$D$2:$P$9"), "Outras Ocorrências")</f>
        <v>0</v>
      </c>
      <c r="P14" s="47">
        <f ca="1">COUNTIF(INDIRECT("Monitoramento!$D$2:$P$9"), "UVR Sem Técnico")</f>
        <v>0</v>
      </c>
      <c r="Q14" s="11"/>
      <c r="R14" s="12" t="s">
        <v>34</v>
      </c>
      <c r="S14" s="13">
        <f ca="1">VLOOKUP($T$12,$C$14:$I$18,2, FALSE)</f>
        <v>8</v>
      </c>
      <c r="T14" s="14">
        <f ca="1">S14/SUM($S$14:$S$19)</f>
        <v>0.88888888888888884</v>
      </c>
      <c r="U14" s="10"/>
    </row>
    <row r="15" spans="1:21" ht="15" customHeight="1">
      <c r="A15" s="123"/>
      <c r="B15" s="124"/>
      <c r="C15" s="54" t="s">
        <v>35</v>
      </c>
      <c r="D15" s="53">
        <f t="array" aca="1" ref="D15" ca="1">IFERROR(ROWS(_xlfn._xlws.FILTER(INDIRECT($A$12&amp;"!A2:E100"),(INDIRECT($A$12&amp;"!A2:A100")=$C15)*(INDIRECT($A$12&amp;"!E2:E100")="Enviado"))), 0)</f>
        <v>11</v>
      </c>
      <c r="E15" s="39">
        <f t="array" aca="1" ref="E15" ca="1">IFERROR(ROWS(_xlfn._xlws.FILTER(INDIRECT($A$12&amp;"!A2:E100"),(INDIRECT($A$12&amp;"!A2:A100")=$C15)*(INDIRECT($A$12&amp;"!E2:E100")="Atrasado"))), 0)</f>
        <v>2</v>
      </c>
      <c r="F15" s="41">
        <f t="array" aca="1" ref="F15" ca="1">IFERROR(ROWS(_xlfn._xlws.FILTER(INDIRECT($A$12&amp;"!A2:E100"),(INDIRECT($A$12&amp;"!A2:A100")=$C15)*(INDIRECT($A$12&amp;"!E2:E100")="Atrasado &gt;= 2"))), 0)</f>
        <v>0</v>
      </c>
      <c r="G15" s="43">
        <f t="array" aca="1" ref="G15" ca="1">IFERROR(ROWS(_xlfn._xlws.FILTER(INDIRECT($A$12&amp;"!A2:E100"),(INDIRECT($A$12&amp;"!A2:A100")=$C15)*(INDIRECT($A$12&amp;"!E2:E100")="Duplicado"))), 0)</f>
        <v>0</v>
      </c>
      <c r="H15" s="45">
        <f t="array" aca="1" ref="H15" ca="1">IFERROR(ROWS(_xlfn._xlws.FILTER(INDIRECT($A$12&amp;"!A2:E100"),(INDIRECT($A$12&amp;"!A2:A100")=$C15)*(INDIRECT($A$12&amp;"!E2:E100")="Outras Ocorrências"))), 0)</f>
        <v>0</v>
      </c>
      <c r="I15" s="47">
        <f t="array" aca="1" ref="I15" ca="1">IFERROR(ROWS(_xlfn._xlws.FILTER(INDIRECT($A$12&amp;"!A2:E100"),(INDIRECT($A$12&amp;"!A2:A100")=$C15)*(INDIRECT($A$12&amp;"!E2:E100")="UVR Sem Técnico"))), 0)</f>
        <v>0</v>
      </c>
      <c r="J15" s="10"/>
      <c r="K15" s="53">
        <f ca="1">COUNTIF(INDIRECT("Monitoramento!$D$12:$P$24"), "Enviado")</f>
        <v>70</v>
      </c>
      <c r="L15" s="39">
        <f ca="1">COUNTIF(INDIRECT("Monitoramento!$D$12:$P$24"), "Atrasado")</f>
        <v>2</v>
      </c>
      <c r="M15" s="41">
        <f ca="1">COUNTIF(INDIRECT("Monitoramento!$D$12:$P$24"), "Atrasado &gt;= 2")</f>
        <v>0</v>
      </c>
      <c r="N15" s="43">
        <f ca="1">COUNTIF(INDIRECT("Monitoramento!$D$12:$P$24"), "Duplicado")</f>
        <v>1</v>
      </c>
      <c r="O15" s="45">
        <f ca="1">COUNTIF(INDIRECT("Monitoramento!$D$12:$P$24"), "Outras Ocorrências")</f>
        <v>5</v>
      </c>
      <c r="P15" s="47">
        <f ca="1">COUNTIF(INDIRECT("Monitoramento!$D$12:$P$24"), "UVR Sem Técnico")</f>
        <v>0</v>
      </c>
      <c r="Q15" s="11"/>
      <c r="R15" s="55" t="s">
        <v>36</v>
      </c>
      <c r="S15" s="39">
        <f ca="1">VLOOKUP($T$12,$C$14:$I$18,3,FALSE)</f>
        <v>1</v>
      </c>
      <c r="T15" s="56">
        <f ca="1">S15/SUM($S$14:$S$19)</f>
        <v>0.1111111111111111</v>
      </c>
      <c r="U15" s="10"/>
    </row>
    <row r="16" spans="1:21" ht="15" customHeight="1">
      <c r="A16" s="123"/>
      <c r="B16" s="124"/>
      <c r="C16" s="53" t="s">
        <v>26</v>
      </c>
      <c r="D16" s="53">
        <f t="array" aca="1" ref="D16" ca="1">IFERROR(ROWS(_xlfn._xlws.FILTER(INDIRECT($A$12&amp;"!A2:E100"),(INDIRECT($A$12&amp;"!A2:A100")=$C16)*(INDIRECT($A$12&amp;"!E2:E100")="Enviado"))), 0)</f>
        <v>8</v>
      </c>
      <c r="E16" s="39">
        <f t="array" aca="1" ref="E16" ca="1">IFERROR(ROWS(_xlfn._xlws.FILTER(INDIRECT($A$12&amp;"!A2:E100"),(INDIRECT($A$12&amp;"!A2:A100")=$C16)*(INDIRECT($A$12&amp;"!E2:E100")="Atrasado"))), 0)</f>
        <v>1</v>
      </c>
      <c r="F16" s="41">
        <f t="array" aca="1" ref="F16" ca="1">IFERROR(ROWS(_xlfn._xlws.FILTER(INDIRECT($A$12&amp;"!A2:E100"),(INDIRECT($A$12&amp;"!A2:A100")=$C16)*(INDIRECT($A$12&amp;"!E2:E100")="Atrasado &gt;= 2"))), 0)</f>
        <v>0</v>
      </c>
      <c r="G16" s="43">
        <f t="array" aca="1" ref="G16" ca="1">IFERROR(ROWS(_xlfn._xlws.FILTER(INDIRECT($A$12&amp;"!A2:E100"),(INDIRECT($A$12&amp;"!A2:A100")=$C16)*(INDIRECT($A$12&amp;"!E2:E100")="Duplicado"))), 0)</f>
        <v>0</v>
      </c>
      <c r="H16" s="45">
        <f t="array" aca="1" ref="H16" ca="1">IFERROR(ROWS(_xlfn._xlws.FILTER(INDIRECT($A$12&amp;"!A2:E100"),(INDIRECT($A$12&amp;"!A2:A100")=$C16)*(INDIRECT($A$12&amp;"!E2:E100")="Outras Ocorrências"))), 0)</f>
        <v>0</v>
      </c>
      <c r="I16" s="47">
        <f t="array" aca="1" ref="I16" ca="1">IFERROR(ROWS(_xlfn._xlws.FILTER(INDIRECT($A$12&amp;"!A2:E100"),(INDIRECT($A$12&amp;"!A2:A100")=$C16)*(INDIRECT($A$12&amp;"!E2:E100")="UVR Sem Técnico"))), 0)</f>
        <v>0</v>
      </c>
      <c r="J16" s="10"/>
      <c r="K16" s="53">
        <f ca="1">COUNTIF(INDIRECT("Monitoramento!$D$27:$P$35"), "Enviado")</f>
        <v>52</v>
      </c>
      <c r="L16" s="39">
        <f ca="1">COUNTIF(INDIRECT("Monitoramento!$D$27:$P$35"), "Atrasado")</f>
        <v>1</v>
      </c>
      <c r="M16" s="41">
        <f ca="1">COUNTIF(INDIRECT("Monitoramento!$D$27:$P$35"), "Atrasado &gt;= 2")</f>
        <v>0</v>
      </c>
      <c r="N16" s="43">
        <f ca="1">COUNTIF(INDIRECT("Monitoramento!$D$27:$P$35"), "Duplicado")</f>
        <v>1</v>
      </c>
      <c r="O16" s="45">
        <f ca="1">COUNTIF(INDIRECT("Monitoramento!$D$27:$P$35"), "Outras Ocorrências")</f>
        <v>0</v>
      </c>
      <c r="P16" s="47">
        <f ca="1">COUNTIF(INDIRECT("Monitoramento!$D$27:$P$35"), "UVR Sem Técnico")</f>
        <v>0</v>
      </c>
      <c r="Q16" s="11"/>
      <c r="R16" s="55" t="s">
        <v>37</v>
      </c>
      <c r="S16" s="41">
        <f ca="1">VLOOKUP($T$12,$C$14:$I$18,4,FALSE)</f>
        <v>0</v>
      </c>
      <c r="T16" s="57">
        <f ca="1">S16/SUM($S$14:$S$19)</f>
        <v>0</v>
      </c>
      <c r="U16" s="10"/>
    </row>
    <row r="17" spans="1:21" ht="15" customHeight="1">
      <c r="A17" s="123"/>
      <c r="B17" s="124"/>
      <c r="C17" s="58" t="s">
        <v>38</v>
      </c>
      <c r="D17" s="53">
        <f t="array" aca="1" ref="D17" ca="1">IFERROR(ROWS(_xlfn._xlws.FILTER(INDIRECT($A$12&amp;"!A2:E100"),(INDIRECT($A$12&amp;"!A2:A100")=$C17)*(INDIRECT($A$12&amp;"!E2:E100")="Enviado"))), 0)</f>
        <v>3</v>
      </c>
      <c r="E17" s="39">
        <f t="array" aca="1" ref="E17" ca="1">IFERROR(ROWS(_xlfn._xlws.FILTER(INDIRECT($A$12&amp;"!A2:E100"),(INDIRECT($A$12&amp;"!A2:A100")=$C17)*(INDIRECT($A$12&amp;"!E2:E100")="Atrasado"))), 0)</f>
        <v>0</v>
      </c>
      <c r="F17" s="41">
        <f t="array" aca="1" ref="F17" ca="1">IFERROR(ROWS(_xlfn._xlws.FILTER(INDIRECT($A$12&amp;"!A2:E100"),(INDIRECT($A$12&amp;"!A2:A100")=$C17)*(INDIRECT($A$12&amp;"!E2:E100")="Atrasado &gt;= 2"))), 0)</f>
        <v>0</v>
      </c>
      <c r="G17" s="43">
        <f t="array" aca="1" ref="G17" ca="1">IFERROR(ROWS(_xlfn._xlws.FILTER(INDIRECT($A$12&amp;"!A2:E100"),(INDIRECT($A$12&amp;"!A2:A100")=$C17)*(INDIRECT($A$12&amp;"!E2:E100")="Duplicado"))), 0)</f>
        <v>0</v>
      </c>
      <c r="H17" s="45">
        <f t="array" aca="1" ref="H17" ca="1">IFERROR(ROWS(_xlfn._xlws.FILTER(INDIRECT($A$12&amp;"!A2:E100"),(INDIRECT($A$12&amp;"!A2:A100")=$C17)*(INDIRECT($A$12&amp;"!E2:E100")="Outras Ocorrências"))), 0)</f>
        <v>0</v>
      </c>
      <c r="I17" s="47">
        <f t="array" aca="1" ref="I17" ca="1">IFERROR(ROWS(_xlfn._xlws.FILTER(INDIRECT($A$12&amp;"!A2:E100"),(INDIRECT($A$12&amp;"!A2:A100")=$C17)*(INDIRECT($A$12&amp;"!E2:E100")="UVR Sem Técnico"))), 0)</f>
        <v>0</v>
      </c>
      <c r="J17" s="10"/>
      <c r="K17" s="53">
        <f ca="1">COUNTIF(INDIRECT("Monitoramento!$D$38:$P$40"), "Enviado")</f>
        <v>18</v>
      </c>
      <c r="L17" s="39">
        <f ca="1">COUNTIF(INDIRECT("Monitoramento!$D$38:$P$40"), "Atrasado")</f>
        <v>0</v>
      </c>
      <c r="M17" s="41">
        <f ca="1">COUNTIF(INDIRECT("Monitoramento!$D$38:$P$40"), "Atrasado &gt;= 2")</f>
        <v>0</v>
      </c>
      <c r="N17" s="43">
        <f ca="1">COUNTIF(INDIRECT("Monitoramento!$D$38:$P$40"), "Duplicado")</f>
        <v>0</v>
      </c>
      <c r="O17" s="45">
        <f ca="1">COUNTIF(INDIRECT("Monitoramento!$D$38:$P$40"), "Outras Ocorrências")</f>
        <v>0</v>
      </c>
      <c r="P17" s="47">
        <f ca="1">COUNTIF(INDIRECT("Monitoramento!$D$38:$P$40"), "UVR Sem Técnico")</f>
        <v>0</v>
      </c>
      <c r="Q17" s="11"/>
      <c r="R17" s="55" t="s">
        <v>39</v>
      </c>
      <c r="S17" s="43">
        <f ca="1">VLOOKUP($T$12,$C$14:$I$18,5,FALSE)</f>
        <v>0</v>
      </c>
      <c r="T17" s="59">
        <f ca="1">S17/SUM($S$14:$S$19)</f>
        <v>0</v>
      </c>
      <c r="U17" s="10"/>
    </row>
    <row r="18" spans="1:21" ht="15" customHeight="1">
      <c r="A18" s="123"/>
      <c r="B18" s="124"/>
      <c r="C18" s="51" t="s">
        <v>40</v>
      </c>
      <c r="D18" s="53">
        <f t="array" aca="1" ref="D18" ca="1">IFERROR(ROWS(_xlfn._xlws.FILTER(INDIRECT($A$12&amp;"!A2:E100"),(INDIRECT($A$12&amp;"!A2:A100")=$C18)*(INDIRECT($A$12&amp;"!E2:E100")="Enviado"))), 0)</f>
        <v>8</v>
      </c>
      <c r="E18" s="39">
        <f t="array" aca="1" ref="E18" ca="1">IFERROR(ROWS(_xlfn._xlws.FILTER(INDIRECT($A$12&amp;"!A2:E100"),(INDIRECT($A$12&amp;"!A2:A100")=$C18)*(INDIRECT($A$12&amp;"!E2:E100")="Atrasado"))), 0)</f>
        <v>0</v>
      </c>
      <c r="F18" s="41">
        <f t="array" aca="1" ref="F18" ca="1">IFERROR(ROWS(_xlfn._xlws.FILTER(INDIRECT($A$12&amp;"!A2:E100"),(INDIRECT($A$12&amp;"!A2:A100")=$C18)*(INDIRECT($A$12&amp;"!E2:E100")="Atrasado &gt;= 2"))), 0)</f>
        <v>0</v>
      </c>
      <c r="G18" s="43">
        <f t="array" aca="1" ref="G18" ca="1">IFERROR(ROWS(_xlfn._xlws.FILTER(INDIRECT($A$12&amp;"!A2:E100"),(INDIRECT($A$12&amp;"!A2:A100")=$C18)*(INDIRECT($A$12&amp;"!E2:E100")="Duplicado"))), 0)</f>
        <v>0</v>
      </c>
      <c r="H18" s="45">
        <f t="array" aca="1" ref="H18" ca="1">IFERROR(ROWS(_xlfn._xlws.FILTER(INDIRECT($A$12&amp;"!A2:E100"),(INDIRECT($A$12&amp;"!A2:A100")=$C18)*(INDIRECT($A$12&amp;"!E2:E100")="Outras Ocorrências"))), 0)</f>
        <v>0</v>
      </c>
      <c r="I18" s="47">
        <f t="array" aca="1" ref="I18" ca="1">IFERROR(ROWS(_xlfn._xlws.FILTER(INDIRECT($A$12&amp;"!A2:E100"),(INDIRECT($A$12&amp;"!A2:A100")=$C18)*(INDIRECT($A$12&amp;"!E2:E100")="UVR Sem Técnico"))), 0)</f>
        <v>0</v>
      </c>
      <c r="J18" s="10"/>
      <c r="K18" s="53">
        <f ca="1">COUNTIF(INDIRECT("Monitoramento!$D$43:$P$50"), "Enviado")</f>
        <v>49</v>
      </c>
      <c r="L18" s="39">
        <f ca="1">COUNTIF(INDIRECT("Monitoramento!$D$43:$P$50"), "Atrasado")</f>
        <v>0</v>
      </c>
      <c r="M18" s="41">
        <f ca="1">COUNTIF(INDIRECT("Monitoramento!$D$43:$P$50"), "Atrasado &gt;= 2")</f>
        <v>0</v>
      </c>
      <c r="N18" s="43">
        <f ca="1">COUNTIF(INDIRECT("Monitoramento!$D$43:$P$50"), "Duplicado")</f>
        <v>0</v>
      </c>
      <c r="O18" s="45">
        <f ca="1">COUNTIF(INDIRECT("Monitoramento!$D$43:$P$50"), "Outras Ocorrências")</f>
        <v>0</v>
      </c>
      <c r="P18" s="47">
        <f ca="1">COUNTIF(INDIRECT("Monitoramento!$D$43:$P$50"), "UVR Sem Técnico")</f>
        <v>0</v>
      </c>
      <c r="Q18" s="11"/>
      <c r="R18" s="55" t="s">
        <v>41</v>
      </c>
      <c r="S18" s="45">
        <f ca="1">VLOOKUP($T$12,$C$14:$I$18,6,FALSE)</f>
        <v>0</v>
      </c>
      <c r="T18" s="60">
        <f ca="1">S18/SUM($S$14:$S$19)</f>
        <v>0</v>
      </c>
      <c r="U18" s="10"/>
    </row>
    <row r="19" spans="1:21" ht="15" customHeight="1">
      <c r="A19" s="123"/>
      <c r="B19" s="124"/>
      <c r="C19" s="61" t="s">
        <v>42</v>
      </c>
      <c r="D19" s="53">
        <f t="array" aca="1" ref="D19" ca="1">IFERROR(ROWS(_xlfn._xlws.FILTER(INDIRECT($A$12&amp;"!A2:E100"),(INDIRECT($A$12&amp;"!A2:A100")=$C19)*(INDIRECT($A$12&amp;"!E2:E100")="Enviado"))), 0)</f>
        <v>7</v>
      </c>
      <c r="E19" s="39">
        <f t="array" aca="1" ref="E19" ca="1">IFERROR(ROWS(_xlfn._xlws.FILTER(INDIRECT($A$12&amp;"!A2:E100"),(INDIRECT($A$12&amp;"!A2:A100")=$C19)*(INDIRECT($A$12&amp;"!E2:E100")="Atrasado"))), 0)</f>
        <v>1</v>
      </c>
      <c r="F19" s="41">
        <f t="array" aca="1" ref="F19" ca="1">IFERROR(ROWS(_xlfn._xlws.FILTER(INDIRECT($A$12&amp;"!A2:E100"),(INDIRECT($A$12&amp;"!A2:A100")=$C19)*(INDIRECT($A$12&amp;"!E2:E100")="Atrasado &gt;= 2"))), 0)</f>
        <v>0</v>
      </c>
      <c r="G19" s="43">
        <f t="array" aca="1" ref="G19" ca="1">IFERROR(ROWS(_xlfn._xlws.FILTER(INDIRECT($A$12&amp;"!A2:E100"),(INDIRECT($A$12&amp;"!A2:A100")=$C19)*(INDIRECT($A$12&amp;"!E2:E100")="Duplicado"))), 0)</f>
        <v>0</v>
      </c>
      <c r="H19" s="45">
        <f t="array" aca="1" ref="H19" ca="1">IFERROR(ROWS(_xlfn._xlws.FILTER(INDIRECT($A$12&amp;"!A2:E100"),(INDIRECT($A$12&amp;"!A2:A100")=$C19)*(INDIRECT($A$12&amp;"!E2:E100")="Outras Ocorrências"))), 0)</f>
        <v>0</v>
      </c>
      <c r="I19" s="47">
        <f t="array" aca="1" ref="I19" ca="1">IFERROR(ROWS(_xlfn._xlws.FILTER(INDIRECT($A$12&amp;"!A2:E100"),(INDIRECT($A$12&amp;"!A2:A100")=$C19)*(INDIRECT($A$12&amp;"!E2:E100")="UVR Sem Técnico"))), 0)</f>
        <v>0</v>
      </c>
      <c r="J19" s="10"/>
      <c r="K19" s="53">
        <f ca="1">COUNTIF(INDIRECT("Monitoramento!$D$53:$P$60"), "Enviado")</f>
        <v>43</v>
      </c>
      <c r="L19" s="39">
        <f ca="1">COUNTIF(INDIRECT("Monitoramento!$D$53:$P$60"), "Atrasado")</f>
        <v>1</v>
      </c>
      <c r="M19" s="41">
        <f ca="1">COUNTIF(INDIRECT("Monitoramento!$D$53:$P$60"), "Atrasado &gt;= 2")</f>
        <v>3</v>
      </c>
      <c r="N19" s="43">
        <f ca="1">COUNTIF(INDIRECT("Monitoramento!$D$53:$P$60"), "Duplicado")</f>
        <v>1</v>
      </c>
      <c r="O19" s="45">
        <f ca="1">COUNTIF(INDIRECT("Monitoramento!$D$53:$P$60"), "Outras Ocorrências")</f>
        <v>0</v>
      </c>
      <c r="P19" s="47">
        <f ca="1">COUNTIF(INDIRECT("Monitoramento!$D$53:$P$60"), "UVR Sem Técnico")</f>
        <v>0</v>
      </c>
      <c r="Q19" s="11"/>
      <c r="R19" s="55" t="s">
        <v>43</v>
      </c>
      <c r="S19" s="15">
        <f ca="1">VLOOKUP($T$12,$C$14:$I$18,7,FALSE)</f>
        <v>0</v>
      </c>
      <c r="T19" s="16">
        <f ca="1">S19/SUM($S$14:$S$19)</f>
        <v>0</v>
      </c>
      <c r="U19" s="10"/>
    </row>
    <row r="20" spans="1:21" ht="15.75" customHeight="1">
      <c r="A20" s="123"/>
      <c r="B20" s="124"/>
      <c r="C20" s="62" t="s">
        <v>44</v>
      </c>
      <c r="D20" s="53">
        <f t="array" aca="1" ref="D20" ca="1">IFERROR(ROWS(_xlfn._xlws.FILTER(INDIRECT($A$12&amp;"!A2:E100"),(INDIRECT($A$12&amp;"!A2:A100")=$C20)*(INDIRECT($A$12&amp;"!E2:E100")="Enviado"))), 0)</f>
        <v>6</v>
      </c>
      <c r="E20" s="39">
        <f t="array" aca="1" ref="E20" ca="1">IFERROR(ROWS(_xlfn._xlws.FILTER(INDIRECT($A$12&amp;"!A2:E100"),(INDIRECT($A$12&amp;"!A2:A100")=$C20)*(INDIRECT($A$12&amp;"!E2:E100")="Atrasado"))), 0)</f>
        <v>2</v>
      </c>
      <c r="F20" s="41">
        <f t="array" aca="1" ref="F20" ca="1">IFERROR(ROWS(_xlfn._xlws.FILTER(INDIRECT($A$12&amp;"!A2:E100"),(INDIRECT($A$12&amp;"!A2:A100")=$C20)*(INDIRECT($A$12&amp;"!E2:E100")="Atrasado &gt;= 2"))), 0)</f>
        <v>0</v>
      </c>
      <c r="G20" s="43">
        <f t="array" aca="1" ref="G20" ca="1">IFERROR(ROWS(_xlfn._xlws.FILTER(INDIRECT($A$12&amp;"!A2:E100"),(INDIRECT($A$12&amp;"!A2:A100")=$C20)*(INDIRECT($A$12&amp;"!E2:E100")="Duplicado"))), 0)</f>
        <v>0</v>
      </c>
      <c r="H20" s="45">
        <f t="array" aca="1" ref="H20" ca="1">IFERROR(ROWS(_xlfn._xlws.FILTER(INDIRECT($A$12&amp;"!A2:E100"),(INDIRECT($A$12&amp;"!A2:A100")=$C20)*(INDIRECT($A$12&amp;"!E2:E100")="Outras Ocorrências"))), 0)</f>
        <v>0</v>
      </c>
      <c r="I20" s="47">
        <f t="array" aca="1" ref="I20" ca="1">IFERROR(ROWS(_xlfn._xlws.FILTER(INDIRECT($A$12&amp;"!A2:E100"),(INDIRECT($A$12&amp;"!A2:A100")=$C20)*(INDIRECT($A$12&amp;"!E2:E100")="UVR Sem Técnico"))), 0)</f>
        <v>0</v>
      </c>
      <c r="J20" s="10"/>
      <c r="K20" s="53">
        <f ca="1">COUNTIF(INDIRECT("Monitoramento!$D$63:$Q$70"), "Enviado")</f>
        <v>37</v>
      </c>
      <c r="L20" s="39">
        <f ca="1">COUNTIF(INDIRECT("Monitoramento!$D$63:$Q$70"), "Atrasado")</f>
        <v>2</v>
      </c>
      <c r="M20" s="41">
        <f ca="1">COUNTIF(INDIRECT("Monitoramento!$D$63:$Q$70"), "Atrasado &gt;= 2")</f>
        <v>6</v>
      </c>
      <c r="N20" s="43">
        <f ca="1">COUNTIF(INDIRECT("Monitoramento!$D$63:$Q$70"), "Duplicado")</f>
        <v>0</v>
      </c>
      <c r="O20" s="45">
        <f ca="1">COUNTIF(INDIRECT("Monitoramento!$D$63:$Q$70"), "Outras Ocorrências")</f>
        <v>1</v>
      </c>
      <c r="P20" s="47">
        <f ca="1">COUNTIF(INDIRECT("Monitoramento!$D$63:$Q$70"), "UVR Sem Técnico")</f>
        <v>3</v>
      </c>
      <c r="Q20" s="11"/>
      <c r="R20" s="17" t="s">
        <v>45</v>
      </c>
      <c r="S20" s="105">
        <f ca="1">VLOOKUP($T$12,$C$23:$I$27,7,FALSE)</f>
        <v>0.66666666666666663</v>
      </c>
      <c r="T20" s="120"/>
      <c r="U20" s="10"/>
    </row>
    <row r="21" spans="1:21" ht="15.75" customHeight="1">
      <c r="A21" s="123"/>
      <c r="B21" s="124"/>
      <c r="C21" s="108" t="s">
        <v>46</v>
      </c>
      <c r="D21" s="121"/>
      <c r="E21" s="121"/>
      <c r="F21" s="121"/>
      <c r="G21" s="121"/>
      <c r="H21" s="121"/>
      <c r="I21" s="122"/>
      <c r="J21" s="10"/>
      <c r="K21" s="108" t="s">
        <v>46</v>
      </c>
      <c r="L21" s="121"/>
      <c r="M21" s="121"/>
      <c r="N21" s="121"/>
      <c r="O21" s="121"/>
      <c r="P21" s="122"/>
      <c r="Q21" s="11"/>
      <c r="R21" s="107" t="s">
        <v>47</v>
      </c>
      <c r="S21" s="121"/>
      <c r="T21" s="122"/>
      <c r="U21" s="10"/>
    </row>
    <row r="22" spans="1:21" ht="15" customHeight="1">
      <c r="A22" s="123"/>
      <c r="B22" s="124"/>
      <c r="C22" s="110" t="s">
        <v>25</v>
      </c>
      <c r="D22" s="122"/>
      <c r="E22" s="110" t="s">
        <v>48</v>
      </c>
      <c r="F22" s="122"/>
      <c r="G22" s="110" t="s">
        <v>49</v>
      </c>
      <c r="H22" s="122"/>
      <c r="I22" s="50" t="s">
        <v>50</v>
      </c>
      <c r="J22" s="10"/>
      <c r="K22" s="110" t="s">
        <v>48</v>
      </c>
      <c r="L22" s="122"/>
      <c r="M22" s="110" t="s">
        <v>49</v>
      </c>
      <c r="N22" s="122"/>
      <c r="O22" s="110" t="s">
        <v>51</v>
      </c>
      <c r="P22" s="122"/>
      <c r="Q22" s="11"/>
      <c r="R22" s="12" t="s">
        <v>34</v>
      </c>
      <c r="S22" s="13">
        <f ca="1">VLOOKUP($T$12,$C$13:$P$18,9,FALSE)</f>
        <v>52</v>
      </c>
      <c r="T22" s="14">
        <f ca="1">S22/SUM($S$22:$S$27)</f>
        <v>0.96296296296296291</v>
      </c>
      <c r="U22" s="10"/>
    </row>
    <row r="23" spans="1:21" ht="15" customHeight="1">
      <c r="A23" s="123"/>
      <c r="B23" s="124"/>
      <c r="C23" s="113" t="s">
        <v>33</v>
      </c>
      <c r="D23" s="122"/>
      <c r="E23" s="104">
        <f t="array" aca="1" ref="E23" ca="1">IFERROR(ROWS(_xlfn._xlws.FILTER(INDIRECT($A$12&amp;"!A2:E100"),(INDIRECT($A$12&amp;"!A2:A100")=$C23)*(INDIRECT($A$12&amp;"!G2:G100")="Sim"))), 0)</f>
        <v>0</v>
      </c>
      <c r="F23" s="122"/>
      <c r="G23" s="101">
        <f t="array" aca="1" ref="G23" ca="1">IFERROR(ROWS(_xlfn._xlws.FILTER(INDIRECT($A$12&amp;"!A2:E100"),(INDIRECT($A$12&amp;"!A2:A100")=$C23)*(INDIRECT($A$12&amp;"!G2:G100")="Não"))), 0)</f>
        <v>8</v>
      </c>
      <c r="H23" s="122"/>
      <c r="I23" s="63">
        <f ca="1">E23/SUM(E23:H23)</f>
        <v>0</v>
      </c>
      <c r="J23" s="10"/>
      <c r="K23" s="104">
        <f ca="1">COUNTIF(INDIRECT("Regionais!D2:P9"), "Sim")</f>
        <v>33</v>
      </c>
      <c r="L23" s="122"/>
      <c r="M23" s="101">
        <f ca="1">COUNTIF(INDIRECT("Regionais!D2:P9"), "Não")</f>
        <v>15</v>
      </c>
      <c r="N23" s="122"/>
      <c r="O23" s="106">
        <f ca="1">IFERROR(K23/SUM(K23:N23), 0)</f>
        <v>0.6875</v>
      </c>
      <c r="P23" s="122"/>
      <c r="Q23" s="11"/>
      <c r="R23" s="55" t="s">
        <v>36</v>
      </c>
      <c r="S23" s="39">
        <f ca="1">VLOOKUP($T$12,$C$13:$P$18,10,FALSE)</f>
        <v>1</v>
      </c>
      <c r="T23" s="56">
        <f ca="1">S23/SUM($S$22:$S$27)</f>
        <v>1.8518518518518517E-2</v>
      </c>
      <c r="U23" s="10"/>
    </row>
    <row r="24" spans="1:21" ht="15" customHeight="1">
      <c r="A24" s="123"/>
      <c r="B24" s="124"/>
      <c r="C24" s="118" t="s">
        <v>35</v>
      </c>
      <c r="D24" s="122"/>
      <c r="E24" s="104">
        <f t="array" aca="1" ref="E24" ca="1">IFERROR(ROWS(_xlfn._xlws.FILTER(INDIRECT($A$12&amp;"!A2:E100"),(INDIRECT($A$12&amp;"!A2:A100")=$C24)*(INDIRECT($A$12&amp;"!G2:G100")="Sim"))), 0)</f>
        <v>0</v>
      </c>
      <c r="F24" s="122"/>
      <c r="G24" s="101">
        <f t="array" aca="1" ref="G24" ca="1">IFERROR(ROWS(_xlfn._xlws.FILTER(INDIRECT($A$12&amp;"!A2:E100"),(INDIRECT($A$12&amp;"!A2:A100")=$C24)*(INDIRECT($A$12&amp;"!G2:G100")="Não"))), 0)</f>
        <v>13</v>
      </c>
      <c r="H24" s="122"/>
      <c r="I24" s="63">
        <f ca="1">E24/SUM(E24:H24)</f>
        <v>0</v>
      </c>
      <c r="J24" s="10"/>
      <c r="K24" s="104">
        <f ca="1">COUNTIF(INDIRECT("Regionais!D12:P24"), "Sim")</f>
        <v>65</v>
      </c>
      <c r="L24" s="122"/>
      <c r="M24" s="101">
        <f ca="1">COUNTIF(INDIRECT("Regionais!D12:P24"), "Não")</f>
        <v>13</v>
      </c>
      <c r="N24" s="122"/>
      <c r="O24" s="106">
        <f ca="1">IFERROR(K24/SUM(K24:N24), 0)</f>
        <v>0.83333333333333337</v>
      </c>
      <c r="P24" s="122"/>
      <c r="Q24" s="11"/>
      <c r="R24" s="55" t="s">
        <v>37</v>
      </c>
      <c r="S24" s="41">
        <f ca="1">VLOOKUP($T$12,$C$13:$P$18,11,FALSE)</f>
        <v>0</v>
      </c>
      <c r="T24" s="57">
        <f ca="1">S24/SUM($S$22:$S$27)</f>
        <v>0</v>
      </c>
      <c r="U24" s="10"/>
    </row>
    <row r="25" spans="1:21" ht="15" customHeight="1">
      <c r="A25" s="123"/>
      <c r="B25" s="124"/>
      <c r="C25" s="116" t="s">
        <v>26</v>
      </c>
      <c r="D25" s="122"/>
      <c r="E25" s="104">
        <f t="array" aca="1" ref="E25" ca="1">IFERROR(ROWS(_xlfn._xlws.FILTER(INDIRECT($A$12&amp;"!A2:E100"),(INDIRECT($A$12&amp;"!A2:A100")=$C25)*(INDIRECT($A$12&amp;"!G2:G100")="Sim"))), 0)</f>
        <v>6</v>
      </c>
      <c r="F25" s="122"/>
      <c r="G25" s="101">
        <f t="array" aca="1" ref="G25" ca="1">IFERROR(ROWS(_xlfn._xlws.FILTER(INDIRECT($A$12&amp;"!A2:E100"),(INDIRECT($A$12&amp;"!A2:A100")=$C25)*(INDIRECT($A$12&amp;"!G2:G100")="Não"))), 0)</f>
        <v>3</v>
      </c>
      <c r="H25" s="122"/>
      <c r="I25" s="63">
        <f ca="1">E25/SUM(E25:H25)</f>
        <v>0.66666666666666663</v>
      </c>
      <c r="J25" s="10"/>
      <c r="K25" s="104">
        <f ca="1">COUNTIF(INDIRECT("Regionais!D27:P35"), "Sim")</f>
        <v>45</v>
      </c>
      <c r="L25" s="122"/>
      <c r="M25" s="101">
        <f ca="1">COUNTIF(INDIRECT("Regionais!D27:P35"), "Não")</f>
        <v>9</v>
      </c>
      <c r="N25" s="122"/>
      <c r="O25" s="106">
        <f ca="1">IFERROR(K25/SUM(K25:N25), 0)</f>
        <v>0.83333333333333337</v>
      </c>
      <c r="P25" s="122"/>
      <c r="Q25" s="11"/>
      <c r="R25" s="55" t="s">
        <v>39</v>
      </c>
      <c r="S25" s="43">
        <f ca="1">VLOOKUP($T$12,$C$13:$P$18,12,FALSE)</f>
        <v>1</v>
      </c>
      <c r="T25" s="59">
        <f ca="1">S25/SUM($S$22:$S$27)</f>
        <v>1.8518518518518517E-2</v>
      </c>
      <c r="U25" s="10"/>
    </row>
    <row r="26" spans="1:21" ht="15" customHeight="1">
      <c r="A26" s="123"/>
      <c r="B26" s="124"/>
      <c r="C26" s="114" t="s">
        <v>38</v>
      </c>
      <c r="D26" s="122"/>
      <c r="E26" s="104">
        <f t="array" aca="1" ref="E26" ca="1">IFERROR(ROWS(_xlfn._xlws.FILTER(INDIRECT($A$12&amp;"!A2:E100"),(INDIRECT($A$12&amp;"!A2:A100")=$C26)*(INDIRECT($A$12&amp;"!G2:G100")="Sim"))), 0)</f>
        <v>1</v>
      </c>
      <c r="F26" s="122"/>
      <c r="G26" s="101">
        <f t="array" aca="1" ref="G26" ca="1">IFERROR(ROWS(_xlfn._xlws.FILTER(INDIRECT($A$12&amp;"!A2:E100"),(INDIRECT($A$12&amp;"!A2:A100")=$C26)*(INDIRECT($A$12&amp;"!G2:G100")="Não"))), 0)</f>
        <v>2</v>
      </c>
      <c r="H26" s="122"/>
      <c r="I26" s="63">
        <f ca="1">E26/SUM(E26:H26)</f>
        <v>0.33333333333333331</v>
      </c>
      <c r="J26" s="10"/>
      <c r="K26" s="104">
        <f ca="1">COUNTIF(INDIRECT("Regionais!D38:P40"), "Sim")</f>
        <v>14</v>
      </c>
      <c r="L26" s="122"/>
      <c r="M26" s="101">
        <f ca="1">COUNTIF(INDIRECT("Regionais!D38:P40"), "Não")</f>
        <v>4</v>
      </c>
      <c r="N26" s="122"/>
      <c r="O26" s="106">
        <f ca="1">IFERROR(K26/SUM(K26:N26), 0)</f>
        <v>0.77777777777777779</v>
      </c>
      <c r="P26" s="122"/>
      <c r="Q26" s="11"/>
      <c r="R26" s="55" t="s">
        <v>41</v>
      </c>
      <c r="S26" s="45">
        <f ca="1">VLOOKUP($T$12,$C$13:$P$18,13,FALSE)</f>
        <v>0</v>
      </c>
      <c r="T26" s="60">
        <f ca="1">S26/SUM($S$22:$S$27)</f>
        <v>0</v>
      </c>
      <c r="U26" s="10"/>
    </row>
    <row r="27" spans="1:21" ht="15" customHeight="1">
      <c r="A27" s="123"/>
      <c r="B27" s="124"/>
      <c r="C27" s="111" t="s">
        <v>40</v>
      </c>
      <c r="D27" s="122"/>
      <c r="E27" s="104">
        <f t="array" aca="1" ref="E27" ca="1">IFERROR(ROWS(_xlfn._xlws.FILTER(INDIRECT($A$12&amp;"!A2:E100"),(INDIRECT($A$12&amp;"!A2:A100")=$C27)*(INDIRECT($A$12&amp;"!G2:G100")="Sim"))), 0)</f>
        <v>7</v>
      </c>
      <c r="F27" s="122"/>
      <c r="G27" s="101">
        <f t="array" aca="1" ref="G27" ca="1">IFERROR(ROWS(_xlfn._xlws.FILTER(INDIRECT($A$12&amp;"!A2:E100"),(INDIRECT($A$12&amp;"!A2:A100")=$C27)*(INDIRECT($A$12&amp;"!G2:G100")="Não"))), 0)</f>
        <v>1</v>
      </c>
      <c r="H27" s="122"/>
      <c r="I27" s="63">
        <f ca="1">E27/SUM(E27:H27)</f>
        <v>0.875</v>
      </c>
      <c r="J27" s="10"/>
      <c r="K27" s="104">
        <f ca="1">COUNTIF(INDIRECT("Regionais!D43:P50"), "Sim")</f>
        <v>45</v>
      </c>
      <c r="L27" s="122"/>
      <c r="M27" s="101">
        <f ca="1">COUNTIF(INDIRECT("Regionais!D43:P50"), "Não")</f>
        <v>4</v>
      </c>
      <c r="N27" s="122"/>
      <c r="O27" s="106">
        <f ca="1">IFERROR(K27/SUM(K27:N27), 0)</f>
        <v>0.91836734693877553</v>
      </c>
      <c r="P27" s="122"/>
      <c r="Q27" s="11"/>
      <c r="R27" s="55" t="s">
        <v>43</v>
      </c>
      <c r="S27" s="15">
        <f ca="1">VLOOKUP($T$12,$C$13:$P$18,14,FALSE)</f>
        <v>0</v>
      </c>
      <c r="T27" s="16">
        <f ca="1">S27/SUM($S$22:$S$27)</f>
        <v>0</v>
      </c>
      <c r="U27" s="10"/>
    </row>
    <row r="28" spans="1:21" ht="15" customHeight="1">
      <c r="A28" s="123"/>
      <c r="B28" s="124"/>
      <c r="C28" s="109" t="s">
        <v>42</v>
      </c>
      <c r="D28" s="122"/>
      <c r="E28" s="104">
        <f t="array" aca="1" ref="E28" ca="1">IFERROR(ROWS(_xlfn._xlws.FILTER(INDIRECT($A$12&amp;"!A2:E100"),(INDIRECT($A$12&amp;"!A2:A100")=$C28)*(INDIRECT($A$12&amp;"!G2:G100")="Sim"))), 0)</f>
        <v>0</v>
      </c>
      <c r="F28" s="122"/>
      <c r="G28" s="101">
        <f t="array" aca="1" ref="G28" ca="1">IFERROR(ROWS(_xlfn._xlws.FILTER(INDIRECT($A$12&amp;"!A2:E100"),(INDIRECT($A$12&amp;"!A2:A100")=$C28)*(INDIRECT($A$12&amp;"!G2:G100")="Não"))), 0)</f>
        <v>8</v>
      </c>
      <c r="H28" s="122"/>
      <c r="I28" s="63">
        <f ca="1">E28/SUM(E28:H28)</f>
        <v>0</v>
      </c>
      <c r="J28" s="10"/>
      <c r="K28" s="104">
        <f ca="1">COUNTIF(INDIRECT("Regionais!D53:P60"), "Sim")</f>
        <v>37</v>
      </c>
      <c r="L28" s="122"/>
      <c r="M28" s="101">
        <f ca="1">COUNTIF(INDIRECT("Regionais!D53:P60"), "Não")</f>
        <v>11</v>
      </c>
      <c r="N28" s="122"/>
      <c r="O28" s="106">
        <f ca="1">IFERROR(K28/SUM(K28:N28), 0)</f>
        <v>0.77083333333333337</v>
      </c>
      <c r="P28" s="122"/>
      <c r="Q28" s="11"/>
      <c r="R28" s="18" t="s">
        <v>45</v>
      </c>
      <c r="S28" s="117">
        <f ca="1">VLOOKUP($T$12,$C$20:$P$25,13,FALSE)</f>
        <v>0.83333333333333337</v>
      </c>
      <c r="T28" s="122"/>
      <c r="U28" s="10"/>
    </row>
    <row r="29" spans="1:21">
      <c r="A29" s="125"/>
      <c r="B29" s="126"/>
      <c r="C29" s="115" t="s">
        <v>44</v>
      </c>
      <c r="D29" s="122"/>
      <c r="E29" s="104">
        <f t="array" aca="1" ref="E29" ca="1">IFERROR(ROWS(_xlfn._xlws.FILTER(INDIRECT($A$12&amp;"!A2:E100"),(INDIRECT($A$12&amp;"!A2:A100")=$C29)*(INDIRECT($A$12&amp;"!G2:G100")="Sim"))), 0)</f>
        <v>6</v>
      </c>
      <c r="F29" s="122"/>
      <c r="G29" s="101">
        <f t="array" aca="1" ref="G29" ca="1">IFERROR(ROWS(_xlfn._xlws.FILTER(INDIRECT($A$12&amp;"!A2:E100"),(INDIRECT($A$12&amp;"!A2:A100")=$C29)*(INDIRECT($A$12&amp;"!G2:G100")="Não"))), 0)</f>
        <v>2</v>
      </c>
      <c r="H29" s="122"/>
      <c r="I29" s="63">
        <f ca="1">E29/SUM(E29:H29)</f>
        <v>0.75</v>
      </c>
      <c r="J29" s="10"/>
      <c r="K29" s="104">
        <f ca="1">COUNTIF(INDIRECT("Regionais!D63:P70"), "Sim")</f>
        <v>28</v>
      </c>
      <c r="L29" s="122"/>
      <c r="M29" s="101">
        <f ca="1">COUNTIF(INDIRECT("Regionais!D63:P70"), "Não")</f>
        <v>21</v>
      </c>
      <c r="N29" s="122"/>
      <c r="O29" s="106">
        <f ca="1">IFERROR(K29/SUM(K29:N29), 0)</f>
        <v>0.5714285714285714</v>
      </c>
      <c r="P29" s="122"/>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A11:B11"/>
    <mergeCell ref="S28:T28"/>
    <mergeCell ref="C22:D22"/>
    <mergeCell ref="K22:L22"/>
    <mergeCell ref="M22:N22"/>
    <mergeCell ref="O28:P28"/>
    <mergeCell ref="G27:H27"/>
    <mergeCell ref="O24:P24"/>
    <mergeCell ref="E23:F23"/>
    <mergeCell ref="G23:H23"/>
    <mergeCell ref="K25:L25"/>
    <mergeCell ref="C24:D24"/>
    <mergeCell ref="E24:F24"/>
    <mergeCell ref="K24:L24"/>
    <mergeCell ref="C26:D26"/>
    <mergeCell ref="K12:P12"/>
    <mergeCell ref="K26:L26"/>
    <mergeCell ref="K29:L29"/>
    <mergeCell ref="C29:D29"/>
    <mergeCell ref="O29:P29"/>
    <mergeCell ref="E29:F29"/>
    <mergeCell ref="C25:D25"/>
    <mergeCell ref="E28:F28"/>
    <mergeCell ref="G28:H28"/>
    <mergeCell ref="O26:P26"/>
    <mergeCell ref="R12:S12"/>
    <mergeCell ref="M25:N25"/>
    <mergeCell ref="O25:P25"/>
    <mergeCell ref="G24:H24"/>
    <mergeCell ref="R21:T21"/>
    <mergeCell ref="C27:D27"/>
    <mergeCell ref="M28:N28"/>
    <mergeCell ref="K11:P11"/>
    <mergeCell ref="E27:F27"/>
    <mergeCell ref="K27:L27"/>
    <mergeCell ref="M27:N27"/>
    <mergeCell ref="O27:P27"/>
    <mergeCell ref="K23:L23"/>
    <mergeCell ref="E26:F26"/>
    <mergeCell ref="C23:D23"/>
    <mergeCell ref="G26:H26"/>
    <mergeCell ref="M26:N26"/>
    <mergeCell ref="K21:P21"/>
    <mergeCell ref="G22:H22"/>
    <mergeCell ref="C11:I11"/>
    <mergeCell ref="O22:P22"/>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4" t="s">
        <v>25</v>
      </c>
      <c r="B1" s="19" t="s">
        <v>52</v>
      </c>
      <c r="C1" s="19" t="s">
        <v>53</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54</v>
      </c>
      <c r="C2" s="55" t="s">
        <v>55</v>
      </c>
      <c r="D2" s="67"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67"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67"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67"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67"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67"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67" t="str">
        <f t="array" aca="1" ref="J2" ca="1">IF(
    VLOOKUP(
        $A2,
        _xlfn._xlws.FILTER(
            INDIRECT("'"&amp;J$1&amp;"'!A2:E1000"), (INDIRECT("'"&amp;J$1&amp;"'!B2:B1000")=$B2) * (INDIRECT("'"&amp;J$1&amp;"'!C2:C1000")=$C2)
        ),
        5,
        FALSE
    )=0,
    "",
    VLOOKUP(
        $A2,
        _xlfn._xlws.FILTER(
            INDIRECT("'"&amp;J$1&amp;"'!A2:E1000"), (INDIRECT("'"&amp;J$1&amp;"'!B2:B1000")=$B2) * (INDIRECT("'"&amp;J$1&amp;"'!C2:C1000")=$C2)
        ),
        5,
        FALSE
    )
)</f>
        <v/>
      </c>
      <c r="K2" s="67" t="str">
        <f t="array" aca="1" ref="K2" ca="1">IF(
    VLOOKUP(
        $A2,
        _xlfn._xlws.FILTER(
            INDIRECT("'"&amp;K$1&amp;"'!A2:E1000"), (INDIRECT("'"&amp;K$1&amp;"'!B2:B1000")=$B2) * (INDIRECT("'"&amp;K$1&amp;"'!C2:C1000")=$C2)
        ),
        5,
        FALSE
    )=0,
    "",
    VLOOKUP(
        $A2,
        _xlfn._xlws.FILTER(
            INDIRECT("'"&amp;K$1&amp;"'!A2:E1000"), (INDIRECT("'"&amp;K$1&amp;"'!B2:B1000")=$B2) * (INDIRECT("'"&amp;K$1&amp;"'!C2:C1000")=$C2)
        ),
        5,
        FALSE
    )
)</f>
        <v/>
      </c>
      <c r="L2" s="67" t="str">
        <f t="array" aca="1" ref="L2" ca="1">IF(
    VLOOKUP(
        $A2,
        _xlfn._xlws.FILTER(
            INDIRECT("'"&amp;L$1&amp;"'!A2:E1000"), (INDIRECT("'"&amp;L$1&amp;"'!B2:B1000")=$B2) * (INDIRECT("'"&amp;L$1&amp;"'!C2:C1000")=$C2)
        ),
        5,
        FALSE
    )=0,
    "",
    VLOOKUP(
        $A2,
        _xlfn._xlws.FILTER(
            INDIRECT("'"&amp;L$1&amp;"'!A2:E1000"), (INDIRECT("'"&amp;L$1&amp;"'!B2:B1000")=$B2) * (INDIRECT("'"&amp;L$1&amp;"'!C2:C1000")=$C2)
        ),
        5,
        FALSE
    )
)</f>
        <v/>
      </c>
      <c r="M2" s="67" t="str">
        <f t="array" aca="1" ref="M2" ca="1">IF(
    VLOOKUP(
        $A2,
        _xlfn._xlws.FILTER(
            INDIRECT("'"&amp;M$1&amp;"'!A2:E1000"), (INDIRECT("'"&amp;M$1&amp;"'!B2:B1000")=$B2) * (INDIRECT("'"&amp;M$1&amp;"'!C2:C1000")=$C2)
        ),
        5,
        FALSE
    )=0,
    "",
    VLOOKUP(
        $A2,
        _xlfn._xlws.FILTER(
            INDIRECT("'"&amp;M$1&amp;"'!A2:E1000"), (INDIRECT("'"&amp;M$1&amp;"'!B2:B1000")=$B2) * (INDIRECT("'"&amp;M$1&amp;"'!C2:C1000")=$C2)
        ),
        5,
        FALSE
    )
)</f>
        <v/>
      </c>
      <c r="N2" s="67" t="str">
        <f t="array" aca="1" ref="N2" ca="1">IF(
    VLOOKUP(
        $A2,
        _xlfn._xlws.FILTER(
            INDIRECT("'"&amp;N$1&amp;"'!A2:E1000"), (INDIRECT("'"&amp;N$1&amp;"'!B2:B1000")=$B2) * (INDIRECT("'"&amp;N$1&amp;"'!C2:C1000")=$C2)
        ),
        5,
        FALSE
    )=0,
    "",
    VLOOKUP(
        $A2,
        _xlfn._xlws.FILTER(
            INDIRECT("'"&amp;N$1&amp;"'!A2:E1000"), (INDIRECT("'"&amp;N$1&amp;"'!B2:B1000")=$B2) * (INDIRECT("'"&amp;N$1&amp;"'!C2:C1000")=$C2)
        ),
        5,
        FALSE
    )
)</f>
        <v/>
      </c>
      <c r="O2" s="67" t="str">
        <f t="array" aca="1" ref="O2" ca="1">IF(
    VLOOKUP(
        $A2,
        _xlfn._xlws.FILTER(
            INDIRECT("'"&amp;O$1&amp;"'!A2:E1000"), (INDIRECT("'"&amp;O$1&amp;"'!B2:B1000")=$B2) * (INDIRECT("'"&amp;O$1&amp;"'!C2:C1000")=$C2)
        ),
        5,
        FALSE
    )=0,
    "",
    VLOOKUP(
        $A2,
        _xlfn._xlws.FILTER(
            INDIRECT("'"&amp;O$1&amp;"'!A2:E1000"), (INDIRECT("'"&amp;O$1&amp;"'!B2:B1000")=$B2) * (INDIRECT("'"&amp;O$1&amp;"'!C2:C1000")=$C2)
        ),
        5,
        FALSE
    )
)</f>
        <v/>
      </c>
      <c r="P2" s="67" t="str">
        <f t="array" aca="1" ref="P2" ca="1">IF(
    VLOOKUP(
        $A2,
        _xlfn._xlws.FILTER(
            INDIRECT("'"&amp;P$1&amp;"'!A2:E1000"), (INDIRECT("'"&amp;P$1&amp;"'!B2:B1000")=$B2) * (INDIRECT("'"&amp;P$1&amp;"'!C2:C1000")=$C2)
        ),
        5,
        FALSE
    )=0,
    "",
    VLOOKUP(
        $A2,
        _xlfn._xlws.FILTER(
            INDIRECT("'"&amp;P$1&amp;"'!A2:E1000"), (INDIRECT("'"&amp;P$1&amp;"'!B2:B1000")=$B2) * (INDIRECT("'"&amp;P$1&amp;"'!C2:C1000")=$C2)
        ),
        5,
        FALSE
    )
)</f>
        <v/>
      </c>
      <c r="R2" s="68"/>
      <c r="S2" s="66" t="s">
        <v>56</v>
      </c>
      <c r="T2" s="69" t="s">
        <v>33</v>
      </c>
      <c r="U2" s="70"/>
    </row>
    <row r="3" spans="1:21">
      <c r="A3" s="66" t="s">
        <v>33</v>
      </c>
      <c r="B3" s="55" t="s">
        <v>57</v>
      </c>
      <c r="C3" s="55" t="s">
        <v>55</v>
      </c>
      <c r="D3" s="67"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7"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7"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7"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7"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7"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7" t="str">
        <f t="array" aca="1" ref="J3" ca="1">IF(
    VLOOKUP(
        $A3,
        _xlfn._xlws.FILTER(
            INDIRECT("'"&amp;J$1&amp;"'!A2:E1000"), (INDIRECT("'"&amp;J$1&amp;"'!B2:B1000")=$B3) * (INDIRECT("'"&amp;J$1&amp;"'!C2:C1000")=$C3)
        ),
        5,
        FALSE
    )=0,
    "",
    VLOOKUP(
        $A3,
        _xlfn._xlws.FILTER(
            INDIRECT("'"&amp;J$1&amp;"'!A2:E1000"), (INDIRECT("'"&amp;J$1&amp;"'!B2:B1000")=$B3) * (INDIRECT("'"&amp;J$1&amp;"'!C2:C1000")=$C3)
        ),
        5,
        FALSE
    )
)</f>
        <v/>
      </c>
      <c r="K3" s="67" t="str">
        <f t="array" aca="1" ref="K3" ca="1">IF(
    VLOOKUP(
        $A3,
        _xlfn._xlws.FILTER(
            INDIRECT("'"&amp;K$1&amp;"'!A2:E1000"), (INDIRECT("'"&amp;K$1&amp;"'!B2:B1000")=$B3) * (INDIRECT("'"&amp;K$1&amp;"'!C2:C1000")=$C3)
        ),
        5,
        FALSE
    )=0,
    "",
    VLOOKUP(
        $A3,
        _xlfn._xlws.FILTER(
            INDIRECT("'"&amp;K$1&amp;"'!A2:E1000"), (INDIRECT("'"&amp;K$1&amp;"'!B2:B1000")=$B3) * (INDIRECT("'"&amp;K$1&amp;"'!C2:C1000")=$C3)
        ),
        5,
        FALSE
    )
)</f>
        <v/>
      </c>
      <c r="L3" s="67" t="str">
        <f t="array" aca="1" ref="L3" ca="1">IF(
    VLOOKUP(
        $A3,
        _xlfn._xlws.FILTER(
            INDIRECT("'"&amp;L$1&amp;"'!A2:E1000"), (INDIRECT("'"&amp;L$1&amp;"'!B2:B1000")=$B3) * (INDIRECT("'"&amp;L$1&amp;"'!C2:C1000")=$C3)
        ),
        5,
        FALSE
    )=0,
    "",
    VLOOKUP(
        $A3,
        _xlfn._xlws.FILTER(
            INDIRECT("'"&amp;L$1&amp;"'!A2:E1000"), (INDIRECT("'"&amp;L$1&amp;"'!B2:B1000")=$B3) * (INDIRECT("'"&amp;L$1&amp;"'!C2:C1000")=$C3)
        ),
        5,
        FALSE
    )
)</f>
        <v/>
      </c>
      <c r="M3" s="67" t="str">
        <f t="array" aca="1" ref="M3" ca="1">IF(
    VLOOKUP(
        $A3,
        _xlfn._xlws.FILTER(
            INDIRECT("'"&amp;M$1&amp;"'!A2:E1000"), (INDIRECT("'"&amp;M$1&amp;"'!B2:B1000")=$B3) * (INDIRECT("'"&amp;M$1&amp;"'!C2:C1000")=$C3)
        ),
        5,
        FALSE
    )=0,
    "",
    VLOOKUP(
        $A3,
        _xlfn._xlws.FILTER(
            INDIRECT("'"&amp;M$1&amp;"'!A2:E1000"), (INDIRECT("'"&amp;M$1&amp;"'!B2:B1000")=$B3) * (INDIRECT("'"&amp;M$1&amp;"'!C2:C1000")=$C3)
        ),
        5,
        FALSE
    )
)</f>
        <v/>
      </c>
      <c r="N3" s="67" t="str">
        <f t="array" aca="1" ref="N3" ca="1">IF(
    VLOOKUP(
        $A3,
        _xlfn._xlws.FILTER(
            INDIRECT("'"&amp;N$1&amp;"'!A2:E1000"), (INDIRECT("'"&amp;N$1&amp;"'!B2:B1000")=$B3) * (INDIRECT("'"&amp;N$1&amp;"'!C2:C1000")=$C3)
        ),
        5,
        FALSE
    )=0,
    "",
    VLOOKUP(
        $A3,
        _xlfn._xlws.FILTER(
            INDIRECT("'"&amp;N$1&amp;"'!A2:E1000"), (INDIRECT("'"&amp;N$1&amp;"'!B2:B1000")=$B3) * (INDIRECT("'"&amp;N$1&amp;"'!C2:C1000")=$C3)
        ),
        5,
        FALSE
    )
)</f>
        <v/>
      </c>
      <c r="O3" s="67" t="str">
        <f t="array" aca="1" ref="O3" ca="1">IF(
    VLOOKUP(
        $A3,
        _xlfn._xlws.FILTER(
            INDIRECT("'"&amp;O$1&amp;"'!A2:E1000"), (INDIRECT("'"&amp;O$1&amp;"'!B2:B1000")=$B3) * (INDIRECT("'"&amp;O$1&amp;"'!C2:C1000")=$C3)
        ),
        5,
        FALSE
    )=0,
    "",
    VLOOKUP(
        $A3,
        _xlfn._xlws.FILTER(
            INDIRECT("'"&amp;O$1&amp;"'!A2:E1000"), (INDIRECT("'"&amp;O$1&amp;"'!B2:B1000")=$B3) * (INDIRECT("'"&amp;O$1&amp;"'!C2:C1000")=$C3)
        ),
        5,
        FALSE
    )
)</f>
        <v/>
      </c>
      <c r="P3" s="67" t="str">
        <f t="array" aca="1" ref="P3" ca="1">IF(
    VLOOKUP(
        $A3,
        _xlfn._xlws.FILTER(
            INDIRECT("'"&amp;P$1&amp;"'!A2:E1000"), (INDIRECT("'"&amp;P$1&amp;"'!B2:B1000")=$B3) * (INDIRECT("'"&amp;P$1&amp;"'!C2:C1000")=$C3)
        ),
        5,
        FALSE
    )=0,
    "",
    VLOOKUP(
        $A3,
        _xlfn._xlws.FILTER(
            INDIRECT("'"&amp;P$1&amp;"'!A2:E1000"), (INDIRECT("'"&amp;P$1&amp;"'!B2:B1000")=$B3) * (INDIRECT("'"&amp;P$1&amp;"'!C2:C1000")=$C3)
        ),
        5,
        FALSE
    )
)</f>
        <v/>
      </c>
      <c r="R3" s="71"/>
      <c r="S3" s="72" t="s">
        <v>35</v>
      </c>
      <c r="T3" s="73" t="s">
        <v>35</v>
      </c>
      <c r="U3" s="71"/>
    </row>
    <row r="4" spans="1:21">
      <c r="A4" s="66" t="s">
        <v>33</v>
      </c>
      <c r="B4" s="55" t="s">
        <v>58</v>
      </c>
      <c r="C4" s="55" t="s">
        <v>55</v>
      </c>
      <c r="D4" s="67"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7"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7"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7"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7"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7"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7" t="str">
        <f t="array" aca="1" ref="J4" ca="1">IF(
    VLOOKUP(
        $A4,
        _xlfn._xlws.FILTER(
            INDIRECT("'"&amp;J$1&amp;"'!A2:E1000"), (INDIRECT("'"&amp;J$1&amp;"'!B2:B1000")=$B4) * (INDIRECT("'"&amp;J$1&amp;"'!C2:C1000")=$C4)
        ),
        5,
        FALSE
    )=0,
    "",
    VLOOKUP(
        $A4,
        _xlfn._xlws.FILTER(
            INDIRECT("'"&amp;J$1&amp;"'!A2:E1000"), (INDIRECT("'"&amp;J$1&amp;"'!B2:B1000")=$B4) * (INDIRECT("'"&amp;J$1&amp;"'!C2:C1000")=$C4)
        ),
        5,
        FALSE
    )
)</f>
        <v/>
      </c>
      <c r="K4" s="67" t="str">
        <f t="array" aca="1" ref="K4" ca="1">IF(
    VLOOKUP(
        $A4,
        _xlfn._xlws.FILTER(
            INDIRECT("'"&amp;K$1&amp;"'!A2:E1000"), (INDIRECT("'"&amp;K$1&amp;"'!B2:B1000")=$B4) * (INDIRECT("'"&amp;K$1&amp;"'!C2:C1000")=$C4)
        ),
        5,
        FALSE
    )=0,
    "",
    VLOOKUP(
        $A4,
        _xlfn._xlws.FILTER(
            INDIRECT("'"&amp;K$1&amp;"'!A2:E1000"), (INDIRECT("'"&amp;K$1&amp;"'!B2:B1000")=$B4) * (INDIRECT("'"&amp;K$1&amp;"'!C2:C1000")=$C4)
        ),
        5,
        FALSE
    )
)</f>
        <v/>
      </c>
      <c r="L4" s="67" t="str">
        <f t="array" aca="1" ref="L4" ca="1">IF(
    VLOOKUP(
        $A4,
        _xlfn._xlws.FILTER(
            INDIRECT("'"&amp;L$1&amp;"'!A2:E1000"), (INDIRECT("'"&amp;L$1&amp;"'!B2:B1000")=$B4) * (INDIRECT("'"&amp;L$1&amp;"'!C2:C1000")=$C4)
        ),
        5,
        FALSE
    )=0,
    "",
    VLOOKUP(
        $A4,
        _xlfn._xlws.FILTER(
            INDIRECT("'"&amp;L$1&amp;"'!A2:E1000"), (INDIRECT("'"&amp;L$1&amp;"'!B2:B1000")=$B4) * (INDIRECT("'"&amp;L$1&amp;"'!C2:C1000")=$C4)
        ),
        5,
        FALSE
    )
)</f>
        <v/>
      </c>
      <c r="M4" s="67" t="str">
        <f t="array" aca="1" ref="M4" ca="1">IF(
    VLOOKUP(
        $A4,
        _xlfn._xlws.FILTER(
            INDIRECT("'"&amp;M$1&amp;"'!A2:E1000"), (INDIRECT("'"&amp;M$1&amp;"'!B2:B1000")=$B4) * (INDIRECT("'"&amp;M$1&amp;"'!C2:C1000")=$C4)
        ),
        5,
        FALSE
    )=0,
    "",
    VLOOKUP(
        $A4,
        _xlfn._xlws.FILTER(
            INDIRECT("'"&amp;M$1&amp;"'!A2:E1000"), (INDIRECT("'"&amp;M$1&amp;"'!B2:B1000")=$B4) * (INDIRECT("'"&amp;M$1&amp;"'!C2:C1000")=$C4)
        ),
        5,
        FALSE
    )
)</f>
        <v/>
      </c>
      <c r="N4" s="67" t="str">
        <f t="array" aca="1" ref="N4" ca="1">IF(
    VLOOKUP(
        $A4,
        _xlfn._xlws.FILTER(
            INDIRECT("'"&amp;N$1&amp;"'!A2:E1000"), (INDIRECT("'"&amp;N$1&amp;"'!B2:B1000")=$B4) * (INDIRECT("'"&amp;N$1&amp;"'!C2:C1000")=$C4)
        ),
        5,
        FALSE
    )=0,
    "",
    VLOOKUP(
        $A4,
        _xlfn._xlws.FILTER(
            INDIRECT("'"&amp;N$1&amp;"'!A2:E1000"), (INDIRECT("'"&amp;N$1&amp;"'!B2:B1000")=$B4) * (INDIRECT("'"&amp;N$1&amp;"'!C2:C1000")=$C4)
        ),
        5,
        FALSE
    )
)</f>
        <v/>
      </c>
      <c r="O4" s="67" t="str">
        <f t="array" aca="1" ref="O4" ca="1">IF(
    VLOOKUP(
        $A4,
        _xlfn._xlws.FILTER(
            INDIRECT("'"&amp;O$1&amp;"'!A2:E1000"), (INDIRECT("'"&amp;O$1&amp;"'!B2:B1000")=$B4) * (INDIRECT("'"&amp;O$1&amp;"'!C2:C1000")=$C4)
        ),
        5,
        FALSE
    )=0,
    "",
    VLOOKUP(
        $A4,
        _xlfn._xlws.FILTER(
            INDIRECT("'"&amp;O$1&amp;"'!A2:E1000"), (INDIRECT("'"&amp;O$1&amp;"'!B2:B1000")=$B4) * (INDIRECT("'"&amp;O$1&amp;"'!C2:C1000")=$C4)
        ),
        5,
        FALSE
    )
)</f>
        <v/>
      </c>
      <c r="P4" s="67" t="str">
        <f t="array" aca="1" ref="P4" ca="1">IF(
    VLOOKUP(
        $A4,
        _xlfn._xlws.FILTER(
            INDIRECT("'"&amp;P$1&amp;"'!A2:E1000"), (INDIRECT("'"&amp;P$1&amp;"'!B2:B1000")=$B4) * (INDIRECT("'"&amp;P$1&amp;"'!C2:C1000")=$C4)
        ),
        5,
        FALSE
    )=0,
    "",
    VLOOKUP(
        $A4,
        _xlfn._xlws.FILTER(
            INDIRECT("'"&amp;P$1&amp;"'!A2:E1000"), (INDIRECT("'"&amp;P$1&amp;"'!B2:B1000")=$B4) * (INDIRECT("'"&amp;P$1&amp;"'!C2:C1000")=$C4)
        ),
        5,
        FALSE
    )
)</f>
        <v/>
      </c>
      <c r="R4" s="74"/>
      <c r="S4" s="75" t="s">
        <v>26</v>
      </c>
      <c r="T4" s="76" t="s">
        <v>26</v>
      </c>
      <c r="U4" s="77"/>
    </row>
    <row r="5" spans="1:21">
      <c r="A5" s="66" t="s">
        <v>33</v>
      </c>
      <c r="B5" s="55" t="s">
        <v>59</v>
      </c>
      <c r="C5" s="55" t="s">
        <v>55</v>
      </c>
      <c r="D5" s="67"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7"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7"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7"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7"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7"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7" t="str">
        <f t="array" aca="1" ref="J5" ca="1">IF(
    VLOOKUP(
        $A5,
        _xlfn._xlws.FILTER(
            INDIRECT("'"&amp;J$1&amp;"'!A2:E1000"), (INDIRECT("'"&amp;J$1&amp;"'!B2:B1000")=$B5) * (INDIRECT("'"&amp;J$1&amp;"'!C2:C1000")=$C5)
        ),
        5,
        FALSE
    )=0,
    "",
    VLOOKUP(
        $A5,
        _xlfn._xlws.FILTER(
            INDIRECT("'"&amp;J$1&amp;"'!A2:E1000"), (INDIRECT("'"&amp;J$1&amp;"'!B2:B1000")=$B5) * (INDIRECT("'"&amp;J$1&amp;"'!C2:C1000")=$C5)
        ),
        5,
        FALSE
    )
)</f>
        <v/>
      </c>
      <c r="K5" s="67" t="str">
        <f t="array" aca="1" ref="K5" ca="1">IF(
    VLOOKUP(
        $A5,
        _xlfn._xlws.FILTER(
            INDIRECT("'"&amp;K$1&amp;"'!A2:E1000"), (INDIRECT("'"&amp;K$1&amp;"'!B2:B1000")=$B5) * (INDIRECT("'"&amp;K$1&amp;"'!C2:C1000")=$C5)
        ),
        5,
        FALSE
    )=0,
    "",
    VLOOKUP(
        $A5,
        _xlfn._xlws.FILTER(
            INDIRECT("'"&amp;K$1&amp;"'!A2:E1000"), (INDIRECT("'"&amp;K$1&amp;"'!B2:B1000")=$B5) * (INDIRECT("'"&amp;K$1&amp;"'!C2:C1000")=$C5)
        ),
        5,
        FALSE
    )
)</f>
        <v/>
      </c>
      <c r="L5" s="67" t="str">
        <f t="array" aca="1" ref="L5" ca="1">IF(
    VLOOKUP(
        $A5,
        _xlfn._xlws.FILTER(
            INDIRECT("'"&amp;L$1&amp;"'!A2:E1000"), (INDIRECT("'"&amp;L$1&amp;"'!B2:B1000")=$B5) * (INDIRECT("'"&amp;L$1&amp;"'!C2:C1000")=$C5)
        ),
        5,
        FALSE
    )=0,
    "",
    VLOOKUP(
        $A5,
        _xlfn._xlws.FILTER(
            INDIRECT("'"&amp;L$1&amp;"'!A2:E1000"), (INDIRECT("'"&amp;L$1&amp;"'!B2:B1000")=$B5) * (INDIRECT("'"&amp;L$1&amp;"'!C2:C1000")=$C5)
        ),
        5,
        FALSE
    )
)</f>
        <v/>
      </c>
      <c r="M5" s="67" t="str">
        <f t="array" aca="1" ref="M5" ca="1">IF(
    VLOOKUP(
        $A5,
        _xlfn._xlws.FILTER(
            INDIRECT("'"&amp;M$1&amp;"'!A2:E1000"), (INDIRECT("'"&amp;M$1&amp;"'!B2:B1000")=$B5) * (INDIRECT("'"&amp;M$1&amp;"'!C2:C1000")=$C5)
        ),
        5,
        FALSE
    )=0,
    "",
    VLOOKUP(
        $A5,
        _xlfn._xlws.FILTER(
            INDIRECT("'"&amp;M$1&amp;"'!A2:E1000"), (INDIRECT("'"&amp;M$1&amp;"'!B2:B1000")=$B5) * (INDIRECT("'"&amp;M$1&amp;"'!C2:C1000")=$C5)
        ),
        5,
        FALSE
    )
)</f>
        <v/>
      </c>
      <c r="N5" s="67" t="str">
        <f t="array" aca="1" ref="N5" ca="1">IF(
    VLOOKUP(
        $A5,
        _xlfn._xlws.FILTER(
            INDIRECT("'"&amp;N$1&amp;"'!A2:E1000"), (INDIRECT("'"&amp;N$1&amp;"'!B2:B1000")=$B5) * (INDIRECT("'"&amp;N$1&amp;"'!C2:C1000")=$C5)
        ),
        5,
        FALSE
    )=0,
    "",
    VLOOKUP(
        $A5,
        _xlfn._xlws.FILTER(
            INDIRECT("'"&amp;N$1&amp;"'!A2:E1000"), (INDIRECT("'"&amp;N$1&amp;"'!B2:B1000")=$B5) * (INDIRECT("'"&amp;N$1&amp;"'!C2:C1000")=$C5)
        ),
        5,
        FALSE
    )
)</f>
        <v/>
      </c>
      <c r="O5" s="67" t="str">
        <f t="array" aca="1" ref="O5" ca="1">IF(
    VLOOKUP(
        $A5,
        _xlfn._xlws.FILTER(
            INDIRECT("'"&amp;O$1&amp;"'!A2:E1000"), (INDIRECT("'"&amp;O$1&amp;"'!B2:B1000")=$B5) * (INDIRECT("'"&amp;O$1&amp;"'!C2:C1000")=$C5)
        ),
        5,
        FALSE
    )=0,
    "",
    VLOOKUP(
        $A5,
        _xlfn._xlws.FILTER(
            INDIRECT("'"&amp;O$1&amp;"'!A2:E1000"), (INDIRECT("'"&amp;O$1&amp;"'!B2:B1000")=$B5) * (INDIRECT("'"&amp;O$1&amp;"'!C2:C1000")=$C5)
        ),
        5,
        FALSE
    )
)</f>
        <v/>
      </c>
      <c r="P5" s="67" t="str">
        <f t="array" aca="1" ref="P5" ca="1">IF(
    VLOOKUP(
        $A5,
        _xlfn._xlws.FILTER(
            INDIRECT("'"&amp;P$1&amp;"'!A2:E1000"), (INDIRECT("'"&amp;P$1&amp;"'!B2:B1000")=$B5) * (INDIRECT("'"&amp;P$1&amp;"'!C2:C1000")=$C5)
        ),
        5,
        FALSE
    )=0,
    "",
    VLOOKUP(
        $A5,
        _xlfn._xlws.FILTER(
            INDIRECT("'"&amp;P$1&amp;"'!A2:E1000"), (INDIRECT("'"&amp;P$1&amp;"'!B2:B1000")=$B5) * (INDIRECT("'"&amp;P$1&amp;"'!C2:C1000")=$C5)
        ),
        5,
        FALSE
    )
)</f>
        <v/>
      </c>
      <c r="R5" s="78"/>
      <c r="S5" s="79" t="s">
        <v>38</v>
      </c>
      <c r="T5" s="80" t="s">
        <v>38</v>
      </c>
      <c r="U5" s="81"/>
    </row>
    <row r="6" spans="1:21">
      <c r="A6" s="66" t="s">
        <v>33</v>
      </c>
      <c r="B6" s="55" t="s">
        <v>60</v>
      </c>
      <c r="C6" s="55" t="s">
        <v>55</v>
      </c>
      <c r="D6" s="67"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7"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7"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7"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7"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7"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7" t="str">
        <f t="array" aca="1" ref="J6" ca="1">IF(
    VLOOKUP(
        $A6,
        _xlfn._xlws.FILTER(
            INDIRECT("'"&amp;J$1&amp;"'!A2:E1000"), (INDIRECT("'"&amp;J$1&amp;"'!B2:B1000")=$B6) * (INDIRECT("'"&amp;J$1&amp;"'!C2:C1000")=$C6)
        ),
        5,
        FALSE
    )=0,
    "",
    VLOOKUP(
        $A6,
        _xlfn._xlws.FILTER(
            INDIRECT("'"&amp;J$1&amp;"'!A2:E1000"), (INDIRECT("'"&amp;J$1&amp;"'!B2:B1000")=$B6) * (INDIRECT("'"&amp;J$1&amp;"'!C2:C1000")=$C6)
        ),
        5,
        FALSE
    )
)</f>
        <v/>
      </c>
      <c r="K6" s="67" t="str">
        <f t="array" aca="1" ref="K6" ca="1">IF(
    VLOOKUP(
        $A6,
        _xlfn._xlws.FILTER(
            INDIRECT("'"&amp;K$1&amp;"'!A2:E1000"), (INDIRECT("'"&amp;K$1&amp;"'!B2:B1000")=$B6) * (INDIRECT("'"&amp;K$1&amp;"'!C2:C1000")=$C6)
        ),
        5,
        FALSE
    )=0,
    "",
    VLOOKUP(
        $A6,
        _xlfn._xlws.FILTER(
            INDIRECT("'"&amp;K$1&amp;"'!A2:E1000"), (INDIRECT("'"&amp;K$1&amp;"'!B2:B1000")=$B6) * (INDIRECT("'"&amp;K$1&amp;"'!C2:C1000")=$C6)
        ),
        5,
        FALSE
    )
)</f>
        <v/>
      </c>
      <c r="L6" s="67" t="str">
        <f t="array" aca="1" ref="L6" ca="1">IF(
    VLOOKUP(
        $A6,
        _xlfn._xlws.FILTER(
            INDIRECT("'"&amp;L$1&amp;"'!A2:E1000"), (INDIRECT("'"&amp;L$1&amp;"'!B2:B1000")=$B6) * (INDIRECT("'"&amp;L$1&amp;"'!C2:C1000")=$C6)
        ),
        5,
        FALSE
    )=0,
    "",
    VLOOKUP(
        $A6,
        _xlfn._xlws.FILTER(
            INDIRECT("'"&amp;L$1&amp;"'!A2:E1000"), (INDIRECT("'"&amp;L$1&amp;"'!B2:B1000")=$B6) * (INDIRECT("'"&amp;L$1&amp;"'!C2:C1000")=$C6)
        ),
        5,
        FALSE
    )
)</f>
        <v/>
      </c>
      <c r="M6" s="67" t="str">
        <f t="array" aca="1" ref="M6" ca="1">IF(
    VLOOKUP(
        $A6,
        _xlfn._xlws.FILTER(
            INDIRECT("'"&amp;M$1&amp;"'!A2:E1000"), (INDIRECT("'"&amp;M$1&amp;"'!B2:B1000")=$B6) * (INDIRECT("'"&amp;M$1&amp;"'!C2:C1000")=$C6)
        ),
        5,
        FALSE
    )=0,
    "",
    VLOOKUP(
        $A6,
        _xlfn._xlws.FILTER(
            INDIRECT("'"&amp;M$1&amp;"'!A2:E1000"), (INDIRECT("'"&amp;M$1&amp;"'!B2:B1000")=$B6) * (INDIRECT("'"&amp;M$1&amp;"'!C2:C1000")=$C6)
        ),
        5,
        FALSE
    )
)</f>
        <v/>
      </c>
      <c r="N6" s="67" t="str">
        <f t="array" aca="1" ref="N6" ca="1">IF(
    VLOOKUP(
        $A6,
        _xlfn._xlws.FILTER(
            INDIRECT("'"&amp;N$1&amp;"'!A2:E1000"), (INDIRECT("'"&amp;N$1&amp;"'!B2:B1000")=$B6) * (INDIRECT("'"&amp;N$1&amp;"'!C2:C1000")=$C6)
        ),
        5,
        FALSE
    )=0,
    "",
    VLOOKUP(
        $A6,
        _xlfn._xlws.FILTER(
            INDIRECT("'"&amp;N$1&amp;"'!A2:E1000"), (INDIRECT("'"&amp;N$1&amp;"'!B2:B1000")=$B6) * (INDIRECT("'"&amp;N$1&amp;"'!C2:C1000")=$C6)
        ),
        5,
        FALSE
    )
)</f>
        <v/>
      </c>
      <c r="O6" s="67" t="str">
        <f t="array" aca="1" ref="O6" ca="1">IF(
    VLOOKUP(
        $A6,
        _xlfn._xlws.FILTER(
            INDIRECT("'"&amp;O$1&amp;"'!A2:E1000"), (INDIRECT("'"&amp;O$1&amp;"'!B2:B1000")=$B6) * (INDIRECT("'"&amp;O$1&amp;"'!C2:C1000")=$C6)
        ),
        5,
        FALSE
    )=0,
    "",
    VLOOKUP(
        $A6,
        _xlfn._xlws.FILTER(
            INDIRECT("'"&amp;O$1&amp;"'!A2:E1000"), (INDIRECT("'"&amp;O$1&amp;"'!B2:B1000")=$B6) * (INDIRECT("'"&amp;O$1&amp;"'!C2:C1000")=$C6)
        ),
        5,
        FALSE
    )
)</f>
        <v/>
      </c>
      <c r="P6" s="67" t="str">
        <f t="array" aca="1" ref="P6" ca="1">IF(
    VLOOKUP(
        $A6,
        _xlfn._xlws.FILTER(
            INDIRECT("'"&amp;P$1&amp;"'!A2:E1000"), (INDIRECT("'"&amp;P$1&amp;"'!B2:B1000")=$B6) * (INDIRECT("'"&amp;P$1&amp;"'!C2:C1000")=$C6)
        ),
        5,
        FALSE
    )=0,
    "",
    VLOOKUP(
        $A6,
        _xlfn._xlws.FILTER(
            INDIRECT("'"&amp;P$1&amp;"'!A2:E1000"), (INDIRECT("'"&amp;P$1&amp;"'!B2:B1000")=$B6) * (INDIRECT("'"&amp;P$1&amp;"'!C2:C1000")=$C6)
        ),
        5,
        FALSE
    )
)</f>
        <v/>
      </c>
      <c r="R6" s="82"/>
      <c r="S6" s="83" t="s">
        <v>40</v>
      </c>
      <c r="T6" s="84" t="s">
        <v>40</v>
      </c>
      <c r="U6" s="85"/>
    </row>
    <row r="7" spans="1:21">
      <c r="A7" s="66" t="s">
        <v>33</v>
      </c>
      <c r="B7" s="55" t="s">
        <v>61</v>
      </c>
      <c r="C7" s="55" t="s">
        <v>55</v>
      </c>
      <c r="D7" s="67"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7"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7"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7"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7"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7"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7" t="str">
        <f t="array" aca="1" ref="J7" ca="1">IF(
    VLOOKUP(
        $A7,
        _xlfn._xlws.FILTER(
            INDIRECT("'"&amp;J$1&amp;"'!A2:E1000"), (INDIRECT("'"&amp;J$1&amp;"'!B2:B1000")=$B7) * (INDIRECT("'"&amp;J$1&amp;"'!C2:C1000")=$C7)
        ),
        5,
        FALSE
    )=0,
    "",
    VLOOKUP(
        $A7,
        _xlfn._xlws.FILTER(
            INDIRECT("'"&amp;J$1&amp;"'!A2:E1000"), (INDIRECT("'"&amp;J$1&amp;"'!B2:B1000")=$B7) * (INDIRECT("'"&amp;J$1&amp;"'!C2:C1000")=$C7)
        ),
        5,
        FALSE
    )
)</f>
        <v/>
      </c>
      <c r="K7" s="67" t="str">
        <f t="array" aca="1" ref="K7" ca="1">IF(
    VLOOKUP(
        $A7,
        _xlfn._xlws.FILTER(
            INDIRECT("'"&amp;K$1&amp;"'!A2:E1000"), (INDIRECT("'"&amp;K$1&amp;"'!B2:B1000")=$B7) * (INDIRECT("'"&amp;K$1&amp;"'!C2:C1000")=$C7)
        ),
        5,
        FALSE
    )=0,
    "",
    VLOOKUP(
        $A7,
        _xlfn._xlws.FILTER(
            INDIRECT("'"&amp;K$1&amp;"'!A2:E1000"), (INDIRECT("'"&amp;K$1&amp;"'!B2:B1000")=$B7) * (INDIRECT("'"&amp;K$1&amp;"'!C2:C1000")=$C7)
        ),
        5,
        FALSE
    )
)</f>
        <v/>
      </c>
      <c r="L7" s="67" t="str">
        <f t="array" aca="1" ref="L7" ca="1">IF(
    VLOOKUP(
        $A7,
        _xlfn._xlws.FILTER(
            INDIRECT("'"&amp;L$1&amp;"'!A2:E1000"), (INDIRECT("'"&amp;L$1&amp;"'!B2:B1000")=$B7) * (INDIRECT("'"&amp;L$1&amp;"'!C2:C1000")=$C7)
        ),
        5,
        FALSE
    )=0,
    "",
    VLOOKUP(
        $A7,
        _xlfn._xlws.FILTER(
            INDIRECT("'"&amp;L$1&amp;"'!A2:E1000"), (INDIRECT("'"&amp;L$1&amp;"'!B2:B1000")=$B7) * (INDIRECT("'"&amp;L$1&amp;"'!C2:C1000")=$C7)
        ),
        5,
        FALSE
    )
)</f>
        <v/>
      </c>
      <c r="M7" s="67" t="str">
        <f t="array" aca="1" ref="M7" ca="1">IF(
    VLOOKUP(
        $A7,
        _xlfn._xlws.FILTER(
            INDIRECT("'"&amp;M$1&amp;"'!A2:E1000"), (INDIRECT("'"&amp;M$1&amp;"'!B2:B1000")=$B7) * (INDIRECT("'"&amp;M$1&amp;"'!C2:C1000")=$C7)
        ),
        5,
        FALSE
    )=0,
    "",
    VLOOKUP(
        $A7,
        _xlfn._xlws.FILTER(
            INDIRECT("'"&amp;M$1&amp;"'!A2:E1000"), (INDIRECT("'"&amp;M$1&amp;"'!B2:B1000")=$B7) * (INDIRECT("'"&amp;M$1&amp;"'!C2:C1000")=$C7)
        ),
        5,
        FALSE
    )
)</f>
        <v/>
      </c>
      <c r="N7" s="67" t="str">
        <f t="array" aca="1" ref="N7" ca="1">IF(
    VLOOKUP(
        $A7,
        _xlfn._xlws.FILTER(
            INDIRECT("'"&amp;N$1&amp;"'!A2:E1000"), (INDIRECT("'"&amp;N$1&amp;"'!B2:B1000")=$B7) * (INDIRECT("'"&amp;N$1&amp;"'!C2:C1000")=$C7)
        ),
        5,
        FALSE
    )=0,
    "",
    VLOOKUP(
        $A7,
        _xlfn._xlws.FILTER(
            INDIRECT("'"&amp;N$1&amp;"'!A2:E1000"), (INDIRECT("'"&amp;N$1&amp;"'!B2:B1000")=$B7) * (INDIRECT("'"&amp;N$1&amp;"'!C2:C1000")=$C7)
        ),
        5,
        FALSE
    )
)</f>
        <v/>
      </c>
      <c r="O7" s="67" t="str">
        <f t="array" aca="1" ref="O7" ca="1">IF(
    VLOOKUP(
        $A7,
        _xlfn._xlws.FILTER(
            INDIRECT("'"&amp;O$1&amp;"'!A2:E1000"), (INDIRECT("'"&amp;O$1&amp;"'!B2:B1000")=$B7) * (INDIRECT("'"&amp;O$1&amp;"'!C2:C1000")=$C7)
        ),
        5,
        FALSE
    )=0,
    "",
    VLOOKUP(
        $A7,
        _xlfn._xlws.FILTER(
            INDIRECT("'"&amp;O$1&amp;"'!A2:E1000"), (INDIRECT("'"&amp;O$1&amp;"'!B2:B1000")=$B7) * (INDIRECT("'"&amp;O$1&amp;"'!C2:C1000")=$C7)
        ),
        5,
        FALSE
    )
)</f>
        <v/>
      </c>
      <c r="P7" s="67" t="str">
        <f t="array" aca="1" ref="P7" ca="1">IF(
    VLOOKUP(
        $A7,
        _xlfn._xlws.FILTER(
            INDIRECT("'"&amp;P$1&amp;"'!A2:E1000"), (INDIRECT("'"&amp;P$1&amp;"'!B2:B1000")=$B7) * (INDIRECT("'"&amp;P$1&amp;"'!C2:C1000")=$C7)
        ),
        5,
        FALSE
    )=0,
    "",
    VLOOKUP(
        $A7,
        _xlfn._xlws.FILTER(
            INDIRECT("'"&amp;P$1&amp;"'!A2:E1000"), (INDIRECT("'"&amp;P$1&amp;"'!B2:B1000")=$B7) * (INDIRECT("'"&amp;P$1&amp;"'!C2:C1000")=$C7)
        ),
        5,
        FALSE
    )
)</f>
        <v/>
      </c>
      <c r="R7" s="86"/>
      <c r="S7" s="87" t="s">
        <v>42</v>
      </c>
      <c r="T7" s="88" t="s">
        <v>42</v>
      </c>
      <c r="U7" s="86"/>
    </row>
    <row r="8" spans="1:21">
      <c r="A8" s="66" t="s">
        <v>33</v>
      </c>
      <c r="B8" s="55" t="s">
        <v>62</v>
      </c>
      <c r="C8" s="55" t="s">
        <v>55</v>
      </c>
      <c r="D8" s="67"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7"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7"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7"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7"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7"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7" t="str">
        <f t="array" aca="1" ref="J8" ca="1">IF(
    VLOOKUP(
        $A8,
        _xlfn._xlws.FILTER(
            INDIRECT("'"&amp;J$1&amp;"'!A2:E1000"), (INDIRECT("'"&amp;J$1&amp;"'!B2:B1000")=$B8) * (INDIRECT("'"&amp;J$1&amp;"'!C2:C1000")=$C8)
        ),
        5,
        FALSE
    )=0,
    "",
    VLOOKUP(
        $A8,
        _xlfn._xlws.FILTER(
            INDIRECT("'"&amp;J$1&amp;"'!A2:E1000"), (INDIRECT("'"&amp;J$1&amp;"'!B2:B1000")=$B8) * (INDIRECT("'"&amp;J$1&amp;"'!C2:C1000")=$C8)
        ),
        5,
        FALSE
    )
)</f>
        <v/>
      </c>
      <c r="K8" s="67" t="str">
        <f t="array" aca="1" ref="K8" ca="1">IF(
    VLOOKUP(
        $A8,
        _xlfn._xlws.FILTER(
            INDIRECT("'"&amp;K$1&amp;"'!A2:E1000"), (INDIRECT("'"&amp;K$1&amp;"'!B2:B1000")=$B8) * (INDIRECT("'"&amp;K$1&amp;"'!C2:C1000")=$C8)
        ),
        5,
        FALSE
    )=0,
    "",
    VLOOKUP(
        $A8,
        _xlfn._xlws.FILTER(
            INDIRECT("'"&amp;K$1&amp;"'!A2:E1000"), (INDIRECT("'"&amp;K$1&amp;"'!B2:B1000")=$B8) * (INDIRECT("'"&amp;K$1&amp;"'!C2:C1000")=$C8)
        ),
        5,
        FALSE
    )
)</f>
        <v/>
      </c>
      <c r="L8" s="67" t="str">
        <f t="array" aca="1" ref="L8" ca="1">IF(
    VLOOKUP(
        $A8,
        _xlfn._xlws.FILTER(
            INDIRECT("'"&amp;L$1&amp;"'!A2:E1000"), (INDIRECT("'"&amp;L$1&amp;"'!B2:B1000")=$B8) * (INDIRECT("'"&amp;L$1&amp;"'!C2:C1000")=$C8)
        ),
        5,
        FALSE
    )=0,
    "",
    VLOOKUP(
        $A8,
        _xlfn._xlws.FILTER(
            INDIRECT("'"&amp;L$1&amp;"'!A2:E1000"), (INDIRECT("'"&amp;L$1&amp;"'!B2:B1000")=$B8) * (INDIRECT("'"&amp;L$1&amp;"'!C2:C1000")=$C8)
        ),
        5,
        FALSE
    )
)</f>
        <v/>
      </c>
      <c r="M8" s="67" t="str">
        <f t="array" aca="1" ref="M8" ca="1">IF(
    VLOOKUP(
        $A8,
        _xlfn._xlws.FILTER(
            INDIRECT("'"&amp;M$1&amp;"'!A2:E1000"), (INDIRECT("'"&amp;M$1&amp;"'!B2:B1000")=$B8) * (INDIRECT("'"&amp;M$1&amp;"'!C2:C1000")=$C8)
        ),
        5,
        FALSE
    )=0,
    "",
    VLOOKUP(
        $A8,
        _xlfn._xlws.FILTER(
            INDIRECT("'"&amp;M$1&amp;"'!A2:E1000"), (INDIRECT("'"&amp;M$1&amp;"'!B2:B1000")=$B8) * (INDIRECT("'"&amp;M$1&amp;"'!C2:C1000")=$C8)
        ),
        5,
        FALSE
    )
)</f>
        <v/>
      </c>
      <c r="N8" s="67" t="str">
        <f t="array" aca="1" ref="N8" ca="1">IF(
    VLOOKUP(
        $A8,
        _xlfn._xlws.FILTER(
            INDIRECT("'"&amp;N$1&amp;"'!A2:E1000"), (INDIRECT("'"&amp;N$1&amp;"'!B2:B1000")=$B8) * (INDIRECT("'"&amp;N$1&amp;"'!C2:C1000")=$C8)
        ),
        5,
        FALSE
    )=0,
    "",
    VLOOKUP(
        $A8,
        _xlfn._xlws.FILTER(
            INDIRECT("'"&amp;N$1&amp;"'!A2:E1000"), (INDIRECT("'"&amp;N$1&amp;"'!B2:B1000")=$B8) * (INDIRECT("'"&amp;N$1&amp;"'!C2:C1000")=$C8)
        ),
        5,
        FALSE
    )
)</f>
        <v/>
      </c>
      <c r="O8" s="67" t="str">
        <f t="array" aca="1" ref="O8" ca="1">IF(
    VLOOKUP(
        $A8,
        _xlfn._xlws.FILTER(
            INDIRECT("'"&amp;O$1&amp;"'!A2:E1000"), (INDIRECT("'"&amp;O$1&amp;"'!B2:B1000")=$B8) * (INDIRECT("'"&amp;O$1&amp;"'!C2:C1000")=$C8)
        ),
        5,
        FALSE
    )=0,
    "",
    VLOOKUP(
        $A8,
        _xlfn._xlws.FILTER(
            INDIRECT("'"&amp;O$1&amp;"'!A2:E1000"), (INDIRECT("'"&amp;O$1&amp;"'!B2:B1000")=$B8) * (INDIRECT("'"&amp;O$1&amp;"'!C2:C1000")=$C8)
        ),
        5,
        FALSE
    )
)</f>
        <v/>
      </c>
      <c r="P8" s="67" t="str">
        <f t="array" aca="1" ref="P8" ca="1">IF(
    VLOOKUP(
        $A8,
        _xlfn._xlws.FILTER(
            INDIRECT("'"&amp;P$1&amp;"'!A2:E1000"), (INDIRECT("'"&amp;P$1&amp;"'!B2:B1000")=$B8) * (INDIRECT("'"&amp;P$1&amp;"'!C2:C1000")=$C8)
        ),
        5,
        FALSE
    )=0,
    "",
    VLOOKUP(
        $A8,
        _xlfn._xlws.FILTER(
            INDIRECT("'"&amp;P$1&amp;"'!A2:E1000"), (INDIRECT("'"&amp;P$1&amp;"'!B2:B1000")=$B8) * (INDIRECT("'"&amp;P$1&amp;"'!C2:C1000")=$C8)
        ),
        5,
        FALSE
    )
)</f>
        <v/>
      </c>
      <c r="R8" s="89"/>
      <c r="S8" s="90" t="s">
        <v>44</v>
      </c>
      <c r="T8" s="90" t="s">
        <v>44</v>
      </c>
      <c r="U8" s="91"/>
    </row>
    <row r="9" spans="1:21">
      <c r="A9" s="66" t="s">
        <v>33</v>
      </c>
      <c r="B9" s="55" t="s">
        <v>63</v>
      </c>
      <c r="C9" s="55" t="s">
        <v>55</v>
      </c>
      <c r="D9" s="67"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7"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7"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7"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7"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7"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7" t="str">
        <f t="array" aca="1" ref="J9" ca="1">IF(
    VLOOKUP(
        $A9,
        _xlfn._xlws.FILTER(
            INDIRECT("'"&amp;J$1&amp;"'!A2:E1000"), (INDIRECT("'"&amp;J$1&amp;"'!B2:B1000")=$B9) * (INDIRECT("'"&amp;J$1&amp;"'!C2:C1000")=$C9)
        ),
        5,
        FALSE
    )=0,
    "",
    VLOOKUP(
        $A9,
        _xlfn._xlws.FILTER(
            INDIRECT("'"&amp;J$1&amp;"'!A2:E1000"), (INDIRECT("'"&amp;J$1&amp;"'!B2:B1000")=$B9) * (INDIRECT("'"&amp;J$1&amp;"'!C2:C1000")=$C9)
        ),
        5,
        FALSE
    )
)</f>
        <v/>
      </c>
      <c r="K9" s="67" t="str">
        <f t="array" aca="1" ref="K9" ca="1">IF(
    VLOOKUP(
        $A9,
        _xlfn._xlws.FILTER(
            INDIRECT("'"&amp;K$1&amp;"'!A2:E1000"), (INDIRECT("'"&amp;K$1&amp;"'!B2:B1000")=$B9) * (INDIRECT("'"&amp;K$1&amp;"'!C2:C1000")=$C9)
        ),
        5,
        FALSE
    )=0,
    "",
    VLOOKUP(
        $A9,
        _xlfn._xlws.FILTER(
            INDIRECT("'"&amp;K$1&amp;"'!A2:E1000"), (INDIRECT("'"&amp;K$1&amp;"'!B2:B1000")=$B9) * (INDIRECT("'"&amp;K$1&amp;"'!C2:C1000")=$C9)
        ),
        5,
        FALSE
    )
)</f>
        <v/>
      </c>
      <c r="L9" s="67" t="str">
        <f t="array" aca="1" ref="L9" ca="1">IF(
    VLOOKUP(
        $A9,
        _xlfn._xlws.FILTER(
            INDIRECT("'"&amp;L$1&amp;"'!A2:E1000"), (INDIRECT("'"&amp;L$1&amp;"'!B2:B1000")=$B9) * (INDIRECT("'"&amp;L$1&amp;"'!C2:C1000")=$C9)
        ),
        5,
        FALSE
    )=0,
    "",
    VLOOKUP(
        $A9,
        _xlfn._xlws.FILTER(
            INDIRECT("'"&amp;L$1&amp;"'!A2:E1000"), (INDIRECT("'"&amp;L$1&amp;"'!B2:B1000")=$B9) * (INDIRECT("'"&amp;L$1&amp;"'!C2:C1000")=$C9)
        ),
        5,
        FALSE
    )
)</f>
        <v/>
      </c>
      <c r="M9" s="67" t="str">
        <f t="array" aca="1" ref="M9" ca="1">IF(
    VLOOKUP(
        $A9,
        _xlfn._xlws.FILTER(
            INDIRECT("'"&amp;M$1&amp;"'!A2:E1000"), (INDIRECT("'"&amp;M$1&amp;"'!B2:B1000")=$B9) * (INDIRECT("'"&amp;M$1&amp;"'!C2:C1000")=$C9)
        ),
        5,
        FALSE
    )=0,
    "",
    VLOOKUP(
        $A9,
        _xlfn._xlws.FILTER(
            INDIRECT("'"&amp;M$1&amp;"'!A2:E1000"), (INDIRECT("'"&amp;M$1&amp;"'!B2:B1000")=$B9) * (INDIRECT("'"&amp;M$1&amp;"'!C2:C1000")=$C9)
        ),
        5,
        FALSE
    )
)</f>
        <v/>
      </c>
      <c r="N9" s="67" t="str">
        <f t="array" aca="1" ref="N9" ca="1">IF(
    VLOOKUP(
        $A9,
        _xlfn._xlws.FILTER(
            INDIRECT("'"&amp;N$1&amp;"'!A2:E1000"), (INDIRECT("'"&amp;N$1&amp;"'!B2:B1000")=$B9) * (INDIRECT("'"&amp;N$1&amp;"'!C2:C1000")=$C9)
        ),
        5,
        FALSE
    )=0,
    "",
    VLOOKUP(
        $A9,
        _xlfn._xlws.FILTER(
            INDIRECT("'"&amp;N$1&amp;"'!A2:E1000"), (INDIRECT("'"&amp;N$1&amp;"'!B2:B1000")=$B9) * (INDIRECT("'"&amp;N$1&amp;"'!C2:C1000")=$C9)
        ),
        5,
        FALSE
    )
)</f>
        <v/>
      </c>
      <c r="O9" s="67" t="str">
        <f t="array" aca="1" ref="O9" ca="1">IF(
    VLOOKUP(
        $A9,
        _xlfn._xlws.FILTER(
            INDIRECT("'"&amp;O$1&amp;"'!A2:E1000"), (INDIRECT("'"&amp;O$1&amp;"'!B2:B1000")=$B9) * (INDIRECT("'"&amp;O$1&amp;"'!C2:C1000")=$C9)
        ),
        5,
        FALSE
    )=0,
    "",
    VLOOKUP(
        $A9,
        _xlfn._xlws.FILTER(
            INDIRECT("'"&amp;O$1&amp;"'!A2:E1000"), (INDIRECT("'"&amp;O$1&amp;"'!B2:B1000")=$B9) * (INDIRECT("'"&amp;O$1&amp;"'!C2:C1000")=$C9)
        ),
        5,
        FALSE
    )
)</f>
        <v/>
      </c>
      <c r="P9" s="67"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2" t="s">
        <v>25</v>
      </c>
      <c r="B11" s="19" t="s">
        <v>52</v>
      </c>
      <c r="C11" s="19" t="s">
        <v>53</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64</v>
      </c>
      <c r="C12" s="55" t="s">
        <v>55</v>
      </c>
      <c r="D12" s="67"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7"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7"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7"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7"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7"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7"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67"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7"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7"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7"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7"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7"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2" t="s">
        <v>35</v>
      </c>
      <c r="B13" s="55" t="s">
        <v>64</v>
      </c>
      <c r="C13" s="55" t="s">
        <v>65</v>
      </c>
      <c r="D13" s="67"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7"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7"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7"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7"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7"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7"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67"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7"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7"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7"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7"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7"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2" t="s">
        <v>35</v>
      </c>
      <c r="B14" s="55" t="s">
        <v>64</v>
      </c>
      <c r="C14" s="55" t="s">
        <v>66</v>
      </c>
      <c r="D14" s="67"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7"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7"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7"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7"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7"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7"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67"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7"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7"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7"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7"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7"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2" t="s">
        <v>35</v>
      </c>
      <c r="B15" s="55" t="s">
        <v>64</v>
      </c>
      <c r="C15" s="55" t="s">
        <v>67</v>
      </c>
      <c r="D15" s="67"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7"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7"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7"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7"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67"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7"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67"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7"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7"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7"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7"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7"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2" t="s">
        <v>35</v>
      </c>
      <c r="B16" s="55" t="s">
        <v>64</v>
      </c>
      <c r="C16" s="55" t="s">
        <v>68</v>
      </c>
      <c r="D16" s="67"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7"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7"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7"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7"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7"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7"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67"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7"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7"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7"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7"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7"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2" t="s">
        <v>35</v>
      </c>
      <c r="B17" s="55" t="s">
        <v>69</v>
      </c>
      <c r="C17" s="55" t="s">
        <v>55</v>
      </c>
      <c r="D17" s="67"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7"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7"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7"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7"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7"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7"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67"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7"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7"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7"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7"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7"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2" t="s">
        <v>35</v>
      </c>
      <c r="B18" s="55" t="s">
        <v>70</v>
      </c>
      <c r="C18" s="55" t="s">
        <v>55</v>
      </c>
      <c r="D18" s="67"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7"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7"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7"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7"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7"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7"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67"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7"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7"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7"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7"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7"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2" t="s">
        <v>35</v>
      </c>
      <c r="B19" s="55" t="s">
        <v>71</v>
      </c>
      <c r="C19" s="55" t="s">
        <v>55</v>
      </c>
      <c r="D19" s="67"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7"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7"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7"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7"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7"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7"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67"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7"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7"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7"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7"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7"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2" t="s">
        <v>35</v>
      </c>
      <c r="B20" s="55" t="s">
        <v>72</v>
      </c>
      <c r="C20" s="55" t="s">
        <v>55</v>
      </c>
      <c r="D20" s="67"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7"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7"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7"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7"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7"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v>
      </c>
      <c r="J20" s="67"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67"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7"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7"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7"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7"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7"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2" t="s">
        <v>35</v>
      </c>
      <c r="B21" s="55" t="s">
        <v>72</v>
      </c>
      <c r="C21" s="55" t="s">
        <v>65</v>
      </c>
      <c r="D21" s="67"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7"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7"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7"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7"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7"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v>
      </c>
      <c r="J21" s="67"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67"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7"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7"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7"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7"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7"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2" t="s">
        <v>35</v>
      </c>
      <c r="B22" s="55" t="s">
        <v>73</v>
      </c>
      <c r="C22" s="55" t="s">
        <v>55</v>
      </c>
      <c r="D22" s="67"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7"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7"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7"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7"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7"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7"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67"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7"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7"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7"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7"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7"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2" t="s">
        <v>35</v>
      </c>
      <c r="B23" s="55" t="s">
        <v>74</v>
      </c>
      <c r="C23" s="55" t="s">
        <v>55</v>
      </c>
      <c r="D23" s="67"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7"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7"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7"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7"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7"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7" t="str">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67"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7"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7"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7"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7"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7"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2" t="s">
        <v>35</v>
      </c>
      <c r="B24" s="55" t="s">
        <v>75</v>
      </c>
      <c r="C24" s="55" t="s">
        <v>55</v>
      </c>
      <c r="D24" s="67"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7"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7"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7"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7"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7"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7"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67"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7"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7"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7"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7"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7"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3" t="s">
        <v>25</v>
      </c>
      <c r="B26" s="19" t="s">
        <v>52</v>
      </c>
      <c r="C26" s="19" t="s">
        <v>53</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94" t="s">
        <v>26</v>
      </c>
      <c r="B27" s="55" t="s">
        <v>76</v>
      </c>
      <c r="C27" s="55" t="s">
        <v>55</v>
      </c>
      <c r="D27" s="67"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7"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7"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7"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7"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7"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7"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67"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7"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7"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7"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7"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7"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5" t="s">
        <v>26</v>
      </c>
      <c r="B28" s="55" t="s">
        <v>77</v>
      </c>
      <c r="C28" s="55" t="s">
        <v>55</v>
      </c>
      <c r="D28" s="67"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7"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7"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7"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7"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7"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7"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67"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7"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7"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7"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7"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7"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5" t="s">
        <v>26</v>
      </c>
      <c r="B29" s="55" t="s">
        <v>78</v>
      </c>
      <c r="C29" s="55" t="s">
        <v>55</v>
      </c>
      <c r="D29" s="67"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7"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7"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7"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7"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7"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7"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67"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7"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7"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7"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7"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7"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5" t="s">
        <v>26</v>
      </c>
      <c r="B30" s="55" t="s">
        <v>26</v>
      </c>
      <c r="C30" s="55" t="s">
        <v>55</v>
      </c>
      <c r="D30" s="67"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7"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7"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7"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7"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7"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7"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67"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7"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7"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7"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7"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7"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5" t="s">
        <v>26</v>
      </c>
      <c r="B31" s="55" t="s">
        <v>26</v>
      </c>
      <c r="C31" s="55" t="s">
        <v>65</v>
      </c>
      <c r="D31" s="67"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7"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7"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7"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7"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7"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7"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67"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7"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7"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7"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7"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7"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5" t="s">
        <v>26</v>
      </c>
      <c r="B32" s="55" t="s">
        <v>26</v>
      </c>
      <c r="C32" s="55" t="s">
        <v>66</v>
      </c>
      <c r="D32" s="67"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7"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7"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7"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7"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7"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7"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67"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7"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7"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7"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7"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7"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5" t="s">
        <v>26</v>
      </c>
      <c r="B33" s="55" t="s">
        <v>79</v>
      </c>
      <c r="C33" s="55" t="s">
        <v>55</v>
      </c>
      <c r="D33" s="67"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7"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7"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7"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7"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7"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7"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67"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7"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7"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7"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7"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7"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5" t="s">
        <v>26</v>
      </c>
      <c r="B34" s="55" t="s">
        <v>80</v>
      </c>
      <c r="C34" s="55" t="s">
        <v>55</v>
      </c>
      <c r="D34" s="67"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7"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7"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7"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7"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7"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7"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67"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7"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7"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7"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7"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7"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5" t="s">
        <v>26</v>
      </c>
      <c r="B35" s="55" t="s">
        <v>81</v>
      </c>
      <c r="C35" s="55" t="s">
        <v>55</v>
      </c>
      <c r="D35" s="67"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7"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7"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67"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7"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7"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67"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67"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7"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7"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7"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7"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7"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5" t="s">
        <v>25</v>
      </c>
      <c r="B37" s="19" t="s">
        <v>52</v>
      </c>
      <c r="C37" s="19" t="s">
        <v>53</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82</v>
      </c>
      <c r="C38" s="55" t="s">
        <v>55</v>
      </c>
      <c r="D38" s="67"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7"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7"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7"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7"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7"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67"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67"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7"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7"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7"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7"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7"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9" t="s">
        <v>38</v>
      </c>
      <c r="B39" s="55" t="s">
        <v>83</v>
      </c>
      <c r="C39" s="55" t="s">
        <v>55</v>
      </c>
      <c r="D39" s="67"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7"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7"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7"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7"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7"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7"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67"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7"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7"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7"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7"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7"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9" t="s">
        <v>38</v>
      </c>
      <c r="B40" s="55" t="s">
        <v>84</v>
      </c>
      <c r="C40" s="55" t="s">
        <v>55</v>
      </c>
      <c r="D40" s="67"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7"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7"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7"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7"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7"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7"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67"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7"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7"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7"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7"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7"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6" t="s">
        <v>25</v>
      </c>
      <c r="B42" s="19" t="s">
        <v>52</v>
      </c>
      <c r="C42" s="19" t="s">
        <v>53</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85</v>
      </c>
      <c r="C43" s="55" t="s">
        <v>55</v>
      </c>
      <c r="D43" s="67"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7"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7"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7"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7"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7"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7"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67"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7"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7"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7"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7"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7"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7" t="s">
        <v>40</v>
      </c>
      <c r="B44" s="55" t="s">
        <v>86</v>
      </c>
      <c r="C44" s="55" t="s">
        <v>55</v>
      </c>
      <c r="D44" s="67"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7"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7"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7"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7"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7"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7"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67"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7"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7"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7"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7"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7"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3" t="s">
        <v>40</v>
      </c>
      <c r="B45" s="55" t="s">
        <v>87</v>
      </c>
      <c r="C45" s="55" t="s">
        <v>55</v>
      </c>
      <c r="D45" s="67"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7"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7"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7"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7"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7"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7"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7"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7"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7"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7"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7"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7"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3" t="s">
        <v>40</v>
      </c>
      <c r="B46" s="55" t="s">
        <v>88</v>
      </c>
      <c r="C46" s="55" t="s">
        <v>55</v>
      </c>
      <c r="D46" s="67"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7"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7"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7"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7"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7"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7"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67"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7"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7"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7"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7"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7"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3" t="s">
        <v>40</v>
      </c>
      <c r="B47" s="55" t="s">
        <v>89</v>
      </c>
      <c r="C47" s="55" t="s">
        <v>55</v>
      </c>
      <c r="D47" s="67"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7"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7"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7"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7"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7"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7"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67"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7"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7"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7"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7"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7"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3" t="s">
        <v>40</v>
      </c>
      <c r="B48" s="55" t="s">
        <v>90</v>
      </c>
      <c r="C48" s="55" t="s">
        <v>55</v>
      </c>
      <c r="D48" s="67"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7"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7"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7"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7"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7"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7"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67"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67"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7"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7"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7"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7"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3" t="s">
        <v>40</v>
      </c>
      <c r="B49" s="55" t="s">
        <v>91</v>
      </c>
      <c r="C49" s="55" t="s">
        <v>55</v>
      </c>
      <c r="D49" s="67"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7"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7"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7"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7"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7"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7"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67"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7"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7"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7"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7"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7"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3" t="s">
        <v>40</v>
      </c>
      <c r="B50" s="55" t="s">
        <v>92</v>
      </c>
      <c r="C50" s="55" t="s">
        <v>55</v>
      </c>
      <c r="D50" s="67"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7"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7"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7"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7"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7"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7"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67"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7"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7"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7"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7"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7"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8" t="s">
        <v>25</v>
      </c>
      <c r="B52" s="19" t="s">
        <v>52</v>
      </c>
      <c r="C52" s="19" t="s">
        <v>53</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99" t="s">
        <v>42</v>
      </c>
      <c r="B53" s="55" t="s">
        <v>93</v>
      </c>
      <c r="C53" s="55" t="s">
        <v>55</v>
      </c>
      <c r="D53" s="67"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7"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7"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7"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67"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67"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67"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67"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7"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7"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7"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7"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7"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7" t="s">
        <v>42</v>
      </c>
      <c r="B54" s="55" t="s">
        <v>94</v>
      </c>
      <c r="C54" s="55" t="s">
        <v>55</v>
      </c>
      <c r="D54" s="67"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7"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7"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7"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7"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7"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7"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67"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7"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7"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7"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7"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7"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7" t="s">
        <v>42</v>
      </c>
      <c r="B55" s="55" t="s">
        <v>95</v>
      </c>
      <c r="C55" s="55" t="s">
        <v>55</v>
      </c>
      <c r="D55" s="67"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7"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7"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7"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7"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67"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7"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67"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7"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7"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7"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7"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7"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7" t="s">
        <v>42</v>
      </c>
      <c r="B56" s="55" t="s">
        <v>96</v>
      </c>
      <c r="C56" s="55" t="s">
        <v>55</v>
      </c>
      <c r="D56" s="67"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7"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7"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7"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7"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7"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7"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67"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7"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7"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7"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7"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7"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7" t="s">
        <v>42</v>
      </c>
      <c r="B57" s="55" t="s">
        <v>97</v>
      </c>
      <c r="C57" s="55" t="s">
        <v>55</v>
      </c>
      <c r="D57" s="67"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7"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7"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7"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7"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7"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7"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67"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7"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7"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7"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7"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7"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7" t="s">
        <v>42</v>
      </c>
      <c r="B58" s="55" t="s">
        <v>98</v>
      </c>
      <c r="C58" s="55" t="s">
        <v>55</v>
      </c>
      <c r="D58" s="67"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7"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7"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7"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7"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7"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7"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67"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7"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7"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7"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7"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7"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7" t="s">
        <v>42</v>
      </c>
      <c r="B59" s="55" t="s">
        <v>99</v>
      </c>
      <c r="C59" s="55" t="s">
        <v>55</v>
      </c>
      <c r="D59" s="67"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7"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7"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7"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7"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7"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7"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67"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7"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7"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7"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7"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7"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7" t="s">
        <v>42</v>
      </c>
      <c r="B60" s="55" t="s">
        <v>100</v>
      </c>
      <c r="C60" s="55" t="s">
        <v>55</v>
      </c>
      <c r="D60" s="67"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67"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7"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7"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7"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7"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7"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67"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7"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7"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7"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7"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7"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100" t="s">
        <v>25</v>
      </c>
      <c r="B62" s="19" t="s">
        <v>52</v>
      </c>
      <c r="C62" s="19" t="s">
        <v>53</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44</v>
      </c>
      <c r="B63" s="55" t="s">
        <v>101</v>
      </c>
      <c r="C63" s="55" t="s">
        <v>55</v>
      </c>
      <c r="D63" s="67"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67"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67"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67"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67"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67"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67"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67"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7"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7"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7"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7"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7"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80" t="s">
        <v>44</v>
      </c>
      <c r="B64" s="55" t="s">
        <v>102</v>
      </c>
      <c r="C64" s="55" t="s">
        <v>55</v>
      </c>
      <c r="D64" s="67"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7"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7"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7"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7"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7"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7"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67"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7"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7"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7"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7"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7"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80" t="s">
        <v>44</v>
      </c>
      <c r="B65" s="55" t="s">
        <v>103</v>
      </c>
      <c r="C65" s="55" t="s">
        <v>55</v>
      </c>
      <c r="D65" s="67"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7"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7"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7"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7"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7"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7"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67"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7"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7"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7"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7"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7"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80" t="s">
        <v>44</v>
      </c>
      <c r="B66" s="55" t="s">
        <v>104</v>
      </c>
      <c r="C66" s="55" t="s">
        <v>55</v>
      </c>
      <c r="D66" s="67"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7"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7"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7"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7"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7"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7"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7"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7"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7"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7"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7"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7"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80" t="s">
        <v>44</v>
      </c>
      <c r="B67" s="55" t="s">
        <v>105</v>
      </c>
      <c r="C67" s="55" t="s">
        <v>55</v>
      </c>
      <c r="D67" s="67"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7"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7"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7"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7"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7"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7"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67"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7"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7"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7"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7"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7"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80" t="s">
        <v>44</v>
      </c>
      <c r="B68" s="55" t="s">
        <v>106</v>
      </c>
      <c r="C68" s="55" t="s">
        <v>55</v>
      </c>
      <c r="D68" s="67"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7"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7"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7"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7"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7"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7"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67"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7"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7"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7"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7"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7"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80" t="s">
        <v>44</v>
      </c>
      <c r="B69" s="55" t="s">
        <v>107</v>
      </c>
      <c r="C69" s="55" t="s">
        <v>55</v>
      </c>
      <c r="D69" s="67"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7"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7"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7"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7"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7"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7"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67"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7"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7"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7"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7"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7"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80" t="s">
        <v>44</v>
      </c>
      <c r="B70" s="55" t="s">
        <v>108</v>
      </c>
      <c r="C70" s="55" t="s">
        <v>55</v>
      </c>
      <c r="D70" s="67"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67"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67"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67"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67"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67"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67"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67"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7"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7"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7"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7"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7"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4" t="s">
        <v>25</v>
      </c>
      <c r="B1" s="19" t="s">
        <v>52</v>
      </c>
      <c r="C1" s="19" t="s">
        <v>53</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54</v>
      </c>
      <c r="C2" s="55" t="s">
        <v>55</v>
      </c>
      <c r="D2" s="55"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55"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55"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55"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55"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55"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5" t="str">
        <f t="array" aca="1" ref="J2" ca="1">IF(
    VLOOKUP(
        $A2,
        _xlfn._xlws.FILTER(
            INDIRECT("'"&amp;J$1&amp;"'!A2:G1000"), (INDIRECT("'"&amp;J$1&amp;"'!B2:B1000")=$B2) * (INDIRECT("'"&amp;J$1&amp;"'!C2:C1000")=$C2)
        ),
        5,
        FALSE
    )="",
    "",
    VLOOKUP(
        $A2,
        _xlfn._xlws.FILTER(
            INDIRECT("'"&amp;J$1&amp;"'!A2:G1000"), (INDIRECT("'"&amp;J$1&amp;"'!B2:B1000")=$B2) * (INDIRECT("'"&amp;J$1&amp;"'!C2:C1000")=$C2)
        ),
        7,
        FALSE
    )
)</f>
        <v/>
      </c>
      <c r="K2" s="55" t="str">
        <f t="array" aca="1" ref="K2" ca="1">IF(
    VLOOKUP(
        $A2,
        _xlfn._xlws.FILTER(
            INDIRECT("'"&amp;K$1&amp;"'!A2:G1000"), (INDIRECT("'"&amp;K$1&amp;"'!B2:B1000")=$B2) * (INDIRECT("'"&amp;K$1&amp;"'!C2:C1000")=$C2)
        ),
        5,
        FALSE
    )="",
    "",
    VLOOKUP(
        $A2,
        _xlfn._xlws.FILTER(
            INDIRECT("'"&amp;K$1&amp;"'!A2:G1000"), (INDIRECT("'"&amp;K$1&amp;"'!B2:B1000")=$B2) * (INDIRECT("'"&amp;K$1&amp;"'!C2:C1000")=$C2)
        ),
        7,
        FALSE
    )
)</f>
        <v/>
      </c>
      <c r="L2" s="55" t="str">
        <f t="array" aca="1" ref="L2" ca="1">IF(
    VLOOKUP(
        $A2,
        _xlfn._xlws.FILTER(
            INDIRECT("'"&amp;L$1&amp;"'!A2:G1000"), (INDIRECT("'"&amp;L$1&amp;"'!B2:B1000")=$B2) * (INDIRECT("'"&amp;L$1&amp;"'!C2:C1000")=$C2)
        ),
        5,
        FALSE
    )="",
    "",
    VLOOKUP(
        $A2,
        _xlfn._xlws.FILTER(
            INDIRECT("'"&amp;L$1&amp;"'!A2:G1000"), (INDIRECT("'"&amp;L$1&amp;"'!B2:B1000")=$B2) * (INDIRECT("'"&amp;L$1&amp;"'!C2:C1000")=$C2)
        ),
        7,
        FALSE
    )
)</f>
        <v/>
      </c>
      <c r="M2" s="55" t="str">
        <f t="array" aca="1" ref="M2" ca="1">IF(
    VLOOKUP(
        $A2,
        _xlfn._xlws.FILTER(
            INDIRECT("'"&amp;M$1&amp;"'!A2:G1000"), (INDIRECT("'"&amp;M$1&amp;"'!B2:B1000")=$B2) * (INDIRECT("'"&amp;M$1&amp;"'!C2:C1000")=$C2)
        ),
        5,
        FALSE
    )="",
    "",
    VLOOKUP(
        $A2,
        _xlfn._xlws.FILTER(
            INDIRECT("'"&amp;M$1&amp;"'!A2:G1000"), (INDIRECT("'"&amp;M$1&amp;"'!B2:B1000")=$B2) * (INDIRECT("'"&amp;M$1&amp;"'!C2:C1000")=$C2)
        ),
        7,
        FALSE
    )
)</f>
        <v/>
      </c>
      <c r="N2" s="55" t="str">
        <f t="array" aca="1" ref="N2" ca="1">IF(
    VLOOKUP(
        $A2,
        _xlfn._xlws.FILTER(
            INDIRECT("'"&amp;N$1&amp;"'!A2:G1000"), (INDIRECT("'"&amp;N$1&amp;"'!B2:B1000")=$B2) * (INDIRECT("'"&amp;N$1&amp;"'!C2:C1000")=$C2)
        ),
        5,
        FALSE
    )="",
    "",
    VLOOKUP(
        $A2,
        _xlfn._xlws.FILTER(
            INDIRECT("'"&amp;N$1&amp;"'!A2:G1000"), (INDIRECT("'"&amp;N$1&amp;"'!B2:B1000")=$B2) * (INDIRECT("'"&amp;N$1&amp;"'!C2:C1000")=$C2)
        ),
        7,
        FALSE
    )
)</f>
        <v/>
      </c>
      <c r="O2" s="55" t="str">
        <f t="array" aca="1" ref="O2" ca="1">IF(
    VLOOKUP(
        $A2,
        _xlfn._xlws.FILTER(
            INDIRECT("'"&amp;O$1&amp;"'!A2:G1000"), (INDIRECT("'"&amp;O$1&amp;"'!B2:B1000")=$B2) * (INDIRECT("'"&amp;O$1&amp;"'!C2:C1000")=$C2)
        ),
        5,
        FALSE
    )="",
    "",
    VLOOKUP(
        $A2,
        _xlfn._xlws.FILTER(
            INDIRECT("'"&amp;O$1&amp;"'!A2:G1000"), (INDIRECT("'"&amp;O$1&amp;"'!B2:B1000")=$B2) * (INDIRECT("'"&amp;O$1&amp;"'!C2:C1000")=$C2)
        ),
        7,
        FALSE
    )
)</f>
        <v/>
      </c>
      <c r="P2" s="55" t="str">
        <f t="array" aca="1" ref="P2" ca="1">IF(
    VLOOKUP(
        $A2,
        _xlfn._xlws.FILTER(
            INDIRECT("'"&amp;P$1&amp;"'!A2:G1000"), (INDIRECT("'"&amp;P$1&amp;"'!B2:B1000")=$B2) * (INDIRECT("'"&amp;P$1&amp;"'!C2:C1000")=$C2)
        ),
        5,
        FALSE
    )="",
    "",
    VLOOKUP(
        $A2,
        _xlfn._xlws.FILTER(
            INDIRECT("'"&amp;P$1&amp;"'!A2:G1000"), (INDIRECT("'"&amp;P$1&amp;"'!B2:B1000")=$B2) * (INDIRECT("'"&amp;P$1&amp;"'!C2:C1000")=$C2)
        ),
        7,
        FALSE
    )
)</f>
        <v/>
      </c>
      <c r="R2" s="68"/>
      <c r="S2" s="66" t="s">
        <v>56</v>
      </c>
      <c r="T2" s="69" t="s">
        <v>33</v>
      </c>
      <c r="U2" s="70"/>
    </row>
    <row r="3" spans="1:21">
      <c r="A3" s="66" t="s">
        <v>33</v>
      </c>
      <c r="B3" s="55" t="s">
        <v>57</v>
      </c>
      <c r="C3" s="55" t="s">
        <v>55</v>
      </c>
      <c r="D3" s="55"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5"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5"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5"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5"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5"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55" t="str">
        <f t="array" aca="1" ref="J3" ca="1">IF(
    VLOOKUP(
        $A3,
        _xlfn._xlws.FILTER(
            INDIRECT("'"&amp;J$1&amp;"'!A2:G1000"), (INDIRECT("'"&amp;J$1&amp;"'!B2:B1000")=$B3) * (INDIRECT("'"&amp;J$1&amp;"'!C2:C1000")=$C3)
        ),
        5,
        FALSE
    )="",
    "",
    VLOOKUP(
        $A3,
        _xlfn._xlws.FILTER(
            INDIRECT("'"&amp;J$1&amp;"'!A2:G1000"), (INDIRECT("'"&amp;J$1&amp;"'!B2:B1000")=$B3) * (INDIRECT("'"&amp;J$1&amp;"'!C2:C1000")=$C3)
        ),
        7,
        FALSE
    )
)</f>
        <v/>
      </c>
      <c r="K3" s="55" t="str">
        <f t="array" aca="1" ref="K3" ca="1">IF(
    VLOOKUP(
        $A3,
        _xlfn._xlws.FILTER(
            INDIRECT("'"&amp;K$1&amp;"'!A2:G1000"), (INDIRECT("'"&amp;K$1&amp;"'!B2:B1000")=$B3) * (INDIRECT("'"&amp;K$1&amp;"'!C2:C1000")=$C3)
        ),
        5,
        FALSE
    )="",
    "",
    VLOOKUP(
        $A3,
        _xlfn._xlws.FILTER(
            INDIRECT("'"&amp;K$1&amp;"'!A2:G1000"), (INDIRECT("'"&amp;K$1&amp;"'!B2:B1000")=$B3) * (INDIRECT("'"&amp;K$1&amp;"'!C2:C1000")=$C3)
        ),
        7,
        FALSE
    )
)</f>
        <v/>
      </c>
      <c r="L3" s="55" t="str">
        <f t="array" aca="1" ref="L3" ca="1">IF(
    VLOOKUP(
        $A3,
        _xlfn._xlws.FILTER(
            INDIRECT("'"&amp;L$1&amp;"'!A2:G1000"), (INDIRECT("'"&amp;L$1&amp;"'!B2:B1000")=$B3) * (INDIRECT("'"&amp;L$1&amp;"'!C2:C1000")=$C3)
        ),
        5,
        FALSE
    )="",
    "",
    VLOOKUP(
        $A3,
        _xlfn._xlws.FILTER(
            INDIRECT("'"&amp;L$1&amp;"'!A2:G1000"), (INDIRECT("'"&amp;L$1&amp;"'!B2:B1000")=$B3) * (INDIRECT("'"&amp;L$1&amp;"'!C2:C1000")=$C3)
        ),
        7,
        FALSE
    )
)</f>
        <v/>
      </c>
      <c r="M3" s="55" t="str">
        <f t="array" aca="1" ref="M3" ca="1">IF(
    VLOOKUP(
        $A3,
        _xlfn._xlws.FILTER(
            INDIRECT("'"&amp;M$1&amp;"'!A2:G1000"), (INDIRECT("'"&amp;M$1&amp;"'!B2:B1000")=$B3) * (INDIRECT("'"&amp;M$1&amp;"'!C2:C1000")=$C3)
        ),
        5,
        FALSE
    )="",
    "",
    VLOOKUP(
        $A3,
        _xlfn._xlws.FILTER(
            INDIRECT("'"&amp;M$1&amp;"'!A2:G1000"), (INDIRECT("'"&amp;M$1&amp;"'!B2:B1000")=$B3) * (INDIRECT("'"&amp;M$1&amp;"'!C2:C1000")=$C3)
        ),
        7,
        FALSE
    )
)</f>
        <v/>
      </c>
      <c r="N3" s="55" t="str">
        <f t="array" aca="1" ref="N3" ca="1">IF(
    VLOOKUP(
        $A3,
        _xlfn._xlws.FILTER(
            INDIRECT("'"&amp;N$1&amp;"'!A2:G1000"), (INDIRECT("'"&amp;N$1&amp;"'!B2:B1000")=$B3) * (INDIRECT("'"&amp;N$1&amp;"'!C2:C1000")=$C3)
        ),
        5,
        FALSE
    )="",
    "",
    VLOOKUP(
        $A3,
        _xlfn._xlws.FILTER(
            INDIRECT("'"&amp;N$1&amp;"'!A2:G1000"), (INDIRECT("'"&amp;N$1&amp;"'!B2:B1000")=$B3) * (INDIRECT("'"&amp;N$1&amp;"'!C2:C1000")=$C3)
        ),
        7,
        FALSE
    )
)</f>
        <v/>
      </c>
      <c r="O3" s="55" t="str">
        <f t="array" aca="1" ref="O3" ca="1">IF(
    VLOOKUP(
        $A3,
        _xlfn._xlws.FILTER(
            INDIRECT("'"&amp;O$1&amp;"'!A2:G1000"), (INDIRECT("'"&amp;O$1&amp;"'!B2:B1000")=$B3) * (INDIRECT("'"&amp;O$1&amp;"'!C2:C1000")=$C3)
        ),
        5,
        FALSE
    )="",
    "",
    VLOOKUP(
        $A3,
        _xlfn._xlws.FILTER(
            INDIRECT("'"&amp;O$1&amp;"'!A2:G1000"), (INDIRECT("'"&amp;O$1&amp;"'!B2:B1000")=$B3) * (INDIRECT("'"&amp;O$1&amp;"'!C2:C1000")=$C3)
        ),
        7,
        FALSE
    )
)</f>
        <v/>
      </c>
      <c r="P3" s="55" t="str">
        <f t="array" aca="1" ref="P3" ca="1">IF(
    VLOOKUP(
        $A3,
        _xlfn._xlws.FILTER(
            INDIRECT("'"&amp;P$1&amp;"'!A2:G1000"), (INDIRECT("'"&amp;P$1&amp;"'!B2:B1000")=$B3) * (INDIRECT("'"&amp;P$1&amp;"'!C2:C1000")=$C3)
        ),
        5,
        FALSE
    )="",
    "",
    VLOOKUP(
        $A3,
        _xlfn._xlws.FILTER(
            INDIRECT("'"&amp;P$1&amp;"'!A2:G1000"), (INDIRECT("'"&amp;P$1&amp;"'!B2:B1000")=$B3) * (INDIRECT("'"&amp;P$1&amp;"'!C2:C1000")=$C3)
        ),
        7,
        FALSE
    )
)</f>
        <v/>
      </c>
      <c r="R3" s="71"/>
      <c r="S3" s="72" t="s">
        <v>35</v>
      </c>
      <c r="T3" s="73" t="s">
        <v>35</v>
      </c>
      <c r="U3" s="71"/>
    </row>
    <row r="4" spans="1:21">
      <c r="A4" s="66" t="s">
        <v>33</v>
      </c>
      <c r="B4" s="55" t="s">
        <v>58</v>
      </c>
      <c r="C4" s="55" t="s">
        <v>55</v>
      </c>
      <c r="D4" s="55"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5"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5"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5"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5"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5"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55" t="str">
        <f t="array" aca="1" ref="J4" ca="1">IF(
    VLOOKUP(
        $A4,
        _xlfn._xlws.FILTER(
            INDIRECT("'"&amp;J$1&amp;"'!A2:G1000"), (INDIRECT("'"&amp;J$1&amp;"'!B2:B1000")=$B4) * (INDIRECT("'"&amp;J$1&amp;"'!C2:C1000")=$C4)
        ),
        5,
        FALSE
    )="",
    "",
    VLOOKUP(
        $A4,
        _xlfn._xlws.FILTER(
            INDIRECT("'"&amp;J$1&amp;"'!A2:G1000"), (INDIRECT("'"&amp;J$1&amp;"'!B2:B1000")=$B4) * (INDIRECT("'"&amp;J$1&amp;"'!C2:C1000")=$C4)
        ),
        7,
        FALSE
    )
)</f>
        <v/>
      </c>
      <c r="K4" s="55" t="str">
        <f t="array" aca="1" ref="K4" ca="1">IF(
    VLOOKUP(
        $A4,
        _xlfn._xlws.FILTER(
            INDIRECT("'"&amp;K$1&amp;"'!A2:G1000"), (INDIRECT("'"&amp;K$1&amp;"'!B2:B1000")=$B4) * (INDIRECT("'"&amp;K$1&amp;"'!C2:C1000")=$C4)
        ),
        5,
        FALSE
    )="",
    "",
    VLOOKUP(
        $A4,
        _xlfn._xlws.FILTER(
            INDIRECT("'"&amp;K$1&amp;"'!A2:G1000"), (INDIRECT("'"&amp;K$1&amp;"'!B2:B1000")=$B4) * (INDIRECT("'"&amp;K$1&amp;"'!C2:C1000")=$C4)
        ),
        7,
        FALSE
    )
)</f>
        <v/>
      </c>
      <c r="L4" s="55" t="str">
        <f t="array" aca="1" ref="L4" ca="1">IF(
    VLOOKUP(
        $A4,
        _xlfn._xlws.FILTER(
            INDIRECT("'"&amp;L$1&amp;"'!A2:G1000"), (INDIRECT("'"&amp;L$1&amp;"'!B2:B1000")=$B4) * (INDIRECT("'"&amp;L$1&amp;"'!C2:C1000")=$C4)
        ),
        5,
        FALSE
    )="",
    "",
    VLOOKUP(
        $A4,
        _xlfn._xlws.FILTER(
            INDIRECT("'"&amp;L$1&amp;"'!A2:G1000"), (INDIRECT("'"&amp;L$1&amp;"'!B2:B1000")=$B4) * (INDIRECT("'"&amp;L$1&amp;"'!C2:C1000")=$C4)
        ),
        7,
        FALSE
    )
)</f>
        <v/>
      </c>
      <c r="M4" s="55" t="str">
        <f t="array" aca="1" ref="M4" ca="1">IF(
    VLOOKUP(
        $A4,
        _xlfn._xlws.FILTER(
            INDIRECT("'"&amp;M$1&amp;"'!A2:G1000"), (INDIRECT("'"&amp;M$1&amp;"'!B2:B1000")=$B4) * (INDIRECT("'"&amp;M$1&amp;"'!C2:C1000")=$C4)
        ),
        5,
        FALSE
    )="",
    "",
    VLOOKUP(
        $A4,
        _xlfn._xlws.FILTER(
            INDIRECT("'"&amp;M$1&amp;"'!A2:G1000"), (INDIRECT("'"&amp;M$1&amp;"'!B2:B1000")=$B4) * (INDIRECT("'"&amp;M$1&amp;"'!C2:C1000")=$C4)
        ),
        7,
        FALSE
    )
)</f>
        <v/>
      </c>
      <c r="N4" s="55" t="str">
        <f t="array" aca="1" ref="N4" ca="1">IF(
    VLOOKUP(
        $A4,
        _xlfn._xlws.FILTER(
            INDIRECT("'"&amp;N$1&amp;"'!A2:G1000"), (INDIRECT("'"&amp;N$1&amp;"'!B2:B1000")=$B4) * (INDIRECT("'"&amp;N$1&amp;"'!C2:C1000")=$C4)
        ),
        5,
        FALSE
    )="",
    "",
    VLOOKUP(
        $A4,
        _xlfn._xlws.FILTER(
            INDIRECT("'"&amp;N$1&amp;"'!A2:G1000"), (INDIRECT("'"&amp;N$1&amp;"'!B2:B1000")=$B4) * (INDIRECT("'"&amp;N$1&amp;"'!C2:C1000")=$C4)
        ),
        7,
        FALSE
    )
)</f>
        <v/>
      </c>
      <c r="O4" s="55" t="str">
        <f t="array" aca="1" ref="O4" ca="1">IF(
    VLOOKUP(
        $A4,
        _xlfn._xlws.FILTER(
            INDIRECT("'"&amp;O$1&amp;"'!A2:G1000"), (INDIRECT("'"&amp;O$1&amp;"'!B2:B1000")=$B4) * (INDIRECT("'"&amp;O$1&amp;"'!C2:C1000")=$C4)
        ),
        5,
        FALSE
    )="",
    "",
    VLOOKUP(
        $A4,
        _xlfn._xlws.FILTER(
            INDIRECT("'"&amp;O$1&amp;"'!A2:G1000"), (INDIRECT("'"&amp;O$1&amp;"'!B2:B1000")=$B4) * (INDIRECT("'"&amp;O$1&amp;"'!C2:C1000")=$C4)
        ),
        7,
        FALSE
    )
)</f>
        <v/>
      </c>
      <c r="P4" s="55" t="str">
        <f t="array" aca="1" ref="P4" ca="1">IF(
    VLOOKUP(
        $A4,
        _xlfn._xlws.FILTER(
            INDIRECT("'"&amp;P$1&amp;"'!A2:G1000"), (INDIRECT("'"&amp;P$1&amp;"'!B2:B1000")=$B4) * (INDIRECT("'"&amp;P$1&amp;"'!C2:C1000")=$C4)
        ),
        5,
        FALSE
    )="",
    "",
    VLOOKUP(
        $A4,
        _xlfn._xlws.FILTER(
            INDIRECT("'"&amp;P$1&amp;"'!A2:G1000"), (INDIRECT("'"&amp;P$1&amp;"'!B2:B1000")=$B4) * (INDIRECT("'"&amp;P$1&amp;"'!C2:C1000")=$C4)
        ),
        7,
        FALSE
    )
)</f>
        <v/>
      </c>
      <c r="R4" s="74"/>
      <c r="S4" s="75" t="s">
        <v>26</v>
      </c>
      <c r="T4" s="76" t="s">
        <v>26</v>
      </c>
      <c r="U4" s="77"/>
    </row>
    <row r="5" spans="1:21">
      <c r="A5" s="66" t="s">
        <v>33</v>
      </c>
      <c r="B5" s="55" t="s">
        <v>59</v>
      </c>
      <c r="C5" s="55" t="s">
        <v>55</v>
      </c>
      <c r="D5" s="55"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5"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5"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5"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5"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5"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55" t="str">
        <f t="array" aca="1" ref="J5" ca="1">IF(
    VLOOKUP(
        $A5,
        _xlfn._xlws.FILTER(
            INDIRECT("'"&amp;J$1&amp;"'!A2:G1000"), (INDIRECT("'"&amp;J$1&amp;"'!B2:B1000")=$B5) * (INDIRECT("'"&amp;J$1&amp;"'!C2:C1000")=$C5)
        ),
        5,
        FALSE
    )="",
    "",
    VLOOKUP(
        $A5,
        _xlfn._xlws.FILTER(
            INDIRECT("'"&amp;J$1&amp;"'!A2:G1000"), (INDIRECT("'"&amp;J$1&amp;"'!B2:B1000")=$B5) * (INDIRECT("'"&amp;J$1&amp;"'!C2:C1000")=$C5)
        ),
        7,
        FALSE
    )
)</f>
        <v/>
      </c>
      <c r="K5" s="55" t="str">
        <f t="array" aca="1" ref="K5" ca="1">IF(
    VLOOKUP(
        $A5,
        _xlfn._xlws.FILTER(
            INDIRECT("'"&amp;K$1&amp;"'!A2:G1000"), (INDIRECT("'"&amp;K$1&amp;"'!B2:B1000")=$B5) * (INDIRECT("'"&amp;K$1&amp;"'!C2:C1000")=$C5)
        ),
        5,
        FALSE
    )="",
    "",
    VLOOKUP(
        $A5,
        _xlfn._xlws.FILTER(
            INDIRECT("'"&amp;K$1&amp;"'!A2:G1000"), (INDIRECT("'"&amp;K$1&amp;"'!B2:B1000")=$B5) * (INDIRECT("'"&amp;K$1&amp;"'!C2:C1000")=$C5)
        ),
        7,
        FALSE
    )
)</f>
        <v/>
      </c>
      <c r="L5" s="55" t="str">
        <f t="array" aca="1" ref="L5" ca="1">IF(
    VLOOKUP(
        $A5,
        _xlfn._xlws.FILTER(
            INDIRECT("'"&amp;L$1&amp;"'!A2:G1000"), (INDIRECT("'"&amp;L$1&amp;"'!B2:B1000")=$B5) * (INDIRECT("'"&amp;L$1&amp;"'!C2:C1000")=$C5)
        ),
        5,
        FALSE
    )="",
    "",
    VLOOKUP(
        $A5,
        _xlfn._xlws.FILTER(
            INDIRECT("'"&amp;L$1&amp;"'!A2:G1000"), (INDIRECT("'"&amp;L$1&amp;"'!B2:B1000")=$B5) * (INDIRECT("'"&amp;L$1&amp;"'!C2:C1000")=$C5)
        ),
        7,
        FALSE
    )
)</f>
        <v/>
      </c>
      <c r="M5" s="55" t="str">
        <f t="array" aca="1" ref="M5" ca="1">IF(
    VLOOKUP(
        $A5,
        _xlfn._xlws.FILTER(
            INDIRECT("'"&amp;M$1&amp;"'!A2:G1000"), (INDIRECT("'"&amp;M$1&amp;"'!B2:B1000")=$B5) * (INDIRECT("'"&amp;M$1&amp;"'!C2:C1000")=$C5)
        ),
        5,
        FALSE
    )="",
    "",
    VLOOKUP(
        $A5,
        _xlfn._xlws.FILTER(
            INDIRECT("'"&amp;M$1&amp;"'!A2:G1000"), (INDIRECT("'"&amp;M$1&amp;"'!B2:B1000")=$B5) * (INDIRECT("'"&amp;M$1&amp;"'!C2:C1000")=$C5)
        ),
        7,
        FALSE
    )
)</f>
        <v/>
      </c>
      <c r="N5" s="55" t="str">
        <f t="array" aca="1" ref="N5" ca="1">IF(
    VLOOKUP(
        $A5,
        _xlfn._xlws.FILTER(
            INDIRECT("'"&amp;N$1&amp;"'!A2:G1000"), (INDIRECT("'"&amp;N$1&amp;"'!B2:B1000")=$B5) * (INDIRECT("'"&amp;N$1&amp;"'!C2:C1000")=$C5)
        ),
        5,
        FALSE
    )="",
    "",
    VLOOKUP(
        $A5,
        _xlfn._xlws.FILTER(
            INDIRECT("'"&amp;N$1&amp;"'!A2:G1000"), (INDIRECT("'"&amp;N$1&amp;"'!B2:B1000")=$B5) * (INDIRECT("'"&amp;N$1&amp;"'!C2:C1000")=$C5)
        ),
        7,
        FALSE
    )
)</f>
        <v/>
      </c>
      <c r="O5" s="55" t="str">
        <f t="array" aca="1" ref="O5" ca="1">IF(
    VLOOKUP(
        $A5,
        _xlfn._xlws.FILTER(
            INDIRECT("'"&amp;O$1&amp;"'!A2:G1000"), (INDIRECT("'"&amp;O$1&amp;"'!B2:B1000")=$B5) * (INDIRECT("'"&amp;O$1&amp;"'!C2:C1000")=$C5)
        ),
        5,
        FALSE
    )="",
    "",
    VLOOKUP(
        $A5,
        _xlfn._xlws.FILTER(
            INDIRECT("'"&amp;O$1&amp;"'!A2:G1000"), (INDIRECT("'"&amp;O$1&amp;"'!B2:B1000")=$B5) * (INDIRECT("'"&amp;O$1&amp;"'!C2:C1000")=$C5)
        ),
        7,
        FALSE
    )
)</f>
        <v/>
      </c>
      <c r="P5" s="55" t="str">
        <f t="array" aca="1" ref="P5" ca="1">IF(
    VLOOKUP(
        $A5,
        _xlfn._xlws.FILTER(
            INDIRECT("'"&amp;P$1&amp;"'!A2:G1000"), (INDIRECT("'"&amp;P$1&amp;"'!B2:B1000")=$B5) * (INDIRECT("'"&amp;P$1&amp;"'!C2:C1000")=$C5)
        ),
        5,
        FALSE
    )="",
    "",
    VLOOKUP(
        $A5,
        _xlfn._xlws.FILTER(
            INDIRECT("'"&amp;P$1&amp;"'!A2:G1000"), (INDIRECT("'"&amp;P$1&amp;"'!B2:B1000")=$B5) * (INDIRECT("'"&amp;P$1&amp;"'!C2:C1000")=$C5)
        ),
        7,
        FALSE
    )
)</f>
        <v/>
      </c>
      <c r="R5" s="78"/>
      <c r="S5" s="79" t="s">
        <v>38</v>
      </c>
      <c r="T5" s="80" t="s">
        <v>38</v>
      </c>
      <c r="U5" s="81"/>
    </row>
    <row r="6" spans="1:21">
      <c r="A6" s="66" t="s">
        <v>33</v>
      </c>
      <c r="B6" s="55" t="s">
        <v>60</v>
      </c>
      <c r="C6" s="55" t="s">
        <v>55</v>
      </c>
      <c r="D6" s="55"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5"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5"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5"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5"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5"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55" t="str">
        <f t="array" aca="1" ref="J6" ca="1">IF(
    VLOOKUP(
        $A6,
        _xlfn._xlws.FILTER(
            INDIRECT("'"&amp;J$1&amp;"'!A2:G1000"), (INDIRECT("'"&amp;J$1&amp;"'!B2:B1000")=$B6) * (INDIRECT("'"&amp;J$1&amp;"'!C2:C1000")=$C6)
        ),
        5,
        FALSE
    )="",
    "",
    VLOOKUP(
        $A6,
        _xlfn._xlws.FILTER(
            INDIRECT("'"&amp;J$1&amp;"'!A2:G1000"), (INDIRECT("'"&amp;J$1&amp;"'!B2:B1000")=$B6) * (INDIRECT("'"&amp;J$1&amp;"'!C2:C1000")=$C6)
        ),
        7,
        FALSE
    )
)</f>
        <v/>
      </c>
      <c r="K6" s="55" t="str">
        <f t="array" aca="1" ref="K6" ca="1">IF(
    VLOOKUP(
        $A6,
        _xlfn._xlws.FILTER(
            INDIRECT("'"&amp;K$1&amp;"'!A2:G1000"), (INDIRECT("'"&amp;K$1&amp;"'!B2:B1000")=$B6) * (INDIRECT("'"&amp;K$1&amp;"'!C2:C1000")=$C6)
        ),
        5,
        FALSE
    )="",
    "",
    VLOOKUP(
        $A6,
        _xlfn._xlws.FILTER(
            INDIRECT("'"&amp;K$1&amp;"'!A2:G1000"), (INDIRECT("'"&amp;K$1&amp;"'!B2:B1000")=$B6) * (INDIRECT("'"&amp;K$1&amp;"'!C2:C1000")=$C6)
        ),
        7,
        FALSE
    )
)</f>
        <v/>
      </c>
      <c r="L6" s="55" t="str">
        <f t="array" aca="1" ref="L6" ca="1">IF(
    VLOOKUP(
        $A6,
        _xlfn._xlws.FILTER(
            INDIRECT("'"&amp;L$1&amp;"'!A2:G1000"), (INDIRECT("'"&amp;L$1&amp;"'!B2:B1000")=$B6) * (INDIRECT("'"&amp;L$1&amp;"'!C2:C1000")=$C6)
        ),
        5,
        FALSE
    )="",
    "",
    VLOOKUP(
        $A6,
        _xlfn._xlws.FILTER(
            INDIRECT("'"&amp;L$1&amp;"'!A2:G1000"), (INDIRECT("'"&amp;L$1&amp;"'!B2:B1000")=$B6) * (INDIRECT("'"&amp;L$1&amp;"'!C2:C1000")=$C6)
        ),
        7,
        FALSE
    )
)</f>
        <v/>
      </c>
      <c r="M6" s="55" t="str">
        <f t="array" aca="1" ref="M6" ca="1">IF(
    VLOOKUP(
        $A6,
        _xlfn._xlws.FILTER(
            INDIRECT("'"&amp;M$1&amp;"'!A2:G1000"), (INDIRECT("'"&amp;M$1&amp;"'!B2:B1000")=$B6) * (INDIRECT("'"&amp;M$1&amp;"'!C2:C1000")=$C6)
        ),
        5,
        FALSE
    )="",
    "",
    VLOOKUP(
        $A6,
        _xlfn._xlws.FILTER(
            INDIRECT("'"&amp;M$1&amp;"'!A2:G1000"), (INDIRECT("'"&amp;M$1&amp;"'!B2:B1000")=$B6) * (INDIRECT("'"&amp;M$1&amp;"'!C2:C1000")=$C6)
        ),
        7,
        FALSE
    )
)</f>
        <v/>
      </c>
      <c r="N6" s="55" t="str">
        <f t="array" aca="1" ref="N6" ca="1">IF(
    VLOOKUP(
        $A6,
        _xlfn._xlws.FILTER(
            INDIRECT("'"&amp;N$1&amp;"'!A2:G1000"), (INDIRECT("'"&amp;N$1&amp;"'!B2:B1000")=$B6) * (INDIRECT("'"&amp;N$1&amp;"'!C2:C1000")=$C6)
        ),
        5,
        FALSE
    )="",
    "",
    VLOOKUP(
        $A6,
        _xlfn._xlws.FILTER(
            INDIRECT("'"&amp;N$1&amp;"'!A2:G1000"), (INDIRECT("'"&amp;N$1&amp;"'!B2:B1000")=$B6) * (INDIRECT("'"&amp;N$1&amp;"'!C2:C1000")=$C6)
        ),
        7,
        FALSE
    )
)</f>
        <v/>
      </c>
      <c r="O6" s="55" t="str">
        <f t="array" aca="1" ref="O6" ca="1">IF(
    VLOOKUP(
        $A6,
        _xlfn._xlws.FILTER(
            INDIRECT("'"&amp;O$1&amp;"'!A2:G1000"), (INDIRECT("'"&amp;O$1&amp;"'!B2:B1000")=$B6) * (INDIRECT("'"&amp;O$1&amp;"'!C2:C1000")=$C6)
        ),
        5,
        FALSE
    )="",
    "",
    VLOOKUP(
        $A6,
        _xlfn._xlws.FILTER(
            INDIRECT("'"&amp;O$1&amp;"'!A2:G1000"), (INDIRECT("'"&amp;O$1&amp;"'!B2:B1000")=$B6) * (INDIRECT("'"&amp;O$1&amp;"'!C2:C1000")=$C6)
        ),
        7,
        FALSE
    )
)</f>
        <v/>
      </c>
      <c r="P6" s="55" t="str">
        <f t="array" aca="1" ref="P6" ca="1">IF(
    VLOOKUP(
        $A6,
        _xlfn._xlws.FILTER(
            INDIRECT("'"&amp;P$1&amp;"'!A2:G1000"), (INDIRECT("'"&amp;P$1&amp;"'!B2:B1000")=$B6) * (INDIRECT("'"&amp;P$1&amp;"'!C2:C1000")=$C6)
        ),
        5,
        FALSE
    )="",
    "",
    VLOOKUP(
        $A6,
        _xlfn._xlws.FILTER(
            INDIRECT("'"&amp;P$1&amp;"'!A2:G1000"), (INDIRECT("'"&amp;P$1&amp;"'!B2:B1000")=$B6) * (INDIRECT("'"&amp;P$1&amp;"'!C2:C1000")=$C6)
        ),
        7,
        FALSE
    )
)</f>
        <v/>
      </c>
      <c r="R6" s="82"/>
      <c r="S6" s="83" t="s">
        <v>40</v>
      </c>
      <c r="T6" s="84" t="s">
        <v>40</v>
      </c>
      <c r="U6" s="85"/>
    </row>
    <row r="7" spans="1:21">
      <c r="A7" s="66" t="s">
        <v>33</v>
      </c>
      <c r="B7" s="55" t="s">
        <v>61</v>
      </c>
      <c r="C7" s="55" t="s">
        <v>55</v>
      </c>
      <c r="D7" s="55"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5"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5"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5"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5"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5"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55" t="str">
        <f t="array" aca="1" ref="J7" ca="1">IF(
    VLOOKUP(
        $A7,
        _xlfn._xlws.FILTER(
            INDIRECT("'"&amp;J$1&amp;"'!A2:G1000"), (INDIRECT("'"&amp;J$1&amp;"'!B2:B1000")=$B7) * (INDIRECT("'"&amp;J$1&amp;"'!C2:C1000")=$C7)
        ),
        5,
        FALSE
    )="",
    "",
    VLOOKUP(
        $A7,
        _xlfn._xlws.FILTER(
            INDIRECT("'"&amp;J$1&amp;"'!A2:G1000"), (INDIRECT("'"&amp;J$1&amp;"'!B2:B1000")=$B7) * (INDIRECT("'"&amp;J$1&amp;"'!C2:C1000")=$C7)
        ),
        7,
        FALSE
    )
)</f>
        <v/>
      </c>
      <c r="K7" s="55" t="str">
        <f t="array" aca="1" ref="K7" ca="1">IF(
    VLOOKUP(
        $A7,
        _xlfn._xlws.FILTER(
            INDIRECT("'"&amp;K$1&amp;"'!A2:G1000"), (INDIRECT("'"&amp;K$1&amp;"'!B2:B1000")=$B7) * (INDIRECT("'"&amp;K$1&amp;"'!C2:C1000")=$C7)
        ),
        5,
        FALSE
    )="",
    "",
    VLOOKUP(
        $A7,
        _xlfn._xlws.FILTER(
            INDIRECT("'"&amp;K$1&amp;"'!A2:G1000"), (INDIRECT("'"&amp;K$1&amp;"'!B2:B1000")=$B7) * (INDIRECT("'"&amp;K$1&amp;"'!C2:C1000")=$C7)
        ),
        7,
        FALSE
    )
)</f>
        <v/>
      </c>
      <c r="L7" s="55" t="str">
        <f t="array" aca="1" ref="L7" ca="1">IF(
    VLOOKUP(
        $A7,
        _xlfn._xlws.FILTER(
            INDIRECT("'"&amp;L$1&amp;"'!A2:G1000"), (INDIRECT("'"&amp;L$1&amp;"'!B2:B1000")=$B7) * (INDIRECT("'"&amp;L$1&amp;"'!C2:C1000")=$C7)
        ),
        5,
        FALSE
    )="",
    "",
    VLOOKUP(
        $A7,
        _xlfn._xlws.FILTER(
            INDIRECT("'"&amp;L$1&amp;"'!A2:G1000"), (INDIRECT("'"&amp;L$1&amp;"'!B2:B1000")=$B7) * (INDIRECT("'"&amp;L$1&amp;"'!C2:C1000")=$C7)
        ),
        7,
        FALSE
    )
)</f>
        <v/>
      </c>
      <c r="M7" s="55" t="str">
        <f t="array" aca="1" ref="M7" ca="1">IF(
    VLOOKUP(
        $A7,
        _xlfn._xlws.FILTER(
            INDIRECT("'"&amp;M$1&amp;"'!A2:G1000"), (INDIRECT("'"&amp;M$1&amp;"'!B2:B1000")=$B7) * (INDIRECT("'"&amp;M$1&amp;"'!C2:C1000")=$C7)
        ),
        5,
        FALSE
    )="",
    "",
    VLOOKUP(
        $A7,
        _xlfn._xlws.FILTER(
            INDIRECT("'"&amp;M$1&amp;"'!A2:G1000"), (INDIRECT("'"&amp;M$1&amp;"'!B2:B1000")=$B7) * (INDIRECT("'"&amp;M$1&amp;"'!C2:C1000")=$C7)
        ),
        7,
        FALSE
    )
)</f>
        <v/>
      </c>
      <c r="N7" s="55" t="str">
        <f t="array" aca="1" ref="N7" ca="1">IF(
    VLOOKUP(
        $A7,
        _xlfn._xlws.FILTER(
            INDIRECT("'"&amp;N$1&amp;"'!A2:G1000"), (INDIRECT("'"&amp;N$1&amp;"'!B2:B1000")=$B7) * (INDIRECT("'"&amp;N$1&amp;"'!C2:C1000")=$C7)
        ),
        5,
        FALSE
    )="",
    "",
    VLOOKUP(
        $A7,
        _xlfn._xlws.FILTER(
            INDIRECT("'"&amp;N$1&amp;"'!A2:G1000"), (INDIRECT("'"&amp;N$1&amp;"'!B2:B1000")=$B7) * (INDIRECT("'"&amp;N$1&amp;"'!C2:C1000")=$C7)
        ),
        7,
        FALSE
    )
)</f>
        <v/>
      </c>
      <c r="O7" s="55" t="str">
        <f t="array" aca="1" ref="O7" ca="1">IF(
    VLOOKUP(
        $A7,
        _xlfn._xlws.FILTER(
            INDIRECT("'"&amp;O$1&amp;"'!A2:G1000"), (INDIRECT("'"&amp;O$1&amp;"'!B2:B1000")=$B7) * (INDIRECT("'"&amp;O$1&amp;"'!C2:C1000")=$C7)
        ),
        5,
        FALSE
    )="",
    "",
    VLOOKUP(
        $A7,
        _xlfn._xlws.FILTER(
            INDIRECT("'"&amp;O$1&amp;"'!A2:G1000"), (INDIRECT("'"&amp;O$1&amp;"'!B2:B1000")=$B7) * (INDIRECT("'"&amp;O$1&amp;"'!C2:C1000")=$C7)
        ),
        7,
        FALSE
    )
)</f>
        <v/>
      </c>
      <c r="P7" s="55" t="str">
        <f t="array" aca="1" ref="P7" ca="1">IF(
    VLOOKUP(
        $A7,
        _xlfn._xlws.FILTER(
            INDIRECT("'"&amp;P$1&amp;"'!A2:G1000"), (INDIRECT("'"&amp;P$1&amp;"'!B2:B1000")=$B7) * (INDIRECT("'"&amp;P$1&amp;"'!C2:C1000")=$C7)
        ),
        5,
        FALSE
    )="",
    "",
    VLOOKUP(
        $A7,
        _xlfn._xlws.FILTER(
            INDIRECT("'"&amp;P$1&amp;"'!A2:G1000"), (INDIRECT("'"&amp;P$1&amp;"'!B2:B1000")=$B7) * (INDIRECT("'"&amp;P$1&amp;"'!C2:C1000")=$C7)
        ),
        7,
        FALSE
    )
)</f>
        <v/>
      </c>
      <c r="R7" s="86"/>
      <c r="S7" s="87" t="s">
        <v>42</v>
      </c>
      <c r="T7" s="88" t="s">
        <v>42</v>
      </c>
      <c r="U7" s="86"/>
    </row>
    <row r="8" spans="1:21">
      <c r="A8" s="66" t="s">
        <v>33</v>
      </c>
      <c r="B8" s="55" t="s">
        <v>62</v>
      </c>
      <c r="C8" s="55" t="s">
        <v>55</v>
      </c>
      <c r="D8" s="55"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5"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5"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5"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5"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5"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55" t="str">
        <f t="array" aca="1" ref="J8" ca="1">IF(
    VLOOKUP(
        $A8,
        _xlfn._xlws.FILTER(
            INDIRECT("'"&amp;J$1&amp;"'!A2:G1000"), (INDIRECT("'"&amp;J$1&amp;"'!B2:B1000")=$B8) * (INDIRECT("'"&amp;J$1&amp;"'!C2:C1000")=$C8)
        ),
        5,
        FALSE
    )="",
    "",
    VLOOKUP(
        $A8,
        _xlfn._xlws.FILTER(
            INDIRECT("'"&amp;J$1&amp;"'!A2:G1000"), (INDIRECT("'"&amp;J$1&amp;"'!B2:B1000")=$B8) * (INDIRECT("'"&amp;J$1&amp;"'!C2:C1000")=$C8)
        ),
        7,
        FALSE
    )
)</f>
        <v/>
      </c>
      <c r="K8" s="55" t="str">
        <f t="array" aca="1" ref="K8" ca="1">IF(
    VLOOKUP(
        $A8,
        _xlfn._xlws.FILTER(
            INDIRECT("'"&amp;K$1&amp;"'!A2:G1000"), (INDIRECT("'"&amp;K$1&amp;"'!B2:B1000")=$B8) * (INDIRECT("'"&amp;K$1&amp;"'!C2:C1000")=$C8)
        ),
        5,
        FALSE
    )="",
    "",
    VLOOKUP(
        $A8,
        _xlfn._xlws.FILTER(
            INDIRECT("'"&amp;K$1&amp;"'!A2:G1000"), (INDIRECT("'"&amp;K$1&amp;"'!B2:B1000")=$B8) * (INDIRECT("'"&amp;K$1&amp;"'!C2:C1000")=$C8)
        ),
        7,
        FALSE
    )
)</f>
        <v/>
      </c>
      <c r="L8" s="55" t="str">
        <f t="array" aca="1" ref="L8" ca="1">IF(
    VLOOKUP(
        $A8,
        _xlfn._xlws.FILTER(
            INDIRECT("'"&amp;L$1&amp;"'!A2:G1000"), (INDIRECT("'"&amp;L$1&amp;"'!B2:B1000")=$B8) * (INDIRECT("'"&amp;L$1&amp;"'!C2:C1000")=$C8)
        ),
        5,
        FALSE
    )="",
    "",
    VLOOKUP(
        $A8,
        _xlfn._xlws.FILTER(
            INDIRECT("'"&amp;L$1&amp;"'!A2:G1000"), (INDIRECT("'"&amp;L$1&amp;"'!B2:B1000")=$B8) * (INDIRECT("'"&amp;L$1&amp;"'!C2:C1000")=$C8)
        ),
        7,
        FALSE
    )
)</f>
        <v/>
      </c>
      <c r="M8" s="55" t="str">
        <f t="array" aca="1" ref="M8" ca="1">IF(
    VLOOKUP(
        $A8,
        _xlfn._xlws.FILTER(
            INDIRECT("'"&amp;M$1&amp;"'!A2:G1000"), (INDIRECT("'"&amp;M$1&amp;"'!B2:B1000")=$B8) * (INDIRECT("'"&amp;M$1&amp;"'!C2:C1000")=$C8)
        ),
        5,
        FALSE
    )="",
    "",
    VLOOKUP(
        $A8,
        _xlfn._xlws.FILTER(
            INDIRECT("'"&amp;M$1&amp;"'!A2:G1000"), (INDIRECT("'"&amp;M$1&amp;"'!B2:B1000")=$B8) * (INDIRECT("'"&amp;M$1&amp;"'!C2:C1000")=$C8)
        ),
        7,
        FALSE
    )
)</f>
        <v/>
      </c>
      <c r="N8" s="55" t="str">
        <f t="array" aca="1" ref="N8" ca="1">IF(
    VLOOKUP(
        $A8,
        _xlfn._xlws.FILTER(
            INDIRECT("'"&amp;N$1&amp;"'!A2:G1000"), (INDIRECT("'"&amp;N$1&amp;"'!B2:B1000")=$B8) * (INDIRECT("'"&amp;N$1&amp;"'!C2:C1000")=$C8)
        ),
        5,
        FALSE
    )="",
    "",
    VLOOKUP(
        $A8,
        _xlfn._xlws.FILTER(
            INDIRECT("'"&amp;N$1&amp;"'!A2:G1000"), (INDIRECT("'"&amp;N$1&amp;"'!B2:B1000")=$B8) * (INDIRECT("'"&amp;N$1&amp;"'!C2:C1000")=$C8)
        ),
        7,
        FALSE
    )
)</f>
        <v/>
      </c>
      <c r="O8" s="55" t="str">
        <f t="array" aca="1" ref="O8" ca="1">IF(
    VLOOKUP(
        $A8,
        _xlfn._xlws.FILTER(
            INDIRECT("'"&amp;O$1&amp;"'!A2:G1000"), (INDIRECT("'"&amp;O$1&amp;"'!B2:B1000")=$B8) * (INDIRECT("'"&amp;O$1&amp;"'!C2:C1000")=$C8)
        ),
        5,
        FALSE
    )="",
    "",
    VLOOKUP(
        $A8,
        _xlfn._xlws.FILTER(
            INDIRECT("'"&amp;O$1&amp;"'!A2:G1000"), (INDIRECT("'"&amp;O$1&amp;"'!B2:B1000")=$B8) * (INDIRECT("'"&amp;O$1&amp;"'!C2:C1000")=$C8)
        ),
        7,
        FALSE
    )
)</f>
        <v/>
      </c>
      <c r="P8" s="55" t="str">
        <f t="array" aca="1" ref="P8" ca="1">IF(
    VLOOKUP(
        $A8,
        _xlfn._xlws.FILTER(
            INDIRECT("'"&amp;P$1&amp;"'!A2:G1000"), (INDIRECT("'"&amp;P$1&amp;"'!B2:B1000")=$B8) * (INDIRECT("'"&amp;P$1&amp;"'!C2:C1000")=$C8)
        ),
        5,
        FALSE
    )="",
    "",
    VLOOKUP(
        $A8,
        _xlfn._xlws.FILTER(
            INDIRECT("'"&amp;P$1&amp;"'!A2:G1000"), (INDIRECT("'"&amp;P$1&amp;"'!B2:B1000")=$B8) * (INDIRECT("'"&amp;P$1&amp;"'!C2:C1000")=$C8)
        ),
        7,
        FALSE
    )
)</f>
        <v/>
      </c>
      <c r="R8" s="89"/>
      <c r="S8" s="90" t="s">
        <v>44</v>
      </c>
      <c r="T8" s="90" t="s">
        <v>44</v>
      </c>
      <c r="U8" s="91"/>
    </row>
    <row r="9" spans="1:21">
      <c r="A9" s="66" t="s">
        <v>33</v>
      </c>
      <c r="B9" s="55" t="s">
        <v>63</v>
      </c>
      <c r="C9" s="55" t="s">
        <v>55</v>
      </c>
      <c r="D9" s="55"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5"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5"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5"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5"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5"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55" t="str">
        <f t="array" aca="1" ref="J9" ca="1">IF(
    VLOOKUP(
        $A9,
        _xlfn._xlws.FILTER(
            INDIRECT("'"&amp;J$1&amp;"'!A2:G1000"), (INDIRECT("'"&amp;J$1&amp;"'!B2:B1000")=$B9) * (INDIRECT("'"&amp;J$1&amp;"'!C2:C1000")=$C9)
        ),
        5,
        FALSE
    )="",
    "",
    VLOOKUP(
        $A9,
        _xlfn._xlws.FILTER(
            INDIRECT("'"&amp;J$1&amp;"'!A2:G1000"), (INDIRECT("'"&amp;J$1&amp;"'!B2:B1000")=$B9) * (INDIRECT("'"&amp;J$1&amp;"'!C2:C1000")=$C9)
        ),
        7,
        FALSE
    )
)</f>
        <v/>
      </c>
      <c r="K9" s="55" t="str">
        <f t="array" aca="1" ref="K9" ca="1">IF(
    VLOOKUP(
        $A9,
        _xlfn._xlws.FILTER(
            INDIRECT("'"&amp;K$1&amp;"'!A2:G1000"), (INDIRECT("'"&amp;K$1&amp;"'!B2:B1000")=$B9) * (INDIRECT("'"&amp;K$1&amp;"'!C2:C1000")=$C9)
        ),
        5,
        FALSE
    )="",
    "",
    VLOOKUP(
        $A9,
        _xlfn._xlws.FILTER(
            INDIRECT("'"&amp;K$1&amp;"'!A2:G1000"), (INDIRECT("'"&amp;K$1&amp;"'!B2:B1000")=$B9) * (INDIRECT("'"&amp;K$1&amp;"'!C2:C1000")=$C9)
        ),
        7,
        FALSE
    )
)</f>
        <v/>
      </c>
      <c r="L9" s="55" t="str">
        <f t="array" aca="1" ref="L9" ca="1">IF(
    VLOOKUP(
        $A9,
        _xlfn._xlws.FILTER(
            INDIRECT("'"&amp;L$1&amp;"'!A2:G1000"), (INDIRECT("'"&amp;L$1&amp;"'!B2:B1000")=$B9) * (INDIRECT("'"&amp;L$1&amp;"'!C2:C1000")=$C9)
        ),
        5,
        FALSE
    )="",
    "",
    VLOOKUP(
        $A9,
        _xlfn._xlws.FILTER(
            INDIRECT("'"&amp;L$1&amp;"'!A2:G1000"), (INDIRECT("'"&amp;L$1&amp;"'!B2:B1000")=$B9) * (INDIRECT("'"&amp;L$1&amp;"'!C2:C1000")=$C9)
        ),
        7,
        FALSE
    )
)</f>
        <v/>
      </c>
      <c r="M9" s="55" t="str">
        <f t="array" aca="1" ref="M9" ca="1">IF(
    VLOOKUP(
        $A9,
        _xlfn._xlws.FILTER(
            INDIRECT("'"&amp;M$1&amp;"'!A2:G1000"), (INDIRECT("'"&amp;M$1&amp;"'!B2:B1000")=$B9) * (INDIRECT("'"&amp;M$1&amp;"'!C2:C1000")=$C9)
        ),
        5,
        FALSE
    )="",
    "",
    VLOOKUP(
        $A9,
        _xlfn._xlws.FILTER(
            INDIRECT("'"&amp;M$1&amp;"'!A2:G1000"), (INDIRECT("'"&amp;M$1&amp;"'!B2:B1000")=$B9) * (INDIRECT("'"&amp;M$1&amp;"'!C2:C1000")=$C9)
        ),
        7,
        FALSE
    )
)</f>
        <v/>
      </c>
      <c r="N9" s="55" t="str">
        <f t="array" aca="1" ref="N9" ca="1">IF(
    VLOOKUP(
        $A9,
        _xlfn._xlws.FILTER(
            INDIRECT("'"&amp;N$1&amp;"'!A2:G1000"), (INDIRECT("'"&amp;N$1&amp;"'!B2:B1000")=$B9) * (INDIRECT("'"&amp;N$1&amp;"'!C2:C1000")=$C9)
        ),
        5,
        FALSE
    )="",
    "",
    VLOOKUP(
        $A9,
        _xlfn._xlws.FILTER(
            INDIRECT("'"&amp;N$1&amp;"'!A2:G1000"), (INDIRECT("'"&amp;N$1&amp;"'!B2:B1000")=$B9) * (INDIRECT("'"&amp;N$1&amp;"'!C2:C1000")=$C9)
        ),
        7,
        FALSE
    )
)</f>
        <v/>
      </c>
      <c r="O9" s="55" t="str">
        <f t="array" aca="1" ref="O9" ca="1">IF(
    VLOOKUP(
        $A9,
        _xlfn._xlws.FILTER(
            INDIRECT("'"&amp;O$1&amp;"'!A2:G1000"), (INDIRECT("'"&amp;O$1&amp;"'!B2:B1000")=$B9) * (INDIRECT("'"&amp;O$1&amp;"'!C2:C1000")=$C9)
        ),
        5,
        FALSE
    )="",
    "",
    VLOOKUP(
        $A9,
        _xlfn._xlws.FILTER(
            INDIRECT("'"&amp;O$1&amp;"'!A2:G1000"), (INDIRECT("'"&amp;O$1&amp;"'!B2:B1000")=$B9) * (INDIRECT("'"&amp;O$1&amp;"'!C2:C1000")=$C9)
        ),
        7,
        FALSE
    )
)</f>
        <v/>
      </c>
      <c r="P9" s="55"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2" t="s">
        <v>25</v>
      </c>
      <c r="B11" s="19" t="s">
        <v>52</v>
      </c>
      <c r="C11" s="19" t="s">
        <v>53</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64</v>
      </c>
      <c r="C12" s="55" t="s">
        <v>55</v>
      </c>
      <c r="D12" s="55"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5"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5"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5"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5"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5" t="str">
        <f t="array" aca="1" ref="I12" ca="1">IF(
    VLOOKUP(
        $A12,
        _xlfn._xlws.FILTER(
            INDIRECT("'"&amp;I$1&amp;"'!A2:G1000"), (INDIRECT("'"&amp;I$1&amp;"'!B2:B1000")=$B12) * (INDIRECT("'"&amp;I$1&amp;"'!C2:C1000")=$C12)
        ),
        5,
        FALSE
    )="",
    "",
    VLOOKUP(
        $A12,
        _xlfn._xlws.FILTER(
            INDIRECT("'"&amp;I$1&amp;"'!A2:G1000"), (INDIRECT("'"&amp;I$1&amp;"'!B2:B1000")=$B12) * (INDIRECT("'"&amp;I$1&amp;"'!C2:C1000")=$C12)
        ),
        7,
        FALSE
    )
)</f>
        <v>Não</v>
      </c>
      <c r="J12" s="55"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55"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5"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5"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5"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5"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5"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2" t="s">
        <v>35</v>
      </c>
      <c r="B13" s="55" t="s">
        <v>64</v>
      </c>
      <c r="C13" s="55" t="s">
        <v>65</v>
      </c>
      <c r="D13" s="55"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5"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5"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5"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5"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5" t="str">
        <f t="array" aca="1" ref="I13" ca="1">IF(
    VLOOKUP(
        $A13,
        _xlfn._xlws.FILTER(
            INDIRECT("'"&amp;I$1&amp;"'!A2:G1000"), (INDIRECT("'"&amp;I$1&amp;"'!B2:B1000")=$B13) * (INDIRECT("'"&amp;I$1&amp;"'!C2:C1000")=$C13)
        ),
        5,
        FALSE
    )="",
    "",
    VLOOKUP(
        $A13,
        _xlfn._xlws.FILTER(
            INDIRECT("'"&amp;I$1&amp;"'!A2:G1000"), (INDIRECT("'"&amp;I$1&amp;"'!B2:B1000")=$B13) * (INDIRECT("'"&amp;I$1&amp;"'!C2:C1000")=$C13)
        ),
        7,
        FALSE
    )
)</f>
        <v>Não</v>
      </c>
      <c r="J13" s="55"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55"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5"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5"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5"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5"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5"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2" t="s">
        <v>35</v>
      </c>
      <c r="B14" s="55" t="s">
        <v>64</v>
      </c>
      <c r="C14" s="55" t="s">
        <v>66</v>
      </c>
      <c r="D14" s="55"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5"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5"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5"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5"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5" t="str">
        <f t="array" aca="1" ref="I14" ca="1">IF(
    VLOOKUP(
        $A14,
        _xlfn._xlws.FILTER(
            INDIRECT("'"&amp;I$1&amp;"'!A2:G1000"), (INDIRECT("'"&amp;I$1&amp;"'!B2:B1000")=$B14) * (INDIRECT("'"&amp;I$1&amp;"'!C2:C1000")=$C14)
        ),
        5,
        FALSE
    )="",
    "",
    VLOOKUP(
        $A14,
        _xlfn._xlws.FILTER(
            INDIRECT("'"&amp;I$1&amp;"'!A2:G1000"), (INDIRECT("'"&amp;I$1&amp;"'!B2:B1000")=$B14) * (INDIRECT("'"&amp;I$1&amp;"'!C2:C1000")=$C14)
        ),
        7,
        FALSE
    )
)</f>
        <v>Não</v>
      </c>
      <c r="J14" s="55"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55"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5"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5"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5"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5"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5"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2" t="s">
        <v>35</v>
      </c>
      <c r="B15" s="55" t="s">
        <v>64</v>
      </c>
      <c r="C15" s="55" t="s">
        <v>67</v>
      </c>
      <c r="D15" s="55"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5"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5"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5"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5" t="str">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55" t="str">
        <f t="array" aca="1" ref="I15" ca="1">IF(
    VLOOKUP(
        $A15,
        _xlfn._xlws.FILTER(
            INDIRECT("'"&amp;I$1&amp;"'!A2:G1000"), (INDIRECT("'"&amp;I$1&amp;"'!B2:B1000")=$B15) * (INDIRECT("'"&amp;I$1&amp;"'!C2:C1000")=$C15)
        ),
        5,
        FALSE
    )="",
    "",
    VLOOKUP(
        $A15,
        _xlfn._xlws.FILTER(
            INDIRECT("'"&amp;I$1&amp;"'!A2:G1000"), (INDIRECT("'"&amp;I$1&amp;"'!B2:B1000")=$B15) * (INDIRECT("'"&amp;I$1&amp;"'!C2:C1000")=$C15)
        ),
        7,
        FALSE
    )
)</f>
        <v>Não</v>
      </c>
      <c r="J15" s="55"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55"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5"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5"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5"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5"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5"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2" t="s">
        <v>35</v>
      </c>
      <c r="B16" s="55" t="s">
        <v>64</v>
      </c>
      <c r="C16" s="55" t="s">
        <v>68</v>
      </c>
      <c r="D16" s="55"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5"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5"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5"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5"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5" t="str">
        <f t="array" aca="1" ref="I16" ca="1">IF(
    VLOOKUP(
        $A16,
        _xlfn._xlws.FILTER(
            INDIRECT("'"&amp;I$1&amp;"'!A2:G1000"), (INDIRECT("'"&amp;I$1&amp;"'!B2:B1000")=$B16) * (INDIRECT("'"&amp;I$1&amp;"'!C2:C1000")=$C16)
        ),
        5,
        FALSE
    )="",
    "",
    VLOOKUP(
        $A16,
        _xlfn._xlws.FILTER(
            INDIRECT("'"&amp;I$1&amp;"'!A2:G1000"), (INDIRECT("'"&amp;I$1&amp;"'!B2:B1000")=$B16) * (INDIRECT("'"&amp;I$1&amp;"'!C2:C1000")=$C16)
        ),
        7,
        FALSE
    )
)</f>
        <v>Não</v>
      </c>
      <c r="J16" s="55"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55"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5"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5"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5"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5"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5"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2" t="s">
        <v>35</v>
      </c>
      <c r="B17" s="55" t="s">
        <v>69</v>
      </c>
      <c r="C17" s="55" t="s">
        <v>55</v>
      </c>
      <c r="D17" s="55"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5"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5"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5"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5"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5" t="str">
        <f t="array" aca="1" ref="I17" ca="1">IF(
    VLOOKUP(
        $A17,
        _xlfn._xlws.FILTER(
            INDIRECT("'"&amp;I$1&amp;"'!A2:G1000"), (INDIRECT("'"&amp;I$1&amp;"'!B2:B1000")=$B17) * (INDIRECT("'"&amp;I$1&amp;"'!C2:C1000")=$C17)
        ),
        5,
        FALSE
    )="",
    "",
    VLOOKUP(
        $A17,
        _xlfn._xlws.FILTER(
            INDIRECT("'"&amp;I$1&amp;"'!A2:G1000"), (INDIRECT("'"&amp;I$1&amp;"'!B2:B1000")=$B17) * (INDIRECT("'"&amp;I$1&amp;"'!C2:C1000")=$C17)
        ),
        7,
        FALSE
    )
)</f>
        <v>Não</v>
      </c>
      <c r="J17" s="55"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55"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5"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5"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5"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5"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5"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2" t="s">
        <v>35</v>
      </c>
      <c r="B18" s="55" t="s">
        <v>70</v>
      </c>
      <c r="C18" s="55" t="s">
        <v>55</v>
      </c>
      <c r="D18" s="55"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5"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5"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5"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5"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5" t="str">
        <f t="array" aca="1" ref="I18" ca="1">IF(
    VLOOKUP(
        $A18,
        _xlfn._xlws.FILTER(
            INDIRECT("'"&amp;I$1&amp;"'!A2:G1000"), (INDIRECT("'"&amp;I$1&amp;"'!B2:B1000")=$B18) * (INDIRECT("'"&amp;I$1&amp;"'!C2:C1000")=$C18)
        ),
        5,
        FALSE
    )="",
    "",
    VLOOKUP(
        $A18,
        _xlfn._xlws.FILTER(
            INDIRECT("'"&amp;I$1&amp;"'!A2:G1000"), (INDIRECT("'"&amp;I$1&amp;"'!B2:B1000")=$B18) * (INDIRECT("'"&amp;I$1&amp;"'!C2:C1000")=$C18)
        ),
        7,
        FALSE
    )
)</f>
        <v>Não</v>
      </c>
      <c r="J18" s="55"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55"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5"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5"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5"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5"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5"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2" t="s">
        <v>35</v>
      </c>
      <c r="B19" s="55" t="s">
        <v>71</v>
      </c>
      <c r="C19" s="55" t="s">
        <v>55</v>
      </c>
      <c r="D19" s="55"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5"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5"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5"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5"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5" t="str">
        <f t="array" aca="1" ref="I19" ca="1">IF(
    VLOOKUP(
        $A19,
        _xlfn._xlws.FILTER(
            INDIRECT("'"&amp;I$1&amp;"'!A2:G1000"), (INDIRECT("'"&amp;I$1&amp;"'!B2:B1000")=$B19) * (INDIRECT("'"&amp;I$1&amp;"'!C2:C1000")=$C19)
        ),
        5,
        FALSE
    )="",
    "",
    VLOOKUP(
        $A19,
        _xlfn._xlws.FILTER(
            INDIRECT("'"&amp;I$1&amp;"'!A2:G1000"), (INDIRECT("'"&amp;I$1&amp;"'!B2:B1000")=$B19) * (INDIRECT("'"&amp;I$1&amp;"'!C2:C1000")=$C19)
        ),
        7,
        FALSE
    )
)</f>
        <v>Não</v>
      </c>
      <c r="J19" s="55"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55"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5"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5"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5"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5"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5"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2" t="s">
        <v>35</v>
      </c>
      <c r="B20" s="55" t="s">
        <v>72</v>
      </c>
      <c r="C20" s="55" t="s">
        <v>55</v>
      </c>
      <c r="D20" s="55"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5"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5"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5"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5"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5" t="str">
        <f t="array" aca="1" ref="I20" ca="1">IF(
    VLOOKUP(
        $A20,
        _xlfn._xlws.FILTER(
            INDIRECT("'"&amp;I$1&amp;"'!A2:G1000"), (INDIRECT("'"&amp;I$1&amp;"'!B2:B1000")=$B20) * (INDIRECT("'"&amp;I$1&amp;"'!C2:C1000")=$C20)
        ),
        5,
        FALSE
    )="",
    "",
    VLOOKUP(
        $A20,
        _xlfn._xlws.FILTER(
            INDIRECT("'"&amp;I$1&amp;"'!A2:G1000"), (INDIRECT("'"&amp;I$1&amp;"'!B2:B1000")=$B20) * (INDIRECT("'"&amp;I$1&amp;"'!C2:C1000")=$C20)
        ),
        7,
        FALSE
    )
)</f>
        <v>Não</v>
      </c>
      <c r="J20" s="55"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55"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5"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5"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5"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5"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5"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2" t="s">
        <v>35</v>
      </c>
      <c r="B21" s="55" t="s">
        <v>72</v>
      </c>
      <c r="C21" s="55" t="s">
        <v>65</v>
      </c>
      <c r="D21" s="55"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5"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5"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5"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5"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5" t="str">
        <f t="array" aca="1" ref="I21" ca="1">IF(
    VLOOKUP(
        $A21,
        _xlfn._xlws.FILTER(
            INDIRECT("'"&amp;I$1&amp;"'!A2:G1000"), (INDIRECT("'"&amp;I$1&amp;"'!B2:B1000")=$B21) * (INDIRECT("'"&amp;I$1&amp;"'!C2:C1000")=$C21)
        ),
        5,
        FALSE
    )="",
    "",
    VLOOKUP(
        $A21,
        _xlfn._xlws.FILTER(
            INDIRECT("'"&amp;I$1&amp;"'!A2:G1000"), (INDIRECT("'"&amp;I$1&amp;"'!B2:B1000")=$B21) * (INDIRECT("'"&amp;I$1&amp;"'!C2:C1000")=$C21)
        ),
        7,
        FALSE
    )
)</f>
        <v>Não</v>
      </c>
      <c r="J21" s="55"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55"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5"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5"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5"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5"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5"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2" t="s">
        <v>35</v>
      </c>
      <c r="B22" s="55" t="s">
        <v>73</v>
      </c>
      <c r="C22" s="55" t="s">
        <v>55</v>
      </c>
      <c r="D22" s="55"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5"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5"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5"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5"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5" t="str">
        <f t="array" aca="1" ref="I22" ca="1">IF(
    VLOOKUP(
        $A22,
        _xlfn._xlws.FILTER(
            INDIRECT("'"&amp;I$1&amp;"'!A2:G1000"), (INDIRECT("'"&amp;I$1&amp;"'!B2:B1000")=$B22) * (INDIRECT("'"&amp;I$1&amp;"'!C2:C1000")=$C22)
        ),
        5,
        FALSE
    )="",
    "",
    VLOOKUP(
        $A22,
        _xlfn._xlws.FILTER(
            INDIRECT("'"&amp;I$1&amp;"'!A2:G1000"), (INDIRECT("'"&amp;I$1&amp;"'!B2:B1000")=$B22) * (INDIRECT("'"&amp;I$1&amp;"'!C2:C1000")=$C22)
        ),
        7,
        FALSE
    )
)</f>
        <v>Não</v>
      </c>
      <c r="J22" s="55"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55"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5"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5"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5"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5"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5"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2" t="s">
        <v>35</v>
      </c>
      <c r="B23" s="55" t="s">
        <v>74</v>
      </c>
      <c r="C23" s="55" t="s">
        <v>55</v>
      </c>
      <c r="D23" s="55"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5"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5"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5"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5"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5" t="str">
        <f t="array" aca="1" ref="I23" ca="1">IF(
    VLOOKUP(
        $A23,
        _xlfn._xlws.FILTER(
            INDIRECT("'"&amp;I$1&amp;"'!A2:G1000"), (INDIRECT("'"&amp;I$1&amp;"'!B2:B1000")=$B23) * (INDIRECT("'"&amp;I$1&amp;"'!C2:C1000")=$C23)
        ),
        5,
        FALSE
    )="",
    "",
    VLOOKUP(
        $A23,
        _xlfn._xlws.FILTER(
            INDIRECT("'"&amp;I$1&amp;"'!A2:G1000"), (INDIRECT("'"&amp;I$1&amp;"'!B2:B1000")=$B23) * (INDIRECT("'"&amp;I$1&amp;"'!C2:C1000")=$C23)
        ),
        7,
        FALSE
    )
)</f>
        <v>Não</v>
      </c>
      <c r="J23" s="55" t="str">
        <f t="array" aca="1" ref="J23" ca="1">IF(
    VLOOKUP(
        $A23,
        _xlfn._xlws.FILTER(
            INDIRECT("'"&amp;J$1&amp;"'!A2:G1000"), (INDIRECT("'"&amp;J$1&amp;"'!B2:B1000")=$B23) * (INDIRECT("'"&amp;J$1&amp;"'!C2:C1000")=$C23)
        ),
        5,
        FALSE
    )="",
    "",
    VLOOKUP(
        $A23,
        _xlfn._xlws.FILTER(
            INDIRECT("'"&amp;J$1&amp;"'!A2:G1000"), (INDIRECT("'"&amp;J$1&amp;"'!B2:B1000")=$B23) * (INDIRECT("'"&amp;J$1&amp;"'!C2:C1000")=$C23)
        ),
        7,
        FALSE
    )
)</f>
        <v/>
      </c>
      <c r="K23" s="55"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5"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5"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5"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5"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5"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2" t="s">
        <v>35</v>
      </c>
      <c r="B24" s="55" t="s">
        <v>75</v>
      </c>
      <c r="C24" s="55" t="s">
        <v>55</v>
      </c>
      <c r="D24" s="55"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5"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5"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5"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5"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5" t="str">
        <f t="array" aca="1" ref="I24" ca="1">IF(
    VLOOKUP(
        $A24,
        _xlfn._xlws.FILTER(
            INDIRECT("'"&amp;I$1&amp;"'!A2:G1000"), (INDIRECT("'"&amp;I$1&amp;"'!B2:B1000")=$B24) * (INDIRECT("'"&amp;I$1&amp;"'!C2:C1000")=$C24)
        ),
        5,
        FALSE
    )="",
    "",
    VLOOKUP(
        $A24,
        _xlfn._xlws.FILTER(
            INDIRECT("'"&amp;I$1&amp;"'!A2:G1000"), (INDIRECT("'"&amp;I$1&amp;"'!B2:B1000")=$B24) * (INDIRECT("'"&amp;I$1&amp;"'!C2:C1000")=$C24)
        ),
        7,
        FALSE
    )
)</f>
        <v>Não</v>
      </c>
      <c r="J24" s="55"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55"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5"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5"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5"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5"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5"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3" t="s">
        <v>25</v>
      </c>
      <c r="B26" s="19" t="s">
        <v>52</v>
      </c>
      <c r="C26" s="19" t="s">
        <v>53</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75" t="s">
        <v>26</v>
      </c>
      <c r="B27" s="55" t="s">
        <v>76</v>
      </c>
      <c r="C27" s="55" t="s">
        <v>55</v>
      </c>
      <c r="D27" s="55"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5"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5"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5"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5"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5"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5"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55"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5"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5"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5"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5"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5"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5" t="s">
        <v>26</v>
      </c>
      <c r="B28" s="55" t="s">
        <v>77</v>
      </c>
      <c r="C28" s="55" t="s">
        <v>55</v>
      </c>
      <c r="D28" s="55"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5"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5"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5"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5"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5"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5"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55"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5"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5"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5"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5"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5"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5" t="s">
        <v>26</v>
      </c>
      <c r="B29" s="55" t="s">
        <v>78</v>
      </c>
      <c r="C29" s="55" t="s">
        <v>55</v>
      </c>
      <c r="D29" s="55"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5"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5"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5"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5"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5"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5"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55"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5"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5"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5"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5"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5"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5" t="s">
        <v>26</v>
      </c>
      <c r="B30" s="55" t="s">
        <v>26</v>
      </c>
      <c r="C30" s="55" t="s">
        <v>55</v>
      </c>
      <c r="D30" s="55"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5"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5"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5"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5"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5"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5"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55"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5"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5"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5"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5"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5"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5" t="s">
        <v>26</v>
      </c>
      <c r="B31" s="55" t="s">
        <v>26</v>
      </c>
      <c r="C31" s="55" t="s">
        <v>65</v>
      </c>
      <c r="D31" s="55"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5"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5"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5"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5"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5"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5"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55"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5"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5"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5"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5"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5"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5" t="s">
        <v>26</v>
      </c>
      <c r="B32" s="55" t="s">
        <v>26</v>
      </c>
      <c r="C32" s="55" t="s">
        <v>66</v>
      </c>
      <c r="D32" s="55"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5"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5"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5"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5"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5"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5"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55"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5"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5"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5"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5"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5"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5" t="s">
        <v>26</v>
      </c>
      <c r="B33" s="55" t="s">
        <v>79</v>
      </c>
      <c r="C33" s="55" t="s">
        <v>55</v>
      </c>
      <c r="D33" s="55"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5"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5"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5"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5"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5"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5"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55"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5"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5"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5"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5"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5"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5" t="s">
        <v>26</v>
      </c>
      <c r="B34" s="55" t="s">
        <v>80</v>
      </c>
      <c r="C34" s="55" t="s">
        <v>55</v>
      </c>
      <c r="D34" s="55"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5"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5"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5"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5"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5"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5"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55"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5"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5"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5"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5"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5"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5" t="s">
        <v>26</v>
      </c>
      <c r="B35" s="55" t="s">
        <v>81</v>
      </c>
      <c r="C35" s="55" t="s">
        <v>55</v>
      </c>
      <c r="D35" s="55"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5"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5"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5"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5"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5"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5"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55"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5"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5"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5"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5"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5"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5" t="s">
        <v>25</v>
      </c>
      <c r="B37" s="19" t="s">
        <v>52</v>
      </c>
      <c r="C37" s="19" t="s">
        <v>53</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82</v>
      </c>
      <c r="C38" s="55" t="s">
        <v>55</v>
      </c>
      <c r="D38" s="55"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5"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5"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5"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5"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5"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55"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55"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5"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5"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5"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5"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5"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9" t="s">
        <v>38</v>
      </c>
      <c r="B39" s="55" t="s">
        <v>83</v>
      </c>
      <c r="C39" s="55" t="s">
        <v>55</v>
      </c>
      <c r="D39" s="55"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5"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5"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5"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5"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5"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5"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55"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5"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5"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5"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5"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5"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9" t="s">
        <v>38</v>
      </c>
      <c r="B40" s="55" t="s">
        <v>84</v>
      </c>
      <c r="C40" s="55" t="s">
        <v>55</v>
      </c>
      <c r="D40" s="55"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5"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5"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5"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5"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5"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5"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55"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5"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5"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5"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5"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5"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6" t="s">
        <v>25</v>
      </c>
      <c r="B42" s="19" t="s">
        <v>52</v>
      </c>
      <c r="C42" s="19" t="s">
        <v>53</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85</v>
      </c>
      <c r="C43" s="55" t="s">
        <v>55</v>
      </c>
      <c r="D43" s="55"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5"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5"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5"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5"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5"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5"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55"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5"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5"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5"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5"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5"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3" t="s">
        <v>40</v>
      </c>
      <c r="B44" s="55" t="s">
        <v>86</v>
      </c>
      <c r="C44" s="55" t="s">
        <v>55</v>
      </c>
      <c r="D44" s="55"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5"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5"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5"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5"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5"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5"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55"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5"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5"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5"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5"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5"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3" t="s">
        <v>40</v>
      </c>
      <c r="B45" s="55" t="s">
        <v>87</v>
      </c>
      <c r="C45" s="55" t="s">
        <v>55</v>
      </c>
      <c r="D45" s="55"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5"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5"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5"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5"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5"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5" t="str">
        <f t="array" aca="1" ref="J45" ca="1">IF(
    VLOOKUP(
        $A45,
        _xlfn._xlws.FILTER(
            INDIRECT("'"&amp;J$1&amp;"'!A2:G1000"), (INDIRECT("'"&amp;J$1&amp;"'!B2:B1000")=$B45) * (INDIRECT("'"&amp;J$1&amp;"'!C2:C1000")=$C45)
        ),
        5,
        FALSE
    )="",
    "",
    VLOOKUP(
        $A45,
        _xlfn._xlws.FILTER(
            INDIRECT("'"&amp;J$1&amp;"'!A2:G1000"), (INDIRECT("'"&amp;J$1&amp;"'!B2:B1000")=$B45) * (INDIRECT("'"&amp;J$1&amp;"'!C2:C1000")=$C45)
        ),
        7,
        FALSE
    )
)</f>
        <v>Não</v>
      </c>
      <c r="K45" s="55"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5"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5"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5"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5"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5"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3" t="s">
        <v>40</v>
      </c>
      <c r="B46" s="55" t="s">
        <v>88</v>
      </c>
      <c r="C46" s="55" t="s">
        <v>55</v>
      </c>
      <c r="D46" s="55"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5"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5"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5"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5"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5"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5"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55"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5"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5"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5"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5"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5"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3" t="s">
        <v>40</v>
      </c>
      <c r="B47" s="55" t="s">
        <v>89</v>
      </c>
      <c r="C47" s="55" t="s">
        <v>55</v>
      </c>
      <c r="D47" s="55"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5"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5"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5"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5"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5"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5"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55"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5"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5"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5"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5"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5"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3" t="s">
        <v>40</v>
      </c>
      <c r="B48" s="55" t="s">
        <v>90</v>
      </c>
      <c r="C48" s="55" t="s">
        <v>55</v>
      </c>
      <c r="D48" s="55"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5"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5"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5"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5"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5"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5"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55"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55"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5"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5"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5"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5"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3" t="s">
        <v>40</v>
      </c>
      <c r="B49" s="55" t="s">
        <v>91</v>
      </c>
      <c r="C49" s="55" t="s">
        <v>55</v>
      </c>
      <c r="D49" s="55"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5"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5"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5"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5"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5"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5"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55"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5"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5"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5"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5"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5"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3" t="s">
        <v>40</v>
      </c>
      <c r="B50" s="55" t="s">
        <v>92</v>
      </c>
      <c r="C50" s="55" t="s">
        <v>55</v>
      </c>
      <c r="D50" s="55"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5"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5"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5"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5"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5"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55"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55"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5"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5"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5"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5"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5"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8" t="s">
        <v>25</v>
      </c>
      <c r="B52" s="19" t="s">
        <v>52</v>
      </c>
      <c r="C52" s="19" t="s">
        <v>53</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87" t="s">
        <v>42</v>
      </c>
      <c r="B53" s="55" t="s">
        <v>93</v>
      </c>
      <c r="C53" s="55" t="s">
        <v>55</v>
      </c>
      <c r="D53" s="55"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5"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5"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5"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5"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5"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5"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55"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5"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5"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5"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5"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5"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7" t="s">
        <v>42</v>
      </c>
      <c r="B54" s="55" t="s">
        <v>94</v>
      </c>
      <c r="C54" s="55" t="s">
        <v>55</v>
      </c>
      <c r="D54" s="55"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5"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5"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5"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5"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5"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55"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55"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5"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5"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5"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5"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5"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7" t="s">
        <v>42</v>
      </c>
      <c r="B55" s="55" t="s">
        <v>95</v>
      </c>
      <c r="C55" s="55" t="s">
        <v>55</v>
      </c>
      <c r="D55" s="55"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5"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5"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5"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5"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5"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55"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55"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5"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5"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5"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5"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5"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7" t="s">
        <v>42</v>
      </c>
      <c r="B56" s="55" t="s">
        <v>96</v>
      </c>
      <c r="C56" s="55" t="s">
        <v>55</v>
      </c>
      <c r="D56" s="55"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5"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5"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5"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5"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5"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55"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55"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5"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5"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5"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5"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5"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7" t="s">
        <v>42</v>
      </c>
      <c r="B57" s="55" t="s">
        <v>97</v>
      </c>
      <c r="C57" s="55" t="s">
        <v>55</v>
      </c>
      <c r="D57" s="55"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5"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5"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5"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5"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5"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55"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55"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5"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5"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5"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5"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5"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7" t="s">
        <v>42</v>
      </c>
      <c r="B58" s="55" t="s">
        <v>98</v>
      </c>
      <c r="C58" s="55" t="s">
        <v>55</v>
      </c>
      <c r="D58" s="55"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5"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5"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5"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5"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5"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55"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55"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5"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5"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5"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5"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5"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7" t="s">
        <v>42</v>
      </c>
      <c r="B59" s="55" t="s">
        <v>99</v>
      </c>
      <c r="C59" s="55" t="s">
        <v>55</v>
      </c>
      <c r="D59" s="55"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5"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5"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5"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5"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5"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55"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55"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5"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5"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5"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5"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5"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7" t="s">
        <v>42</v>
      </c>
      <c r="B60" s="55" t="s">
        <v>100</v>
      </c>
      <c r="C60" s="55" t="s">
        <v>55</v>
      </c>
      <c r="D60" s="55"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5"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5"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5"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5"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5"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55"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55"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5"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5"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5"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5"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5"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100" t="s">
        <v>25</v>
      </c>
      <c r="B62" s="19" t="s">
        <v>52</v>
      </c>
      <c r="C62" s="19" t="s">
        <v>53</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44</v>
      </c>
      <c r="B63" s="55" t="s">
        <v>101</v>
      </c>
      <c r="C63" s="55" t="s">
        <v>55</v>
      </c>
      <c r="D63" s="55" t="str">
        <f t="array" aca="1" ref="D63" ca="1">IF(
    VLOOKUP(
        $A63,
        _xlfn._xlws.FILTER(
            INDIRECT("'"&amp;D$1&amp;"'!A2:G1000"), (INDIRECT("'"&amp;D$1&amp;"'!B2:B1000")=$B63) * (INDIRECT("'"&amp;D$1&amp;"'!C2:C1000")=$C63)
        ),
        5,
        FALSE
    )="",
    "",
    VLOOKUP(
        $A63,
        _xlfn._xlws.FILTER(
            INDIRECT("'"&amp;D$1&amp;"'!A2:G1000"), (INDIRECT("'"&amp;D$1&amp;"'!B2:B1000")=$B63) * (INDIRECT("'"&amp;D$1&amp;"'!C2:C1000")=$C63)
        ),
        7,
        FALSE
    )
)</f>
        <v>Não</v>
      </c>
      <c r="E63" s="55" t="str">
        <f t="array" aca="1" ref="E63" ca="1">IF(
    VLOOKUP(
        $A63,
        _xlfn._xlws.FILTER(
            INDIRECT("'"&amp;E$1&amp;"'!A2:G1000"), (INDIRECT("'"&amp;E$1&amp;"'!B2:B1000")=$B63) * (INDIRECT("'"&amp;E$1&amp;"'!C2:C1000")=$C63)
        ),
        5,
        FALSE
    )="",
    "",
    VLOOKUP(
        $A63,
        _xlfn._xlws.FILTER(
            INDIRECT("'"&amp;E$1&amp;"'!A2:G1000"), (INDIRECT("'"&amp;E$1&amp;"'!B2:B1000")=$B63) * (INDIRECT("'"&amp;E$1&amp;"'!C2:C1000")=$C63)
        ),
        7,
        FALSE
    )
)</f>
        <v>Não</v>
      </c>
      <c r="F63" s="55" t="str">
        <f t="array" aca="1" ref="F63" ca="1">IF(
    VLOOKUP(
        $A63,
        _xlfn._xlws.FILTER(
            INDIRECT("'"&amp;F$1&amp;"'!A2:G1000"), (INDIRECT("'"&amp;F$1&amp;"'!B2:B1000")=$B63) * (INDIRECT("'"&amp;F$1&amp;"'!C2:C1000")=$C63)
        ),
        5,
        FALSE
    )="",
    "",
    VLOOKUP(
        $A63,
        _xlfn._xlws.FILTER(
            INDIRECT("'"&amp;F$1&amp;"'!A2:G1000"), (INDIRECT("'"&amp;F$1&amp;"'!B2:B1000")=$B63) * (INDIRECT("'"&amp;F$1&amp;"'!C2:C1000")=$C63)
        ),
        7,
        FALSE
    )
)</f>
        <v>Não</v>
      </c>
      <c r="G63" s="55" t="str">
        <f t="array" aca="1" ref="G63" ca="1">IF(
    VLOOKUP(
        $A63,
        _xlfn._xlws.FILTER(
            INDIRECT("'"&amp;G$1&amp;"'!A2:G1000"), (INDIRECT("'"&amp;G$1&amp;"'!B2:B1000")=$B63) * (INDIRECT("'"&amp;G$1&amp;"'!C2:C1000")=$C63)
        ),
        5,
        FALSE
    )="",
    "",
    VLOOKUP(
        $A63,
        _xlfn._xlws.FILTER(
            INDIRECT("'"&amp;G$1&amp;"'!A2:G1000"), (INDIRECT("'"&amp;G$1&amp;"'!B2:B1000")=$B63) * (INDIRECT("'"&amp;G$1&amp;"'!C2:C1000")=$C63)
        ),
        7,
        FALSE
    )
)</f>
        <v>Não</v>
      </c>
      <c r="H63" s="55"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5"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5" t="str">
        <f t="array" aca="1" ref="J63" ca="1">IF(
    VLOOKUP(
        $A63,
        _xlfn._xlws.FILTER(
            INDIRECT("'"&amp;J$1&amp;"'!A2:G1000"), (INDIRECT("'"&amp;J$1&amp;"'!B2:B1000")=$B63) * (INDIRECT("'"&amp;J$1&amp;"'!C2:C1000")=$C63)
        ),
        5,
        FALSE
    )="",
    "",
    VLOOKUP(
        $A63,
        _xlfn._xlws.FILTER(
            INDIRECT("'"&amp;J$1&amp;"'!A2:G1000"), (INDIRECT("'"&amp;J$1&amp;"'!B2:B1000")=$B63) * (INDIRECT("'"&amp;J$1&amp;"'!C2:C1000")=$C63)
        ),
        7,
        FALSE
    )
)</f>
        <v/>
      </c>
      <c r="K63" s="55"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5"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5"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5"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5"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5"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80" t="s">
        <v>44</v>
      </c>
      <c r="B64" s="55" t="s">
        <v>102</v>
      </c>
      <c r="C64" s="55" t="s">
        <v>55</v>
      </c>
      <c r="D64" s="55"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5"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5"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5"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5"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5"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5" t="str">
        <f t="array" aca="1" ref="J64" ca="1">IF(
    VLOOKUP(
        $A64,
        _xlfn._xlws.FILTER(
            INDIRECT("'"&amp;J$1&amp;"'!A2:G1000"), (INDIRECT("'"&amp;J$1&amp;"'!B2:B1000")=$B64) * (INDIRECT("'"&amp;J$1&amp;"'!C2:C1000")=$C64)
        ),
        5,
        FALSE
    )="",
    "",
    VLOOKUP(
        $A64,
        _xlfn._xlws.FILTER(
            INDIRECT("'"&amp;J$1&amp;"'!A2:G1000"), (INDIRECT("'"&amp;J$1&amp;"'!B2:B1000")=$B64) * (INDIRECT("'"&amp;J$1&amp;"'!C2:C1000")=$C64)
        ),
        7,
        FALSE
    )
)</f>
        <v/>
      </c>
      <c r="K64" s="55"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5"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5"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5"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5"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5"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80" t="s">
        <v>44</v>
      </c>
      <c r="B65" s="55" t="s">
        <v>103</v>
      </c>
      <c r="C65" s="55" t="s">
        <v>55</v>
      </c>
      <c r="D65" s="55"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5"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5"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5"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5"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5"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5" t="str">
        <f t="array" aca="1" ref="J65" ca="1">IF(
    VLOOKUP(
        $A65,
        _xlfn._xlws.FILTER(
            INDIRECT("'"&amp;J$1&amp;"'!A2:G1000"), (INDIRECT("'"&amp;J$1&amp;"'!B2:B1000")=$B65) * (INDIRECT("'"&amp;J$1&amp;"'!C2:C1000")=$C65)
        ),
        5,
        FALSE
    )="",
    "",
    VLOOKUP(
        $A65,
        _xlfn._xlws.FILTER(
            INDIRECT("'"&amp;J$1&amp;"'!A2:G1000"), (INDIRECT("'"&amp;J$1&amp;"'!B2:B1000")=$B65) * (INDIRECT("'"&amp;J$1&amp;"'!C2:C1000")=$C65)
        ),
        7,
        FALSE
    )
)</f>
        <v/>
      </c>
      <c r="K65" s="55"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5"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5"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5"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5"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5"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80" t="s">
        <v>44</v>
      </c>
      <c r="B66" s="55" t="s">
        <v>104</v>
      </c>
      <c r="C66" s="55" t="s">
        <v>55</v>
      </c>
      <c r="D66" s="55"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5"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5"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5"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5"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5"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5"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5"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5"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5"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5"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5"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5"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80" t="s">
        <v>44</v>
      </c>
      <c r="B67" s="55" t="s">
        <v>105</v>
      </c>
      <c r="C67" s="55" t="s">
        <v>55</v>
      </c>
      <c r="D67" s="55"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5"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5"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5"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5"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5"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5" t="str">
        <f t="array" aca="1" ref="J67" ca="1">IF(
    VLOOKUP(
        $A67,
        _xlfn._xlws.FILTER(
            INDIRECT("'"&amp;J$1&amp;"'!A2:G1000"), (INDIRECT("'"&amp;J$1&amp;"'!B2:B1000")=$B67) * (INDIRECT("'"&amp;J$1&amp;"'!C2:C1000")=$C67)
        ),
        5,
        FALSE
    )="",
    "",
    VLOOKUP(
        $A67,
        _xlfn._xlws.FILTER(
            INDIRECT("'"&amp;J$1&amp;"'!A2:G1000"), (INDIRECT("'"&amp;J$1&amp;"'!B2:B1000")=$B67) * (INDIRECT("'"&amp;J$1&amp;"'!C2:C1000")=$C67)
        ),
        7,
        FALSE
    )
)</f>
        <v/>
      </c>
      <c r="K67" s="55"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5"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5"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5"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5"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5"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80" t="s">
        <v>44</v>
      </c>
      <c r="B68" s="55" t="s">
        <v>106</v>
      </c>
      <c r="C68" s="55" t="s">
        <v>55</v>
      </c>
      <c r="D68" s="55"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5"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5"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5"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5"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5"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5" t="str">
        <f t="array" aca="1" ref="J68" ca="1">IF(
    VLOOKUP(
        $A68,
        _xlfn._xlws.FILTER(
            INDIRECT("'"&amp;J$1&amp;"'!A2:G1000"), (INDIRECT("'"&amp;J$1&amp;"'!B2:B1000")=$B68) * (INDIRECT("'"&amp;J$1&amp;"'!C2:C1000")=$C68)
        ),
        5,
        FALSE
    )="",
    "",
    VLOOKUP(
        $A68,
        _xlfn._xlws.FILTER(
            INDIRECT("'"&amp;J$1&amp;"'!A2:G1000"), (INDIRECT("'"&amp;J$1&amp;"'!B2:B1000")=$B68) * (INDIRECT("'"&amp;J$1&amp;"'!C2:C1000")=$C68)
        ),
        7,
        FALSE
    )
)</f>
        <v/>
      </c>
      <c r="K68" s="55"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5"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5"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5"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5"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5"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80" t="s">
        <v>44</v>
      </c>
      <c r="B69" s="55" t="s">
        <v>107</v>
      </c>
      <c r="C69" s="55" t="s">
        <v>55</v>
      </c>
      <c r="D69" s="55"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5"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5"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5"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5"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5"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5" t="str">
        <f t="array" aca="1" ref="J69" ca="1">IF(
    VLOOKUP(
        $A69,
        _xlfn._xlws.FILTER(
            INDIRECT("'"&amp;J$1&amp;"'!A2:G1000"), (INDIRECT("'"&amp;J$1&amp;"'!B2:B1000")=$B69) * (INDIRECT("'"&amp;J$1&amp;"'!C2:C1000")=$C69)
        ),
        5,
        FALSE
    )="",
    "",
    VLOOKUP(
        $A69,
        _xlfn._xlws.FILTER(
            INDIRECT("'"&amp;J$1&amp;"'!A2:G1000"), (INDIRECT("'"&amp;J$1&amp;"'!B2:B1000")=$B69) * (INDIRECT("'"&amp;J$1&amp;"'!C2:C1000")=$C69)
        ),
        7,
        FALSE
    )
)</f>
        <v/>
      </c>
      <c r="K69" s="55"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5"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5"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5"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5"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5"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80" t="s">
        <v>44</v>
      </c>
      <c r="B70" s="55" t="s">
        <v>108</v>
      </c>
      <c r="C70" s="55" t="s">
        <v>55</v>
      </c>
      <c r="D70" s="55" t="str">
        <f t="array" aca="1" ref="D70" ca="1">IF(
    VLOOKUP(
        $A70,
        _xlfn._xlws.FILTER(
            INDIRECT("'"&amp;D$1&amp;"'!A2:G1000"), (INDIRECT("'"&amp;D$1&amp;"'!B2:B1000")=$B70) * (INDIRECT("'"&amp;D$1&amp;"'!C2:C1000")=$C70)
        ),
        5,
        FALSE
    )="",
    "",
    VLOOKUP(
        $A70,
        _xlfn._xlws.FILTER(
            INDIRECT("'"&amp;D$1&amp;"'!A2:G1000"), (INDIRECT("'"&amp;D$1&amp;"'!B2:B1000")=$B70) * (INDIRECT("'"&amp;D$1&amp;"'!C2:C1000")=$C70)
        ),
        7,
        FALSE
    )
)</f>
        <v>Não</v>
      </c>
      <c r="E70" s="55" t="str">
        <f t="array" aca="1" ref="E70" ca="1">IF(
    VLOOKUP(
        $A70,
        _xlfn._xlws.FILTER(
            INDIRECT("'"&amp;E$1&amp;"'!A2:G1000"), (INDIRECT("'"&amp;E$1&amp;"'!B2:B1000")=$B70) * (INDIRECT("'"&amp;E$1&amp;"'!C2:C1000")=$C70)
        ),
        5,
        FALSE
    )="",
    "",
    VLOOKUP(
        $A70,
        _xlfn._xlws.FILTER(
            INDIRECT("'"&amp;E$1&amp;"'!A2:G1000"), (INDIRECT("'"&amp;E$1&amp;"'!B2:B1000")=$B70) * (INDIRECT("'"&amp;E$1&amp;"'!C2:C1000")=$C70)
        ),
        7,
        FALSE
    )
)</f>
        <v>Não</v>
      </c>
      <c r="F70" s="55" t="str">
        <f t="array" aca="1" ref="F70" ca="1">IF(
    VLOOKUP(
        $A70,
        _xlfn._xlws.FILTER(
            INDIRECT("'"&amp;F$1&amp;"'!A2:G1000"), (INDIRECT("'"&amp;F$1&amp;"'!B2:B1000")=$B70) * (INDIRECT("'"&amp;F$1&amp;"'!C2:C1000")=$C70)
        ),
        5,
        FALSE
    )="",
    "",
    VLOOKUP(
        $A70,
        _xlfn._xlws.FILTER(
            INDIRECT("'"&amp;F$1&amp;"'!A2:G1000"), (INDIRECT("'"&amp;F$1&amp;"'!B2:B1000")=$B70) * (INDIRECT("'"&amp;F$1&amp;"'!C2:C1000")=$C70)
        ),
        7,
        FALSE
    )
)</f>
        <v>Não</v>
      </c>
      <c r="G70" s="55" t="str">
        <f t="array" aca="1" ref="G70" ca="1">IF(
    VLOOKUP(
        $A70,
        _xlfn._xlws.FILTER(
            INDIRECT("'"&amp;G$1&amp;"'!A2:G1000"), (INDIRECT("'"&amp;G$1&amp;"'!B2:B1000")=$B70) * (INDIRECT("'"&amp;G$1&amp;"'!C2:C1000")=$C70)
        ),
        5,
        FALSE
    )="",
    "",
    VLOOKUP(
        $A70,
        _xlfn._xlws.FILTER(
            INDIRECT("'"&amp;G$1&amp;"'!A2:G1000"), (INDIRECT("'"&amp;G$1&amp;"'!B2:B1000")=$B70) * (INDIRECT("'"&amp;G$1&amp;"'!C2:C1000")=$C70)
        ),
        7,
        FALSE
    )
)</f>
        <v>Não</v>
      </c>
      <c r="H70" s="55"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5" t="str">
        <f t="array" aca="1" ref="I70" ca="1">IF(
    VLOOKUP(
        $A70,
        _xlfn._xlws.FILTER(
            INDIRECT("'"&amp;I$1&amp;"'!A2:G1000"), (INDIRECT("'"&amp;I$1&amp;"'!B2:B1000")=$B70) * (INDIRECT("'"&amp;I$1&amp;"'!C2:C1000")=$C70)
        ),
        5,
        FALSE
    )="",
    "",
    VLOOKUP(
        $A70,
        _xlfn._xlws.FILTER(
            INDIRECT("'"&amp;I$1&amp;"'!A2:G1000"), (INDIRECT("'"&amp;I$1&amp;"'!B2:B1000")=$B70) * (INDIRECT("'"&amp;I$1&amp;"'!C2:C1000")=$C70)
        ),
        7,
        FALSE
    )
)</f>
        <v>Não</v>
      </c>
      <c r="J70" s="55" t="str">
        <f t="array" aca="1" ref="J70" ca="1">IF(
    VLOOKUP(
        $A70,
        _xlfn._xlws.FILTER(
            INDIRECT("'"&amp;J$1&amp;"'!A2:G1000"), (INDIRECT("'"&amp;J$1&amp;"'!B2:B1000")=$B70) * (INDIRECT("'"&amp;J$1&amp;"'!C2:C1000")=$C70)
        ),
        5,
        FALSE
    )="",
    "",
    VLOOKUP(
        $A70,
        _xlfn._xlws.FILTER(
            INDIRECT("'"&amp;J$1&amp;"'!A2:G1000"), (INDIRECT("'"&amp;J$1&amp;"'!B2:B1000")=$B70) * (INDIRECT("'"&amp;J$1&amp;"'!C2:C1000")=$C70)
        ),
        7,
        FALSE
    )
)</f>
        <v/>
      </c>
      <c r="K70" s="55"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5"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5"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5"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5"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5"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H38"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
        <v>118</v>
      </c>
      <c r="E2" s="23" t="s">
        <v>16</v>
      </c>
      <c r="F2" s="22"/>
      <c r="G2" s="24" t="s">
        <v>119</v>
      </c>
      <c r="H2" s="22" t="s">
        <v>120</v>
      </c>
      <c r="I2" s="22"/>
      <c r="J2" s="22" t="s">
        <v>119</v>
      </c>
      <c r="K2" s="22"/>
    </row>
    <row r="3" spans="1:11">
      <c r="A3" s="21" t="s">
        <v>33</v>
      </c>
      <c r="B3" s="22" t="s">
        <v>57</v>
      </c>
      <c r="C3" s="22" t="s">
        <v>55</v>
      </c>
      <c r="D3" s="22" t="s">
        <v>121</v>
      </c>
      <c r="E3" s="25" t="s">
        <v>14</v>
      </c>
      <c r="F3" s="22" t="s">
        <v>122</v>
      </c>
      <c r="G3" s="26" t="s">
        <v>123</v>
      </c>
      <c r="H3" s="22" t="s">
        <v>124</v>
      </c>
      <c r="I3" s="22"/>
      <c r="J3" s="22" t="s">
        <v>119</v>
      </c>
      <c r="K3" s="22"/>
    </row>
    <row r="4" spans="1:11">
      <c r="A4" s="27" t="s">
        <v>42</v>
      </c>
      <c r="B4" s="22" t="s">
        <v>93</v>
      </c>
      <c r="C4" s="22" t="s">
        <v>55</v>
      </c>
      <c r="D4" s="22" t="s">
        <v>125</v>
      </c>
      <c r="E4" s="25" t="s">
        <v>14</v>
      </c>
      <c r="F4" s="22" t="s">
        <v>126</v>
      </c>
      <c r="G4" s="26" t="s">
        <v>123</v>
      </c>
      <c r="H4" s="22"/>
      <c r="I4" s="22"/>
      <c r="J4" s="22" t="s">
        <v>119</v>
      </c>
      <c r="K4" s="22"/>
    </row>
    <row r="5" spans="1:11">
      <c r="A5" s="21" t="s">
        <v>33</v>
      </c>
      <c r="B5" s="22" t="s">
        <v>58</v>
      </c>
      <c r="C5" s="22" t="s">
        <v>55</v>
      </c>
      <c r="D5" s="22" t="s">
        <v>127</v>
      </c>
      <c r="E5" s="25" t="s">
        <v>14</v>
      </c>
      <c r="F5" s="22" t="s">
        <v>128</v>
      </c>
      <c r="G5" s="26" t="s">
        <v>123</v>
      </c>
      <c r="H5" s="22"/>
      <c r="I5" s="22"/>
      <c r="J5" s="22" t="s">
        <v>119</v>
      </c>
      <c r="K5" s="22"/>
    </row>
    <row r="6" spans="1:11">
      <c r="A6" s="28" t="s">
        <v>26</v>
      </c>
      <c r="B6" s="22" t="s">
        <v>76</v>
      </c>
      <c r="C6" s="22" t="s">
        <v>55</v>
      </c>
      <c r="D6" s="22" t="s">
        <v>129</v>
      </c>
      <c r="E6" s="25" t="s">
        <v>14</v>
      </c>
      <c r="F6" s="22" t="s">
        <v>126</v>
      </c>
      <c r="G6" s="26" t="s">
        <v>123</v>
      </c>
      <c r="H6" s="22"/>
      <c r="I6" s="22"/>
      <c r="J6" s="22" t="s">
        <v>119</v>
      </c>
      <c r="K6" s="22"/>
    </row>
    <row r="7" spans="1:11">
      <c r="A7" s="27" t="s">
        <v>42</v>
      </c>
      <c r="B7" s="22" t="s">
        <v>94</v>
      </c>
      <c r="C7" s="22" t="s">
        <v>55</v>
      </c>
      <c r="D7" s="22" t="s">
        <v>130</v>
      </c>
      <c r="E7" s="25" t="s">
        <v>14</v>
      </c>
      <c r="F7" s="22" t="s">
        <v>128</v>
      </c>
      <c r="G7" s="26" t="s">
        <v>123</v>
      </c>
      <c r="H7" s="22"/>
      <c r="I7" s="22"/>
      <c r="J7" s="22" t="s">
        <v>119</v>
      </c>
      <c r="K7" s="22"/>
    </row>
    <row r="8" spans="1:11">
      <c r="A8" s="29" t="s">
        <v>40</v>
      </c>
      <c r="B8" s="22" t="s">
        <v>85</v>
      </c>
      <c r="C8" s="22" t="s">
        <v>55</v>
      </c>
      <c r="D8" s="22" t="s">
        <v>131</v>
      </c>
      <c r="E8" s="25" t="s">
        <v>14</v>
      </c>
      <c r="F8" s="22" t="s">
        <v>128</v>
      </c>
      <c r="G8" s="26" t="s">
        <v>123</v>
      </c>
      <c r="H8" s="22"/>
      <c r="I8" s="22"/>
      <c r="J8" s="22" t="s">
        <v>119</v>
      </c>
      <c r="K8" s="22"/>
    </row>
    <row r="9" spans="1:11">
      <c r="A9" s="30" t="s">
        <v>38</v>
      </c>
      <c r="B9" s="22" t="s">
        <v>82</v>
      </c>
      <c r="C9" s="22" t="s">
        <v>55</v>
      </c>
      <c r="D9" s="22" t="s">
        <v>132</v>
      </c>
      <c r="E9" s="25" t="s">
        <v>14</v>
      </c>
      <c r="F9" s="22" t="s">
        <v>133</v>
      </c>
      <c r="G9" s="26" t="s">
        <v>123</v>
      </c>
      <c r="H9" s="22"/>
      <c r="I9" s="22"/>
      <c r="J9" s="22" t="s">
        <v>119</v>
      </c>
      <c r="K9" s="22"/>
    </row>
    <row r="10" spans="1:11">
      <c r="A10" s="31" t="s">
        <v>35</v>
      </c>
      <c r="B10" s="22" t="s">
        <v>64</v>
      </c>
      <c r="C10" s="22" t="s">
        <v>55</v>
      </c>
      <c r="D10" s="22" t="s">
        <v>134</v>
      </c>
      <c r="E10" s="25" t="s">
        <v>14</v>
      </c>
      <c r="F10" s="22" t="s">
        <v>122</v>
      </c>
      <c r="G10" s="26" t="s">
        <v>123</v>
      </c>
      <c r="H10" s="22"/>
      <c r="I10" s="22"/>
      <c r="J10" s="22" t="s">
        <v>119</v>
      </c>
      <c r="K10" s="22"/>
    </row>
    <row r="11" spans="1:11">
      <c r="A11" s="31" t="s">
        <v>35</v>
      </c>
      <c r="B11" s="22" t="s">
        <v>64</v>
      </c>
      <c r="C11" s="22" t="s">
        <v>65</v>
      </c>
      <c r="D11" s="22" t="s">
        <v>134</v>
      </c>
      <c r="E11" s="25" t="s">
        <v>14</v>
      </c>
      <c r="F11" s="22" t="s">
        <v>135</v>
      </c>
      <c r="G11" s="26" t="s">
        <v>123</v>
      </c>
      <c r="H11" s="22"/>
      <c r="I11" s="22"/>
      <c r="J11" s="22" t="s">
        <v>119</v>
      </c>
      <c r="K11" s="22"/>
    </row>
    <row r="12" spans="1:11">
      <c r="A12" s="31" t="s">
        <v>35</v>
      </c>
      <c r="B12" s="22" t="s">
        <v>64</v>
      </c>
      <c r="C12" s="22" t="s">
        <v>66</v>
      </c>
      <c r="D12" s="22" t="s">
        <v>134</v>
      </c>
      <c r="E12" s="25" t="s">
        <v>14</v>
      </c>
      <c r="F12" s="22" t="s">
        <v>122</v>
      </c>
      <c r="G12" s="26" t="s">
        <v>123</v>
      </c>
      <c r="H12" s="22"/>
      <c r="I12" s="22"/>
      <c r="J12" s="22" t="s">
        <v>119</v>
      </c>
      <c r="K12" s="22"/>
    </row>
    <row r="13" spans="1:11">
      <c r="A13" s="31" t="s">
        <v>35</v>
      </c>
      <c r="B13" s="22" t="s">
        <v>64</v>
      </c>
      <c r="C13" s="22" t="s">
        <v>67</v>
      </c>
      <c r="D13" s="22" t="s">
        <v>134</v>
      </c>
      <c r="E13" s="25" t="s">
        <v>14</v>
      </c>
      <c r="F13" s="22" t="s">
        <v>136</v>
      </c>
      <c r="G13" s="26" t="s">
        <v>123</v>
      </c>
      <c r="H13" s="22" t="s">
        <v>137</v>
      </c>
      <c r="I13" s="22" t="s">
        <v>138</v>
      </c>
      <c r="J13" s="22" t="s">
        <v>123</v>
      </c>
      <c r="K13" s="22" t="s">
        <v>139</v>
      </c>
    </row>
    <row r="14" spans="1:11">
      <c r="A14" s="31" t="s">
        <v>35</v>
      </c>
      <c r="B14" s="22" t="s">
        <v>64</v>
      </c>
      <c r="C14" s="22" t="s">
        <v>68</v>
      </c>
      <c r="D14" s="22" t="s">
        <v>134</v>
      </c>
      <c r="E14" s="25" t="s">
        <v>14</v>
      </c>
      <c r="F14" s="22" t="s">
        <v>136</v>
      </c>
      <c r="G14" s="26" t="s">
        <v>123</v>
      </c>
      <c r="H14" s="22"/>
      <c r="I14" s="22"/>
      <c r="J14" s="22" t="s">
        <v>119</v>
      </c>
      <c r="K14" s="22"/>
    </row>
    <row r="15" spans="1:11">
      <c r="A15" s="31" t="s">
        <v>35</v>
      </c>
      <c r="B15" s="22" t="s">
        <v>69</v>
      </c>
      <c r="C15" s="22" t="s">
        <v>55</v>
      </c>
      <c r="D15" s="22" t="s">
        <v>140</v>
      </c>
      <c r="E15" s="25" t="s">
        <v>14</v>
      </c>
      <c r="F15" s="22" t="s">
        <v>128</v>
      </c>
      <c r="G15" s="26" t="s">
        <v>123</v>
      </c>
      <c r="H15" s="22"/>
      <c r="I15" s="22"/>
      <c r="J15" s="22" t="s">
        <v>119</v>
      </c>
      <c r="K15" s="22"/>
    </row>
    <row r="16" spans="1:11">
      <c r="A16" s="28" t="s">
        <v>26</v>
      </c>
      <c r="B16" s="22" t="s">
        <v>77</v>
      </c>
      <c r="C16" s="22" t="s">
        <v>55</v>
      </c>
      <c r="D16" s="22" t="s">
        <v>141</v>
      </c>
      <c r="E16" s="25" t="s">
        <v>14</v>
      </c>
      <c r="F16" s="22" t="s">
        <v>126</v>
      </c>
      <c r="G16" s="26" t="s">
        <v>123</v>
      </c>
      <c r="H16" s="22"/>
      <c r="I16" s="22"/>
      <c r="J16" s="22" t="s">
        <v>119</v>
      </c>
      <c r="K16" s="22"/>
    </row>
    <row r="17" spans="1:11">
      <c r="A17" s="31" t="s">
        <v>35</v>
      </c>
      <c r="B17" s="22" t="s">
        <v>70</v>
      </c>
      <c r="C17" s="22" t="s">
        <v>55</v>
      </c>
      <c r="D17" s="22" t="s">
        <v>142</v>
      </c>
      <c r="E17" s="25" t="s">
        <v>14</v>
      </c>
      <c r="F17" s="22" t="s">
        <v>122</v>
      </c>
      <c r="G17" s="26" t="s">
        <v>123</v>
      </c>
      <c r="H17" s="22" t="s">
        <v>143</v>
      </c>
      <c r="I17" s="22"/>
      <c r="J17" s="22" t="s">
        <v>119</v>
      </c>
      <c r="K17" s="22"/>
    </row>
    <row r="18" spans="1:11">
      <c r="A18" s="21" t="s">
        <v>33</v>
      </c>
      <c r="B18" s="22" t="s">
        <v>59</v>
      </c>
      <c r="C18" s="22" t="s">
        <v>55</v>
      </c>
      <c r="D18" s="22" t="s">
        <v>144</v>
      </c>
      <c r="E18" s="25" t="s">
        <v>14</v>
      </c>
      <c r="F18" s="22" t="s">
        <v>145</v>
      </c>
      <c r="G18" s="24" t="s">
        <v>119</v>
      </c>
      <c r="H18" s="22" t="s">
        <v>146</v>
      </c>
      <c r="I18" s="22"/>
      <c r="J18" s="22" t="s">
        <v>119</v>
      </c>
      <c r="K18" s="22"/>
    </row>
    <row r="19" spans="1:11">
      <c r="A19" s="32" t="s">
        <v>44</v>
      </c>
      <c r="B19" s="22" t="s">
        <v>101</v>
      </c>
      <c r="C19" s="22" t="s">
        <v>55</v>
      </c>
      <c r="D19" s="22" t="s">
        <v>147</v>
      </c>
      <c r="E19" s="23" t="s">
        <v>16</v>
      </c>
      <c r="F19" s="22"/>
      <c r="G19" s="24" t="s">
        <v>119</v>
      </c>
      <c r="H19" s="22"/>
      <c r="I19" s="22"/>
      <c r="J19" s="22" t="s">
        <v>119</v>
      </c>
      <c r="K19" s="22"/>
    </row>
    <row r="20" spans="1:11">
      <c r="A20" s="21" t="s">
        <v>33</v>
      </c>
      <c r="B20" s="22" t="s">
        <v>60</v>
      </c>
      <c r="C20" s="22" t="s">
        <v>55</v>
      </c>
      <c r="D20" s="22" t="s">
        <v>148</v>
      </c>
      <c r="E20" s="25" t="s">
        <v>14</v>
      </c>
      <c r="F20" s="22" t="s">
        <v>149</v>
      </c>
      <c r="G20" s="26" t="s">
        <v>123</v>
      </c>
      <c r="H20" s="22"/>
      <c r="I20" s="22"/>
      <c r="J20" s="22" t="s">
        <v>119</v>
      </c>
      <c r="K20" s="22"/>
    </row>
    <row r="21" spans="1:11">
      <c r="A21" s="28" t="s">
        <v>26</v>
      </c>
      <c r="B21" s="22" t="s">
        <v>78</v>
      </c>
      <c r="C21" s="22" t="s">
        <v>55</v>
      </c>
      <c r="D21" s="22" t="s">
        <v>150</v>
      </c>
      <c r="E21" s="25" t="s">
        <v>14</v>
      </c>
      <c r="F21" s="22" t="s">
        <v>151</v>
      </c>
      <c r="G21" s="26" t="s">
        <v>123</v>
      </c>
      <c r="H21" s="22"/>
      <c r="I21" s="22"/>
      <c r="J21" s="22" t="s">
        <v>119</v>
      </c>
      <c r="K21" s="22"/>
    </row>
    <row r="22" spans="1:11">
      <c r="A22" s="28" t="s">
        <v>26</v>
      </c>
      <c r="B22" s="22" t="s">
        <v>26</v>
      </c>
      <c r="C22" s="22" t="s">
        <v>55</v>
      </c>
      <c r="D22" s="22" t="s">
        <v>152</v>
      </c>
      <c r="E22" s="25" t="s">
        <v>14</v>
      </c>
      <c r="F22" s="22" t="s">
        <v>153</v>
      </c>
      <c r="G22" s="26" t="s">
        <v>123</v>
      </c>
      <c r="H22" s="22"/>
      <c r="I22" s="22"/>
      <c r="J22" s="22" t="s">
        <v>119</v>
      </c>
      <c r="K22" s="22"/>
    </row>
    <row r="23" spans="1:11">
      <c r="A23" s="28" t="s">
        <v>26</v>
      </c>
      <c r="B23" s="22" t="s">
        <v>26</v>
      </c>
      <c r="C23" s="22" t="s">
        <v>65</v>
      </c>
      <c r="D23" s="22" t="s">
        <v>152</v>
      </c>
      <c r="E23" s="25" t="s">
        <v>14</v>
      </c>
      <c r="F23" s="22" t="s">
        <v>153</v>
      </c>
      <c r="G23" s="26" t="s">
        <v>123</v>
      </c>
      <c r="H23" s="22"/>
      <c r="I23" s="22"/>
      <c r="J23" s="22" t="s">
        <v>119</v>
      </c>
      <c r="K23" s="22"/>
    </row>
    <row r="24" spans="1:11">
      <c r="A24" s="28" t="s">
        <v>26</v>
      </c>
      <c r="B24" s="22" t="s">
        <v>26</v>
      </c>
      <c r="C24" s="22" t="s">
        <v>66</v>
      </c>
      <c r="D24" s="22" t="s">
        <v>152</v>
      </c>
      <c r="E24" s="25" t="s">
        <v>14</v>
      </c>
      <c r="F24" s="22" t="s">
        <v>153</v>
      </c>
      <c r="G24" s="26" t="s">
        <v>123</v>
      </c>
      <c r="H24" s="22"/>
      <c r="I24" s="22"/>
      <c r="J24" s="22" t="s">
        <v>119</v>
      </c>
      <c r="K24" s="22"/>
    </row>
    <row r="25" spans="1:11">
      <c r="A25" s="32" t="s">
        <v>44</v>
      </c>
      <c r="B25" s="22" t="s">
        <v>102</v>
      </c>
      <c r="C25" s="22" t="s">
        <v>55</v>
      </c>
      <c r="D25" s="22" t="s">
        <v>154</v>
      </c>
      <c r="E25" s="25" t="s">
        <v>14</v>
      </c>
      <c r="F25" s="22" t="s">
        <v>122</v>
      </c>
      <c r="G25" s="24" t="s">
        <v>119</v>
      </c>
      <c r="H25" s="22"/>
      <c r="I25" s="22"/>
      <c r="J25" s="22" t="s">
        <v>119</v>
      </c>
      <c r="K25" s="22"/>
    </row>
    <row r="26" spans="1:11">
      <c r="A26" s="29" t="s">
        <v>40</v>
      </c>
      <c r="B26" s="22" t="s">
        <v>86</v>
      </c>
      <c r="C26" s="22" t="s">
        <v>55</v>
      </c>
      <c r="D26" s="22" t="s">
        <v>155</v>
      </c>
      <c r="E26" s="25" t="s">
        <v>14</v>
      </c>
      <c r="F26" s="22" t="s">
        <v>156</v>
      </c>
      <c r="G26" s="26" t="s">
        <v>123</v>
      </c>
      <c r="H26" s="22"/>
      <c r="I26" s="22"/>
      <c r="J26" s="22" t="s">
        <v>119</v>
      </c>
      <c r="K26" s="22"/>
    </row>
    <row r="27" spans="1:11">
      <c r="A27" s="29" t="s">
        <v>40</v>
      </c>
      <c r="B27" s="22" t="s">
        <v>87</v>
      </c>
      <c r="C27" s="22" t="s">
        <v>55</v>
      </c>
      <c r="D27" s="22" t="s">
        <v>157</v>
      </c>
      <c r="E27" s="25" t="s">
        <v>14</v>
      </c>
      <c r="F27" s="22" t="s">
        <v>158</v>
      </c>
      <c r="G27" s="24" t="s">
        <v>119</v>
      </c>
      <c r="H27" s="22" t="s">
        <v>159</v>
      </c>
      <c r="I27" s="22"/>
      <c r="J27" s="22" t="s">
        <v>119</v>
      </c>
      <c r="K27" s="22"/>
    </row>
    <row r="28" spans="1:11">
      <c r="A28" s="29" t="s">
        <v>40</v>
      </c>
      <c r="B28" s="22" t="s">
        <v>88</v>
      </c>
      <c r="C28" s="22" t="s">
        <v>55</v>
      </c>
      <c r="D28" s="22" t="s">
        <v>160</v>
      </c>
      <c r="E28" s="25" t="s">
        <v>14</v>
      </c>
      <c r="F28" s="22" t="s">
        <v>149</v>
      </c>
      <c r="G28" s="26" t="s">
        <v>123</v>
      </c>
      <c r="H28" s="22"/>
      <c r="I28" s="22"/>
      <c r="J28" s="22" t="s">
        <v>119</v>
      </c>
      <c r="K28" s="22"/>
    </row>
    <row r="29" spans="1:11">
      <c r="A29" s="27" t="s">
        <v>42</v>
      </c>
      <c r="B29" s="22" t="s">
        <v>95</v>
      </c>
      <c r="C29" s="22" t="s">
        <v>55</v>
      </c>
      <c r="D29" s="22" t="s">
        <v>161</v>
      </c>
      <c r="E29" s="25" t="s">
        <v>14</v>
      </c>
      <c r="F29" s="22" t="s">
        <v>149</v>
      </c>
      <c r="G29" s="26" t="s">
        <v>123</v>
      </c>
      <c r="H29" s="22"/>
      <c r="I29" s="22"/>
      <c r="J29" s="22" t="s">
        <v>119</v>
      </c>
      <c r="K29" s="22"/>
    </row>
    <row r="30" spans="1:11">
      <c r="A30" s="27" t="s">
        <v>42</v>
      </c>
      <c r="B30" s="22" t="s">
        <v>96</v>
      </c>
      <c r="C30" s="22" t="s">
        <v>55</v>
      </c>
      <c r="D30" s="22" t="s">
        <v>162</v>
      </c>
      <c r="E30" s="25" t="s">
        <v>14</v>
      </c>
      <c r="F30" s="22" t="s">
        <v>149</v>
      </c>
      <c r="G30" s="26" t="s">
        <v>123</v>
      </c>
      <c r="H30" s="22"/>
      <c r="I30" s="22"/>
      <c r="J30" s="22" t="s">
        <v>119</v>
      </c>
      <c r="K30" s="22"/>
    </row>
    <row r="31" spans="1:11">
      <c r="A31" s="31" t="s">
        <v>35</v>
      </c>
      <c r="B31" s="22" t="s">
        <v>71</v>
      </c>
      <c r="C31" s="22" t="s">
        <v>55</v>
      </c>
      <c r="D31" s="22" t="s">
        <v>163</v>
      </c>
      <c r="E31" s="25" t="s">
        <v>14</v>
      </c>
      <c r="F31" s="22" t="s">
        <v>133</v>
      </c>
      <c r="G31" s="26" t="s">
        <v>123</v>
      </c>
      <c r="H31" s="22"/>
      <c r="I31" s="22"/>
      <c r="J31" s="22" t="s">
        <v>119</v>
      </c>
      <c r="K31" s="22"/>
    </row>
    <row r="32" spans="1:11">
      <c r="A32" s="32" t="s">
        <v>44</v>
      </c>
      <c r="B32" s="22" t="s">
        <v>103</v>
      </c>
      <c r="C32" s="22" t="s">
        <v>55</v>
      </c>
      <c r="D32" s="22" t="s">
        <v>164</v>
      </c>
      <c r="E32" s="25" t="s">
        <v>14</v>
      </c>
      <c r="F32" s="22" t="s">
        <v>128</v>
      </c>
      <c r="G32" s="26" t="s">
        <v>123</v>
      </c>
      <c r="H32" s="22"/>
      <c r="I32" s="22"/>
      <c r="J32" s="22" t="s">
        <v>119</v>
      </c>
      <c r="K32" s="22"/>
    </row>
    <row r="33" spans="1:11">
      <c r="A33" s="27" t="s">
        <v>42</v>
      </c>
      <c r="B33" s="22" t="s">
        <v>97</v>
      </c>
      <c r="C33" s="22" t="s">
        <v>55</v>
      </c>
      <c r="D33" s="22" t="s">
        <v>165</v>
      </c>
      <c r="E33" s="25" t="s">
        <v>14</v>
      </c>
      <c r="F33" s="22" t="s">
        <v>126</v>
      </c>
      <c r="G33" s="26" t="s">
        <v>123</v>
      </c>
      <c r="H33" s="22"/>
      <c r="I33" s="22"/>
      <c r="J33" s="22" t="s">
        <v>119</v>
      </c>
      <c r="K33" s="22"/>
    </row>
    <row r="34" spans="1:11">
      <c r="A34" s="27" t="s">
        <v>42</v>
      </c>
      <c r="B34" s="22" t="s">
        <v>98</v>
      </c>
      <c r="C34" s="22" t="s">
        <v>55</v>
      </c>
      <c r="D34" s="22" t="s">
        <v>166</v>
      </c>
      <c r="E34" s="25" t="s">
        <v>14</v>
      </c>
      <c r="F34" s="22" t="s">
        <v>126</v>
      </c>
      <c r="G34" s="26" t="s">
        <v>123</v>
      </c>
      <c r="H34" s="22"/>
      <c r="I34" s="22"/>
      <c r="J34" s="22" t="s">
        <v>119</v>
      </c>
      <c r="K34" s="22"/>
    </row>
    <row r="35" spans="1:11">
      <c r="A35" s="28" t="s">
        <v>26</v>
      </c>
      <c r="B35" s="22" t="s">
        <v>79</v>
      </c>
      <c r="C35" s="22" t="s">
        <v>55</v>
      </c>
      <c r="D35" s="22" t="s">
        <v>167</v>
      </c>
      <c r="E35" s="25" t="s">
        <v>14</v>
      </c>
      <c r="F35" s="22" t="s">
        <v>133</v>
      </c>
      <c r="G35" s="26" t="s">
        <v>123</v>
      </c>
      <c r="H35" s="22"/>
      <c r="I35" s="22"/>
      <c r="J35" s="22" t="s">
        <v>119</v>
      </c>
      <c r="K35" s="22"/>
    </row>
    <row r="36" spans="1:11">
      <c r="A36" s="30" t="s">
        <v>38</v>
      </c>
      <c r="B36" s="22" t="s">
        <v>83</v>
      </c>
      <c r="C36" s="22" t="s">
        <v>55</v>
      </c>
      <c r="D36" s="22" t="s">
        <v>168</v>
      </c>
      <c r="E36" s="25" t="s">
        <v>14</v>
      </c>
      <c r="F36" s="22" t="s">
        <v>126</v>
      </c>
      <c r="G36" s="26" t="s">
        <v>123</v>
      </c>
      <c r="H36" s="22"/>
      <c r="I36" s="22"/>
      <c r="J36" s="22" t="s">
        <v>119</v>
      </c>
      <c r="K36" s="22"/>
    </row>
    <row r="37" spans="1:11">
      <c r="A37" s="30" t="s">
        <v>38</v>
      </c>
      <c r="B37" s="22" t="s">
        <v>84</v>
      </c>
      <c r="C37" s="22" t="s">
        <v>55</v>
      </c>
      <c r="D37" s="22" t="s">
        <v>169</v>
      </c>
      <c r="E37" s="25" t="s">
        <v>14</v>
      </c>
      <c r="F37" s="22" t="s">
        <v>128</v>
      </c>
      <c r="G37" s="26" t="s">
        <v>123</v>
      </c>
      <c r="H37" s="22"/>
      <c r="I37" s="22"/>
      <c r="J37" s="22" t="s">
        <v>119</v>
      </c>
      <c r="K37" s="22"/>
    </row>
    <row r="38" spans="1:11">
      <c r="A38" s="29" t="s">
        <v>40</v>
      </c>
      <c r="B38" s="22" t="s">
        <v>89</v>
      </c>
      <c r="C38" s="22" t="s">
        <v>55</v>
      </c>
      <c r="D38" s="22" t="s">
        <v>170</v>
      </c>
      <c r="E38" s="25" t="s">
        <v>14</v>
      </c>
      <c r="F38" s="22" t="s">
        <v>122</v>
      </c>
      <c r="G38" s="26" t="s">
        <v>123</v>
      </c>
      <c r="H38" s="22"/>
      <c r="I38" s="22"/>
      <c r="J38" s="22" t="s">
        <v>119</v>
      </c>
      <c r="K38" s="22"/>
    </row>
    <row r="39" spans="1:11">
      <c r="A39" s="32" t="s">
        <v>44</v>
      </c>
      <c r="B39" s="22" t="s">
        <v>104</v>
      </c>
      <c r="C39" s="22" t="s">
        <v>55</v>
      </c>
      <c r="D39" s="22" t="s">
        <v>171</v>
      </c>
      <c r="E39" s="25" t="s">
        <v>14</v>
      </c>
      <c r="F39" s="22" t="s">
        <v>135</v>
      </c>
      <c r="G39" s="24" t="s">
        <v>119</v>
      </c>
      <c r="H39" s="22"/>
      <c r="I39" s="22"/>
      <c r="J39" s="22" t="s">
        <v>119</v>
      </c>
      <c r="K39" s="22"/>
    </row>
    <row r="40" spans="1:11">
      <c r="A40" s="21" t="s">
        <v>33</v>
      </c>
      <c r="B40" s="22" t="s">
        <v>61</v>
      </c>
      <c r="C40" s="22" t="s">
        <v>55</v>
      </c>
      <c r="D40" s="22" t="s">
        <v>172</v>
      </c>
      <c r="E40" s="25" t="s">
        <v>14</v>
      </c>
      <c r="F40" s="22" t="s">
        <v>126</v>
      </c>
      <c r="G40" s="26" t="s">
        <v>123</v>
      </c>
      <c r="H40" s="22"/>
      <c r="I40" s="22"/>
      <c r="J40" s="22" t="s">
        <v>119</v>
      </c>
      <c r="K40" s="22"/>
    </row>
    <row r="41" spans="1:11">
      <c r="A41" s="27" t="s">
        <v>42</v>
      </c>
      <c r="B41" s="22" t="s">
        <v>99</v>
      </c>
      <c r="C41" s="22" t="s">
        <v>55</v>
      </c>
      <c r="D41" s="22" t="s">
        <v>173</v>
      </c>
      <c r="E41" s="25" t="s">
        <v>14</v>
      </c>
      <c r="F41" s="22" t="s">
        <v>126</v>
      </c>
      <c r="G41" s="26" t="s">
        <v>123</v>
      </c>
      <c r="H41" s="22"/>
      <c r="I41" s="22"/>
      <c r="J41" s="22" t="s">
        <v>119</v>
      </c>
      <c r="K41" s="22"/>
    </row>
    <row r="42" spans="1:11">
      <c r="A42" s="32" t="s">
        <v>44</v>
      </c>
      <c r="B42" s="22" t="s">
        <v>105</v>
      </c>
      <c r="C42" s="22" t="s">
        <v>55</v>
      </c>
      <c r="D42" s="22" t="s">
        <v>174</v>
      </c>
      <c r="E42" s="25" t="s">
        <v>14</v>
      </c>
      <c r="F42" s="22" t="s">
        <v>126</v>
      </c>
      <c r="G42" s="26" t="s">
        <v>123</v>
      </c>
      <c r="H42" s="22"/>
      <c r="I42" s="22"/>
      <c r="J42" s="22" t="s">
        <v>119</v>
      </c>
      <c r="K42" s="22"/>
    </row>
    <row r="43" spans="1:11">
      <c r="A43" s="28" t="s">
        <v>26</v>
      </c>
      <c r="B43" s="22" t="s">
        <v>80</v>
      </c>
      <c r="C43" s="22" t="s">
        <v>55</v>
      </c>
      <c r="D43" s="22" t="s">
        <v>175</v>
      </c>
      <c r="E43" s="25" t="s">
        <v>14</v>
      </c>
      <c r="F43" s="22" t="s">
        <v>133</v>
      </c>
      <c r="G43" s="26" t="s">
        <v>123</v>
      </c>
      <c r="H43" s="22"/>
      <c r="I43" s="22"/>
      <c r="J43" s="22" t="s">
        <v>119</v>
      </c>
      <c r="K43" s="22"/>
    </row>
    <row r="44" spans="1:11">
      <c r="A44" s="32" t="s">
        <v>44</v>
      </c>
      <c r="B44" s="22" t="s">
        <v>106</v>
      </c>
      <c r="C44" s="22" t="s">
        <v>55</v>
      </c>
      <c r="D44" s="22" t="s">
        <v>176</v>
      </c>
      <c r="E44" s="25" t="s">
        <v>14</v>
      </c>
      <c r="F44" s="22" t="s">
        <v>128</v>
      </c>
      <c r="G44" s="26" t="s">
        <v>123</v>
      </c>
      <c r="H44" s="22"/>
      <c r="I44" s="22"/>
      <c r="J44" s="22" t="s">
        <v>119</v>
      </c>
      <c r="K44" s="22"/>
    </row>
    <row r="45" spans="1:11">
      <c r="A45" s="29" t="s">
        <v>40</v>
      </c>
      <c r="B45" s="22" t="s">
        <v>90</v>
      </c>
      <c r="C45" s="22" t="s">
        <v>55</v>
      </c>
      <c r="D45" s="22" t="s">
        <v>177</v>
      </c>
      <c r="E45" s="25" t="s">
        <v>14</v>
      </c>
      <c r="F45" s="22" t="s">
        <v>178</v>
      </c>
      <c r="G45" s="26" t="s">
        <v>123</v>
      </c>
      <c r="H45" s="22"/>
      <c r="I45" s="22"/>
      <c r="J45" s="22" t="s">
        <v>119</v>
      </c>
      <c r="K45" s="22"/>
    </row>
    <row r="46" spans="1:11">
      <c r="A46" s="31" t="s">
        <v>35</v>
      </c>
      <c r="B46" s="22" t="s">
        <v>72</v>
      </c>
      <c r="C46" s="22" t="s">
        <v>55</v>
      </c>
      <c r="D46" s="22" t="s">
        <v>179</v>
      </c>
      <c r="E46" s="25" t="s">
        <v>14</v>
      </c>
      <c r="F46" s="22" t="s">
        <v>180</v>
      </c>
      <c r="G46" s="26" t="s">
        <v>123</v>
      </c>
      <c r="H46" s="22"/>
      <c r="I46" s="22"/>
      <c r="J46" s="22" t="s">
        <v>119</v>
      </c>
      <c r="K46" s="22"/>
    </row>
    <row r="47" spans="1:11">
      <c r="A47" s="31" t="s">
        <v>35</v>
      </c>
      <c r="B47" s="22" t="s">
        <v>72</v>
      </c>
      <c r="C47" s="22" t="s">
        <v>65</v>
      </c>
      <c r="D47" s="22" t="s">
        <v>179</v>
      </c>
      <c r="E47" s="33" t="s">
        <v>18</v>
      </c>
      <c r="F47" s="22"/>
      <c r="G47" s="26" t="s">
        <v>123</v>
      </c>
      <c r="H47" s="22" t="s">
        <v>181</v>
      </c>
      <c r="I47" s="22"/>
      <c r="J47" s="22" t="s">
        <v>119</v>
      </c>
      <c r="K47" s="22"/>
    </row>
    <row r="48" spans="1:11">
      <c r="A48" s="31" t="s">
        <v>35</v>
      </c>
      <c r="B48" s="22" t="s">
        <v>73</v>
      </c>
      <c r="C48" s="22" t="s">
        <v>55</v>
      </c>
      <c r="D48" s="22" t="s">
        <v>182</v>
      </c>
      <c r="E48" s="25" t="s">
        <v>14</v>
      </c>
      <c r="F48" s="22" t="s">
        <v>149</v>
      </c>
      <c r="G48" s="26" t="s">
        <v>123</v>
      </c>
      <c r="H48" s="22"/>
      <c r="I48" s="22"/>
      <c r="J48" s="22" t="s">
        <v>119</v>
      </c>
      <c r="K48" s="22"/>
    </row>
    <row r="49" spans="1:11">
      <c r="A49" s="28" t="s">
        <v>26</v>
      </c>
      <c r="B49" s="22" t="s">
        <v>81</v>
      </c>
      <c r="C49" s="22" t="s">
        <v>55</v>
      </c>
      <c r="D49" s="22" t="s">
        <v>183</v>
      </c>
      <c r="E49" s="25" t="s">
        <v>14</v>
      </c>
      <c r="F49" s="22" t="s">
        <v>136</v>
      </c>
      <c r="G49" s="26" t="s">
        <v>123</v>
      </c>
      <c r="H49" s="22"/>
      <c r="I49" s="22"/>
      <c r="J49" s="22" t="s">
        <v>119</v>
      </c>
      <c r="K49" s="22"/>
    </row>
    <row r="50" spans="1:11">
      <c r="A50" s="32" t="s">
        <v>44</v>
      </c>
      <c r="B50" s="22" t="s">
        <v>107</v>
      </c>
      <c r="C50" s="22" t="s">
        <v>55</v>
      </c>
      <c r="D50" s="22" t="s">
        <v>184</v>
      </c>
      <c r="E50" s="25" t="s">
        <v>14</v>
      </c>
      <c r="F50" s="22" t="s">
        <v>128</v>
      </c>
      <c r="G50" s="26" t="s">
        <v>123</v>
      </c>
      <c r="H50" s="22"/>
      <c r="I50" s="22"/>
      <c r="J50" s="22" t="s">
        <v>119</v>
      </c>
      <c r="K50" s="22"/>
    </row>
    <row r="51" spans="1:11">
      <c r="A51" s="29" t="s">
        <v>40</v>
      </c>
      <c r="B51" s="22" t="s">
        <v>91</v>
      </c>
      <c r="C51" s="22" t="s">
        <v>55</v>
      </c>
      <c r="D51" s="22" t="s">
        <v>185</v>
      </c>
      <c r="E51" s="25" t="s">
        <v>14</v>
      </c>
      <c r="F51" s="22" t="s">
        <v>128</v>
      </c>
      <c r="G51" s="26" t="s">
        <v>123</v>
      </c>
      <c r="H51" s="22"/>
      <c r="I51" s="22"/>
      <c r="J51" s="22" t="s">
        <v>119</v>
      </c>
      <c r="K51" s="22"/>
    </row>
    <row r="52" spans="1:11">
      <c r="A52" s="21" t="s">
        <v>33</v>
      </c>
      <c r="B52" s="22" t="s">
        <v>62</v>
      </c>
      <c r="C52" s="22" t="s">
        <v>55</v>
      </c>
      <c r="D52" s="22" t="s">
        <v>186</v>
      </c>
      <c r="E52" s="25" t="s">
        <v>14</v>
      </c>
      <c r="F52" s="22" t="s">
        <v>187</v>
      </c>
      <c r="G52" s="26" t="s">
        <v>123</v>
      </c>
      <c r="H52" s="22" t="s">
        <v>188</v>
      </c>
      <c r="I52" s="22"/>
      <c r="J52" s="22" t="s">
        <v>119</v>
      </c>
      <c r="K52" s="22"/>
    </row>
    <row r="53" spans="1:11">
      <c r="A53" s="29" t="s">
        <v>40</v>
      </c>
      <c r="B53" s="22" t="s">
        <v>92</v>
      </c>
      <c r="C53" s="22" t="s">
        <v>55</v>
      </c>
      <c r="D53" s="22" t="s">
        <v>189</v>
      </c>
      <c r="E53" s="25" t="s">
        <v>14</v>
      </c>
      <c r="F53" s="22" t="s">
        <v>122</v>
      </c>
      <c r="G53" s="26" t="s">
        <v>123</v>
      </c>
      <c r="H53" s="22"/>
      <c r="I53" s="22"/>
      <c r="J53" s="22" t="s">
        <v>119</v>
      </c>
      <c r="K53" s="22"/>
    </row>
    <row r="54" spans="1:11">
      <c r="A54" s="32" t="s">
        <v>44</v>
      </c>
      <c r="B54" s="22" t="s">
        <v>108</v>
      </c>
      <c r="C54" s="22" t="s">
        <v>55</v>
      </c>
      <c r="D54" s="22"/>
      <c r="E54" s="34" t="s">
        <v>19</v>
      </c>
      <c r="F54" s="22"/>
      <c r="G54" s="24" t="s">
        <v>119</v>
      </c>
      <c r="H54" s="22"/>
      <c r="I54" s="22"/>
      <c r="J54" s="22" t="s">
        <v>119</v>
      </c>
      <c r="K54" s="22"/>
    </row>
    <row r="55" spans="1:11">
      <c r="A55" s="21" t="s">
        <v>33</v>
      </c>
      <c r="B55" s="22" t="s">
        <v>63</v>
      </c>
      <c r="C55" s="22" t="s">
        <v>55</v>
      </c>
      <c r="D55" s="22" t="s">
        <v>190</v>
      </c>
      <c r="E55" s="25" t="s">
        <v>14</v>
      </c>
      <c r="F55" s="22" t="s">
        <v>187</v>
      </c>
      <c r="G55" s="26" t="s">
        <v>123</v>
      </c>
      <c r="H55" s="22"/>
      <c r="I55" s="22"/>
      <c r="J55" s="22" t="s">
        <v>119</v>
      </c>
      <c r="K55" s="22"/>
    </row>
    <row r="56" spans="1:11">
      <c r="A56" s="27" t="s">
        <v>42</v>
      </c>
      <c r="B56" s="22" t="s">
        <v>100</v>
      </c>
      <c r="C56" s="22" t="s">
        <v>55</v>
      </c>
      <c r="D56" s="22" t="s">
        <v>191</v>
      </c>
      <c r="E56" s="23" t="s">
        <v>16</v>
      </c>
      <c r="F56" s="22"/>
      <c r="G56" s="26" t="s">
        <v>123</v>
      </c>
      <c r="H56" s="22"/>
      <c r="I56" s="22"/>
      <c r="J56" s="22" t="s">
        <v>119</v>
      </c>
      <c r="K56" s="22"/>
    </row>
    <row r="57" spans="1:11">
      <c r="A57" s="31" t="s">
        <v>35</v>
      </c>
      <c r="B57" s="22" t="s">
        <v>74</v>
      </c>
      <c r="C57" s="22" t="s">
        <v>55</v>
      </c>
      <c r="D57" s="22" t="s">
        <v>192</v>
      </c>
      <c r="E57" s="25" t="s">
        <v>14</v>
      </c>
      <c r="F57" s="22" t="s">
        <v>122</v>
      </c>
      <c r="G57" s="26" t="s">
        <v>123</v>
      </c>
      <c r="H57" s="22" t="s">
        <v>193</v>
      </c>
      <c r="I57" s="22"/>
      <c r="J57" s="22" t="s">
        <v>119</v>
      </c>
      <c r="K57" s="22"/>
    </row>
    <row r="58" spans="1:11">
      <c r="A58" s="31" t="s">
        <v>35</v>
      </c>
      <c r="B58" s="22" t="s">
        <v>75</v>
      </c>
      <c r="C58" s="22" t="s">
        <v>55</v>
      </c>
      <c r="D58" s="22" t="s">
        <v>194</v>
      </c>
      <c r="E58" s="25" t="s">
        <v>14</v>
      </c>
      <c r="F58" s="22" t="s">
        <v>156</v>
      </c>
      <c r="G58" s="26" t="s">
        <v>123</v>
      </c>
      <c r="H58" s="22" t="s">
        <v>195</v>
      </c>
      <c r="I58" s="22" t="s">
        <v>196</v>
      </c>
      <c r="J58" s="22" t="s">
        <v>123</v>
      </c>
      <c r="K58" s="22" t="s">
        <v>197</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H36"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135</v>
      </c>
      <c r="G3" s="26" t="s">
        <v>123</v>
      </c>
      <c r="H3" s="22"/>
      <c r="I3" s="22" t="s">
        <v>198</v>
      </c>
      <c r="J3" s="22" t="s">
        <v>123</v>
      </c>
      <c r="K3" s="22" t="s">
        <v>199</v>
      </c>
    </row>
    <row r="4" spans="1:11">
      <c r="A4" s="27" t="s">
        <v>42</v>
      </c>
      <c r="B4" s="22" t="s">
        <v>93</v>
      </c>
      <c r="C4" s="22" t="s">
        <v>55</v>
      </c>
      <c r="D4" s="22" t="str">
        <f>IFERROR(IF(INDEX('01.25'!D2:D500, MATCH(B4&amp;C4, INDEX('01.25'!B2:B500&amp;'01.25'!C2:C500, 0), 0))="", "", INDEX('01.25'!D2:D500, MATCH(B4&amp;C4, INDEX('01.25'!B2:B500&amp;'01.25'!C2:C500, 0), 0))), "")</f>
        <v>Amanda Tayara Ribeiro da Silva</v>
      </c>
      <c r="E4" s="25" t="s">
        <v>14</v>
      </c>
      <c r="F4" s="22" t="s">
        <v>200</v>
      </c>
      <c r="G4" s="26" t="s">
        <v>123</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201</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202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200</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202</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136</v>
      </c>
      <c r="G9" s="26" t="s">
        <v>123</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122</v>
      </c>
      <c r="G10" s="26"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122</v>
      </c>
      <c r="G11" s="26"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122</v>
      </c>
      <c r="G12" s="26"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203</v>
      </c>
      <c r="G13" s="26" t="s">
        <v>123</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136</v>
      </c>
      <c r="G14" s="26" t="s">
        <v>123</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202</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201</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122</v>
      </c>
      <c r="G17" s="26" t="s">
        <v>123</v>
      </c>
      <c r="H17" s="22" t="s">
        <v>143</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204</v>
      </c>
      <c r="G18" s="26" t="s">
        <v>123</v>
      </c>
      <c r="H18" s="22" t="s">
        <v>146</v>
      </c>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202</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135</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202</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202</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202</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136</v>
      </c>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202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122</v>
      </c>
      <c r="G27" s="24" t="s">
        <v>119</v>
      </c>
      <c r="H27" s="22" t="s">
        <v>159</v>
      </c>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202</v>
      </c>
      <c r="G28" s="26" t="s">
        <v>123</v>
      </c>
      <c r="H28" s="22" t="s">
        <v>205</v>
      </c>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206</v>
      </c>
      <c r="G29" s="26" t="s">
        <v>123</v>
      </c>
      <c r="H29" s="22" t="s">
        <v>207</v>
      </c>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204</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122</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202</v>
      </c>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208</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202</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135</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153</v>
      </c>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202</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122</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135</v>
      </c>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209</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202</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210</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135</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202</v>
      </c>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211</v>
      </c>
      <c r="G45" s="26" t="s">
        <v>123</v>
      </c>
      <c r="H45" s="22" t="s">
        <v>205</v>
      </c>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180</v>
      </c>
      <c r="G46" s="26" t="s">
        <v>123</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181</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210</v>
      </c>
      <c r="G48" s="26" t="s">
        <v>123</v>
      </c>
      <c r="H48" s="22" t="s">
        <v>212</v>
      </c>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133</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202</v>
      </c>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211</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213</v>
      </c>
      <c r="G52" s="26" t="s">
        <v>123</v>
      </c>
      <c r="H52" s="22" t="s">
        <v>214</v>
      </c>
      <c r="I52" s="22" t="s">
        <v>215</v>
      </c>
      <c r="J52" s="22" t="s">
        <v>123</v>
      </c>
      <c r="K52" s="22" t="s">
        <v>216</v>
      </c>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136</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3" t="s">
        <v>16</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187</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135</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133</v>
      </c>
      <c r="G57" s="26" t="s">
        <v>123</v>
      </c>
      <c r="H57" s="22" t="s">
        <v>193</v>
      </c>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211</v>
      </c>
      <c r="G58" s="26" t="s">
        <v>123</v>
      </c>
      <c r="H58" s="22"/>
      <c r="I58" s="22"/>
      <c r="J58" s="22" t="s">
        <v>119</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tabSelected="1" workbookViewId="0">
      <pane xSplit="3" topLeftCell="H1" activePane="topRight" state="frozen"/>
      <selection pane="topRight" activeCell="K10" sqref="K10"/>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2"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217</v>
      </c>
      <c r="G3" s="26" t="s">
        <v>123</v>
      </c>
      <c r="H3" s="22" t="s">
        <v>218</v>
      </c>
      <c r="I3" s="22" t="s">
        <v>219</v>
      </c>
      <c r="J3" s="22" t="s">
        <v>123</v>
      </c>
      <c r="K3" s="22" t="s">
        <v>220</v>
      </c>
    </row>
    <row r="4" spans="1:11">
      <c r="A4" s="27" t="s">
        <v>42</v>
      </c>
      <c r="B4" s="22" t="s">
        <v>93</v>
      </c>
      <c r="C4" s="22" t="s">
        <v>55</v>
      </c>
      <c r="D4" s="22" t="str">
        <f>IFERROR(IF(INDEX('01.25'!D2:D500, MATCH(B4&amp;C4, INDEX('01.25'!B2:B500&amp;'01.25'!C2:C500, 0), 0))="", "", INDEX('01.25'!D2:D500, MATCH(B4&amp;C4, INDEX('01.25'!B2:B500&amp;'01.25'!C2:C500, 0), 0))), "")</f>
        <v>Amanda Tayara Ribeiro da Silva</v>
      </c>
      <c r="E4" s="25" t="s">
        <v>14</v>
      </c>
      <c r="F4" s="22" t="s">
        <v>151</v>
      </c>
      <c r="G4" s="24" t="s">
        <v>119</v>
      </c>
      <c r="H4" s="22" t="s">
        <v>221</v>
      </c>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213</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222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213</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217</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136</v>
      </c>
      <c r="G9" s="26" t="s">
        <v>123</v>
      </c>
      <c r="H9" s="22"/>
      <c r="I9" s="22" t="s">
        <v>223</v>
      </c>
      <c r="J9" s="22" t="s">
        <v>224</v>
      </c>
      <c r="K9" s="22" t="s">
        <v>225</v>
      </c>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226</v>
      </c>
      <c r="G10" s="26" t="s">
        <v>123</v>
      </c>
      <c r="H10" s="22" t="s">
        <v>227</v>
      </c>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226</v>
      </c>
      <c r="G11" s="26" t="s">
        <v>123</v>
      </c>
      <c r="H11" s="22" t="s">
        <v>228</v>
      </c>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226</v>
      </c>
      <c r="G12" s="26"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226</v>
      </c>
      <c r="G13" s="26" t="s">
        <v>123</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226</v>
      </c>
      <c r="G14" s="26" t="s">
        <v>123</v>
      </c>
      <c r="H14" s="22" t="s">
        <v>229</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226</v>
      </c>
      <c r="G15" s="26" t="s">
        <v>123</v>
      </c>
      <c r="H15" s="22" t="s">
        <v>230</v>
      </c>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217</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231</v>
      </c>
      <c r="G17" s="26" t="s">
        <v>123</v>
      </c>
      <c r="H17" s="22" t="s">
        <v>232</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222</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203</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222</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226</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217</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203</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233</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222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122</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222</v>
      </c>
      <c r="G28" s="26" t="s">
        <v>123</v>
      </c>
      <c r="H28" s="22" t="s">
        <v>234</v>
      </c>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180</v>
      </c>
      <c r="G29" s="26" t="s">
        <v>123</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203</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203</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213</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222</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203</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226</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235</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236</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203</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226</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237</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222</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213</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217</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203</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203</v>
      </c>
      <c r="G45" s="26" t="s">
        <v>123</v>
      </c>
      <c r="H45" s="22" t="s">
        <v>238</v>
      </c>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180</v>
      </c>
      <c r="G46" s="26" t="s">
        <v>123</v>
      </c>
      <c r="H46" s="22" t="s">
        <v>239</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240</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241</v>
      </c>
      <c r="G48" s="26" t="s">
        <v>123</v>
      </c>
      <c r="H48" s="22" t="s">
        <v>242</v>
      </c>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33" t="s">
        <v>17</v>
      </c>
      <c r="F49" s="22" t="s">
        <v>243</v>
      </c>
      <c r="G49" s="26" t="s">
        <v>123</v>
      </c>
      <c r="H49" s="22" t="s">
        <v>244</v>
      </c>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213</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217</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217</v>
      </c>
      <c r="G52" s="26" t="s">
        <v>123</v>
      </c>
      <c r="H52" s="22" t="s">
        <v>245</v>
      </c>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222</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4" t="s">
        <v>19</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226</v>
      </c>
      <c r="G55" s="26" t="s">
        <v>123</v>
      </c>
      <c r="H55" s="22" t="s">
        <v>245</v>
      </c>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203</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213</v>
      </c>
      <c r="G57" s="26" t="s">
        <v>123</v>
      </c>
      <c r="H57" s="22" t="s">
        <v>193</v>
      </c>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231</v>
      </c>
      <c r="G58" s="26" t="s">
        <v>123</v>
      </c>
      <c r="H58" s="22"/>
      <c r="I58" s="22"/>
      <c r="J58" s="22" t="s">
        <v>119</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H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246</v>
      </c>
      <c r="G3" s="26" t="s">
        <v>123</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3" t="s">
        <v>16</v>
      </c>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247</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247</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248</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247</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249</v>
      </c>
      <c r="G9" s="26" t="s">
        <v>123</v>
      </c>
      <c r="H9" s="22" t="s">
        <v>250</v>
      </c>
      <c r="I9" s="22" t="s">
        <v>251</v>
      </c>
      <c r="J9" s="22" t="s">
        <v>123</v>
      </c>
      <c r="K9" s="22" t="s">
        <v>252</v>
      </c>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253</v>
      </c>
      <c r="G10" s="26" t="s">
        <v>123</v>
      </c>
      <c r="H10" s="22" t="s">
        <v>254</v>
      </c>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253</v>
      </c>
      <c r="G11" s="26" t="s">
        <v>123</v>
      </c>
      <c r="H11" s="22" t="s">
        <v>254</v>
      </c>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253</v>
      </c>
      <c r="G12" s="26" t="s">
        <v>123</v>
      </c>
      <c r="H12" s="22" t="s">
        <v>254</v>
      </c>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253</v>
      </c>
      <c r="G13" s="26" t="s">
        <v>123</v>
      </c>
      <c r="H13" s="22" t="s">
        <v>254</v>
      </c>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253</v>
      </c>
      <c r="G14" s="26" t="s">
        <v>123</v>
      </c>
      <c r="H14" s="22" t="s">
        <v>254</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247</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255</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256</v>
      </c>
      <c r="G17" s="26" t="s">
        <v>123</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246</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257</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258</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248</v>
      </c>
      <c r="G22" s="24" t="s">
        <v>119</v>
      </c>
      <c r="H22" s="22" t="s">
        <v>259</v>
      </c>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248</v>
      </c>
      <c r="G23" s="24" t="s">
        <v>119</v>
      </c>
      <c r="H23" s="22" t="s">
        <v>259</v>
      </c>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248</v>
      </c>
      <c r="G24" s="24" t="s">
        <v>119</v>
      </c>
      <c r="H24" s="22" t="s">
        <v>259</v>
      </c>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260</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247</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258</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248</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248</v>
      </c>
      <c r="G29" s="26" t="s">
        <v>123</v>
      </c>
      <c r="H29" s="22" t="s">
        <v>250</v>
      </c>
      <c r="I29" s="22" t="s">
        <v>261</v>
      </c>
      <c r="J29" s="22" t="s">
        <v>123</v>
      </c>
      <c r="K29" s="22" t="s">
        <v>262</v>
      </c>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258</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246</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258</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247</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247</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258</v>
      </c>
      <c r="G35" s="24" t="s">
        <v>119</v>
      </c>
      <c r="H35" s="22" t="s">
        <v>259</v>
      </c>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263</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247</v>
      </c>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257</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258</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264</v>
      </c>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246</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257</v>
      </c>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256</v>
      </c>
      <c r="G43" s="24" t="s">
        <v>119</v>
      </c>
      <c r="H43" s="22" t="s">
        <v>259</v>
      </c>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258</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257</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247</v>
      </c>
      <c r="G46" s="26" t="s">
        <v>123</v>
      </c>
      <c r="H46" s="22" t="s">
        <v>265</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266</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267</v>
      </c>
      <c r="G48" s="26"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246</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247</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257</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257</v>
      </c>
      <c r="G52" s="26" t="s">
        <v>123</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247</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4" t="s">
        <v>19</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247</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247</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246</v>
      </c>
      <c r="G57" s="26"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264</v>
      </c>
      <c r="G58" s="26" t="s">
        <v>123</v>
      </c>
      <c r="H58" s="22" t="s">
        <v>268</v>
      </c>
      <c r="I58" s="22"/>
      <c r="J58" s="22" t="s">
        <v>119</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269</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270</v>
      </c>
      <c r="G3" s="26" t="s">
        <v>123</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3" t="s">
        <v>16</v>
      </c>
      <c r="F4" s="22"/>
      <c r="G4" s="24" t="s">
        <v>119</v>
      </c>
      <c r="H4" s="22" t="s">
        <v>271</v>
      </c>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151</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272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273</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274</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270</v>
      </c>
      <c r="G9" s="26" t="s">
        <v>123</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275</v>
      </c>
      <c r="G10" s="26"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276</v>
      </c>
      <c r="G11" s="26"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276</v>
      </c>
      <c r="G12" s="26" t="s">
        <v>123</v>
      </c>
      <c r="H12" s="22" t="s">
        <v>277</v>
      </c>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33" t="s">
        <v>17</v>
      </c>
      <c r="F13" s="22" t="s">
        <v>278</v>
      </c>
      <c r="G13" s="26" t="s">
        <v>123</v>
      </c>
      <c r="H13" s="22" t="s">
        <v>279</v>
      </c>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280</v>
      </c>
      <c r="G14" s="26" t="s">
        <v>123</v>
      </c>
      <c r="H14" s="22" t="s">
        <v>281</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282</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270</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276</v>
      </c>
      <c r="G17" s="26" t="s">
        <v>123</v>
      </c>
      <c r="H17" s="22" t="s">
        <v>283</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284</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t="s">
        <v>285</v>
      </c>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276</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151</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286</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286</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287</v>
      </c>
      <c r="G24" s="24" t="s">
        <v>119</v>
      </c>
      <c r="H24" s="22" t="s">
        <v>288</v>
      </c>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289</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274</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290</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284</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33" t="s">
        <v>17</v>
      </c>
      <c r="F29" s="22" t="s">
        <v>291</v>
      </c>
      <c r="G29" s="26" t="s">
        <v>123</v>
      </c>
      <c r="H29" s="22" t="s">
        <v>292</v>
      </c>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151</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282</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274</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151</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270</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274</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270</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274</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151</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276</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284</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274</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151</v>
      </c>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274</v>
      </c>
      <c r="G43" s="26" t="s">
        <v>123</v>
      </c>
      <c r="H43" s="22" t="s">
        <v>293</v>
      </c>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276</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273</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276</v>
      </c>
      <c r="G46" s="26" t="s">
        <v>123</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294</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272</v>
      </c>
      <c r="G48" s="26"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274</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276</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272</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270</v>
      </c>
      <c r="G52" s="26" t="s">
        <v>123</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276</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3" t="s">
        <v>18</v>
      </c>
      <c r="F54" s="22"/>
      <c r="G54" s="26" t="s">
        <v>123</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276</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272</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151</v>
      </c>
      <c r="G57" s="26"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280</v>
      </c>
      <c r="G58" s="26" t="s">
        <v>123</v>
      </c>
      <c r="H58" s="22"/>
      <c r="I58" s="22"/>
      <c r="J58" s="22" t="s">
        <v>119</v>
      </c>
      <c r="K58" s="22"/>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H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05"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35" t="s">
        <v>15</v>
      </c>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289</v>
      </c>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35" t="s">
        <v>15</v>
      </c>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295</v>
      </c>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295</v>
      </c>
      <c r="G6" s="24" t="s">
        <v>119</v>
      </c>
      <c r="H6" s="22" t="s">
        <v>296</v>
      </c>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295</v>
      </c>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297</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298</v>
      </c>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299</v>
      </c>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289</v>
      </c>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300</v>
      </c>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300</v>
      </c>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300</v>
      </c>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301</v>
      </c>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287</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295</v>
      </c>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302</v>
      </c>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35" t="s">
        <v>15</v>
      </c>
      <c r="F19" s="22"/>
      <c r="G19" s="24" t="s">
        <v>119</v>
      </c>
      <c r="H19" s="22" t="s">
        <v>285</v>
      </c>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302</v>
      </c>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289</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303</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303</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303</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303</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299</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302</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299</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302</v>
      </c>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295</v>
      </c>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287</v>
      </c>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289</v>
      </c>
      <c r="G32" s="26" t="s">
        <v>123</v>
      </c>
      <c r="H32" s="22" t="s">
        <v>304</v>
      </c>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289</v>
      </c>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303</v>
      </c>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299</v>
      </c>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302</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299</v>
      </c>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295</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289</v>
      </c>
      <c r="G39" s="26" t="s">
        <v>123</v>
      </c>
      <c r="H39" s="22" t="s">
        <v>305</v>
      </c>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299</v>
      </c>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299</v>
      </c>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287</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297</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306</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306</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35" t="s">
        <v>15</v>
      </c>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5" t="s">
        <v>15</v>
      </c>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306</v>
      </c>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35" t="s">
        <v>15</v>
      </c>
      <c r="F49" s="22"/>
      <c r="G49" s="24" t="s">
        <v>119</v>
      </c>
      <c r="H49" s="22" t="s">
        <v>307</v>
      </c>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299</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289</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295</v>
      </c>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301</v>
      </c>
      <c r="G53" s="24" t="s">
        <v>119</v>
      </c>
      <c r="H53" s="22" t="s">
        <v>308</v>
      </c>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5" t="s">
        <v>15</v>
      </c>
      <c r="F54" s="22"/>
      <c r="G54" s="24" t="s">
        <v>119</v>
      </c>
      <c r="H54" s="22" t="s">
        <v>285</v>
      </c>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300</v>
      </c>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302</v>
      </c>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295</v>
      </c>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299</v>
      </c>
      <c r="G58" s="24" t="s">
        <v>119</v>
      </c>
      <c r="H58" s="22"/>
      <c r="I58" s="22"/>
      <c r="J58" s="22" t="s">
        <v>119</v>
      </c>
      <c r="K58" s="22"/>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309</v>
      </c>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289</v>
      </c>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H46"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I1" activePane="topRight" state="frozen"/>
      <selection pane="topRight" activeCell="M18" sqref="M18"/>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109</v>
      </c>
      <c r="C1" s="20" t="s">
        <v>53</v>
      </c>
      <c r="D1" s="20" t="s">
        <v>110</v>
      </c>
      <c r="E1" s="20" t="s">
        <v>112</v>
      </c>
      <c r="F1" s="20" t="s">
        <v>310</v>
      </c>
      <c r="G1" s="20" t="s">
        <v>113</v>
      </c>
      <c r="H1" s="20" t="s">
        <v>114</v>
      </c>
      <c r="I1" s="20" t="s">
        <v>115</v>
      </c>
      <c r="J1" s="20" t="s">
        <v>311</v>
      </c>
      <c r="K1" s="20" t="s">
        <v>117</v>
      </c>
    </row>
    <row r="2" spans="1:11">
      <c r="A2" s="21" t="s">
        <v>33</v>
      </c>
      <c r="B2" s="22" t="s">
        <v>59</v>
      </c>
      <c r="C2" s="22" t="s">
        <v>312</v>
      </c>
      <c r="D2" s="22" t="s">
        <v>313</v>
      </c>
      <c r="E2" s="22" t="s">
        <v>314</v>
      </c>
      <c r="F2" s="22" t="s">
        <v>315</v>
      </c>
      <c r="G2" s="22" t="s">
        <v>119</v>
      </c>
      <c r="H2" s="22"/>
      <c r="I2" s="22"/>
      <c r="J2" s="22" t="s">
        <v>119</v>
      </c>
      <c r="K2" s="22"/>
    </row>
    <row r="3" spans="1:11">
      <c r="A3" s="32" t="s">
        <v>44</v>
      </c>
      <c r="B3" s="22" t="s">
        <v>44</v>
      </c>
      <c r="C3" s="22" t="s">
        <v>312</v>
      </c>
      <c r="D3" s="22" t="s">
        <v>164</v>
      </c>
      <c r="E3" s="22" t="s">
        <v>289</v>
      </c>
      <c r="F3" s="22" t="s">
        <v>316</v>
      </c>
      <c r="G3" s="22" t="s">
        <v>119</v>
      </c>
      <c r="H3" s="22"/>
      <c r="I3" s="22"/>
      <c r="J3" s="22" t="s">
        <v>119</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2025-07-21T11:40:03Z</dcterms:created>
  <dcterms:modified xsi:type="dcterms:W3CDTF">2025-07-21T18:18:56Z</dcterms:modified>
  <cp:category/>
  <cp:contentStatus/>
</cp:coreProperties>
</file>