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300" documentId="11_6C9690AD016836C2C2DC675A719101A732119DF6" xr6:coauthVersionLast="47" xr6:coauthVersionMax="47" xr10:uidLastSave="{EB133A01-7783-4F78-AD5F-1637B7A3DA28}"/>
  <bookViews>
    <workbookView xWindow="0" yWindow="0" windowWidth="0" windowHeight="0" firstSheet="15" activeTab="6"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0" i="3" l="1" a="1"/>
  <c r="P70" i="3" s="1"/>
  <c r="O70" i="3" a="1"/>
  <c r="O70" i="3" s="1"/>
  <c r="N70" i="3" a="1"/>
  <c r="N70" i="3" s="1"/>
  <c r="M70" i="3" a="1"/>
  <c r="M70" i="3" s="1"/>
  <c r="L70" i="3" a="1"/>
  <c r="L70" i="3" s="1"/>
  <c r="K70" i="3" a="1"/>
  <c r="K70" i="3" s="1"/>
  <c r="P69" i="3" a="1"/>
  <c r="P69" i="3" s="1"/>
  <c r="O69" i="3" a="1"/>
  <c r="O69" i="3" s="1"/>
  <c r="N69" i="3" a="1"/>
  <c r="N69" i="3" s="1"/>
  <c r="M69" i="3" a="1"/>
  <c r="M69" i="3" s="1"/>
  <c r="L69" i="3" a="1"/>
  <c r="L69" i="3" s="1"/>
  <c r="K69" i="3" a="1"/>
  <c r="K69" i="3" s="1"/>
  <c r="P68" i="3" a="1"/>
  <c r="P68" i="3" s="1"/>
  <c r="O68" i="3" a="1"/>
  <c r="O68" i="3" s="1"/>
  <c r="N68" i="3" a="1"/>
  <c r="N68" i="3" s="1"/>
  <c r="M68" i="3" a="1"/>
  <c r="M68" i="3" s="1"/>
  <c r="L68" i="3" a="1"/>
  <c r="L68" i="3" s="1"/>
  <c r="K68" i="3" a="1"/>
  <c r="K68" i="3" s="1"/>
  <c r="P67" i="3" a="1"/>
  <c r="P67" i="3" s="1"/>
  <c r="O67" i="3" a="1"/>
  <c r="O67" i="3" s="1"/>
  <c r="N67" i="3" a="1"/>
  <c r="N67" i="3" s="1"/>
  <c r="M67" i="3" a="1"/>
  <c r="M67" i="3" s="1"/>
  <c r="L67" i="3" a="1"/>
  <c r="L67" i="3" s="1"/>
  <c r="K67" i="3" a="1"/>
  <c r="K67" i="3" s="1"/>
  <c r="P66" i="3" a="1"/>
  <c r="P66" i="3" s="1"/>
  <c r="O66" i="3" a="1"/>
  <c r="O66" i="3" s="1"/>
  <c r="N66" i="3" a="1"/>
  <c r="N66" i="3" s="1"/>
  <c r="M66" i="3" a="1"/>
  <c r="M66" i="3" s="1"/>
  <c r="L66" i="3" a="1"/>
  <c r="L66" i="3" s="1"/>
  <c r="K66" i="3" a="1"/>
  <c r="K66" i="3" s="1"/>
  <c r="P65" i="3" a="1"/>
  <c r="P65" i="3" s="1"/>
  <c r="O65" i="3" a="1"/>
  <c r="O65" i="3" s="1"/>
  <c r="N65" i="3" a="1"/>
  <c r="N65" i="3" s="1"/>
  <c r="M65" i="3" a="1"/>
  <c r="M65" i="3" s="1"/>
  <c r="L65" i="3" a="1"/>
  <c r="L65" i="3" s="1"/>
  <c r="K65" i="3" a="1"/>
  <c r="K65" i="3" s="1"/>
  <c r="P64" i="3" a="1"/>
  <c r="P64" i="3" s="1"/>
  <c r="O64" i="3" a="1"/>
  <c r="O64" i="3" s="1"/>
  <c r="N64" i="3" a="1"/>
  <c r="N64" i="3" s="1"/>
  <c r="M64" i="3" a="1"/>
  <c r="M64" i="3" s="1"/>
  <c r="L64" i="3" a="1"/>
  <c r="L64" i="3" s="1"/>
  <c r="K64" i="3" a="1"/>
  <c r="K64" i="3" s="1"/>
  <c r="P63" i="3" a="1"/>
  <c r="P63" i="3" s="1"/>
  <c r="O63" i="3" a="1"/>
  <c r="O63" i="3" s="1"/>
  <c r="N63" i="3" a="1"/>
  <c r="N63" i="3" s="1"/>
  <c r="M63" i="3" a="1"/>
  <c r="M63" i="3" s="1"/>
  <c r="L63" i="3" a="1"/>
  <c r="L63" i="3" s="1"/>
  <c r="K63" i="3" a="1"/>
  <c r="K63" i="3" s="1"/>
  <c r="J70" i="3" a="1"/>
  <c r="J70" i="3" s="1"/>
  <c r="J69" i="3" a="1"/>
  <c r="J69" i="3" s="1"/>
  <c r="J68" i="3" a="1"/>
  <c r="J68" i="3" s="1"/>
  <c r="J67" i="3" a="1"/>
  <c r="J67" i="3" s="1"/>
  <c r="J65" i="3" a="1"/>
  <c r="J65" i="3" s="1"/>
  <c r="J64" i="3" a="1"/>
  <c r="J64" i="3" s="1"/>
  <c r="J63" i="3" a="1"/>
  <c r="J63" i="3" s="1"/>
  <c r="J66" i="3" a="1"/>
  <c r="J66" i="3" s="1"/>
  <c r="I70" i="3" a="1"/>
  <c r="I70" i="3" s="1"/>
  <c r="I69" i="3" a="1"/>
  <c r="I69" i="3" s="1"/>
  <c r="I68" i="3" a="1"/>
  <c r="I68" i="3" s="1"/>
  <c r="I67" i="3" a="1"/>
  <c r="I67" i="3" s="1"/>
  <c r="I66" i="3" a="1"/>
  <c r="I66" i="3" s="1"/>
  <c r="I65" i="3" a="1"/>
  <c r="I65" i="3" s="1"/>
  <c r="I64" i="3" a="1"/>
  <c r="I64" i="3" s="1"/>
  <c r="I63" i="3" a="1"/>
  <c r="I63" i="3" s="1"/>
  <c r="H70" i="3" a="1"/>
  <c r="H70" i="3" s="1"/>
  <c r="H69" i="3" a="1"/>
  <c r="H69" i="3" s="1"/>
  <c r="H68" i="3" a="1"/>
  <c r="H68" i="3" s="1"/>
  <c r="H67" i="3" a="1"/>
  <c r="H67" i="3" s="1"/>
  <c r="H66" i="3" a="1"/>
  <c r="H66" i="3" s="1"/>
  <c r="H65" i="3" a="1"/>
  <c r="H65" i="3" s="1"/>
  <c r="H64" i="3" a="1"/>
  <c r="H64" i="3" s="1"/>
  <c r="H63" i="3" a="1"/>
  <c r="H63" i="3" s="1"/>
  <c r="G70" i="3" a="1"/>
  <c r="G70" i="3" s="1"/>
  <c r="G69" i="3" a="1"/>
  <c r="G69" i="3" s="1"/>
  <c r="G68" i="3" a="1"/>
  <c r="G68" i="3" s="1"/>
  <c r="G67" i="3" a="1"/>
  <c r="G67" i="3" s="1"/>
  <c r="G66" i="3" a="1"/>
  <c r="G66" i="3" s="1"/>
  <c r="G65" i="3" a="1"/>
  <c r="G65" i="3" s="1"/>
  <c r="G64" i="3" a="1"/>
  <c r="G64" i="3" s="1"/>
  <c r="G63" i="3" a="1"/>
  <c r="G63" i="3" s="1"/>
  <c r="F70" i="3" a="1"/>
  <c r="F70" i="3" s="1"/>
  <c r="F69" i="3" a="1"/>
  <c r="F69" i="3" s="1"/>
  <c r="F68" i="3" a="1"/>
  <c r="F68" i="3" s="1"/>
  <c r="F67" i="3" a="1"/>
  <c r="F67" i="3" s="1"/>
  <c r="F66" i="3" a="1"/>
  <c r="F66" i="3" s="1"/>
  <c r="F65" i="3" a="1"/>
  <c r="F65" i="3" s="1"/>
  <c r="F64" i="3" a="1"/>
  <c r="F64" i="3" s="1"/>
  <c r="F63" i="3" a="1"/>
  <c r="F63" i="3" s="1"/>
  <c r="E70" i="3" a="1"/>
  <c r="E70" i="3" s="1"/>
  <c r="E69" i="3" a="1"/>
  <c r="E69" i="3" s="1"/>
  <c r="E68" i="3" a="1"/>
  <c r="E68" i="3" s="1"/>
  <c r="E67" i="3" a="1"/>
  <c r="E67" i="3" s="1"/>
  <c r="E66" i="3" a="1"/>
  <c r="E66" i="3" s="1"/>
  <c r="E65" i="3" a="1"/>
  <c r="E65" i="3" s="1"/>
  <c r="E64" i="3" a="1"/>
  <c r="E64" i="3" s="1"/>
  <c r="E63" i="3" a="1"/>
  <c r="E63" i="3" s="1"/>
  <c r="D70" i="3" a="1"/>
  <c r="D70" i="3" s="1"/>
  <c r="D69" i="3" a="1"/>
  <c r="D69" i="3" s="1"/>
  <c r="D68" i="3" a="1"/>
  <c r="D68" i="3" s="1"/>
  <c r="D67" i="3" a="1"/>
  <c r="D67" i="3" s="1"/>
  <c r="D66" i="3" a="1"/>
  <c r="D66" i="3" s="1"/>
  <c r="D65" i="3" a="1"/>
  <c r="D65" i="3" s="1"/>
  <c r="D64" i="3" a="1"/>
  <c r="D64" i="3" s="1"/>
  <c r="D63" i="3" a="1"/>
  <c r="D63" i="3" s="1"/>
  <c r="I20" i="1" a="1"/>
  <c r="I20" i="1"/>
  <c r="I19" i="1" a="1"/>
  <c r="I19" i="1"/>
  <c r="I18" i="1" a="1"/>
  <c r="I18" i="1"/>
  <c r="I17" i="1" a="1"/>
  <c r="I17" i="1"/>
  <c r="I16" i="1" a="1"/>
  <c r="I16" i="1"/>
  <c r="I15" i="1" a="1"/>
  <c r="I15" i="1"/>
  <c r="I14" i="1" a="1"/>
  <c r="I14" i="1"/>
  <c r="E20" i="1" a="1"/>
  <c r="E20" i="1" s="1"/>
  <c r="E19" i="1" a="1"/>
  <c r="E19" i="1" s="1"/>
  <c r="D19" i="1" a="1"/>
  <c r="D19" i="1" s="1"/>
  <c r="D14" i="1" a="1"/>
  <c r="D14" i="1" s="1"/>
  <c r="E28" i="1" a="1"/>
  <c r="E28" i="1"/>
  <c r="G28" i="1" a="1"/>
  <c r="G28" i="1"/>
  <c r="I28" i="1"/>
  <c r="E29" i="1" a="1"/>
  <c r="E29" i="1"/>
  <c r="G29" i="1" a="1"/>
  <c r="G29" i="1"/>
  <c r="I29" i="1"/>
  <c r="F19" i="1" a="1"/>
  <c r="F19" i="1"/>
  <c r="G19" i="1" a="1"/>
  <c r="G19" i="1"/>
  <c r="H19" i="1" a="1"/>
  <c r="H19" i="1"/>
  <c r="D20" i="1" a="1"/>
  <c r="D20" i="1"/>
  <c r="F20" i="1" a="1"/>
  <c r="F20" i="1"/>
  <c r="G20" i="1" a="1"/>
  <c r="G20" i="1"/>
  <c r="H20" i="1" a="1"/>
  <c r="H20" i="1"/>
  <c r="G27" i="1" a="1"/>
  <c r="G27" i="1" s="1"/>
  <c r="E27" i="1" a="1"/>
  <c r="E27" i="1" s="1"/>
  <c r="I27" i="1" s="1"/>
  <c r="G26" i="1" a="1"/>
  <c r="G26" i="1" s="1"/>
  <c r="E26" i="1" a="1"/>
  <c r="E26" i="1" s="1"/>
  <c r="I26" i="1" s="1"/>
  <c r="G25" i="1" a="1"/>
  <c r="G25" i="1" s="1"/>
  <c r="E25" i="1" a="1"/>
  <c r="E25" i="1" s="1"/>
  <c r="I25" i="1" s="1"/>
  <c r="G24" i="1" a="1"/>
  <c r="G24" i="1" s="1"/>
  <c r="E24" i="1" a="1"/>
  <c r="E24" i="1" s="1"/>
  <c r="I24" i="1" s="1"/>
  <c r="G23" i="1" a="1"/>
  <c r="G23" i="1" s="1"/>
  <c r="E23" i="1" a="1"/>
  <c r="E23" i="1" s="1"/>
  <c r="I23" i="1" s="1"/>
  <c r="S20" i="1"/>
  <c r="H18" i="1" a="1"/>
  <c r="H18" i="1" s="1"/>
  <c r="G18" i="1" a="1"/>
  <c r="G18" i="1" s="1"/>
  <c r="F18" i="1" a="1"/>
  <c r="F18" i="1" s="1"/>
  <c r="E18" i="1" a="1"/>
  <c r="E18" i="1" s="1"/>
  <c r="D18" i="1" a="1"/>
  <c r="D18" i="1" s="1"/>
  <c r="H17" i="1" a="1"/>
  <c r="H17" i="1" s="1"/>
  <c r="G17" i="1" a="1"/>
  <c r="G17" i="1" s="1"/>
  <c r="F17" i="1" a="1"/>
  <c r="F17" i="1" s="1"/>
  <c r="E17" i="1" a="1"/>
  <c r="E17" i="1" s="1"/>
  <c r="D17" i="1" a="1"/>
  <c r="D17" i="1" s="1"/>
  <c r="H16" i="1" a="1"/>
  <c r="H16" i="1" s="1"/>
  <c r="G16" i="1" a="1"/>
  <c r="G16" i="1" s="1"/>
  <c r="F16" i="1" a="1"/>
  <c r="F16" i="1" s="1"/>
  <c r="E16" i="1" a="1"/>
  <c r="E16" i="1" s="1"/>
  <c r="D16" i="1" a="1"/>
  <c r="D16" i="1" s="1"/>
  <c r="H15" i="1" a="1"/>
  <c r="H15" i="1" s="1"/>
  <c r="G15" i="1" a="1"/>
  <c r="G15" i="1" s="1"/>
  <c r="F15" i="1" a="1"/>
  <c r="F15" i="1" s="1"/>
  <c r="E15" i="1" a="1"/>
  <c r="E15" i="1" s="1"/>
  <c r="D15" i="1" a="1"/>
  <c r="D15" i="1" s="1"/>
  <c r="H14" i="1" a="1"/>
  <c r="H14" i="1" s="1"/>
  <c r="G14" i="1" a="1"/>
  <c r="G14" i="1" s="1"/>
  <c r="S17" i="1" s="1"/>
  <c r="F14" i="1" a="1"/>
  <c r="F14" i="1" s="1"/>
  <c r="S16" i="1" s="1"/>
  <c r="E14" i="1" a="1"/>
  <c r="E14" i="1" s="1"/>
  <c r="S15" i="1" s="1"/>
  <c r="S14" i="1"/>
  <c r="R13" i="1"/>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O50" i="3" a="1"/>
  <c r="L50" i="3" a="1"/>
  <c r="I50" i="3" a="1"/>
  <c r="F50" i="3" a="1"/>
  <c r="P49" i="3" a="1"/>
  <c r="M49" i="3" a="1"/>
  <c r="J49" i="3" a="1"/>
  <c r="G49" i="3" a="1"/>
  <c r="D49" i="3" a="1"/>
  <c r="N48" i="3" a="1"/>
  <c r="K48" i="3" a="1"/>
  <c r="H48" i="3" a="1"/>
  <c r="E48" i="3" a="1"/>
  <c r="O47" i="3" a="1"/>
  <c r="L47" i="3" a="1"/>
  <c r="I47" i="3" a="1"/>
  <c r="F47" i="3" a="1"/>
  <c r="P46" i="3" a="1"/>
  <c r="M46" i="3" a="1"/>
  <c r="J46" i="3" a="1"/>
  <c r="G46" i="3" a="1"/>
  <c r="D46" i="3" a="1"/>
  <c r="N45" i="3" a="1"/>
  <c r="M48" i="3" a="1"/>
  <c r="D48" i="3" a="1"/>
  <c r="H47" i="3" a="1"/>
  <c r="L46" i="3" a="1"/>
  <c r="I46" i="3" a="1"/>
  <c r="M45" i="3" a="1"/>
  <c r="P50" i="3" a="1"/>
  <c r="M50" i="3" a="1"/>
  <c r="J50" i="3" a="1"/>
  <c r="G50" i="3" a="1"/>
  <c r="D50" i="3" a="1"/>
  <c r="N49" i="3" a="1"/>
  <c r="K49" i="3" a="1"/>
  <c r="H49" i="3" a="1"/>
  <c r="E49" i="3" a="1"/>
  <c r="O48" i="3" a="1"/>
  <c r="L48" i="3" a="1"/>
  <c r="I48" i="3" a="1"/>
  <c r="F48" i="3" a="1"/>
  <c r="P47" i="3" a="1"/>
  <c r="M47" i="3" a="1"/>
  <c r="J47" i="3" a="1"/>
  <c r="G47" i="3" a="1"/>
  <c r="D47" i="3" a="1"/>
  <c r="N46" i="3" a="1"/>
  <c r="K46" i="3" a="1"/>
  <c r="H46" i="3" a="1"/>
  <c r="E46" i="3" a="1"/>
  <c r="O45" i="3" a="1"/>
  <c r="L45" i="3" a="1"/>
  <c r="G48" i="3" a="1"/>
  <c r="N47" i="3" a="1"/>
  <c r="K47" i="3" a="1"/>
  <c r="E47" i="3" a="1"/>
  <c r="O46" i="3" a="1"/>
  <c r="F46" i="3" a="1"/>
  <c r="P45" i="3" a="1"/>
  <c r="N50" i="3" a="1"/>
  <c r="K50" i="3" a="1"/>
  <c r="H50" i="3" a="1"/>
  <c r="E50" i="3" a="1"/>
  <c r="O49" i="3" a="1"/>
  <c r="L49" i="3" a="1"/>
  <c r="I49" i="3" a="1"/>
  <c r="F49" i="3" a="1"/>
  <c r="P48" i="3" a="1"/>
  <c r="J48" i="3" a="1"/>
  <c r="J45" i="3" a="1"/>
  <c r="N44" i="3" a="1"/>
  <c r="D43" i="3" a="1"/>
  <c r="L39" i="3" a="1"/>
  <c r="K45" i="3" a="1"/>
  <c r="H45" i="3" a="1"/>
  <c r="E45" i="3" a="1"/>
  <c r="O44" i="3" a="1"/>
  <c r="F44" i="3" a="1"/>
  <c r="J43" i="3" a="1"/>
  <c r="N40" i="3" a="1"/>
  <c r="E40" i="3" a="1"/>
  <c r="I39" i="3" a="1"/>
  <c r="G45" i="3" a="1"/>
  <c r="I44" i="3" a="1"/>
  <c r="H40" i="3" a="1"/>
  <c r="I45" i="3" a="1"/>
  <c r="F45" i="3" a="1"/>
  <c r="P44" i="3" a="1"/>
  <c r="L44" i="3" a="1"/>
  <c r="P43" i="3" a="1"/>
  <c r="G43" i="3" a="1"/>
  <c r="K40" i="3" a="1"/>
  <c r="O39" i="3" a="1"/>
  <c r="D45" i="3" a="1"/>
  <c r="M43" i="3" a="1"/>
  <c r="S18" i="1" l="1"/>
  <c r="S19" i="1"/>
  <c r="J48" i="3"/>
  <c r="P48" i="3"/>
  <c r="F49" i="3"/>
  <c r="I49" i="3"/>
  <c r="L49" i="3"/>
  <c r="O49" i="3"/>
  <c r="E50" i="3"/>
  <c r="H50" i="3"/>
  <c r="K50" i="3"/>
  <c r="N50" i="3"/>
  <c r="P45" i="3"/>
  <c r="F46" i="3"/>
  <c r="O46" i="3"/>
  <c r="E47" i="3"/>
  <c r="K47" i="3"/>
  <c r="N47" i="3"/>
  <c r="G48" i="3"/>
  <c r="L45" i="3"/>
  <c r="O45" i="3"/>
  <c r="E46" i="3"/>
  <c r="H46" i="3"/>
  <c r="K46" i="3"/>
  <c r="N46" i="3"/>
  <c r="D47" i="3"/>
  <c r="G47" i="3"/>
  <c r="J47" i="3"/>
  <c r="M47" i="3"/>
  <c r="P47" i="3"/>
  <c r="F48" i="3"/>
  <c r="I48" i="3"/>
  <c r="L48" i="3"/>
  <c r="O48" i="3"/>
  <c r="E49" i="3"/>
  <c r="H49" i="3"/>
  <c r="K49" i="3"/>
  <c r="N49" i="3"/>
  <c r="D50" i="3"/>
  <c r="G50" i="3"/>
  <c r="J50" i="3"/>
  <c r="M50" i="3"/>
  <c r="P50" i="3"/>
  <c r="M45" i="3"/>
  <c r="I46" i="3"/>
  <c r="L46" i="3"/>
  <c r="H47" i="3"/>
  <c r="D48" i="3"/>
  <c r="M48" i="3"/>
  <c r="N45" i="3"/>
  <c r="D46" i="3"/>
  <c r="G46" i="3"/>
  <c r="J46" i="3"/>
  <c r="M46" i="3"/>
  <c r="P46" i="3"/>
  <c r="F47" i="3"/>
  <c r="I47" i="3"/>
  <c r="L47" i="3"/>
  <c r="O47" i="3"/>
  <c r="E48" i="3"/>
  <c r="H48" i="3"/>
  <c r="K48" i="3"/>
  <c r="N48" i="3"/>
  <c r="D49" i="3"/>
  <c r="G49" i="3"/>
  <c r="J49" i="3"/>
  <c r="M49" i="3"/>
  <c r="P49" i="3"/>
  <c r="F50" i="3"/>
  <c r="I50" i="3"/>
  <c r="L50" i="3"/>
  <c r="O50" i="3"/>
  <c r="D45" i="3"/>
  <c r="P44" i="3"/>
  <c r="F45" i="3"/>
  <c r="I45" i="3"/>
  <c r="G45" i="3"/>
  <c r="O44" i="3"/>
  <c r="E45" i="3"/>
  <c r="H45" i="3"/>
  <c r="K45" i="3"/>
  <c r="N44" i="3"/>
  <c r="J45" i="3"/>
  <c r="I39" i="3"/>
  <c r="L39" i="3"/>
  <c r="O39" i="3"/>
  <c r="E40" i="3"/>
  <c r="H40" i="3"/>
  <c r="K40" i="3"/>
  <c r="N40" i="3"/>
  <c r="D43" i="3"/>
  <c r="G43" i="3"/>
  <c r="J43" i="3"/>
  <c r="M43" i="3"/>
  <c r="P43" i="3"/>
  <c r="F44" i="3"/>
  <c r="I44" i="3"/>
  <c r="L44" i="3"/>
  <c r="M29" i="1"/>
  <c r="K28" i="1"/>
  <c r="K29" i="1"/>
  <c r="M28" i="1"/>
  <c r="F39" i="3" a="1"/>
  <c r="E35" i="3" a="1"/>
  <c r="D33" i="3" a="1"/>
  <c r="P30" i="3" a="1"/>
  <c r="M44" i="3" a="1"/>
  <c r="J38" i="3" a="1"/>
  <c r="I34" i="3" a="1"/>
  <c r="H32" i="3" a="1"/>
  <c r="G30" i="3" a="1"/>
  <c r="K29" i="3" a="1"/>
  <c r="N35" i="3" a="1"/>
  <c r="M33" i="3" a="1"/>
  <c r="L31" i="3" a="1"/>
  <c r="T16" i="1" l="1"/>
  <c r="T18" i="1"/>
  <c r="T15" i="1"/>
  <c r="T17" i="1"/>
  <c r="T19" i="1"/>
  <c r="T14" i="1"/>
  <c r="O29" i="1"/>
  <c r="O28" i="1"/>
  <c r="M44" i="3"/>
  <c r="K29" i="3"/>
  <c r="G30" i="3"/>
  <c r="P30" i="3"/>
  <c r="L31" i="3"/>
  <c r="H32" i="3"/>
  <c r="D33" i="3"/>
  <c r="M33" i="3"/>
  <c r="I34" i="3"/>
  <c r="E35" i="3"/>
  <c r="N35" i="3"/>
  <c r="J38" i="3"/>
  <c r="F39" i="3"/>
  <c r="D44" i="3" a="1"/>
  <c r="E44" i="3" a="1"/>
  <c r="M39" i="3" a="1"/>
  <c r="N34" i="3" a="1"/>
  <c r="J31" i="3" a="1"/>
  <c r="D40" i="3" a="1"/>
  <c r="M34" i="3" a="1"/>
  <c r="N31" i="3" a="1"/>
  <c r="O28" i="3" a="1"/>
  <c r="N24" i="3" a="1"/>
  <c r="M22" i="3" a="1"/>
  <c r="I38" i="3" a="1"/>
  <c r="P38" i="3" a="1"/>
  <c r="O34" i="3" a="1"/>
  <c r="N32" i="3" a="1"/>
  <c r="M30" i="3" a="1"/>
  <c r="J44" i="3" a="1"/>
  <c r="K44" i="3" a="1"/>
  <c r="J40" i="3" a="1"/>
  <c r="J35" i="3" a="1"/>
  <c r="F32" i="3" a="1"/>
  <c r="G29" i="3" a="1"/>
  <c r="I35" i="3" a="1"/>
  <c r="J32" i="3" a="1"/>
  <c r="F29" i="3" a="1"/>
  <c r="H43" i="3" a="1"/>
  <c r="I43" i="3" a="1"/>
  <c r="O38" i="3" a="1"/>
  <c r="K33" i="3" a="1"/>
  <c r="L30" i="3" a="1"/>
  <c r="N38" i="3" a="1"/>
  <c r="O33" i="3" a="1"/>
  <c r="K30" i="3" a="1"/>
  <c r="F28" i="3" a="1"/>
  <c r="E24" i="3" a="1"/>
  <c r="D22" i="3" a="1"/>
  <c r="N21" i="3" a="1"/>
  <c r="G38" i="3" a="1"/>
  <c r="F34" i="3" a="1"/>
  <c r="E32" i="3" a="1"/>
  <c r="D30" i="3" a="1"/>
  <c r="N43" i="3" a="1"/>
  <c r="O43" i="3" a="1"/>
  <c r="K39" i="3" a="1"/>
  <c r="G34" i="3" a="1"/>
  <c r="H31" i="3" a="1"/>
  <c r="J39" i="3" a="1"/>
  <c r="K34" i="3" a="1"/>
  <c r="G31" i="3" a="1"/>
  <c r="L40" i="3" a="1"/>
  <c r="M40" i="3" a="1"/>
  <c r="L35" i="3" a="1"/>
  <c r="M32" i="3" a="1"/>
  <c r="I29" i="3" a="1"/>
  <c r="P35" i="3" a="1"/>
  <c r="L32" i="3" a="1"/>
  <c r="M29" i="3" a="1"/>
  <c r="J27" i="3" a="1"/>
  <c r="I23" i="3" a="1"/>
  <c r="I40" i="3" a="1"/>
  <c r="O35" i="3" a="1"/>
  <c r="K35" i="3" a="1"/>
  <c r="K35" i="3" l="1"/>
  <c r="O35" i="3"/>
  <c r="I40" i="3"/>
  <c r="I23" i="3"/>
  <c r="J27" i="3"/>
  <c r="M29" i="3"/>
  <c r="L32" i="3"/>
  <c r="P35" i="3"/>
  <c r="I29" i="3"/>
  <c r="M32" i="3"/>
  <c r="L35" i="3"/>
  <c r="M40" i="3"/>
  <c r="L40" i="3"/>
  <c r="G31" i="3"/>
  <c r="K34" i="3"/>
  <c r="J39" i="3"/>
  <c r="H31" i="3"/>
  <c r="G34" i="3"/>
  <c r="K39" i="3"/>
  <c r="O43" i="3"/>
  <c r="N43" i="3"/>
  <c r="D30" i="3"/>
  <c r="E32" i="3"/>
  <c r="F34" i="3"/>
  <c r="G38" i="3"/>
  <c r="N21" i="3"/>
  <c r="D22" i="3"/>
  <c r="E24" i="3"/>
  <c r="F28" i="3"/>
  <c r="K30" i="3"/>
  <c r="O33" i="3"/>
  <c r="N38" i="3"/>
  <c r="L30" i="3"/>
  <c r="K33" i="3"/>
  <c r="O38" i="3"/>
  <c r="I43" i="3"/>
  <c r="H43" i="3"/>
  <c r="F29" i="3"/>
  <c r="J32" i="3"/>
  <c r="I35" i="3"/>
  <c r="G29" i="3"/>
  <c r="F32" i="3"/>
  <c r="J35" i="3"/>
  <c r="J40" i="3"/>
  <c r="K44" i="3"/>
  <c r="J44" i="3"/>
  <c r="M30" i="3"/>
  <c r="N32" i="3"/>
  <c r="O34" i="3"/>
  <c r="P38" i="3"/>
  <c r="I38" i="3"/>
  <c r="M22" i="3"/>
  <c r="N24" i="3"/>
  <c r="O28" i="3"/>
  <c r="N31" i="3"/>
  <c r="M34" i="3"/>
  <c r="D40" i="3"/>
  <c r="J31" i="3"/>
  <c r="N34" i="3"/>
  <c r="M39" i="3"/>
  <c r="E44" i="3"/>
  <c r="D44" i="3"/>
  <c r="I31" i="3" a="1"/>
  <c r="F43" i="3" a="1"/>
  <c r="E30" i="3" a="1"/>
  <c r="I30" i="3" a="1"/>
  <c r="E39" i="3" a="1"/>
  <c r="F31" i="3" a="1"/>
  <c r="P40" i="3" a="1"/>
  <c r="O23" i="3" a="1"/>
  <c r="G44" i="3" a="1"/>
  <c r="G27" i="3" a="1"/>
  <c r="P33" i="3" a="1"/>
  <c r="K43" i="3" a="1"/>
  <c r="E34" i="3" a="1"/>
  <c r="J30" i="3" a="1"/>
  <c r="P29" i="3" a="1"/>
  <c r="H39" i="3" a="1"/>
  <c r="I28" i="3" a="1"/>
  <c r="D29" i="3" a="1"/>
  <c r="F33" i="3" a="1"/>
  <c r="L23" i="3" a="1"/>
  <c r="G35" i="3" a="1"/>
  <c r="M35" i="3" a="1"/>
  <c r="L24" i="3" a="1"/>
  <c r="J17" i="3" a="1"/>
  <c r="M23" i="3" a="1"/>
  <c r="O16" i="3" a="1"/>
  <c r="L8" i="3" a="1"/>
  <c r="K18" i="3" a="1"/>
  <c r="O22" i="3" a="1"/>
  <c r="K27" i="3" a="1"/>
  <c r="N39" i="3" a="1"/>
  <c r="K31" i="3" a="1"/>
  <c r="P20" i="3" a="1"/>
  <c r="H20" i="3" a="1"/>
  <c r="L22" i="3" a="1"/>
  <c r="K38" i="3" a="1"/>
  <c r="H30" i="3" a="1"/>
  <c r="G20" i="3" a="1"/>
  <c r="D14" i="3" a="1"/>
  <c r="L19" i="3" a="1"/>
  <c r="I13" i="3" a="1"/>
  <c r="F17" i="3" a="1"/>
  <c r="F16" i="3" a="1"/>
  <c r="P39" i="3" a="1"/>
  <c r="P24" i="3" a="1"/>
  <c r="H9" i="3" a="1"/>
  <c r="J33" i="3" a="1"/>
  <c r="I33" i="3" a="1"/>
  <c r="K24" i="3" a="1"/>
  <c r="O40" i="3" a="1"/>
  <c r="K32" i="3" a="1"/>
  <c r="D38" i="3" a="1"/>
  <c r="D39" i="3" a="1"/>
  <c r="P34" i="3" a="1"/>
  <c r="E31" i="3" a="1"/>
  <c r="E38" i="3" a="1"/>
  <c r="D27" i="3" a="1"/>
  <c r="J29" i="3" a="1"/>
  <c r="H13" i="3" a="1"/>
  <c r="L20" i="3" a="1"/>
  <c r="N27" i="3" a="1"/>
  <c r="M24" i="3" a="1"/>
  <c r="N23" i="3" a="1"/>
  <c r="D12" i="3" a="1"/>
  <c r="L33" i="3" a="1"/>
  <c r="E16" i="3" a="1"/>
  <c r="J15" i="3" a="1"/>
  <c r="H21" i="3" a="1"/>
  <c r="H29" i="3" a="1"/>
  <c r="H38" i="3" a="1"/>
  <c r="L38" i="3" a="1"/>
  <c r="L28" i="3" a="1"/>
  <c r="H35" i="3" a="1"/>
  <c r="E29" i="3" a="1"/>
  <c r="F38" i="3" a="1"/>
  <c r="M38" i="3" a="1"/>
  <c r="G40" i="3" a="1"/>
  <c r="J22" i="3" a="1"/>
  <c r="O31" i="3" a="1"/>
  <c r="L43" i="3" a="1"/>
  <c r="P27" i="3" a="1"/>
  <c r="H44" i="3" a="1"/>
  <c r="N30" i="3" a="1"/>
  <c r="D34" i="3" a="1"/>
  <c r="H24" i="3" a="1"/>
  <c r="P22" i="3" a="1"/>
  <c r="O29" i="3" a="1"/>
  <c r="P31" i="3" a="1"/>
  <c r="K21" i="3" a="1"/>
  <c r="I32" i="3" a="1"/>
  <c r="M21" i="3" a="1"/>
  <c r="I15" i="3" a="1"/>
  <c r="D21" i="3" a="1"/>
  <c r="N14" i="3" a="1"/>
  <c r="J23" i="3" a="1"/>
  <c r="N16" i="3" a="1"/>
  <c r="G18" i="3" a="1"/>
  <c r="P19" i="3" a="1"/>
  <c r="F23" i="3" a="1"/>
  <c r="N28" i="3" a="1"/>
  <c r="O18" i="3" a="1"/>
  <c r="O17" i="3" a="1"/>
  <c r="O27" i="3" a="1"/>
  <c r="F18" i="3" a="1"/>
  <c r="K17" i="3" a="1"/>
  <c r="O19" i="3" a="1"/>
  <c r="E43" i="3" a="1"/>
  <c r="H33" i="3" a="1"/>
  <c r="G33" i="3" a="1"/>
  <c r="O32" i="3" a="1"/>
  <c r="D32" i="3" a="1"/>
  <c r="N29" i="3" a="1"/>
  <c r="L34" i="3" a="1"/>
  <c r="F40" i="3" a="1"/>
  <c r="G22" i="3" a="1"/>
  <c r="M27" i="3" a="1"/>
  <c r="G39" i="3" a="1"/>
  <c r="K19" i="3" a="1"/>
  <c r="P18" i="3" a="1"/>
  <c r="M12" i="3" a="1"/>
  <c r="E14" i="3" a="1"/>
  <c r="J34" i="3" a="1"/>
  <c r="M14" i="3" a="1"/>
  <c r="G19" i="3" a="1"/>
  <c r="K22" i="3" a="1"/>
  <c r="L21" i="3" a="1"/>
  <c r="K9" i="3" a="1"/>
  <c r="F20" i="3" a="1"/>
  <c r="N13" i="3" a="1"/>
  <c r="E21" i="3" a="1"/>
  <c r="P28" i="3" a="1"/>
  <c r="K14" i="3" a="1"/>
  <c r="N9" i="3" a="1"/>
  <c r="I20" i="3" a="1"/>
  <c r="D31" i="3" a="1"/>
  <c r="E20" i="3" a="1"/>
  <c r="D35" i="3" a="1"/>
  <c r="N17" i="3" a="1"/>
  <c r="O5" i="3" a="1"/>
  <c r="E5" i="3" a="1"/>
  <c r="L66" i="2" a="1"/>
  <c r="D28" i="3" a="1"/>
  <c r="G5" i="3" a="1"/>
  <c r="H58" i="2" a="1"/>
  <c r="F30" i="3" a="1"/>
  <c r="I19" i="3" a="1"/>
  <c r="K13" i="3" a="1"/>
  <c r="G17" i="3" a="1"/>
  <c r="H23" i="3" a="1"/>
  <c r="D15" i="3" a="1"/>
  <c r="F22" i="3" a="1"/>
  <c r="M20" i="3" a="1"/>
  <c r="I27" i="3" a="1"/>
  <c r="P23" i="3" a="1"/>
  <c r="E70" i="2" a="1"/>
  <c r="O54" i="2" a="1"/>
  <c r="F5" i="3" a="1"/>
  <c r="P48" i="2" a="1"/>
  <c r="I18" i="3" a="1"/>
  <c r="L12" i="3" a="1"/>
  <c r="K4" i="3" a="1"/>
  <c r="L57" i="2" a="1"/>
  <c r="O20" i="3" a="1"/>
  <c r="H28" i="3" a="1"/>
  <c r="I64" i="2" a="1"/>
  <c r="D57" i="2" a="1"/>
  <c r="O14" i="3" a="1"/>
  <c r="G9" i="3" a="1"/>
  <c r="P32" i="2" a="1"/>
  <c r="G57" i="2" a="1"/>
  <c r="J63" i="2" a="1"/>
  <c r="F69" i="2" a="1"/>
  <c r="J53" i="2" a="1"/>
  <c r="O59" i="2" a="1"/>
  <c r="N45" i="2" a="1"/>
  <c r="H64" i="2" a="1"/>
  <c r="L46" i="2" a="1"/>
  <c r="G63" i="2" a="1"/>
  <c r="F47" i="2" a="1"/>
  <c r="K59" i="2" a="1"/>
  <c r="O43" i="2" a="1"/>
  <c r="G13" i="3" a="1"/>
  <c r="I44" i="2" a="1"/>
  <c r="I48" i="2" a="1"/>
  <c r="P46" i="2" a="1"/>
  <c r="D7" i="2" a="1"/>
  <c r="H15" i="3" a="1"/>
  <c r="I24" i="3" a="1"/>
  <c r="D19" i="3" a="1"/>
  <c r="I21" i="3" a="1"/>
  <c r="J12" i="3" a="1"/>
  <c r="E22" i="3" a="1"/>
  <c r="M15" i="3" a="1"/>
  <c r="K28" i="3" a="1"/>
  <c r="P15" i="3" a="1"/>
  <c r="M31" i="3" a="1"/>
  <c r="E18" i="3" a="1"/>
  <c r="L68" i="2" a="1"/>
  <c r="O67" i="2" a="1"/>
  <c r="H2" i="3" a="1"/>
  <c r="E23" i="3" a="1"/>
  <c r="D68" i="2" a="1"/>
  <c r="H50" i="2" a="1"/>
  <c r="E3" i="3" a="1"/>
  <c r="E44" i="2" a="1"/>
  <c r="M17" i="3" a="1"/>
  <c r="O7" i="3" a="1"/>
  <c r="D20" i="3" a="1"/>
  <c r="F13" i="3" a="1"/>
  <c r="N18" i="3" a="1"/>
  <c r="K23" i="3" a="1"/>
  <c r="G24" i="3" a="1"/>
  <c r="E28" i="3" a="1"/>
  <c r="N22" i="3" a="1"/>
  <c r="J14" i="3" a="1"/>
  <c r="P12" i="3" a="1"/>
  <c r="D17" i="3" a="1"/>
  <c r="N5" i="3" a="1"/>
  <c r="I69" i="2" a="1"/>
  <c r="M53" i="2" a="1"/>
  <c r="I17" i="3" a="1"/>
  <c r="D23" i="3" a="1"/>
  <c r="E13" i="3" a="1"/>
  <c r="I9" i="3" a="1"/>
  <c r="O12" i="3" a="1"/>
  <c r="L29" i="3" a="1"/>
  <c r="L9" i="3" a="1"/>
  <c r="J64" i="2" a="1"/>
  <c r="M63" i="2" a="1"/>
  <c r="D9" i="3" a="1"/>
  <c r="M9" i="3" a="1"/>
  <c r="K67" i="2" a="1"/>
  <c r="J8" i="3" a="1"/>
  <c r="K63" i="2" a="1"/>
  <c r="O4" i="3" a="1"/>
  <c r="G58" i="2" a="1"/>
  <c r="P59" i="2" a="1"/>
  <c r="K64" i="2" a="1"/>
  <c r="D69" i="2" a="1"/>
  <c r="G8" i="3" a="1"/>
  <c r="H63" i="2" a="1"/>
  <c r="G54" i="2" a="1"/>
  <c r="G66" i="2" a="1"/>
  <c r="J5" i="3" a="1"/>
  <c r="K58" i="2" a="1"/>
  <c r="E49" i="2" a="1"/>
  <c r="J15" i="2" a="1"/>
  <c r="L53" i="2" a="1"/>
  <c r="I12" i="3" a="1"/>
  <c r="H27" i="3" a="1"/>
  <c r="H17" i="3" a="1"/>
  <c r="K20" i="3" a="1"/>
  <c r="F15" i="3" a="1"/>
  <c r="H18" i="3" a="1"/>
  <c r="J16" i="3" a="1"/>
  <c r="N15" i="3" a="1"/>
  <c r="L18" i="3" a="1"/>
  <c r="L17" i="3" a="1"/>
  <c r="F21" i="3" a="1"/>
  <c r="O63" i="2" a="1"/>
  <c r="F46" i="2" a="1"/>
  <c r="P67" i="2" a="1"/>
  <c r="G12" i="3" a="1"/>
  <c r="H16" i="3" a="1"/>
  <c r="M3" i="3" a="1"/>
  <c r="H67" i="2" a="1"/>
  <c r="L49" i="2" a="1"/>
  <c r="D16" i="3" a="1"/>
  <c r="G21" i="3" a="1"/>
  <c r="P7" i="3" a="1"/>
  <c r="F7" i="3" a="1"/>
  <c r="F65" i="2" a="1"/>
  <c r="N8" i="3" a="1"/>
  <c r="I57" i="2" a="1"/>
  <c r="E39" i="2" a="1"/>
  <c r="J35" i="2" a="1"/>
  <c r="K56" i="2" a="1"/>
  <c r="H66" i="2" a="1"/>
  <c r="H28" i="2" a="1"/>
  <c r="O57" i="2" a="1"/>
  <c r="F35" i="3" a="1"/>
  <c r="J24" i="3" a="1"/>
  <c r="O24" i="3" a="1"/>
  <c r="F63" i="2" a="1"/>
  <c r="H14" i="3" a="1"/>
  <c r="I58" i="2" a="1"/>
  <c r="G56" i="2" a="1"/>
  <c r="K55" i="2" a="1"/>
  <c r="E67" i="2" a="1"/>
  <c r="I49" i="2" a="1"/>
  <c r="M2" i="3" a="1"/>
  <c r="P6" i="3" a="1"/>
  <c r="O30" i="2" a="1"/>
  <c r="M67" i="2" a="1"/>
  <c r="H5" i="3" a="1"/>
  <c r="G29" i="2" a="1"/>
  <c r="N7" i="3" a="1"/>
  <c r="O60" i="2" a="1"/>
  <c r="M6" i="3" a="1"/>
  <c r="L30" i="2" a="1"/>
  <c r="D5" i="3" a="1"/>
  <c r="E58" i="2" a="1"/>
  <c r="P3" i="3" a="1"/>
  <c r="J55" i="2" a="1"/>
  <c r="P18" i="2" a="1"/>
  <c r="E33" i="3" a="1"/>
  <c r="J21" i="3" a="1"/>
  <c r="P16" i="3" a="1"/>
  <c r="H19" i="3" a="1"/>
  <c r="G28" i="3" a="1"/>
  <c r="K15" i="3" a="1"/>
  <c r="M19" i="3" a="1"/>
  <c r="G23" i="3" a="1"/>
  <c r="O13" i="3" a="1"/>
  <c r="M28" i="3" a="1"/>
  <c r="H7" i="3" a="1"/>
  <c r="I60" i="2" a="1"/>
  <c r="L59" i="2" a="1"/>
  <c r="I2" i="3" a="1"/>
  <c r="J20" i="3" a="1"/>
  <c r="N59" i="2" a="1"/>
  <c r="M13" i="3" a="1"/>
  <c r="O65" i="2" a="1"/>
  <c r="O8" i="3" a="1"/>
  <c r="L15" i="3" a="1"/>
  <c r="L70" i="2" a="1"/>
  <c r="G65" i="2" a="1"/>
  <c r="K47" i="2" a="1"/>
  <c r="O58" i="2" a="1"/>
  <c r="F43" i="2" a="1"/>
  <c r="J65" i="2" a="1"/>
  <c r="M69" i="2" a="1"/>
  <c r="I6" i="3" a="1"/>
  <c r="J59" i="2" a="1"/>
  <c r="E68" i="2" a="1"/>
  <c r="P53" i="2" a="1"/>
  <c r="K70" i="2" a="1"/>
  <c r="P55" i="2" a="1"/>
  <c r="J69" i="2" a="1"/>
  <c r="D29" i="2" a="1"/>
  <c r="N67" i="2" a="1"/>
  <c r="E50" i="2" a="1"/>
  <c r="M66" i="2" a="1"/>
  <c r="L50" i="2" a="1"/>
  <c r="J30" i="2" a="1"/>
  <c r="O49" i="2" a="1"/>
  <c r="D63" i="2" a="1"/>
  <c r="M58" i="2" a="1"/>
  <c r="P68" i="2" a="1"/>
  <c r="G53" i="2" a="1"/>
  <c r="J4" i="3" a="1"/>
  <c r="M7" i="3" a="1"/>
  <c r="G70" i="2" a="1"/>
  <c r="I31" i="2" a="1"/>
  <c r="H8" i="3" a="1"/>
  <c r="G32" i="2" a="1"/>
  <c r="L2" i="3" a="1"/>
  <c r="E15" i="3" a="1"/>
  <c r="K5" i="3" a="1"/>
  <c r="J29" i="2" a="1"/>
  <c r="O68" i="2" a="1"/>
  <c r="D30" i="2" a="1"/>
  <c r="F29" i="2" a="1"/>
  <c r="K32" i="2" a="1"/>
  <c r="I23" i="2" a="1"/>
  <c r="J31" i="2" a="1"/>
  <c r="O70" i="2" a="1"/>
  <c r="K12" i="2" a="1"/>
  <c r="D50" i="2" a="1"/>
  <c r="H19" i="2" a="1"/>
  <c r="G22" i="2" a="1"/>
  <c r="H30" i="2" a="1"/>
  <c r="K40" i="2" a="1"/>
  <c r="L2" i="2" a="1"/>
  <c r="E6" i="1"/>
  <c r="D2" i="2" a="1"/>
  <c r="I22" i="2" a="1"/>
  <c r="E29" i="2" a="1"/>
  <c r="P19" i="2" a="1"/>
  <c r="D28" i="2" a="1"/>
  <c r="P57" i="2" a="1"/>
  <c r="K28" i="2" a="1"/>
  <c r="O28" i="2" a="1"/>
  <c r="D3" i="2" a="1"/>
  <c r="E5" i="1"/>
  <c r="P27" i="2" a="1"/>
  <c r="I45" i="2" a="1"/>
  <c r="L43" i="2" a="1"/>
  <c r="E63" i="2" a="1"/>
  <c r="G4" i="3" a="1"/>
  <c r="M60" i="2" a="1"/>
  <c r="D45" i="2" a="1"/>
  <c r="D53" i="2" a="1"/>
  <c r="J70" i="2" a="1"/>
  <c r="D64" i="2" a="1"/>
  <c r="N70" i="2" a="1"/>
  <c r="E2" i="3" a="1"/>
  <c r="D13" i="3" a="1"/>
  <c r="N19" i="3" a="1"/>
  <c r="N63" i="2" a="1"/>
  <c r="P8" i="3" a="1"/>
  <c r="P4" i="3" a="1"/>
  <c r="O46" i="2" a="1"/>
  <c r="O38" i="2" a="1"/>
  <c r="N12" i="3" a="1"/>
  <c r="O20" i="2" a="1"/>
  <c r="P17" i="3" a="1"/>
  <c r="M18" i="3" a="1"/>
  <c r="M16" i="3" a="1"/>
  <c r="P14" i="3" a="1"/>
  <c r="J45" i="2" a="1"/>
  <c r="N3" i="3" a="1"/>
  <c r="O9" i="3" a="1"/>
  <c r="M57" i="2" a="1"/>
  <c r="H4" i="3" a="1"/>
  <c r="N56" i="2" a="1"/>
  <c r="F55" i="2" a="1"/>
  <c r="E69" i="2" a="1"/>
  <c r="D40" i="2" a="1"/>
  <c r="E34" i="2" a="1"/>
  <c r="P28" i="2" a="1"/>
  <c r="E9" i="3" a="1"/>
  <c r="F19" i="3" a="1"/>
  <c r="L27" i="3" a="1"/>
  <c r="K68" i="2" a="1"/>
  <c r="N33" i="3" a="1"/>
  <c r="D3" i="3" a="1"/>
  <c r="F3" i="3" a="1"/>
  <c r="G7" i="3" a="1"/>
  <c r="P56" i="2" a="1"/>
  <c r="O2" i="3" a="1"/>
  <c r="H59" i="2" a="1"/>
  <c r="G2" i="3" a="1"/>
  <c r="D58" i="2" a="1"/>
  <c r="L67" i="2" a="1"/>
  <c r="O6" i="3" a="1"/>
  <c r="F54" i="2" a="1"/>
  <c r="G69" i="2" a="1"/>
  <c r="N60" i="2" a="1"/>
  <c r="D2" i="3" a="1"/>
  <c r="H57" i="2" a="1"/>
  <c r="P58" i="2" a="1"/>
  <c r="K12" i="3" a="1"/>
  <c r="G68" i="2" a="1"/>
  <c r="K50" i="2" a="1"/>
  <c r="O40" i="2" a="1"/>
  <c r="K6" i="2" a="1"/>
  <c r="O15" i="3" a="1"/>
  <c r="F24" i="3" a="1"/>
  <c r="G32" i="3" a="1"/>
  <c r="L16" i="3" a="1"/>
  <c r="D18" i="3" a="1"/>
  <c r="N20" i="3" a="1"/>
  <c r="H34" i="3" a="1"/>
  <c r="H22" i="3" a="1"/>
  <c r="J19" i="3" a="1"/>
  <c r="E27" i="3" a="1"/>
  <c r="H60" i="2" a="1"/>
  <c r="P54" i="2" a="1"/>
  <c r="H12" i="3" a="1"/>
  <c r="O30" i="3" a="1"/>
  <c r="I14" i="3" a="1"/>
  <c r="K66" i="2" a="1"/>
  <c r="N65" i="2" a="1"/>
  <c r="E65" i="2" a="1"/>
  <c r="E65" i="2" l="1"/>
  <c r="N65" i="2"/>
  <c r="K66" i="2"/>
  <c r="I14" i="3"/>
  <c r="O30" i="3"/>
  <c r="H12" i="3"/>
  <c r="P54" i="2"/>
  <c r="H60" i="2"/>
  <c r="E27" i="3"/>
  <c r="J19" i="3"/>
  <c r="H22" i="3"/>
  <c r="H34" i="3"/>
  <c r="N20" i="3"/>
  <c r="D18" i="3"/>
  <c r="L16" i="3"/>
  <c r="G32" i="3"/>
  <c r="F24" i="3"/>
  <c r="O15" i="3"/>
  <c r="K6" i="2"/>
  <c r="O40" i="2"/>
  <c r="K50" i="2"/>
  <c r="G68" i="2"/>
  <c r="K12" i="3"/>
  <c r="P58" i="2"/>
  <c r="H57" i="2"/>
  <c r="D2" i="3"/>
  <c r="N60" i="2"/>
  <c r="G69" i="2"/>
  <c r="F54" i="2"/>
  <c r="O6" i="3"/>
  <c r="L67" i="2"/>
  <c r="D58" i="2"/>
  <c r="G2" i="3"/>
  <c r="H59" i="2"/>
  <c r="O2" i="3"/>
  <c r="P56" i="2"/>
  <c r="G7" i="3"/>
  <c r="F3" i="3"/>
  <c r="D3" i="3"/>
  <c r="N33" i="3"/>
  <c r="K68" i="2"/>
  <c r="L27" i="3"/>
  <c r="F19" i="3"/>
  <c r="E9" i="3"/>
  <c r="P28" i="2"/>
  <c r="E34" i="2"/>
  <c r="D40" i="2"/>
  <c r="E69" i="2"/>
  <c r="F55" i="2"/>
  <c r="N56" i="2"/>
  <c r="H4" i="3"/>
  <c r="M57" i="2"/>
  <c r="O9" i="3"/>
  <c r="N3" i="3"/>
  <c r="J45" i="2"/>
  <c r="P14" i="3"/>
  <c r="M16" i="3"/>
  <c r="M18" i="3"/>
  <c r="P17" i="3"/>
  <c r="O20" i="2"/>
  <c r="N12" i="3"/>
  <c r="O38" i="2"/>
  <c r="O46" i="2"/>
  <c r="P4" i="3"/>
  <c r="P8" i="3"/>
  <c r="N63" i="2"/>
  <c r="N19" i="3"/>
  <c r="D13" i="3"/>
  <c r="E2" i="3"/>
  <c r="N70" i="2"/>
  <c r="D64" i="2"/>
  <c r="J70" i="2"/>
  <c r="D53" i="2"/>
  <c r="D45" i="2"/>
  <c r="M60" i="2"/>
  <c r="G4" i="3"/>
  <c r="E63" i="2"/>
  <c r="L43" i="2"/>
  <c r="I45" i="2"/>
  <c r="P27" i="2"/>
  <c r="D3" i="2"/>
  <c r="O28" i="2"/>
  <c r="K28" i="2"/>
  <c r="P57" i="2"/>
  <c r="D28" i="2"/>
  <c r="P19" i="2"/>
  <c r="E29" i="2"/>
  <c r="I22" i="2"/>
  <c r="D2" i="2"/>
  <c r="L2" i="2"/>
  <c r="K40" i="2"/>
  <c r="H30" i="2"/>
  <c r="G22" i="2"/>
  <c r="H19" i="2"/>
  <c r="D50" i="2"/>
  <c r="K12" i="2"/>
  <c r="O70" i="2"/>
  <c r="J31" i="2"/>
  <c r="I23" i="2"/>
  <c r="K32" i="2"/>
  <c r="F29" i="2"/>
  <c r="D30" i="2"/>
  <c r="O68" i="2"/>
  <c r="J29" i="2"/>
  <c r="K5" i="3"/>
  <c r="E15" i="3"/>
  <c r="L2" i="3"/>
  <c r="G32" i="2"/>
  <c r="H8" i="3"/>
  <c r="I31" i="2"/>
  <c r="G70" i="2"/>
  <c r="M7" i="3"/>
  <c r="J4" i="3"/>
  <c r="G53" i="2"/>
  <c r="P68" i="2"/>
  <c r="M58" i="2"/>
  <c r="D63" i="2"/>
  <c r="O49" i="2"/>
  <c r="J30" i="2"/>
  <c r="L50" i="2"/>
  <c r="M66" i="2"/>
  <c r="E50" i="2"/>
  <c r="N67" i="2"/>
  <c r="D29" i="2"/>
  <c r="J69" i="2"/>
  <c r="P55" i="2"/>
  <c r="K70" i="2"/>
  <c r="P53" i="2"/>
  <c r="E68" i="2"/>
  <c r="J59" i="2"/>
  <c r="I6" i="3"/>
  <c r="M69" i="2"/>
  <c r="J65" i="2"/>
  <c r="F43" i="2"/>
  <c r="O58" i="2"/>
  <c r="K47" i="2"/>
  <c r="G65" i="2"/>
  <c r="L70" i="2"/>
  <c r="L15" i="3"/>
  <c r="O8" i="3"/>
  <c r="O65" i="2"/>
  <c r="M13" i="3"/>
  <c r="N59" i="2"/>
  <c r="J20" i="3"/>
  <c r="I2" i="3"/>
  <c r="L59" i="2"/>
  <c r="I60" i="2"/>
  <c r="H7" i="3"/>
  <c r="M28" i="3"/>
  <c r="O13" i="3"/>
  <c r="G23" i="3"/>
  <c r="M19" i="3"/>
  <c r="K15" i="3"/>
  <c r="G28" i="3"/>
  <c r="H19" i="3"/>
  <c r="P16" i="3"/>
  <c r="J21" i="3"/>
  <c r="E33" i="3"/>
  <c r="P18" i="2"/>
  <c r="J55" i="2"/>
  <c r="P3" i="3"/>
  <c r="E58" i="2"/>
  <c r="D5" i="3"/>
  <c r="L30" i="2"/>
  <c r="M6" i="3"/>
  <c r="O60" i="2"/>
  <c r="N7" i="3"/>
  <c r="G29" i="2"/>
  <c r="H5" i="3"/>
  <c r="M67" i="2"/>
  <c r="O30" i="2"/>
  <c r="P6" i="3"/>
  <c r="M2" i="3"/>
  <c r="I49" i="2"/>
  <c r="E67" i="2"/>
  <c r="K55" i="2"/>
  <c r="G56" i="2"/>
  <c r="I58" i="2"/>
  <c r="H14" i="3"/>
  <c r="F63" i="2"/>
  <c r="O24" i="3"/>
  <c r="J24" i="3"/>
  <c r="F35" i="3"/>
  <c r="O57" i="2"/>
  <c r="H28" i="2"/>
  <c r="H66" i="2"/>
  <c r="K56" i="2"/>
  <c r="J35" i="2"/>
  <c r="E39" i="2"/>
  <c r="I57" i="2"/>
  <c r="N8" i="3"/>
  <c r="F65" i="2"/>
  <c r="F7" i="3"/>
  <c r="P7" i="3"/>
  <c r="G21" i="3"/>
  <c r="D16" i="3"/>
  <c r="L49" i="2"/>
  <c r="H67" i="2"/>
  <c r="M3" i="3"/>
  <c r="H16" i="3"/>
  <c r="G12" i="3"/>
  <c r="P67" i="2"/>
  <c r="F46" i="2"/>
  <c r="O63" i="2"/>
  <c r="F21" i="3"/>
  <c r="L17" i="3"/>
  <c r="L18" i="3"/>
  <c r="N15" i="3"/>
  <c r="J16" i="3"/>
  <c r="H18" i="3"/>
  <c r="F15" i="3"/>
  <c r="K20" i="3"/>
  <c r="H17" i="3"/>
  <c r="H27" i="3"/>
  <c r="I12" i="3"/>
  <c r="L53" i="2"/>
  <c r="J15" i="2"/>
  <c r="E49" i="2"/>
  <c r="K58" i="2"/>
  <c r="J5" i="3"/>
  <c r="G66" i="2"/>
  <c r="G54" i="2"/>
  <c r="H63" i="2"/>
  <c r="G8" i="3"/>
  <c r="D69" i="2"/>
  <c r="K64" i="2"/>
  <c r="P59" i="2"/>
  <c r="G58" i="2"/>
  <c r="O4" i="3"/>
  <c r="K63" i="2"/>
  <c r="J8" i="3"/>
  <c r="K67" i="2"/>
  <c r="M9" i="3"/>
  <c r="D9" i="3"/>
  <c r="M63" i="2"/>
  <c r="J64" i="2"/>
  <c r="L9" i="3"/>
  <c r="L29" i="3"/>
  <c r="O12" i="3"/>
  <c r="I9" i="3"/>
  <c r="E13" i="3"/>
  <c r="D23" i="3"/>
  <c r="I17" i="3"/>
  <c r="M53" i="2"/>
  <c r="I69" i="2"/>
  <c r="N5" i="3"/>
  <c r="D17" i="3"/>
  <c r="P12" i="3"/>
  <c r="J14" i="3"/>
  <c r="N22" i="3"/>
  <c r="E28" i="3"/>
  <c r="G24" i="3"/>
  <c r="K23" i="3"/>
  <c r="N18" i="3"/>
  <c r="F13" i="3"/>
  <c r="D20" i="3"/>
  <c r="O7" i="3"/>
  <c r="M17" i="3"/>
  <c r="E44" i="2"/>
  <c r="E3" i="3"/>
  <c r="H50" i="2"/>
  <c r="D68" i="2"/>
  <c r="E23" i="3"/>
  <c r="H2" i="3"/>
  <c r="O67" i="2"/>
  <c r="L68" i="2"/>
  <c r="E18" i="3"/>
  <c r="M31" i="3"/>
  <c r="P15" i="3"/>
  <c r="K28" i="3"/>
  <c r="M15" i="3"/>
  <c r="E22" i="3"/>
  <c r="J12" i="3"/>
  <c r="I21" i="3"/>
  <c r="D19" i="3"/>
  <c r="I24" i="3"/>
  <c r="H15" i="3"/>
  <c r="D7" i="2"/>
  <c r="P46" i="2"/>
  <c r="I48" i="2"/>
  <c r="I44" i="2"/>
  <c r="G13" i="3"/>
  <c r="O43" i="2"/>
  <c r="K59" i="2"/>
  <c r="F47" i="2"/>
  <c r="G63" i="2"/>
  <c r="L46" i="2"/>
  <c r="H64" i="2"/>
  <c r="N45" i="2"/>
  <c r="O59" i="2"/>
  <c r="J53" i="2"/>
  <c r="F69" i="2"/>
  <c r="J63" i="2"/>
  <c r="G57" i="2"/>
  <c r="P32" i="2"/>
  <c r="G9" i="3"/>
  <c r="O14" i="3"/>
  <c r="D57" i="2"/>
  <c r="I64" i="2"/>
  <c r="H28" i="3"/>
  <c r="O20" i="3"/>
  <c r="L57" i="2"/>
  <c r="K4" i="3"/>
  <c r="L12" i="3"/>
  <c r="I18" i="3"/>
  <c r="P48" i="2"/>
  <c r="F5" i="3"/>
  <c r="O54" i="2"/>
  <c r="E70" i="2"/>
  <c r="P23" i="3"/>
  <c r="I27" i="3"/>
  <c r="M20" i="3"/>
  <c r="F22" i="3"/>
  <c r="D15" i="3"/>
  <c r="H23" i="3"/>
  <c r="G17" i="3"/>
  <c r="K13" i="3"/>
  <c r="I19" i="3"/>
  <c r="F30" i="3"/>
  <c r="H58" i="2"/>
  <c r="G5" i="3"/>
  <c r="D28" i="3"/>
  <c r="L66" i="2"/>
  <c r="E5" i="3"/>
  <c r="O5" i="3"/>
  <c r="N17" i="3"/>
  <c r="D35" i="3"/>
  <c r="E20" i="3"/>
  <c r="D31" i="3"/>
  <c r="I20" i="3"/>
  <c r="N9" i="3"/>
  <c r="K14" i="3"/>
  <c r="P28" i="3"/>
  <c r="E21" i="3"/>
  <c r="N13" i="3"/>
  <c r="F20" i="3"/>
  <c r="K9" i="3"/>
  <c r="L21" i="3"/>
  <c r="K22" i="3"/>
  <c r="G19" i="3"/>
  <c r="M14" i="3"/>
  <c r="J34" i="3"/>
  <c r="E14" i="3"/>
  <c r="M12" i="3"/>
  <c r="P18" i="3"/>
  <c r="K19" i="3"/>
  <c r="G39" i="3"/>
  <c r="M27" i="3"/>
  <c r="G22" i="3"/>
  <c r="F40" i="3"/>
  <c r="L34" i="3"/>
  <c r="N29" i="3"/>
  <c r="D32" i="3"/>
  <c r="O32" i="3"/>
  <c r="G33" i="3"/>
  <c r="H33" i="3"/>
  <c r="E43" i="3"/>
  <c r="O19" i="3"/>
  <c r="K17" i="3"/>
  <c r="F18" i="3"/>
  <c r="O27" i="3"/>
  <c r="O17" i="3"/>
  <c r="O18" i="3"/>
  <c r="N28" i="3"/>
  <c r="F23" i="3"/>
  <c r="P19" i="3"/>
  <c r="G18" i="3"/>
  <c r="N16" i="3"/>
  <c r="J23" i="3"/>
  <c r="N14" i="3"/>
  <c r="D21" i="3"/>
  <c r="I15" i="3"/>
  <c r="M21" i="3"/>
  <c r="I32" i="3"/>
  <c r="K21" i="3"/>
  <c r="P31" i="3"/>
  <c r="O29" i="3"/>
  <c r="P22" i="3"/>
  <c r="H24" i="3"/>
  <c r="D34" i="3"/>
  <c r="N30" i="3"/>
  <c r="H44" i="3"/>
  <c r="P27" i="3"/>
  <c r="L43" i="3"/>
  <c r="O31" i="3"/>
  <c r="J22" i="3"/>
  <c r="G40" i="3"/>
  <c r="M38" i="3"/>
  <c r="F38" i="3"/>
  <c r="E29" i="3"/>
  <c r="H35" i="3"/>
  <c r="L28" i="3"/>
  <c r="L38" i="3"/>
  <c r="H38" i="3"/>
  <c r="H29" i="3"/>
  <c r="H21" i="3"/>
  <c r="J15" i="3"/>
  <c r="E16" i="3"/>
  <c r="L33" i="3"/>
  <c r="D12" i="3"/>
  <c r="N23" i="3"/>
  <c r="M24" i="3"/>
  <c r="N27" i="3"/>
  <c r="L20" i="3"/>
  <c r="H13" i="3"/>
  <c r="J29" i="3"/>
  <c r="D27" i="3"/>
  <c r="E38" i="3"/>
  <c r="E31" i="3"/>
  <c r="P34" i="3"/>
  <c r="D39" i="3"/>
  <c r="D38" i="3"/>
  <c r="K32" i="3"/>
  <c r="O40" i="3"/>
  <c r="K24" i="3"/>
  <c r="I33" i="3"/>
  <c r="J33" i="3"/>
  <c r="H9" i="3"/>
  <c r="P24" i="3"/>
  <c r="P39" i="3"/>
  <c r="F16" i="3"/>
  <c r="F17" i="3"/>
  <c r="I13" i="3"/>
  <c r="L19" i="3"/>
  <c r="D14" i="3"/>
  <c r="G20" i="3"/>
  <c r="H30" i="3"/>
  <c r="K38" i="3"/>
  <c r="L22" i="3"/>
  <c r="H20" i="3"/>
  <c r="P20" i="3"/>
  <c r="K31" i="3"/>
  <c r="N39" i="3"/>
  <c r="K27" i="3"/>
  <c r="O22" i="3"/>
  <c r="K18" i="3"/>
  <c r="L8" i="3"/>
  <c r="O16" i="3"/>
  <c r="M23" i="3"/>
  <c r="J17" i="3"/>
  <c r="L24" i="3"/>
  <c r="M35" i="3"/>
  <c r="G35" i="3"/>
  <c r="L23" i="3"/>
  <c r="F33" i="3"/>
  <c r="D29" i="3"/>
  <c r="I28" i="3"/>
  <c r="H39" i="3"/>
  <c r="P29" i="3"/>
  <c r="J30" i="3"/>
  <c r="E34" i="3"/>
  <c r="K43" i="3"/>
  <c r="P33" i="3"/>
  <c r="G27" i="3"/>
  <c r="G44" i="3"/>
  <c r="O23" i="3"/>
  <c r="P40" i="3"/>
  <c r="F31" i="3"/>
  <c r="E39" i="3"/>
  <c r="I30" i="3"/>
  <c r="E30" i="3"/>
  <c r="F43" i="3"/>
  <c r="I31" i="3"/>
  <c r="O21" i="3" a="1"/>
  <c r="P65" i="2" a="1"/>
  <c r="F14" i="3" a="1"/>
  <c r="D65" i="2" a="1"/>
  <c r="L69" i="2" a="1"/>
  <c r="H6" i="3" a="1"/>
  <c r="P9" i="3" a="1"/>
  <c r="E47" i="2" a="1"/>
  <c r="G48" i="2" a="1"/>
  <c r="L65" i="2" a="1"/>
  <c r="H47" i="2" a="1"/>
  <c r="M45" i="2" a="1"/>
  <c r="N64" i="2" a="1"/>
  <c r="D70" i="2" a="1"/>
  <c r="H69" i="2" a="1"/>
  <c r="I59" i="2" a="1"/>
  <c r="D59" i="2" a="1"/>
  <c r="H44" i="2" a="1"/>
  <c r="J33" i="2" a="1"/>
  <c r="M4" i="3" a="1"/>
  <c r="F70" i="2" a="1"/>
  <c r="M56" i="2" a="1"/>
  <c r="K3" i="3" a="1"/>
  <c r="L14" i="2" a="1"/>
  <c r="D54" i="2" a="1"/>
  <c r="O34" i="2" a="1"/>
  <c r="E31" i="2" a="1"/>
  <c r="D60" i="2" a="1"/>
  <c r="D66" i="2" a="1"/>
  <c r="H34" i="2" a="1"/>
  <c r="L7" i="3" a="1"/>
  <c r="L3" i="3" a="1"/>
  <c r="K2" i="3" a="1"/>
  <c r="O21" i="3" l="1"/>
  <c r="I59" i="2"/>
  <c r="H69" i="2"/>
  <c r="D70" i="2"/>
  <c r="N64" i="2"/>
  <c r="M45" i="2"/>
  <c r="H47" i="2"/>
  <c r="L65" i="2"/>
  <c r="G48" i="2"/>
  <c r="E47" i="2"/>
  <c r="P9" i="3"/>
  <c r="H6" i="3"/>
  <c r="L69" i="2"/>
  <c r="D65" i="2"/>
  <c r="F14" i="3"/>
  <c r="P65" i="2"/>
  <c r="L3" i="3"/>
  <c r="L7" i="3"/>
  <c r="H34" i="2"/>
  <c r="D66" i="2"/>
  <c r="D60" i="2"/>
  <c r="E31" i="2"/>
  <c r="O34" i="2"/>
  <c r="D54" i="2"/>
  <c r="L14" i="2"/>
  <c r="K3" i="3"/>
  <c r="M56" i="2"/>
  <c r="F70" i="2"/>
  <c r="M4" i="3"/>
  <c r="J33" i="2"/>
  <c r="H44" i="2"/>
  <c r="D59" i="2"/>
  <c r="K2" i="3"/>
  <c r="H54" i="2" a="1"/>
  <c r="M29" i="2" a="1"/>
  <c r="N68" i="2" a="1"/>
  <c r="J13" i="2" a="1"/>
  <c r="H17" i="2" a="1"/>
  <c r="J16" i="2" a="1"/>
  <c r="K30" i="2" a="1"/>
  <c r="K34" i="2" a="1"/>
  <c r="O16" i="2" a="1"/>
  <c r="L17" i="2" a="1"/>
  <c r="N54" i="2" a="1"/>
  <c r="O13" i="2" a="1"/>
  <c r="N14" i="2" a="1"/>
  <c r="M55" i="2" a="1"/>
  <c r="O69" i="2" a="1"/>
  <c r="K2" i="1"/>
  <c r="N24" i="2" a="1"/>
  <c r="G35" i="2" a="1"/>
  <c r="K17" i="2" a="1"/>
  <c r="N23" i="2" a="1"/>
  <c r="I70" i="2" a="1"/>
  <c r="K60" i="2" a="1"/>
  <c r="J2" i="2" a="1"/>
  <c r="L5" i="2" a="1"/>
  <c r="G3" i="3" a="1"/>
  <c r="J13" i="3" a="1"/>
  <c r="I38" i="2" a="1"/>
  <c r="D24" i="3" a="1"/>
  <c r="D56" i="2" a="1"/>
  <c r="D46" i="2" a="1"/>
  <c r="O55" i="2" a="1"/>
  <c r="F23" i="2" a="1"/>
  <c r="F35" i="2" a="1"/>
  <c r="I55" i="2" a="1"/>
  <c r="J4" i="2" a="1"/>
  <c r="H33" i="2" a="1"/>
  <c r="J38" i="2" a="1"/>
  <c r="C4" i="1"/>
  <c r="H3" i="1"/>
  <c r="K49" i="2" a="1"/>
  <c r="J58" i="2" a="1"/>
  <c r="I15" i="2" a="1"/>
  <c r="E17" i="3" a="1"/>
  <c r="F68" i="2" a="1"/>
  <c r="M34" i="2" a="1"/>
  <c r="J68" i="2" a="1"/>
  <c r="G43" i="2" a="1"/>
  <c r="M13" i="2" a="1"/>
  <c r="N34" i="2" a="1"/>
  <c r="P44" i="2" a="1"/>
  <c r="J32" i="2" a="1"/>
  <c r="H14" i="2" a="1"/>
  <c r="O3" i="3" a="1"/>
  <c r="E19" i="3" a="1"/>
  <c r="L14" i="3" a="1"/>
  <c r="M15" i="2" a="1"/>
  <c r="L56" i="2" a="1"/>
  <c r="L35" i="2" a="1"/>
  <c r="F13" i="2" a="1"/>
  <c r="L39" i="2" a="1"/>
  <c r="H23" i="2" a="1"/>
  <c r="E15" i="2" a="1"/>
  <c r="J67" i="2" a="1"/>
  <c r="L63" i="2" a="1"/>
  <c r="P31" i="2" a="1"/>
  <c r="H46" i="2" a="1"/>
  <c r="P50" i="2" a="1"/>
  <c r="N39" i="2" a="1"/>
  <c r="D7" i="3" a="1"/>
  <c r="P21" i="3" a="1"/>
  <c r="H39" i="2" a="1"/>
  <c r="G47" i="2" a="1"/>
  <c r="P40" i="2" a="1"/>
  <c r="D16" i="2" a="1"/>
  <c r="M47" i="2" a="1"/>
  <c r="J40" i="2" a="1"/>
  <c r="M39" i="2" a="1"/>
  <c r="C5" i="1"/>
  <c r="P20" i="2" a="1"/>
  <c r="L27" i="2" a="1"/>
  <c r="J17" i="2" a="1"/>
  <c r="N28" i="2" a="1"/>
  <c r="N13" i="2" a="1"/>
  <c r="N8" i="2" a="1"/>
  <c r="L33" i="2" a="1"/>
  <c r="K65" i="2" a="1"/>
  <c r="O66" i="2" a="1"/>
  <c r="P21" i="2" a="1"/>
  <c r="J28" i="2" a="1"/>
  <c r="K22" i="2" a="1"/>
  <c r="M40" i="2" a="1"/>
  <c r="H70" i="2" a="1"/>
  <c r="H27" i="2" a="1"/>
  <c r="D44" i="2" a="1"/>
  <c r="G8" i="2" a="1"/>
  <c r="J28" i="3" a="1"/>
  <c r="H29" i="2" a="1"/>
  <c r="I2" i="2" a="1"/>
  <c r="N50" i="2" a="1"/>
  <c r="D24" i="2" a="1"/>
  <c r="N35" i="2" a="1"/>
  <c r="I4" i="3" a="1"/>
  <c r="D21" i="2" a="1"/>
  <c r="F14" i="2" a="1"/>
  <c r="F4" i="3" a="1"/>
  <c r="H65" i="2" a="1"/>
  <c r="P47" i="2" a="1"/>
  <c r="P9" i="2" a="1"/>
  <c r="F9" i="2" a="1"/>
  <c r="E45" i="2" a="1"/>
  <c r="F27" i="3" a="1"/>
  <c r="K16" i="3" a="1"/>
  <c r="P5" i="3" a="1"/>
  <c r="F33" i="2" a="1"/>
  <c r="D48" i="2" a="1"/>
  <c r="L34" i="2" a="1"/>
  <c r="K48" i="2" a="1"/>
  <c r="J7" i="3" a="1"/>
  <c r="N40" i="2" a="1"/>
  <c r="N48" i="2" a="1"/>
  <c r="M21" i="2" a="1"/>
  <c r="B4" i="1"/>
  <c r="N15" i="2" a="1"/>
  <c r="F6" i="2" a="1"/>
  <c r="O18" i="2" a="1"/>
  <c r="K8" i="2" a="1"/>
  <c r="K35" i="2" a="1"/>
  <c r="I43" i="2" a="1"/>
  <c r="K57" i="2" a="1"/>
  <c r="I4" i="1"/>
  <c r="I68" i="2" a="1"/>
  <c r="H32" i="2" a="1"/>
  <c r="L32" i="2" a="1"/>
  <c r="D43" i="2" a="1"/>
  <c r="J48" i="2" a="1"/>
  <c r="H16" i="2" a="1"/>
  <c r="H6" i="2" a="1"/>
  <c r="D4" i="3" a="1"/>
  <c r="N4" i="3" a="1"/>
  <c r="F49" i="2" a="1"/>
  <c r="M30" i="2" a="1"/>
  <c r="G18" i="2" a="1"/>
  <c r="H2" i="1"/>
  <c r="P66" i="2" a="1"/>
  <c r="D6" i="3" a="1"/>
  <c r="N38" i="2" a="1"/>
  <c r="H3" i="3" a="1"/>
  <c r="I66" i="2" a="1"/>
  <c r="D49" i="2" a="1"/>
  <c r="O33" i="2" a="1"/>
  <c r="G27" i="2" a="1"/>
  <c r="K44" i="2" a="1"/>
  <c r="M32" i="2" a="1"/>
  <c r="G15" i="3" a="1"/>
  <c r="D35" i="2" a="1"/>
  <c r="I46" i="2" a="1"/>
  <c r="P49" i="2" a="1"/>
  <c r="F17" i="2" a="1"/>
  <c r="K27" i="2" a="1"/>
  <c r="G59" i="2" a="1"/>
  <c r="G38" i="2" a="1"/>
  <c r="I7" i="1"/>
  <c r="G34" i="2" a="1"/>
  <c r="O44" i="2" a="1"/>
  <c r="F16" i="2" a="1"/>
  <c r="D23" i="2" a="1"/>
  <c r="G7" i="2" a="1"/>
  <c r="E48" i="2" a="1"/>
  <c r="P13" i="3" a="1"/>
  <c r="L6" i="3" a="1"/>
  <c r="N32" i="2" a="1"/>
  <c r="H48" i="2" a="1"/>
  <c r="L58" i="2" a="1"/>
  <c r="N4" i="2" a="1"/>
  <c r="L13" i="2" a="1"/>
  <c r="F58" i="2" a="1"/>
  <c r="P35" i="2" a="1"/>
  <c r="P16" i="2" a="1"/>
  <c r="K33" i="2" a="1"/>
  <c r="E56" i="2" a="1"/>
  <c r="P32" i="3" a="1"/>
  <c r="P2" i="3" a="1"/>
  <c r="N33" i="2" a="1"/>
  <c r="K7" i="3" a="1"/>
  <c r="D39" i="2" a="1"/>
  <c r="M38" i="2" a="1"/>
  <c r="F67" i="2" a="1"/>
  <c r="L28" i="2" a="1"/>
  <c r="N29" i="2" a="1"/>
  <c r="P63" i="2" a="1"/>
  <c r="J46" i="2" a="1"/>
  <c r="P7" i="2" a="1"/>
  <c r="J44" i="2" a="1"/>
  <c r="M43" i="2" a="1"/>
  <c r="P64" i="2" a="1"/>
  <c r="E12" i="3" a="1"/>
  <c r="K8" i="3" a="1"/>
  <c r="I8" i="3" a="1"/>
  <c r="E33" i="2" a="1"/>
  <c r="F53" i="2" a="1"/>
  <c r="K16" i="2" a="1"/>
  <c r="H56" i="2" a="1"/>
  <c r="M35" i="2" a="1"/>
  <c r="P30" i="2" a="1"/>
  <c r="H35" i="2" a="1"/>
  <c r="G6" i="1"/>
  <c r="L4" i="2" a="1"/>
  <c r="M33" i="2" a="1"/>
  <c r="O9" i="2" a="1"/>
  <c r="N12" i="2" a="1"/>
  <c r="D2" i="1"/>
  <c r="I16" i="3" a="1"/>
  <c r="F30" i="2" a="1"/>
  <c r="J49" i="2" a="1"/>
  <c r="H53" i="2" a="1"/>
  <c r="P70" i="2" a="1"/>
  <c r="H5" i="1"/>
  <c r="F64" i="2" a="1"/>
  <c r="L8" i="2" a="1"/>
  <c r="L16" i="2" a="1"/>
  <c r="M64" i="2" a="1"/>
  <c r="I7" i="3" a="1"/>
  <c r="M59" i="2" a="1"/>
  <c r="J21" i="2" a="1"/>
  <c r="I8" i="2" a="1"/>
  <c r="I65" i="2" a="1"/>
  <c r="J39" i="2" a="1"/>
  <c r="E2" i="2" a="1"/>
  <c r="O64" i="2" a="1"/>
  <c r="F18" i="2" a="1"/>
  <c r="M19" i="2" a="1"/>
  <c r="M68" i="2" a="1"/>
  <c r="P45" i="2" a="1"/>
  <c r="H45" i="2" a="1"/>
  <c r="K45" i="2" a="1"/>
  <c r="D6" i="1"/>
  <c r="H31" i="2" a="1"/>
  <c r="I5" i="3" a="1"/>
  <c r="E59" i="2" a="1"/>
  <c r="L4" i="3" a="1"/>
  <c r="E8" i="2" a="1"/>
  <c r="H68" i="2" a="1"/>
  <c r="F2" i="2" a="1"/>
  <c r="G28" i="2" a="1"/>
  <c r="F57" i="2" a="1"/>
  <c r="F66" i="2" a="1"/>
  <c r="J8" i="2" a="1"/>
  <c r="J34" i="2" a="1"/>
  <c r="I34" i="2" a="1"/>
  <c r="B2" i="1"/>
  <c r="G30" i="2" a="1"/>
  <c r="O14" i="2" a="1"/>
  <c r="J27" i="2" a="1"/>
  <c r="I35" i="2" a="1"/>
  <c r="N69" i="2" a="1"/>
  <c r="L5" i="3" a="1"/>
  <c r="J24" i="2" a="1"/>
  <c r="N57" i="2" a="1"/>
  <c r="J19" i="2" a="1"/>
  <c r="F6" i="3" a="1"/>
  <c r="D55" i="2" a="1"/>
  <c r="M3" i="2" a="1"/>
  <c r="E54" i="2" a="1"/>
  <c r="H40" i="2" a="1"/>
  <c r="L13" i="3" a="1"/>
  <c r="K69" i="2" a="1"/>
  <c r="K9" i="2" a="1"/>
  <c r="M65" i="2" a="1"/>
  <c r="E32" i="2" a="1"/>
  <c r="L64" i="2" a="1"/>
  <c r="G64" i="2" a="1"/>
  <c r="M16" i="2" a="1"/>
  <c r="N27" i="2" a="1"/>
  <c r="F56" i="2" a="1"/>
  <c r="G49" i="2" a="1"/>
  <c r="K31" i="2" a="1"/>
  <c r="M2" i="1"/>
  <c r="E14" i="2" a="1"/>
  <c r="J57" i="2" a="1"/>
  <c r="N2" i="3" a="1"/>
  <c r="L55" i="2" a="1"/>
  <c r="N66" i="2" a="1"/>
  <c r="J50" i="2" a="1"/>
  <c r="F2" i="3" a="1"/>
  <c r="I5" i="2" a="1"/>
  <c r="O45" i="2" a="1"/>
  <c r="J6" i="3" a="1"/>
  <c r="O2" i="2" a="1"/>
  <c r="O8" i="2" a="1"/>
  <c r="F39" i="2" a="1"/>
  <c r="E18" i="2" a="1"/>
  <c r="L22" i="2" a="1"/>
  <c r="M49" i="2" a="1"/>
  <c r="P17" i="2" a="1"/>
  <c r="F4" i="2" a="1"/>
  <c r="N6" i="3" a="1"/>
  <c r="M70" i="2" a="1"/>
  <c r="N47" i="2" a="1"/>
  <c r="E6" i="2" a="1"/>
  <c r="L60" i="2" a="1"/>
  <c r="O3" i="2" a="1"/>
  <c r="E66" i="2" a="1"/>
  <c r="E60" i="2" a="1"/>
  <c r="H43" i="2" a="1"/>
  <c r="F5" i="2" a="1"/>
  <c r="F45" i="2" a="1"/>
  <c r="I22" i="3" a="1"/>
  <c r="M54" i="2" a="1"/>
  <c r="E64" i="2" a="1"/>
  <c r="G15" i="2" a="1"/>
  <c r="D31" i="2" a="1"/>
  <c r="G50" i="2" a="1"/>
  <c r="J54" i="2" a="1"/>
  <c r="P29" i="2" a="1"/>
  <c r="M50" i="2" a="1"/>
  <c r="D8" i="3" a="1"/>
  <c r="M48" i="2" a="1"/>
  <c r="E9" i="2" a="1"/>
  <c r="E17" i="2" a="1"/>
  <c r="K53" i="2" a="1"/>
  <c r="F59" i="2" a="1"/>
  <c r="E7" i="3" a="1"/>
  <c r="G16" i="3" a="1"/>
  <c r="G6" i="3" a="1"/>
  <c r="G39" i="2" a="1"/>
  <c r="I67" i="2" a="1"/>
  <c r="H3" i="2" a="1"/>
  <c r="K20" i="2" a="1"/>
  <c r="J9" i="3" a="1"/>
  <c r="F40" i="2" a="1"/>
  <c r="K38" i="2" a="1"/>
  <c r="F12" i="3" a="1"/>
  <c r="N43" i="2" a="1"/>
  <c r="K54" i="2" a="1"/>
  <c r="I6" i="1"/>
  <c r="I16" i="2" a="1"/>
  <c r="M3" i="1"/>
  <c r="P60" i="2" a="1"/>
  <c r="G14" i="3" a="1"/>
  <c r="M5" i="3" a="1"/>
  <c r="M8" i="2" a="1"/>
  <c r="J60" i="2" a="1"/>
  <c r="E40" i="2" a="1"/>
  <c r="F20" i="2" a="1"/>
  <c r="E4" i="3" a="1"/>
  <c r="N17" i="2" a="1"/>
  <c r="G2" i="2" a="1"/>
  <c r="F21" i="2" a="1"/>
  <c r="P38" i="2" a="1"/>
  <c r="P69" i="2" a="1"/>
  <c r="K6" i="3" a="1"/>
  <c r="G40" i="2" a="1"/>
  <c r="F38" i="2" a="1"/>
  <c r="P8" i="2" a="1"/>
  <c r="I33" i="2" a="1"/>
  <c r="F60" i="2" a="1"/>
  <c r="N53" i="2" a="1"/>
  <c r="O56" i="2" a="1"/>
  <c r="O47" i="2" a="1"/>
  <c r="O53" i="2" a="1"/>
  <c r="N46" i="2" a="1"/>
  <c r="H7" i="2" a="1"/>
  <c r="G60" i="2" a="1"/>
  <c r="M8" i="3" a="1"/>
  <c r="F34" i="2" a="1"/>
  <c r="I63" i="2" a="1"/>
  <c r="G67" i="2" a="1"/>
  <c r="L54" i="2" a="1"/>
  <c r="P22" i="2" a="1"/>
  <c r="I13" i="2" a="1"/>
  <c r="D67" i="2" a="1"/>
  <c r="E6" i="3" a="1"/>
  <c r="D7" i="1"/>
  <c r="B5" i="1"/>
  <c r="F8" i="3" a="1"/>
  <c r="K24" i="2" a="1"/>
  <c r="M6" i="1"/>
  <c r="J3" i="3" a="1"/>
  <c r="J6" i="1"/>
  <c r="J47" i="2" a="1"/>
  <c r="G45" i="2" a="1"/>
  <c r="N22" i="2" a="1"/>
  <c r="G46" i="2" a="1"/>
  <c r="N30" i="2" a="1"/>
  <c r="F4" i="1"/>
  <c r="D12" i="2" a="1"/>
  <c r="K46" i="2" a="1"/>
  <c r="F24" i="2" a="1"/>
  <c r="D38" i="2" a="1"/>
  <c r="O50" i="2" a="1"/>
  <c r="O15" i="2" a="1"/>
  <c r="P39" i="2" a="1"/>
  <c r="N19" i="2" a="1"/>
  <c r="I32" i="2" a="1"/>
  <c r="M23" i="2" a="1"/>
  <c r="G6" i="2" a="1"/>
  <c r="N5" i="2" a="1"/>
  <c r="I29" i="2" a="1"/>
  <c r="B6" i="1"/>
  <c r="D27" i="2" a="1"/>
  <c r="D32" i="2" a="1"/>
  <c r="F8" i="2" a="1"/>
  <c r="M17" i="2" a="1"/>
  <c r="J4" i="1"/>
  <c r="G5" i="2" a="1"/>
  <c r="H6" i="1"/>
  <c r="J7" i="2" a="1"/>
  <c r="J2" i="1"/>
  <c r="E28" i="2" a="1"/>
  <c r="G55" i="2" a="1"/>
  <c r="I27" i="2" a="1"/>
  <c r="N2" i="2" a="1"/>
  <c r="J23" i="2" a="1"/>
  <c r="I6" i="2" a="1"/>
  <c r="D13" i="2" a="1"/>
  <c r="O31" i="2" a="1"/>
  <c r="I20" i="2" a="1"/>
  <c r="I47" i="2" a="1"/>
  <c r="L47" i="2" a="1"/>
  <c r="K13" i="2" a="1"/>
  <c r="M14" i="2" a="1"/>
  <c r="N3" i="2" a="1"/>
  <c r="H38" i="2" a="1"/>
  <c r="H4" i="1"/>
  <c r="I21" i="2" a="1"/>
  <c r="P2" i="2" a="1"/>
  <c r="D22" i="2" a="1"/>
  <c r="B3" i="1"/>
  <c r="G3" i="2" a="1"/>
  <c r="E21" i="2" a="1"/>
  <c r="N31" i="2" a="1"/>
  <c r="F50" i="2" a="1"/>
  <c r="K14" i="2" a="1"/>
  <c r="F12" i="2" a="1"/>
  <c r="M20" i="2" a="1"/>
  <c r="I5" i="1"/>
  <c r="L31" i="2" a="1"/>
  <c r="K15" i="2" a="1"/>
  <c r="J3" i="1"/>
  <c r="O29" i="2" a="1"/>
  <c r="O7" i="2" a="1"/>
  <c r="L24" i="2" a="1"/>
  <c r="G16" i="2" a="1"/>
  <c r="G2" i="1"/>
  <c r="N7" i="2" a="1"/>
  <c r="G20" i="2" a="1"/>
  <c r="K7" i="1"/>
  <c r="N21" i="2" a="1"/>
  <c r="E20" i="2" a="1"/>
  <c r="E16" i="2" a="1"/>
  <c r="H2" i="2" a="1"/>
  <c r="G24" i="2" a="1"/>
  <c r="L48" i="2" a="1"/>
  <c r="E35" i="2" a="1"/>
  <c r="I39" i="2" a="1"/>
  <c r="D4" i="1"/>
  <c r="F3" i="1"/>
  <c r="N18" i="2" a="1"/>
  <c r="E27" i="2" a="1"/>
  <c r="K2" i="2" a="1"/>
  <c r="F2" i="1"/>
  <c r="E5" i="2" a="1"/>
  <c r="I18" i="2" a="1"/>
  <c r="D3" i="1"/>
  <c r="P3" i="2" a="1"/>
  <c r="H49" i="2" a="1"/>
  <c r="L6" i="1"/>
  <c r="L7" i="1"/>
  <c r="O32" i="2" a="1"/>
  <c r="O5" i="2" a="1"/>
  <c r="L38" i="2" a="1"/>
  <c r="I17" i="2" a="1"/>
  <c r="H15" i="2" a="1"/>
  <c r="E23" i="2" a="1"/>
  <c r="L3" i="2" a="1"/>
  <c r="I12" i="2" a="1"/>
  <c r="M26" i="1"/>
  <c r="H7" i="1"/>
  <c r="H21" i="2" a="1"/>
  <c r="K27" i="1"/>
  <c r="G5" i="1"/>
  <c r="J2" i="3" a="1"/>
  <c r="I19" i="2" a="1"/>
  <c r="E53" i="2" a="1"/>
  <c r="E57" i="2" a="1"/>
  <c r="J66" i="2" a="1"/>
  <c r="N44" i="2" a="1"/>
  <c r="F9" i="3" a="1"/>
  <c r="E4" i="1"/>
  <c r="I14" i="2" a="1"/>
  <c r="F19" i="2" a="1"/>
  <c r="I7" i="2" a="1"/>
  <c r="K19" i="2" a="1"/>
  <c r="I3" i="3" a="1"/>
  <c r="L3" i="1"/>
  <c r="K3" i="2" a="1"/>
  <c r="P24" i="2" a="1"/>
  <c r="N6" i="2" a="1"/>
  <c r="L2" i="1"/>
  <c r="J20" i="2" a="1"/>
  <c r="L23" i="2" a="1"/>
  <c r="E12" i="2" a="1"/>
  <c r="F28" i="2" a="1"/>
  <c r="J6" i="2" a="1"/>
  <c r="G17" i="2" a="1"/>
  <c r="I50" i="2" a="1"/>
  <c r="J18" i="2" a="1"/>
  <c r="P5" i="2" a="1"/>
  <c r="D47" i="2" a="1"/>
  <c r="K3" i="1"/>
  <c r="F48" i="2" a="1"/>
  <c r="L29" i="2" a="1"/>
  <c r="P33" i="2" a="1"/>
  <c r="E7" i="2" a="1"/>
  <c r="F7" i="2" a="1"/>
  <c r="L5" i="1"/>
  <c r="L4" i="1"/>
  <c r="F5" i="1"/>
  <c r="F32" i="2" a="1"/>
  <c r="D33" i="2" a="1"/>
  <c r="I24" i="2" a="1"/>
  <c r="C7" i="1"/>
  <c r="O48" i="2" a="1"/>
  <c r="D8" i="2" a="1"/>
  <c r="E2" i="1"/>
  <c r="H55" i="2" a="1"/>
  <c r="P12" i="2" a="1"/>
  <c r="I3" i="1"/>
  <c r="M5" i="2" a="1"/>
  <c r="M44" i="2" a="1"/>
  <c r="L44" i="2" a="1"/>
  <c r="L7" i="2" a="1"/>
  <c r="D18" i="2" a="1"/>
  <c r="E24" i="2" a="1"/>
  <c r="O12" i="2" a="1"/>
  <c r="K43" i="2" a="1"/>
  <c r="K4" i="1"/>
  <c r="O24" i="2" a="1"/>
  <c r="K7" i="2" a="1"/>
  <c r="P4" i="2" a="1"/>
  <c r="J3" i="2" a="1"/>
  <c r="H18" i="2" a="1"/>
  <c r="P15" i="2" a="1"/>
  <c r="G4" i="2" a="1"/>
  <c r="P34" i="2" a="1"/>
  <c r="M5" i="1"/>
  <c r="L15" i="2" a="1"/>
  <c r="G44" i="2" a="1"/>
  <c r="D34" i="2" a="1"/>
  <c r="E3" i="2" a="1"/>
  <c r="M7" i="1"/>
  <c r="O17" i="2" a="1"/>
  <c r="M22" i="2" a="1"/>
  <c r="I56" i="2" a="1"/>
  <c r="L6" i="2" a="1"/>
  <c r="M7" i="2" a="1"/>
  <c r="P6" i="2" a="1"/>
  <c r="G23" i="2" a="1"/>
  <c r="L40" i="2" a="1"/>
  <c r="F3" i="2" a="1"/>
  <c r="C6" i="1"/>
  <c r="M2" i="2" a="1"/>
  <c r="H24" i="2" a="1"/>
  <c r="E30" i="2" a="1"/>
  <c r="I3" i="2" a="1"/>
  <c r="F6" i="1"/>
  <c r="J56" i="2" a="1"/>
  <c r="G9" i="2" a="1"/>
  <c r="K6" i="1"/>
  <c r="I53" i="2" a="1"/>
  <c r="O35" i="2" a="1"/>
  <c r="M31" i="2" a="1"/>
  <c r="E13" i="2" a="1"/>
  <c r="O21" i="2" a="1"/>
  <c r="K18" i="2" a="1"/>
  <c r="K5" i="2" a="1"/>
  <c r="N9" i="2" a="1"/>
  <c r="J5" i="2" a="1"/>
  <c r="G3" i="1"/>
  <c r="P23" i="2" a="1"/>
  <c r="I30" i="2" a="1"/>
  <c r="M27" i="1"/>
  <c r="G12" i="2" a="1"/>
  <c r="M4" i="1"/>
  <c r="E43" i="2" a="1"/>
  <c r="H4" i="2" a="1"/>
  <c r="J18" i="3" a="1"/>
  <c r="K39" i="2" a="1"/>
  <c r="N55" i="2" a="1"/>
  <c r="I28" i="2" a="1"/>
  <c r="N58" i="2" a="1"/>
  <c r="O22" i="2" a="1"/>
  <c r="K23" i="2" a="1"/>
  <c r="K29" i="2" a="1"/>
  <c r="L45" i="2" a="1"/>
  <c r="N49" i="2" a="1"/>
  <c r="H13" i="2" a="1"/>
  <c r="D20" i="2" a="1"/>
  <c r="L12" i="2" a="1"/>
  <c r="F7" i="1"/>
  <c r="I4" i="2" a="1"/>
  <c r="P14" i="2" a="1"/>
  <c r="I54" i="2" a="1"/>
  <c r="F31" i="2" a="1"/>
  <c r="I9" i="2" a="1"/>
  <c r="D9" i="2" a="1"/>
  <c r="N20" i="2" a="1"/>
  <c r="E46" i="2" a="1"/>
  <c r="G14" i="2" a="1"/>
  <c r="E3" i="1"/>
  <c r="M24" i="2" a="1"/>
  <c r="M6" i="2" a="1"/>
  <c r="G7" i="1"/>
  <c r="J7" i="1"/>
  <c r="H22" i="2" a="1"/>
  <c r="P43" i="2" a="1"/>
  <c r="D5" i="2" a="1"/>
  <c r="J22" i="2" a="1"/>
  <c r="H20" i="2" a="1"/>
  <c r="M28" i="2" a="1"/>
  <c r="F27" i="2" a="1"/>
  <c r="F22" i="2" a="1"/>
  <c r="M27" i="2" a="1"/>
  <c r="J43" i="2" a="1"/>
  <c r="G19" i="2" a="1"/>
  <c r="G13" i="2" a="1"/>
  <c r="G21" i="2" a="1"/>
  <c r="D14" i="2" a="1"/>
  <c r="J14" i="2" a="1"/>
  <c r="E55" i="2" a="1"/>
  <c r="M12" i="2" a="1"/>
  <c r="E38" i="2" a="1"/>
  <c r="C3" i="1"/>
  <c r="M9" i="2" a="1"/>
  <c r="E8" i="3" a="1"/>
  <c r="E4" i="2" a="1"/>
  <c r="L9" i="2" a="1"/>
  <c r="D4" i="2" a="1"/>
  <c r="I2" i="1"/>
  <c r="D19" i="2" a="1"/>
  <c r="E19" i="2" a="1"/>
  <c r="O6" i="2" a="1"/>
  <c r="J12" i="2" a="1"/>
  <c r="C2" i="1"/>
  <c r="K21" i="2" a="1"/>
  <c r="G31" i="2" a="1"/>
  <c r="K4" i="2" a="1"/>
  <c r="F15" i="2" a="1"/>
  <c r="G4" i="1"/>
  <c r="J5" i="1"/>
  <c r="L20" i="2" a="1"/>
  <c r="B7" i="1"/>
  <c r="O39" i="2" a="1"/>
  <c r="O27" i="2" a="1"/>
  <c r="N16" i="2" a="1"/>
  <c r="E7" i="1"/>
  <c r="O23" i="2" a="1"/>
  <c r="H8" i="2" a="1"/>
  <c r="P13" i="2" a="1"/>
  <c r="H12" i="2" a="1"/>
  <c r="E22" i="2" a="1"/>
  <c r="G33" i="2" a="1"/>
  <c r="D15" i="2" a="1"/>
  <c r="O4" i="2" a="1"/>
  <c r="D6" i="2" a="1"/>
  <c r="L19" i="2" a="1"/>
  <c r="M46" i="2" a="1"/>
  <c r="M4" i="2" a="1"/>
  <c r="H5" i="2" a="1"/>
  <c r="J9" i="2" a="1"/>
  <c r="D17" i="2" a="1"/>
  <c r="M18" i="2" a="1"/>
  <c r="I40" i="2" a="1"/>
  <c r="D5" i="1"/>
  <c r="O19" i="2" a="1"/>
  <c r="H9" i="2" a="1"/>
  <c r="F44" i="2" a="1"/>
  <c r="K5" i="1"/>
  <c r="L18" i="2" a="1"/>
  <c r="L21" i="2" a="1"/>
  <c r="K26" i="1"/>
  <c r="K17" i="2" l="1"/>
  <c r="G35" i="2"/>
  <c r="N24" i="2"/>
  <c r="O69" i="2"/>
  <c r="M55" i="2"/>
  <c r="N14" i="2"/>
  <c r="O13" i="2"/>
  <c r="N54" i="2"/>
  <c r="L17" i="2"/>
  <c r="O16" i="2"/>
  <c r="K34" i="2"/>
  <c r="K30" i="2"/>
  <c r="J16" i="2"/>
  <c r="H17" i="2"/>
  <c r="J13" i="2"/>
  <c r="N68" i="2"/>
  <c r="M29" i="2"/>
  <c r="H54" i="2"/>
  <c r="O26" i="1"/>
  <c r="L21" i="2"/>
  <c r="L18" i="2"/>
  <c r="F44" i="2"/>
  <c r="H9" i="2"/>
  <c r="O19" i="2"/>
  <c r="I40" i="2"/>
  <c r="M18" i="2"/>
  <c r="D17" i="2"/>
  <c r="J9" i="2"/>
  <c r="H5" i="2"/>
  <c r="M4" i="2"/>
  <c r="M46" i="2"/>
  <c r="L19" i="2"/>
  <c r="D6" i="2"/>
  <c r="O4" i="2"/>
  <c r="D15" i="2"/>
  <c r="G33" i="2"/>
  <c r="E22" i="2"/>
  <c r="H12" i="2"/>
  <c r="P13" i="2"/>
  <c r="H8" i="2"/>
  <c r="O23" i="2"/>
  <c r="N16" i="2"/>
  <c r="O27" i="2"/>
  <c r="O39" i="2"/>
  <c r="N7" i="1"/>
  <c r="L20" i="2"/>
  <c r="F15" i="2"/>
  <c r="K4" i="2"/>
  <c r="G31" i="2"/>
  <c r="K21" i="2"/>
  <c r="C8" i="1"/>
  <c r="J12" i="2"/>
  <c r="O6" i="2"/>
  <c r="E19" i="2"/>
  <c r="D19" i="2"/>
  <c r="I8" i="1"/>
  <c r="D4" i="2"/>
  <c r="L9" i="2"/>
  <c r="E4" i="2"/>
  <c r="E8" i="3"/>
  <c r="M9" i="2"/>
  <c r="E38" i="2"/>
  <c r="M12" i="2"/>
  <c r="E55" i="2"/>
  <c r="J14" i="2"/>
  <c r="D14" i="2"/>
  <c r="G21" i="2"/>
  <c r="G13" i="2"/>
  <c r="G19" i="2"/>
  <c r="J43" i="2"/>
  <c r="M27" i="2"/>
  <c r="F22" i="2"/>
  <c r="F27" i="2"/>
  <c r="M28" i="2"/>
  <c r="H20" i="2"/>
  <c r="J22" i="2"/>
  <c r="D5" i="2"/>
  <c r="P43" i="2"/>
  <c r="H22" i="2"/>
  <c r="M6" i="2"/>
  <c r="M24" i="2"/>
  <c r="G14" i="2"/>
  <c r="E46" i="2"/>
  <c r="N20" i="2"/>
  <c r="D9" i="2"/>
  <c r="I9" i="2"/>
  <c r="F31" i="2"/>
  <c r="I54" i="2"/>
  <c r="P14" i="2"/>
  <c r="I4" i="2"/>
  <c r="L12" i="2"/>
  <c r="D20" i="2"/>
  <c r="H13" i="2"/>
  <c r="N49" i="2"/>
  <c r="L45" i="2"/>
  <c r="K29" i="2"/>
  <c r="K23" i="2"/>
  <c r="O22" i="2"/>
  <c r="N58" i="2"/>
  <c r="I28" i="2"/>
  <c r="N55" i="2"/>
  <c r="K39" i="2"/>
  <c r="J18" i="3"/>
  <c r="H4" i="2"/>
  <c r="E43" i="2"/>
  <c r="G12" i="2"/>
  <c r="I30" i="2"/>
  <c r="P23" i="2"/>
  <c r="J5" i="2"/>
  <c r="N9" i="2"/>
  <c r="K5" i="2"/>
  <c r="K18" i="2"/>
  <c r="O21" i="2"/>
  <c r="E13" i="2"/>
  <c r="M31" i="2"/>
  <c r="O35" i="2"/>
  <c r="I53" i="2"/>
  <c r="G9" i="2"/>
  <c r="J56" i="2"/>
  <c r="I3" i="2"/>
  <c r="E30" i="2"/>
  <c r="H24" i="2"/>
  <c r="M2" i="2"/>
  <c r="F3" i="2"/>
  <c r="L40" i="2"/>
  <c r="G23" i="2"/>
  <c r="P6" i="2"/>
  <c r="M7" i="2"/>
  <c r="L6" i="2"/>
  <c r="I56" i="2"/>
  <c r="M22" i="2"/>
  <c r="O17" i="2"/>
  <c r="E3" i="2"/>
  <c r="D34" i="2"/>
  <c r="G44" i="2"/>
  <c r="L15" i="2"/>
  <c r="P34" i="2"/>
  <c r="G4" i="2"/>
  <c r="P15" i="2"/>
  <c r="H18" i="2"/>
  <c r="J3" i="2"/>
  <c r="P4" i="2"/>
  <c r="K7" i="2"/>
  <c r="O24" i="2"/>
  <c r="K43" i="2"/>
  <c r="O12" i="2"/>
  <c r="E24" i="2"/>
  <c r="D18" i="2"/>
  <c r="L7" i="2"/>
  <c r="L44" i="2"/>
  <c r="M44" i="2"/>
  <c r="M5" i="2"/>
  <c r="P12" i="2"/>
  <c r="H55" i="2"/>
  <c r="E8" i="1"/>
  <c r="D8" i="2"/>
  <c r="O48" i="2"/>
  <c r="I24" i="2"/>
  <c r="D33" i="2"/>
  <c r="F32" i="2"/>
  <c r="F7" i="2"/>
  <c r="E7" i="2"/>
  <c r="P33" i="2"/>
  <c r="L29" i="2"/>
  <c r="F48" i="2"/>
  <c r="K8" i="1"/>
  <c r="D47" i="2"/>
  <c r="P5" i="2"/>
  <c r="J18" i="2"/>
  <c r="I50" i="2"/>
  <c r="G17" i="2"/>
  <c r="J6" i="2"/>
  <c r="F28" i="2"/>
  <c r="E12" i="2"/>
  <c r="L23" i="2"/>
  <c r="J20" i="2"/>
  <c r="L8" i="1"/>
  <c r="N6" i="2"/>
  <c r="P24" i="2"/>
  <c r="K3" i="2"/>
  <c r="I3" i="3"/>
  <c r="K19" i="2"/>
  <c r="I7" i="2"/>
  <c r="F19" i="2"/>
  <c r="I14" i="2"/>
  <c r="F9" i="3"/>
  <c r="N44" i="2"/>
  <c r="J66" i="2"/>
  <c r="E57" i="2"/>
  <c r="E53" i="2"/>
  <c r="I19" i="2"/>
  <c r="J2" i="3"/>
  <c r="O27" i="1"/>
  <c r="H21" i="2"/>
  <c r="I12" i="2"/>
  <c r="L3" i="2"/>
  <c r="E23" i="2"/>
  <c r="H15" i="2"/>
  <c r="I17" i="2"/>
  <c r="L38" i="2"/>
  <c r="O5" i="2"/>
  <c r="O32" i="2"/>
  <c r="H49" i="2"/>
  <c r="P3" i="2"/>
  <c r="I18" i="2"/>
  <c r="E5" i="2"/>
  <c r="F8" i="1"/>
  <c r="K2" i="2"/>
  <c r="E27" i="2"/>
  <c r="N18" i="2"/>
  <c r="I39" i="2"/>
  <c r="E35" i="2"/>
  <c r="L48" i="2"/>
  <c r="G24" i="2"/>
  <c r="H2" i="2"/>
  <c r="E16" i="2"/>
  <c r="E20" i="2"/>
  <c r="N21" i="2"/>
  <c r="G20" i="2"/>
  <c r="N7" i="2"/>
  <c r="G8" i="1"/>
  <c r="G16" i="2"/>
  <c r="L24" i="2"/>
  <c r="O7" i="2"/>
  <c r="O29" i="2"/>
  <c r="K15" i="2"/>
  <c r="L31" i="2"/>
  <c r="M20" i="2"/>
  <c r="F12" i="2"/>
  <c r="K14" i="2"/>
  <c r="F50" i="2"/>
  <c r="N31" i="2"/>
  <c r="E21" i="2"/>
  <c r="G3" i="2"/>
  <c r="N3" i="1"/>
  <c r="D22" i="2"/>
  <c r="P2" i="2"/>
  <c r="I21" i="2"/>
  <c r="H38" i="2"/>
  <c r="N3" i="2"/>
  <c r="M14" i="2"/>
  <c r="K13" i="2"/>
  <c r="L47" i="2"/>
  <c r="I47" i="2"/>
  <c r="I20" i="2"/>
  <c r="O31" i="2"/>
  <c r="D13" i="2"/>
  <c r="I6" i="2"/>
  <c r="J23" i="2"/>
  <c r="N2" i="2"/>
  <c r="I27" i="2"/>
  <c r="G55" i="2"/>
  <c r="E28" i="2"/>
  <c r="J8" i="1"/>
  <c r="J7" i="2"/>
  <c r="G5" i="2"/>
  <c r="M17" i="2"/>
  <c r="F8" i="2"/>
  <c r="D32" i="2"/>
  <c r="D27" i="2"/>
  <c r="N6" i="1"/>
  <c r="I29" i="2"/>
  <c r="N5" i="2"/>
  <c r="G6" i="2"/>
  <c r="M23" i="2"/>
  <c r="I32" i="2"/>
  <c r="N19" i="2"/>
  <c r="P39" i="2"/>
  <c r="O15" i="2"/>
  <c r="O50" i="2"/>
  <c r="D38" i="2"/>
  <c r="F24" i="2"/>
  <c r="K46" i="2"/>
  <c r="D12" i="2"/>
  <c r="N30" i="2"/>
  <c r="G46" i="2"/>
  <c r="N22" i="2"/>
  <c r="G45" i="2"/>
  <c r="J47" i="2"/>
  <c r="J3" i="3"/>
  <c r="K24" i="2"/>
  <c r="F8" i="3"/>
  <c r="N5" i="1"/>
  <c r="E6" i="3"/>
  <c r="D67" i="2"/>
  <c r="I13" i="2"/>
  <c r="P22" i="2"/>
  <c r="L54" i="2"/>
  <c r="G67" i="2"/>
  <c r="I63" i="2"/>
  <c r="F34" i="2"/>
  <c r="M8" i="3"/>
  <c r="G60" i="2"/>
  <c r="H7" i="2"/>
  <c r="N46" i="2"/>
  <c r="O53" i="2"/>
  <c r="O47" i="2"/>
  <c r="O56" i="2"/>
  <c r="N53" i="2"/>
  <c r="F60" i="2"/>
  <c r="I33" i="2"/>
  <c r="P8" i="2"/>
  <c r="F38" i="2"/>
  <c r="G40" i="2"/>
  <c r="K6" i="3"/>
  <c r="P69" i="2"/>
  <c r="P38" i="2"/>
  <c r="F21" i="2"/>
  <c r="G2" i="2"/>
  <c r="N17" i="2"/>
  <c r="E4" i="3"/>
  <c r="F20" i="2"/>
  <c r="E40" i="2"/>
  <c r="J60" i="2"/>
  <c r="M8" i="2"/>
  <c r="M5" i="3"/>
  <c r="G14" i="3"/>
  <c r="P60" i="2"/>
  <c r="I16" i="2"/>
  <c r="K54" i="2"/>
  <c r="N43" i="2"/>
  <c r="F12" i="3"/>
  <c r="K38" i="2"/>
  <c r="F40" i="2"/>
  <c r="J9" i="3"/>
  <c r="K20" i="2"/>
  <c r="H3" i="2"/>
  <c r="I67" i="2"/>
  <c r="G39" i="2"/>
  <c r="G6" i="3"/>
  <c r="G16" i="3"/>
  <c r="E7" i="3"/>
  <c r="F59" i="2"/>
  <c r="K53" i="2"/>
  <c r="E17" i="2"/>
  <c r="E9" i="2"/>
  <c r="M48" i="2"/>
  <c r="D8" i="3"/>
  <c r="M50" i="2"/>
  <c r="P29" i="2"/>
  <c r="J54" i="2"/>
  <c r="G50" i="2"/>
  <c r="D31" i="2"/>
  <c r="G15" i="2"/>
  <c r="E64" i="2"/>
  <c r="M54" i="2"/>
  <c r="I22" i="3"/>
  <c r="F45" i="2"/>
  <c r="F5" i="2"/>
  <c r="H43" i="2"/>
  <c r="E60" i="2"/>
  <c r="E66" i="2"/>
  <c r="O3" i="2"/>
  <c r="L60" i="2"/>
  <c r="E6" i="2"/>
  <c r="N47" i="2"/>
  <c r="M70" i="2"/>
  <c r="N6" i="3"/>
  <c r="F4" i="2"/>
  <c r="P17" i="2"/>
  <c r="M49" i="2"/>
  <c r="L22" i="2"/>
  <c r="E18" i="2"/>
  <c r="F39" i="2"/>
  <c r="O8" i="2"/>
  <c r="O2" i="2"/>
  <c r="J6" i="3"/>
  <c r="O45" i="2"/>
  <c r="I5" i="2"/>
  <c r="F2" i="3"/>
  <c r="J50" i="2"/>
  <c r="N66" i="2"/>
  <c r="L55" i="2"/>
  <c r="N2" i="3"/>
  <c r="J57" i="2"/>
  <c r="E14" i="2"/>
  <c r="M8" i="1"/>
  <c r="K31" i="2"/>
  <c r="G49" i="2"/>
  <c r="F56" i="2"/>
  <c r="N27" i="2"/>
  <c r="M16" i="2"/>
  <c r="G64" i="2"/>
  <c r="L64" i="2"/>
  <c r="E32" i="2"/>
  <c r="M65" i="2"/>
  <c r="K9" i="2"/>
  <c r="K69" i="2"/>
  <c r="L13" i="3"/>
  <c r="H40" i="2"/>
  <c r="E54" i="2"/>
  <c r="M3" i="2"/>
  <c r="D55" i="2"/>
  <c r="F6" i="3"/>
  <c r="J19" i="2"/>
  <c r="N57" i="2"/>
  <c r="J24" i="2"/>
  <c r="L5" i="3"/>
  <c r="N69" i="2"/>
  <c r="I35" i="2"/>
  <c r="J27" i="2"/>
  <c r="O14" i="2"/>
  <c r="G30" i="2"/>
  <c r="B8" i="1"/>
  <c r="N2" i="1"/>
  <c r="I34" i="2"/>
  <c r="J34" i="2"/>
  <c r="J8" i="2"/>
  <c r="F66" i="2"/>
  <c r="F57" i="2"/>
  <c r="G28" i="2"/>
  <c r="F2" i="2"/>
  <c r="H68" i="2"/>
  <c r="E8" i="2"/>
  <c r="L4" i="3"/>
  <c r="E59" i="2"/>
  <c r="I5" i="3"/>
  <c r="H31" i="2"/>
  <c r="K45" i="2"/>
  <c r="H45" i="2"/>
  <c r="P45" i="2"/>
  <c r="M68" i="2"/>
  <c r="M19" i="2"/>
  <c r="F18" i="2"/>
  <c r="O64" i="2"/>
  <c r="E2" i="2"/>
  <c r="J39" i="2"/>
  <c r="I65" i="2"/>
  <c r="I8" i="2"/>
  <c r="J21" i="2"/>
  <c r="M59" i="2"/>
  <c r="I7" i="3"/>
  <c r="M64" i="2"/>
  <c r="L16" i="2"/>
  <c r="L8" i="2"/>
  <c r="F64" i="2"/>
  <c r="P70" i="2"/>
  <c r="H53" i="2"/>
  <c r="J49" i="2"/>
  <c r="F30" i="2"/>
  <c r="I16" i="3"/>
  <c r="D8" i="1"/>
  <c r="N12" i="2"/>
  <c r="O9" i="2"/>
  <c r="M33" i="2"/>
  <c r="L4" i="2"/>
  <c r="H35" i="2"/>
  <c r="P30" i="2"/>
  <c r="M35" i="2"/>
  <c r="H56" i="2"/>
  <c r="K16" i="2"/>
  <c r="F53" i="2"/>
  <c r="E33" i="2"/>
  <c r="I8" i="3"/>
  <c r="K8" i="3"/>
  <c r="E12" i="3"/>
  <c r="P64" i="2"/>
  <c r="M43" i="2"/>
  <c r="J44" i="2"/>
  <c r="P7" i="2"/>
  <c r="J46" i="2"/>
  <c r="P63" i="2"/>
  <c r="N29" i="2"/>
  <c r="L28" i="2"/>
  <c r="F67" i="2"/>
  <c r="M38" i="2"/>
  <c r="D39" i="2"/>
  <c r="K7" i="3"/>
  <c r="N33" i="2"/>
  <c r="P2" i="3"/>
  <c r="P32" i="3"/>
  <c r="E56" i="2"/>
  <c r="K33" i="2"/>
  <c r="P16" i="2"/>
  <c r="P35" i="2"/>
  <c r="F58" i="2"/>
  <c r="L13" i="2"/>
  <c r="N4" i="2"/>
  <c r="L58" i="2"/>
  <c r="H48" i="2"/>
  <c r="N32" i="2"/>
  <c r="L6" i="3"/>
  <c r="P13" i="3"/>
  <c r="E48" i="2"/>
  <c r="G7" i="2"/>
  <c r="D23" i="2"/>
  <c r="F16" i="2"/>
  <c r="O44" i="2"/>
  <c r="G34" i="2"/>
  <c r="G38" i="2"/>
  <c r="G59" i="2"/>
  <c r="K27" i="2"/>
  <c r="F17" i="2"/>
  <c r="P49" i="2"/>
  <c r="I46" i="2"/>
  <c r="D35" i="2"/>
  <c r="G15" i="3"/>
  <c r="M32" i="2"/>
  <c r="K44" i="2"/>
  <c r="G27" i="2"/>
  <c r="O33" i="2"/>
  <c r="D49" i="2"/>
  <c r="I66" i="2"/>
  <c r="H3" i="3"/>
  <c r="N38" i="2"/>
  <c r="D6" i="3"/>
  <c r="P66" i="2"/>
  <c r="H8" i="1"/>
  <c r="G18" i="2"/>
  <c r="M30" i="2"/>
  <c r="F49" i="2"/>
  <c r="N4" i="3"/>
  <c r="D4" i="3"/>
  <c r="H6" i="2"/>
  <c r="H16" i="2"/>
  <c r="J48" i="2"/>
  <c r="D43" i="2"/>
  <c r="L32" i="2"/>
  <c r="H32" i="2"/>
  <c r="I68" i="2"/>
  <c r="K57" i="2"/>
  <c r="I43" i="2"/>
  <c r="K35" i="2"/>
  <c r="K8" i="2"/>
  <c r="O18" i="2"/>
  <c r="F6" i="2"/>
  <c r="N15" i="2"/>
  <c r="N4" i="1"/>
  <c r="M21" i="2"/>
  <c r="N48" i="2"/>
  <c r="N40" i="2"/>
  <c r="J7" i="3"/>
  <c r="K48" i="2"/>
  <c r="L34" i="2"/>
  <c r="D48" i="2"/>
  <c r="F33" i="2"/>
  <c r="P5" i="3"/>
  <c r="K16" i="3"/>
  <c r="F27" i="3"/>
  <c r="E45" i="2"/>
  <c r="F9" i="2"/>
  <c r="P9" i="2"/>
  <c r="P47" i="2"/>
  <c r="H65" i="2"/>
  <c r="F4" i="3"/>
  <c r="F14" i="2"/>
  <c r="D21" i="2"/>
  <c r="I4" i="3"/>
  <c r="N35" i="2"/>
  <c r="D24" i="2"/>
  <c r="N50" i="2"/>
  <c r="I2" i="2"/>
  <c r="H29" i="2"/>
  <c r="J28" i="3"/>
  <c r="G8" i="2"/>
  <c r="D44" i="2"/>
  <c r="H27" i="2"/>
  <c r="H70" i="2"/>
  <c r="M40" i="2"/>
  <c r="K22" i="2"/>
  <c r="J28" i="2"/>
  <c r="P21" i="2"/>
  <c r="O66" i="2"/>
  <c r="K65" i="2"/>
  <c r="L33" i="2"/>
  <c r="N8" i="2"/>
  <c r="N13" i="2"/>
  <c r="N28" i="2"/>
  <c r="J17" i="2"/>
  <c r="L27" i="2"/>
  <c r="P20" i="2"/>
  <c r="M39" i="2"/>
  <c r="J40" i="2"/>
  <c r="M47" i="2"/>
  <c r="D16" i="2"/>
  <c r="P40" i="2"/>
  <c r="G47" i="2"/>
  <c r="H39" i="2"/>
  <c r="P21" i="3"/>
  <c r="D7" i="3"/>
  <c r="N39" i="2"/>
  <c r="P50" i="2"/>
  <c r="H46" i="2"/>
  <c r="P31" i="2"/>
  <c r="L63" i="2"/>
  <c r="J67" i="2"/>
  <c r="E15" i="2"/>
  <c r="H23" i="2"/>
  <c r="L39" i="2"/>
  <c r="F13" i="2"/>
  <c r="L35" i="2"/>
  <c r="L56" i="2"/>
  <c r="M15" i="2"/>
  <c r="L14" i="3"/>
  <c r="E19" i="3"/>
  <c r="O3" i="3"/>
  <c r="H14" i="2"/>
  <c r="J32" i="2"/>
  <c r="P44" i="2"/>
  <c r="N34" i="2"/>
  <c r="M13" i="2"/>
  <c r="G43" i="2"/>
  <c r="J68" i="2"/>
  <c r="M34" i="2"/>
  <c r="F68" i="2"/>
  <c r="E17" i="3"/>
  <c r="I15" i="2"/>
  <c r="J58" i="2"/>
  <c r="K49" i="2"/>
  <c r="J38" i="2"/>
  <c r="H33" i="2"/>
  <c r="J4" i="2"/>
  <c r="I55" i="2"/>
  <c r="F35" i="2"/>
  <c r="F23" i="2"/>
  <c r="O55" i="2"/>
  <c r="D46" i="2"/>
  <c r="D56" i="2"/>
  <c r="D24" i="3"/>
  <c r="I38" i="2"/>
  <c r="J13" i="3"/>
  <c r="G3" i="3"/>
  <c r="L5" i="2"/>
  <c r="J2" i="2"/>
  <c r="K60" i="2"/>
  <c r="I70" i="2"/>
  <c r="N23" i="2"/>
  <c r="O19" i="1"/>
  <c r="M19" i="1"/>
  <c r="P19" i="1"/>
  <c r="L19" i="1"/>
  <c r="N19" i="1"/>
  <c r="K19" i="1"/>
  <c r="P17" i="1"/>
  <c r="O17" i="1"/>
  <c r="N17" i="1"/>
  <c r="M17" i="1"/>
  <c r="L17" i="1"/>
  <c r="K17" i="1"/>
  <c r="M15" i="1"/>
  <c r="K15" i="1"/>
  <c r="O15" i="1"/>
  <c r="P15" i="1"/>
  <c r="N15" i="1"/>
  <c r="L15" i="1"/>
  <c r="M23" i="1"/>
  <c r="K23" i="1"/>
  <c r="L18" i="1"/>
  <c r="P18" i="1"/>
  <c r="M18" i="1"/>
  <c r="O18" i="1"/>
  <c r="K18" i="1"/>
  <c r="N18" i="1"/>
  <c r="K16" i="1"/>
  <c r="O16" i="1"/>
  <c r="N16" i="1"/>
  <c r="L16" i="1"/>
  <c r="M16" i="1"/>
  <c r="P16" i="1"/>
  <c r="P20" i="1"/>
  <c r="M20" i="1"/>
  <c r="N20" i="1"/>
  <c r="K20" i="1"/>
  <c r="O20" i="1"/>
  <c r="L20" i="1"/>
  <c r="M25" i="1"/>
  <c r="K25" i="1"/>
  <c r="M14" i="1"/>
  <c r="K14" i="1"/>
  <c r="L14" i="1"/>
  <c r="N14" i="1"/>
  <c r="P14" i="1"/>
  <c r="O14" i="1"/>
  <c r="K24" i="1"/>
  <c r="M24" i="1"/>
  <c r="O24" i="1" l="1"/>
  <c r="O25" i="1"/>
  <c r="S27" i="1"/>
  <c r="S24" i="1"/>
  <c r="S23" i="1"/>
  <c r="S25" i="1"/>
  <c r="S26" i="1"/>
  <c r="S22" i="1"/>
  <c r="O23" i="1"/>
  <c r="N8" i="1"/>
  <c r="S28" i="1"/>
  <c r="T25" i="1" l="1"/>
  <c r="T27" i="1"/>
  <c r="T23" i="1"/>
  <c r="T24" i="1"/>
  <c r="T22" i="1"/>
  <c r="T2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<sst xmlns="http://schemas.openxmlformats.org/spreadsheetml/2006/main" count="5054" uniqueCount="316">
  <si>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</si>
  <si>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</si>
  <si>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</si>
  <si>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</si>
  <si>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</si>
  <si>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</si>
  <si>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</si>
  <si>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</si>
  <si>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</si>
  <si>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</si>
  <si>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</si>
  <si>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</si>
  <si>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</si>
  <si>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</si>
  <si>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</si>
  <si>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</si>
  <si>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</si>
  <si>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</si>
  <si>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</si>
  <si>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</si>
  <si>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</si>
  <si>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</si>
  <si>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</si>
  <si>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</si>
  <si>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</si>
  <si>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</si>
  <si>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</si>
  <si>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</si>
  <si>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</si>
  <si>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</si>
  <si>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</si>
  <si>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</si>
  <si>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</si>
  <si>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</si>
  <si>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</si>
  <si>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</si>
  <si>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</si>
  <si>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</si>
  <si>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</si>
  <si>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</si>
  <si>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</si>
  <si>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</si>
  <si>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</si>
  <si>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Sem Técnico</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</si>
  <si>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</si>
  <si>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</si>
  <si>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</si>
  <si>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</si>
  <si>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</si>
  <si>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</si>
  <si>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</si>
  <si>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</si>
  <si>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</si>
  <si>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</si>
  <si>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</si>
  <si>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</si>
  <si>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</si>
  <si>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</si>
  <si>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</si>
  <si>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</si>
  <si>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</si>
  <si>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</si>
  <si>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</si>
  <si>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</si>
  <si>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</si>
  <si>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</si>
  <si>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</si>
  <si>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</si>
  <si>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</si>
  <si>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</si>
  <si>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</si>
  <si>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</si>
  <si>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</si>
  <si>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</si>
  <si>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</si>
  <si>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</si>
  <si>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</si>
  <si>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</si>
  <si>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</si>
  <si>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</si>
  <si>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</si>
  <si>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</si>
  <si>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</si>
  <si>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</si>
  <si>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</si>
  <si>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</si>
  <si>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</si>
  <si>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</si>
  <si>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</si>
  <si>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</si>
  <si>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</si>
  <si>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</si>
  <si>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</si>
  <si>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</si>
  <si>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</si>
  <si>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</si>
  <si>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</si>
  <si>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</si>
  <si>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</si>
  <si>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</si>
  <si>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</si>
  <si>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</si>
  <si>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</si>
  <si>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</si>
  <si>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</si>
  <si>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</si>
  <si>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</si>
  <si>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</si>
  <si>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</si>
  <si>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</si>
  <si>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</si>
  <si>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</si>
  <si>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</si>
  <si>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</si>
  <si>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</si>
  <si>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</si>
  <si>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</si>
  <si>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</si>
  <si>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</si>
  <si>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</si>
  <si>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</si>
  <si>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</si>
  <si>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</si>
  <si>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</si>
  <si>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</si>
  <si>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</si>
  <si>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</si>
  <si>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</si>
  <si>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</si>
  <si>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</si>
  <si>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</si>
  <si>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</si>
  <si>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</si>
  <si>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</si>
  <si>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</si>
  <si>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</si>
  <si>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</si>
  <si>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</si>
  <si>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</si>
  <si>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</si>
  <si>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</si>
  <si>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</si>
  <si>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</si>
  <si>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</si>
  <si>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</si>
  <si>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</si>
  <si>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</si>
  <si>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</si>
  <si>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</si>
  <si>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</si>
  <si>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</si>
  <si>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</si>
  <si>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</si>
  <si>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</si>
  <si>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</si>
  <si>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</si>
  <si>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</si>
  <si>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</si>
  <si>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</si>
  <si>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</si>
  <si>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</si>
  <si>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</si>
  <si>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</si>
  <si>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</si>
  <si>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</si>
  <si>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</si>
  <si>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</si>
  <si>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</si>
  <si>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</si>
  <si>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</si>
  <si>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</si>
  <si>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</si>
  <si>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</si>
  <si>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</si>
  <si>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</si>
  <si>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</si>
  <si>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</si>
  <si>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</si>
  <si>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</si>
  <si>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</si>
  <si>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</si>
  <si>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</si>
  <si>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</si>
  <si>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</si>
  <si>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</si>
  <si>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</si>
  <si>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</si>
  <si>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</si>
  <si>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</si>
  <si>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</si>
  <si>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</si>
  <si>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</si>
  <si>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</si>
  <si>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</si>
  <si>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</si>
  <si>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</si>
  <si>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</si>
  <si>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</si>
  <si>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</si>
  <si>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</si>
  <si>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</si>
  <si>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</si>
  <si>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</si>
  <si>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</si>
  <si>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</si>
  <si>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</si>
  <si>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</si>
  <si>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</si>
  <si>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</si>
  <si>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</si>
  <si>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</si>
  <si>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</si>
  <si>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</si>
  <si>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</si>
  <si>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</si>
  <si>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</si>
  <si>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</si>
  <si>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</si>
  <si>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</si>
  <si>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</si>
  <si>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</si>
  <si>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</si>
  <si>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</si>
  <si>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</si>
  <si>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</si>
  <si>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Aguardando a Juliana voltar de férias para perguntar. A data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</si>
  <si>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</si>
  <si>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</si>
  <si>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</si>
  <si>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</si>
  <si>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</si>
  <si>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</si>
  <si>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</si>
  <si>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</si>
  <si>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</si>
  <si>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</si>
  <si>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</si>
  <si>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</si>
  <si>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</si>
  <si>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</si>
  <si>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</si>
  <si>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</si>
  <si>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</si>
  <si>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</si>
  <si>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</si>
  <si>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</si>
  <si>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</si>
  <si>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</si>
  <si>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</si>
  <si>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</si>
  <si>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</si>
  <si>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</si>
  <si>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</si>
  <si>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</si>
  <si>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</si>
  <si>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</si>
  <si>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</si>
  <si>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</si>
  <si>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</si>
  <si>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</si>
  <si>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</si>
  <si>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</si>
  <si>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</si>
  <si>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</si>
  <si>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</si>
  <si>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</si>
  <si>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</si>
  <si>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</si>
  <si>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</si>
  <si>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</si>
  <si>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</si>
  <si>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</si>
  <si>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</si>
  <si>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</si>
  <si>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</si>
  <si>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</si>
  <si>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</si>
  <si>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</si>
  <si>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09/06/2025, 10/07/2025</t>
  </si>
  <si>
    <t xml:space="preserve">Não preenchido completo </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</si>
  <si>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</si>
  <si>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</si>
  <si>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</si>
  <si>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</si>
  <si>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</si>
  <si>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</si>
  <si>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</si>
  <si>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</si>
  <si>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</si>
  <si>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</si>
  <si>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</si>
  <si>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</si>
  <si>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</si>
  <si>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Aguardando correções</t>
  </si>
  <si>
    <t>Sem atividades neste UVR</t>
  </si>
  <si>
    <t>03/07/2025</t>
  </si>
  <si>
    <t>Correção do fundo de caixa</t>
  </si>
  <si>
    <t>09/07/2025</t>
  </si>
  <si>
    <t>06/07/2025</t>
  </si>
  <si>
    <t>07/07/2025</t>
  </si>
  <si>
    <t>10/07/2025</t>
  </si>
  <si>
    <t>14/07/2025</t>
  </si>
  <si>
    <t>04/07/2025</t>
  </si>
  <si>
    <t>11/07/2025</t>
  </si>
  <si>
    <t>Formulário duplicado - excluir o ID4995</t>
  </si>
  <si>
    <t>Foi preenchido porém não corresponde com a realidade comercializada por falta de dados do presidente</t>
  </si>
  <si>
    <t>01/07/2025</t>
  </si>
  <si>
    <t>Não terá lançamento por enquanto, técnica nova.</t>
  </si>
  <si>
    <t>Solicitado ao técnico o detalhamento dos materiais pois só foi declarado metal (16/07/2025)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</si>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</sst>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
      <sz val="14"/>
      <color theme="0"/>
      <name val="Calibri"/>
    </font>
    <font>
      <sz val="16"/>
      <color theme="0"/>
      <name val="Calibri"/>
    </font>
    <font>
      <sz val="18"/>
      <color theme="1"/>
      <name val="Calibri"/>
    </font>
    <font>
      <sz val="12"/>
      <color theme="0"/>
      <name val="Calibri"/>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808080"/>
        <bgColor rgb="FF808080"/>
      </patternFill>
    </fill>
    <fill>
      <patternFill patternType="solid">
        <fgColor rgb="FFFF6400"/>
        <bgColor rgb="FFFF6400"/>
      </patternFill>
    </fill>
    <fill>
      <patternFill patternType="solid">
        <fgColor rgb="FF24406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4D79B"/>
        <bgColor indexed="64"/>
      </patternFill>
    </fill>
    <fill>
      <patternFill patternType="solid">
        <fgColor rgb="FFB7DEE8"/>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126">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8" fillId="10" borderId="2" xfId="0" applyFont="1" applyFill="1" applyBorder="1" applyAlignment="1">
      <alignment horizontal="center" vertical="center"/>
    </xf>
    <xf numFmtId="0" fontId="10" fillId="38" borderId="3" xfId="0" applyFont="1" applyFill="1" applyBorder="1" applyAlignment="1">
      <alignment horizontal="center" vertical="center"/>
    </xf>
    <xf numFmtId="0" fontId="11" fillId="40" borderId="3" xfId="0" applyFont="1" applyFill="1" applyBorder="1" applyAlignment="1">
      <alignment horizontal="center" vertical="center"/>
    </xf>
    <xf numFmtId="0" fontId="11" fillId="0" borderId="3" xfId="0" applyFont="1" applyBorder="1" applyAlignment="1">
      <alignment horizontal="center" vertical="center"/>
    </xf>
    <xf numFmtId="0" fontId="12" fillId="48" borderId="3" xfId="0" applyFont="1" applyFill="1" applyBorder="1" applyAlignment="1">
      <alignment horizontal="center" vertical="center"/>
    </xf>
    <xf numFmtId="0" fontId="11" fillId="39" borderId="3" xfId="0" applyFont="1" applyFill="1" applyBorder="1" applyAlignment="1">
      <alignment horizontal="center" vertical="center"/>
    </xf>
    <xf numFmtId="0" fontId="12" fillId="49" borderId="3" xfId="0" applyFont="1" applyFill="1" applyBorder="1" applyAlignment="1">
      <alignment horizontal="center" vertical="center"/>
    </xf>
    <xf numFmtId="0" fontId="11" fillId="41" borderId="3" xfId="0" applyFont="1" applyFill="1" applyBorder="1" applyAlignment="1">
      <alignment horizontal="center" vertical="center"/>
    </xf>
    <xf numFmtId="0" fontId="11" fillId="42" borderId="3" xfId="0" applyFont="1" applyFill="1" applyBorder="1" applyAlignment="1">
      <alignment horizontal="center" vertical="center"/>
    </xf>
    <xf numFmtId="0" fontId="11" fillId="43" borderId="3" xfId="0" applyFont="1" applyFill="1" applyBorder="1" applyAlignment="1">
      <alignment horizontal="center" vertical="center"/>
    </xf>
    <xf numFmtId="0" fontId="11" fillId="44" borderId="3" xfId="0" applyFont="1" applyFill="1" applyBorder="1" applyAlignment="1">
      <alignment horizontal="center" vertical="center"/>
    </xf>
    <xf numFmtId="0" fontId="11" fillId="45" borderId="3" xfId="0" applyFont="1" applyFill="1" applyBorder="1" applyAlignment="1">
      <alignment horizontal="center" vertical="center"/>
    </xf>
    <xf numFmtId="0" fontId="11" fillId="46" borderId="3" xfId="0" applyFont="1" applyFill="1" applyBorder="1" applyAlignment="1">
      <alignment horizontal="center" vertical="center"/>
    </xf>
    <xf numFmtId="0" fontId="11" fillId="47" borderId="3" xfId="0" applyFont="1" applyFill="1" applyBorder="1" applyAlignment="1">
      <alignment horizontal="center" vertical="center"/>
    </xf>
    <xf numFmtId="0" fontId="12" fillId="50" borderId="3" xfId="0" applyFont="1" applyFill="1" applyBorder="1" applyAlignment="1">
      <alignment horizontal="center" vertical="center"/>
    </xf>
    <xf numFmtId="0" fontId="12" fillId="51" borderId="3" xfId="0" applyFont="1" applyFill="1" applyBorder="1" applyAlignment="1">
      <alignment horizontal="center" vertical="center"/>
    </xf>
    <xf numFmtId="0" fontId="12" fillId="52" borderId="3"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6" borderId="3" xfId="0" applyFont="1" applyFill="1" applyBorder="1" applyAlignment="1">
      <alignment horizontal="center" vertical="center"/>
    </xf>
    <xf numFmtId="0" fontId="5" fillId="6" borderId="3" xfId="0" applyFont="1" applyFill="1" applyBorder="1" applyAlignment="1">
      <alignment horizontal="center" vertical="center"/>
    </xf>
    <xf numFmtId="0" fontId="4"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4" fillId="8" borderId="3" xfId="0" applyFont="1" applyFill="1" applyBorder="1" applyAlignment="1">
      <alignment horizontal="center" vertical="center"/>
    </xf>
    <xf numFmtId="0" fontId="5" fillId="8" borderId="3" xfId="0" applyFont="1" applyFill="1" applyBorder="1" applyAlignment="1">
      <alignment horizontal="center" vertical="center"/>
    </xf>
    <xf numFmtId="0" fontId="5" fillId="0" borderId="3" xfId="0" applyFont="1" applyBorder="1" applyAlignment="1">
      <alignment horizontal="center" vertical="center"/>
    </xf>
    <xf numFmtId="0" fontId="7" fillId="9" borderId="3" xfId="0" applyFont="1" applyFill="1" applyBorder="1" applyAlignment="1">
      <alignment horizontal="center" vertical="center"/>
    </xf>
    <xf numFmtId="0" fontId="8" fillId="10" borderId="3" xfId="0" applyFont="1" applyFill="1" applyBorder="1" applyAlignment="1">
      <alignment horizontal="center" vertical="center"/>
    </xf>
    <xf numFmtId="0" fontId="7" fillId="11" borderId="3" xfId="0" applyFont="1" applyFill="1" applyBorder="1" applyAlignment="1">
      <alignment horizontal="center" vertical="center"/>
    </xf>
    <xf numFmtId="0" fontId="4" fillId="0" borderId="3" xfId="0" applyFont="1" applyBorder="1" applyAlignment="1">
      <alignment horizontal="center" vertical="center"/>
    </xf>
    <xf numFmtId="0" fontId="7" fillId="12" borderId="3" xfId="0" applyFont="1" applyFill="1" applyBorder="1" applyAlignment="1">
      <alignment horizontal="center" vertical="center"/>
    </xf>
    <xf numFmtId="0" fontId="7" fillId="13" borderId="3" xfId="0" applyFont="1" applyFill="1" applyBorder="1" applyAlignment="1">
      <alignment horizontal="center" vertical="center"/>
    </xf>
    <xf numFmtId="0" fontId="9" fillId="14" borderId="3" xfId="0" applyFont="1" applyFill="1" applyBorder="1" applyAlignment="1">
      <alignment horizontal="center" vertical="center"/>
    </xf>
    <xf numFmtId="0" fontId="7" fillId="15" borderId="3" xfId="0" applyFont="1" applyFill="1" applyBorder="1" applyAlignment="1">
      <alignment horizontal="center" vertical="center"/>
    </xf>
    <xf numFmtId="0" fontId="7" fillId="16" borderId="3" xfId="0" applyFont="1" applyFill="1" applyBorder="1" applyAlignment="1">
      <alignment horizontal="center" vertical="center"/>
    </xf>
    <xf numFmtId="0" fontId="7" fillId="17" borderId="3" xfId="0" applyFont="1" applyFill="1" applyBorder="1" applyAlignment="1">
      <alignment horizontal="center" vertical="center"/>
    </xf>
    <xf numFmtId="0" fontId="9" fillId="17" borderId="3" xfId="0" applyFont="1" applyFill="1" applyBorder="1" applyAlignment="1">
      <alignment horizontal="center" vertical="center"/>
    </xf>
    <xf numFmtId="0" fontId="7" fillId="18" borderId="3" xfId="0" applyFont="1" applyFill="1" applyBorder="1" applyAlignment="1">
      <alignment horizontal="center" vertical="center"/>
    </xf>
    <xf numFmtId="0" fontId="7" fillId="3" borderId="3" xfId="0" applyFont="1" applyFill="1" applyBorder="1" applyAlignment="1">
      <alignment horizontal="center" vertical="center"/>
    </xf>
    <xf numFmtId="0" fontId="9" fillId="19"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1" borderId="3" xfId="0" applyFont="1" applyFill="1" applyBorder="1" applyAlignment="1">
      <alignment horizontal="center" vertical="center"/>
    </xf>
    <xf numFmtId="0" fontId="7" fillId="22" borderId="3" xfId="0" applyFont="1" applyFill="1" applyBorder="1" applyAlignment="1">
      <alignment horizontal="center" vertical="center"/>
    </xf>
    <xf numFmtId="0" fontId="9" fillId="23"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24" borderId="3" xfId="0" applyFont="1" applyFill="1" applyBorder="1" applyAlignment="1">
      <alignment horizontal="center" vertical="center"/>
    </xf>
    <xf numFmtId="0" fontId="7" fillId="25" borderId="3" xfId="0" applyFont="1" applyFill="1" applyBorder="1" applyAlignment="1">
      <alignment horizontal="center" vertical="center"/>
    </xf>
    <xf numFmtId="0" fontId="9" fillId="3" borderId="3" xfId="0" applyFont="1" applyFill="1" applyBorder="1" applyAlignment="1">
      <alignment horizontal="center" vertical="center"/>
    </xf>
    <xf numFmtId="0" fontId="7" fillId="26" borderId="3" xfId="0" applyFont="1" applyFill="1" applyBorder="1" applyAlignment="1">
      <alignment horizontal="center" vertical="center"/>
    </xf>
    <xf numFmtId="0" fontId="7" fillId="27" borderId="3" xfId="0" applyFont="1" applyFill="1" applyBorder="1" applyAlignment="1">
      <alignment horizontal="center" vertical="center"/>
    </xf>
    <xf numFmtId="0" fontId="9" fillId="28" borderId="3" xfId="0" applyFont="1" applyFill="1" applyBorder="1" applyAlignment="1">
      <alignment horizontal="center" vertical="center"/>
    </xf>
    <xf numFmtId="0" fontId="9" fillId="29" borderId="3" xfId="0" applyFont="1" applyFill="1" applyBorder="1" applyAlignment="1">
      <alignment horizontal="center" vertical="center"/>
    </xf>
    <xf numFmtId="0" fontId="7" fillId="30" borderId="3" xfId="0" applyFont="1" applyFill="1" applyBorder="1" applyAlignment="1">
      <alignment horizontal="center" vertical="center"/>
    </xf>
    <xf numFmtId="0" fontId="9" fillId="22" borderId="3" xfId="0" applyFont="1" applyFill="1" applyBorder="1" applyAlignment="1">
      <alignment horizontal="center" vertical="center"/>
    </xf>
    <xf numFmtId="0" fontId="7" fillId="31" borderId="3" xfId="0" applyFont="1" applyFill="1" applyBorder="1" applyAlignment="1">
      <alignment horizontal="center" vertical="center"/>
    </xf>
    <xf numFmtId="0" fontId="7" fillId="32" borderId="3" xfId="0" applyFont="1" applyFill="1" applyBorder="1" applyAlignment="1">
      <alignment horizontal="center" vertical="center"/>
    </xf>
    <xf numFmtId="0" fontId="7" fillId="33" borderId="3" xfId="0" applyFont="1" applyFill="1" applyBorder="1" applyAlignment="1">
      <alignment horizontal="center" vertical="center"/>
    </xf>
    <xf numFmtId="0" fontId="7" fillId="34" borderId="3" xfId="0" applyFont="1" applyFill="1" applyBorder="1" applyAlignment="1">
      <alignment horizontal="center" vertical="center"/>
    </xf>
    <xf numFmtId="0" fontId="7" fillId="35" borderId="3" xfId="0" applyFont="1" applyFill="1" applyBorder="1" applyAlignment="1">
      <alignment horizontal="center" vertical="center"/>
    </xf>
    <xf numFmtId="0" fontId="9" fillId="36" borderId="3" xfId="0" applyFont="1" applyFill="1" applyBorder="1" applyAlignment="1">
      <alignment horizontal="center" vertical="center"/>
    </xf>
    <xf numFmtId="0" fontId="9" fillId="37" borderId="3" xfId="0" applyFont="1" applyFill="1" applyBorder="1" applyAlignment="1">
      <alignment horizontal="center" vertical="center"/>
    </xf>
    <xf numFmtId="0" fontId="4" fillId="8" borderId="0" xfId="0" applyFont="1" applyFill="1" applyAlignment="1">
      <alignment vertical="center"/>
    </xf>
    <xf numFmtId="0" fontId="4" fillId="8" borderId="0" xfId="0" applyFont="1" applyFill="1"/>
    <xf numFmtId="0" fontId="4" fillId="54" borderId="3" xfId="0" applyFont="1" applyFill="1" applyBorder="1" applyAlignment="1">
      <alignment horizontal="center" vertical="center"/>
    </xf>
    <xf numFmtId="0" fontId="4" fillId="55" borderId="3" xfId="0" applyFont="1" applyFill="1" applyBorder="1" applyAlignment="1">
      <alignment horizontal="center" vertical="center"/>
    </xf>
    <xf numFmtId="0" fontId="4" fillId="57" borderId="3" xfId="0" applyFont="1" applyFill="1" applyBorder="1" applyAlignment="1">
      <alignment horizontal="center" vertical="center"/>
    </xf>
    <xf numFmtId="0" fontId="4" fillId="0" borderId="7" xfId="0" applyFont="1" applyBorder="1" applyAlignment="1">
      <alignment horizontal="center" vertical="center"/>
    </xf>
    <xf numFmtId="0" fontId="4" fillId="57" borderId="7" xfId="0" applyFont="1" applyFill="1" applyBorder="1" applyAlignment="1">
      <alignment horizontal="center" vertical="center"/>
    </xf>
    <xf numFmtId="164" fontId="4" fillId="57" borderId="7" xfId="0" applyNumberFormat="1" applyFont="1" applyFill="1" applyBorder="1" applyAlignment="1">
      <alignment horizontal="center" vertical="center"/>
    </xf>
    <xf numFmtId="164" fontId="4" fillId="4" borderId="3" xfId="0" applyNumberFormat="1" applyFont="1" applyFill="1" applyBorder="1" applyAlignment="1">
      <alignment horizontal="center" vertical="center"/>
    </xf>
    <xf numFmtId="164" fontId="4" fillId="5" borderId="3" xfId="0" applyNumberFormat="1" applyFont="1" applyFill="1" applyBorder="1" applyAlignment="1">
      <alignment horizontal="center" vertical="center"/>
    </xf>
    <xf numFmtId="164" fontId="4" fillId="6" borderId="3"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7" borderId="3" xfId="0" applyNumberFormat="1"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8" xfId="0" applyFont="1" applyBorder="1" applyAlignment="1">
      <alignment horizontal="center" vertical="center"/>
    </xf>
    <xf numFmtId="0" fontId="4" fillId="17" borderId="3" xfId="0" applyFont="1" applyFill="1" applyBorder="1" applyAlignment="1">
      <alignment horizontal="center" vertical="center"/>
    </xf>
    <xf numFmtId="0" fontId="4" fillId="22" borderId="3" xfId="0" applyFont="1" applyFill="1" applyBorder="1" applyAlignment="1">
      <alignment horizontal="center" vertical="center"/>
    </xf>
    <xf numFmtId="0" fontId="4" fillId="0" borderId="2" xfId="0" applyFont="1" applyBorder="1" applyAlignment="1">
      <alignment horizontal="center" vertical="center"/>
    </xf>
    <xf numFmtId="0" fontId="7" fillId="57" borderId="3" xfId="0" applyFont="1" applyFill="1" applyBorder="1" applyAlignment="1">
      <alignment horizontal="center" vertical="center"/>
    </xf>
    <xf numFmtId="0" fontId="7" fillId="55" borderId="3" xfId="0" applyFont="1" applyFill="1" applyBorder="1" applyAlignment="1">
      <alignment horizontal="center" vertical="center"/>
    </xf>
    <xf numFmtId="0" fontId="9" fillId="58" borderId="3" xfId="0" applyFont="1" applyFill="1" applyBorder="1" applyAlignment="1">
      <alignment horizontal="center" vertical="center"/>
    </xf>
    <xf numFmtId="0" fontId="4" fillId="11" borderId="3" xfId="0" applyFont="1" applyFill="1" applyBorder="1" applyAlignment="1">
      <alignment horizontal="center" vertical="center"/>
    </xf>
    <xf numFmtId="0" fontId="0" fillId="23" borderId="3" xfId="0" applyFill="1" applyBorder="1"/>
    <xf numFmtId="0" fontId="0" fillId="58" borderId="3" xfId="0" applyFill="1" applyBorder="1" applyAlignment="1">
      <alignment horizontal="center" vertical="center"/>
    </xf>
    <xf numFmtId="164" fontId="4" fillId="0" borderId="3" xfId="0" applyNumberFormat="1" applyFont="1" applyBorder="1" applyAlignment="1">
      <alignment horizontal="center" vertical="center"/>
    </xf>
    <xf numFmtId="0" fontId="16" fillId="56" borderId="3" xfId="0" applyFont="1" applyFill="1" applyBorder="1" applyAlignment="1">
      <alignment horizontal="center" vertical="center"/>
    </xf>
    <xf numFmtId="0" fontId="16" fillId="2" borderId="3" xfId="0" applyFont="1" applyFill="1" applyBorder="1" applyAlignment="1">
      <alignment horizontal="center" vertical="center"/>
    </xf>
    <xf numFmtId="0" fontId="13" fillId="53" borderId="1" xfId="0" applyFont="1" applyFill="1" applyBorder="1" applyAlignment="1">
      <alignment horizontal="center" vertical="center" wrapText="1"/>
    </xf>
    <xf numFmtId="0" fontId="0" fillId="0" borderId="9" xfId="0" applyBorder="1" applyAlignment="1">
      <alignment wrapText="1"/>
    </xf>
    <xf numFmtId="0" fontId="13" fillId="53" borderId="3" xfId="0" applyFont="1" applyFill="1" applyBorder="1" applyAlignment="1">
      <alignment horizontal="center" vertical="center"/>
    </xf>
    <xf numFmtId="0" fontId="14" fillId="53" borderId="3" xfId="0" applyFont="1" applyFill="1" applyBorder="1" applyAlignment="1">
      <alignment horizontal="center" vertical="center"/>
    </xf>
    <xf numFmtId="0" fontId="4" fillId="54" borderId="3" xfId="0" applyFont="1" applyFill="1" applyBorder="1" applyAlignment="1">
      <alignment horizontal="center" vertical="center"/>
    </xf>
    <xf numFmtId="164" fontId="4" fillId="0" borderId="3" xfId="0" applyNumberFormat="1" applyFont="1" applyBorder="1" applyAlignment="1">
      <alignment horizontal="center"/>
    </xf>
    <xf numFmtId="9" fontId="4" fillId="0" borderId="1" xfId="0" applyNumberFormat="1" applyFont="1" applyBorder="1" applyAlignment="1">
      <alignment horizontal="center" vertical="center"/>
    </xf>
    <xf numFmtId="0" fontId="4" fillId="11" borderId="3" xfId="0" applyFont="1" applyFill="1" applyBorder="1" applyAlignment="1">
      <alignment horizontal="center" vertical="center"/>
    </xf>
    <xf numFmtId="0" fontId="4" fillId="57" borderId="3" xfId="0" applyFont="1" applyFill="1" applyBorder="1" applyAlignment="1">
      <alignment horizontal="center"/>
    </xf>
    <xf numFmtId="0" fontId="4" fillId="5" borderId="3" xfId="0" applyFont="1" applyFill="1" applyBorder="1" applyAlignment="1">
      <alignment horizontal="center"/>
    </xf>
    <xf numFmtId="0" fontId="4" fillId="17" borderId="3" xfId="0" applyFont="1" applyFill="1" applyBorder="1" applyAlignment="1">
      <alignment horizontal="center" vertical="center"/>
    </xf>
    <xf numFmtId="0" fontId="4" fillId="57" borderId="3" xfId="0" applyFont="1" applyFill="1" applyBorder="1" applyAlignment="1">
      <alignment horizontal="center" vertical="center"/>
    </xf>
    <xf numFmtId="9" fontId="4" fillId="0" borderId="3" xfId="0" applyNumberFormat="1" applyFont="1" applyBorder="1" applyAlignment="1">
      <alignment horizontal="center" vertical="center"/>
    </xf>
    <xf numFmtId="0" fontId="0" fillId="58" borderId="3" xfId="0" applyFill="1" applyBorder="1" applyAlignment="1">
      <alignment horizontal="center"/>
    </xf>
    <xf numFmtId="0" fontId="0" fillId="23" borderId="3" xfId="0" applyFill="1" applyBorder="1" applyAlignment="1">
      <alignment horizontal="center"/>
    </xf>
    <xf numFmtId="49" fontId="15" fillId="25" borderId="3" xfId="0" applyNumberFormat="1" applyFont="1" applyFill="1" applyBorder="1" applyAlignment="1">
      <alignment horizontal="center" vertical="center"/>
    </xf>
    <xf numFmtId="49" fontId="15" fillId="25" borderId="2" xfId="0" applyNumberFormat="1" applyFont="1" applyFill="1" applyBorder="1" applyAlignment="1">
      <alignment horizontal="center" vertical="center"/>
    </xf>
    <xf numFmtId="0" fontId="4" fillId="55" borderId="3" xfId="0" applyFont="1" applyFill="1" applyBorder="1" applyAlignment="1">
      <alignment horizontal="center" vertical="center"/>
    </xf>
    <xf numFmtId="0" fontId="4" fillId="22" borderId="3" xfId="0" applyFont="1" applyFill="1" applyBorder="1" applyAlignment="1">
      <alignment horizontal="center" vertical="center"/>
    </xf>
    <xf numFmtId="0" fontId="0" fillId="0" borderId="3" xfId="0" applyBorder="1" applyAlignment="1"/>
    <xf numFmtId="0" fontId="0" fillId="0" borderId="5" xfId="0" applyBorder="1" applyAlignment="1"/>
    <xf numFmtId="0" fontId="0" fillId="0" borderId="4" xfId="0" applyBorder="1" applyAlignment="1"/>
    <xf numFmtId="0" fontId="0" fillId="0" borderId="6"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colors>
    <mruColors>
      <color rgb="FFFF0000"/>
      <color rgb="FFB7DEE8"/>
      <color rgb="FF95B3D7"/>
      <color rgb="FFFFC000"/>
      <color rgb="FFC4D79B"/>
      <color rgb="FFFFFF00"/>
      <color rgb="FFC68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opLeftCell="A10" workbookViewId="0">
      <selection activeCell="P6" sqref="P6"/>
    </sheetView>
  </sheetViews>
  <sheetFormatPr defaultRowHeight="15"/>
  <cols>
    <col min="1" max="1" width="18.28515625" customWidth="1"/>
    <col min="2" max="2" width="12.5703125" customWidth="1"/>
    <col min="3" max="3" width="16.140625" bestFit="1" customWidth="1"/>
    <col min="18" max="18" width="17.42578125" bestFit="1" customWidth="1"/>
    <col min="20" max="20" width="16.28515625" customWidth="1"/>
  </cols>
  <sheetData>
    <row r="1" spans="1:21" ht="18.75" customHeight="1">
      <c r="A1" s="27"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28">
        <f ca="1">COUNTIF(INDIRECT(B$1&amp;"!E2:E1000"),$A2)</f>
        <v>52</v>
      </c>
      <c r="C2" s="28">
        <f ca="1">COUNTIF(INDIRECT(C$1&amp;"!E2:E1000"),$A2)</f>
        <v>53</v>
      </c>
      <c r="D2" s="28">
        <f ca="1">COUNTIF(INDIRECT(D$1&amp;"!E2:E1000"),$A2)</f>
        <v>52</v>
      </c>
      <c r="E2" s="28">
        <f ca="1">COUNTIF(INDIRECT(E$1&amp;"!E2:E1000"),$A2)</f>
        <v>52</v>
      </c>
      <c r="F2" s="28">
        <f ca="1">COUNTIF(INDIRECT(F$1&amp;"!E2:E1000"),$A2)</f>
        <v>50</v>
      </c>
      <c r="G2" s="28">
        <f ca="1">COUNTIF(INDIRECT(G$1&amp;"!E2:E1000"),$A2)</f>
        <v>50</v>
      </c>
      <c r="H2" s="28">
        <f ca="1">COUNTIF(INDIRECT(H$1&amp;"!E2:E1000"),$A2)</f>
        <v>1</v>
      </c>
      <c r="I2" s="28">
        <f ca="1">COUNTIF(INDIRECT(I$1&amp;"!E2:E1000"),$A2)</f>
        <v>0</v>
      </c>
      <c r="J2" s="28">
        <f ca="1">COUNTIF(INDIRECT(J$1&amp;"!E2:E1000"),$A2)</f>
        <v>0</v>
      </c>
      <c r="K2" s="28">
        <f ca="1">COUNTIF(INDIRECT(K$1&amp;"!E2:E1000"),$A2)</f>
        <v>0</v>
      </c>
      <c r="L2" s="28">
        <f ca="1">COUNTIF(INDIRECT(L$1&amp;"!E2:E1000"),$A2)</f>
        <v>0</v>
      </c>
      <c r="M2" s="28">
        <f ca="1">COUNTIF(INDIRECT(M$1&amp;"!E2:E1000"),$A2)</f>
        <v>0</v>
      </c>
      <c r="N2" s="29">
        <f ca="1">SUM(B2:M2)</f>
        <v>310</v>
      </c>
    </row>
    <row r="3" spans="1:21" ht="15.75" customHeight="1">
      <c r="A3" s="4" t="s">
        <v>15</v>
      </c>
      <c r="B3" s="30">
        <f ca="1">COUNTIF(INDIRECT(B$1&amp;"!E2:E1000"),$A3)</f>
        <v>0</v>
      </c>
      <c r="C3" s="30">
        <f ca="1">COUNTIF(INDIRECT(C$1&amp;"!E2:E1000"),$A3)</f>
        <v>0</v>
      </c>
      <c r="D3" s="30">
        <f ca="1">COUNTIF(INDIRECT(D$1&amp;"!E2:E1000"),$A3)</f>
        <v>0</v>
      </c>
      <c r="E3" s="30">
        <f ca="1">COUNTIF(INDIRECT(E$1&amp;"!E2:E1000"),$A3)</f>
        <v>0</v>
      </c>
      <c r="F3" s="30">
        <f ca="1">COUNTIF(INDIRECT(F$1&amp;"!E2:E1000"),$A3)</f>
        <v>0</v>
      </c>
      <c r="G3" s="30">
        <f ca="1">COUNTIF(INDIRECT(G$1&amp;"!E2:E1000"),$A3)</f>
        <v>7</v>
      </c>
      <c r="H3" s="30">
        <f ca="1">COUNTIF(INDIRECT(H$1&amp;"!E2:E1000"),$A3)</f>
        <v>0</v>
      </c>
      <c r="I3" s="30">
        <f ca="1">COUNTIF(INDIRECT(I$1&amp;"!E2:E1000"),$A3)</f>
        <v>0</v>
      </c>
      <c r="J3" s="30">
        <f ca="1">COUNTIF(INDIRECT(J$1&amp;"!E2:E1000"),$A3)</f>
        <v>0</v>
      </c>
      <c r="K3" s="30">
        <f ca="1">COUNTIF(INDIRECT(K$1&amp;"!E2:E1000"),$A3)</f>
        <v>0</v>
      </c>
      <c r="L3" s="30">
        <f ca="1">COUNTIF(INDIRECT(L$1&amp;"!E2:E1000"),$A3)</f>
        <v>0</v>
      </c>
      <c r="M3" s="30">
        <f ca="1">COUNTIF(INDIRECT(M$1&amp;"!E2:E1000"),$A3)</f>
        <v>0</v>
      </c>
      <c r="N3" s="31">
        <f ca="1">SUM(B3:M3)</f>
        <v>7</v>
      </c>
    </row>
    <row r="4" spans="1:21" ht="15.75" customHeight="1">
      <c r="A4" s="5" t="s">
        <v>16</v>
      </c>
      <c r="B4" s="32">
        <f ca="1">COUNTIF(INDIRECT(B$1&amp;"!E2:E1000"),$A4)</f>
        <v>3</v>
      </c>
      <c r="C4" s="32">
        <f ca="1">COUNTIF(INDIRECT(C$1&amp;"!E2:E1000"),$A4)</f>
        <v>3</v>
      </c>
      <c r="D4" s="32">
        <f ca="1">COUNTIF(INDIRECT(D$1&amp;"!E2:E1000"),$A4)</f>
        <v>2</v>
      </c>
      <c r="E4" s="32">
        <f ca="1">COUNTIF(INDIRECT(E$1&amp;"!E2:E1000"),$A4)</f>
        <v>3</v>
      </c>
      <c r="F4" s="32">
        <f ca="1">COUNTIF(INDIRECT(F$1&amp;"!E2:E1000"),$A4)</f>
        <v>3</v>
      </c>
      <c r="G4" s="32">
        <f ca="1">COUNTIF(INDIRECT(G$1&amp;"!E2:E1000"),$A4)</f>
        <v>0</v>
      </c>
      <c r="H4" s="32">
        <f ca="1">COUNTIF(INDIRECT(H$1&amp;"!E2:E1000"),$A4)</f>
        <v>0</v>
      </c>
      <c r="I4" s="32">
        <f ca="1">COUNTIF(INDIRECT(I$1&amp;"!E2:E1000"),$A4)</f>
        <v>0</v>
      </c>
      <c r="J4" s="32">
        <f ca="1">COUNTIF(INDIRECT(J$1&amp;"!E2:E1000"),$A4)</f>
        <v>0</v>
      </c>
      <c r="K4" s="32">
        <f ca="1">COUNTIF(INDIRECT(K$1&amp;"!E2:E1000"),$A4)</f>
        <v>0</v>
      </c>
      <c r="L4" s="32">
        <f ca="1">COUNTIF(INDIRECT(L$1&amp;"!E2:E1000"),$A4)</f>
        <v>0</v>
      </c>
      <c r="M4" s="32">
        <f ca="1">COUNTIF(INDIRECT(M$1&amp;"!E2:E1000"),$A4)</f>
        <v>0</v>
      </c>
      <c r="N4" s="33">
        <f ca="1">SUM(B4:M4)</f>
        <v>14</v>
      </c>
    </row>
    <row r="5" spans="1:21" ht="15.75" customHeight="1">
      <c r="A5" s="6" t="s">
        <v>17</v>
      </c>
      <c r="B5" s="34">
        <f ca="1">COUNTIF(INDIRECT(B$1&amp;"!E2:E1000"),$A5)</f>
        <v>0</v>
      </c>
      <c r="C5" s="34">
        <f ca="1">COUNTIF(INDIRECT(C$1&amp;"!E2:E1000"),$A5)</f>
        <v>0</v>
      </c>
      <c r="D5" s="34">
        <f ca="1">COUNTIF(INDIRECT(D$1&amp;"!E2:E1000"),$A5)</f>
        <v>1</v>
      </c>
      <c r="E5" s="34">
        <f ca="1">COUNTIF(INDIRECT(E$1&amp;"!E2:E1000"),$A5)</f>
        <v>0</v>
      </c>
      <c r="F5" s="34">
        <f ca="1">COUNTIF(INDIRECT(F$1&amp;"!E2:E1000"),$A5)</f>
        <v>2</v>
      </c>
      <c r="G5" s="34">
        <f ca="1">COUNTIF(INDIRECT(G$1&amp;"!E2:E1000"),$A5)</f>
        <v>0</v>
      </c>
      <c r="H5" s="34">
        <f ca="1">COUNTIF(INDIRECT(H$1&amp;"!E2:E1000"),$A5)</f>
        <v>0</v>
      </c>
      <c r="I5" s="34">
        <f ca="1">COUNTIF(INDIRECT(I$1&amp;"!E2:E1000"),$A5)</f>
        <v>0</v>
      </c>
      <c r="J5" s="34">
        <f ca="1">COUNTIF(INDIRECT(J$1&amp;"!E2:E1000"),$A5)</f>
        <v>0</v>
      </c>
      <c r="K5" s="34">
        <f ca="1">COUNTIF(INDIRECT(K$1&amp;"!E2:E1000"),$A5)</f>
        <v>0</v>
      </c>
      <c r="L5" s="34">
        <f ca="1">COUNTIF(INDIRECT(L$1&amp;"!E2:E1000"),$A5)</f>
        <v>0</v>
      </c>
      <c r="M5" s="34">
        <f ca="1">COUNTIF(INDIRECT(M$1&amp;"!E2:E1000"),$A5)</f>
        <v>0</v>
      </c>
      <c r="N5" s="35">
        <f ca="1">SUM(B5:M5)</f>
        <v>3</v>
      </c>
    </row>
    <row r="6" spans="1:21" ht="15.75" customHeight="1">
      <c r="A6" s="7" t="s">
        <v>18</v>
      </c>
      <c r="B6" s="36">
        <f ca="1">COUNTIF(INDIRECT(B$1&amp;"!E2:E1000"),$A6)</f>
        <v>1</v>
      </c>
      <c r="C6" s="36">
        <f ca="1">COUNTIF(INDIRECT(C$1&amp;"!E2:E1000"),$A6)</f>
        <v>1</v>
      </c>
      <c r="D6" s="36">
        <f ca="1">COUNTIF(INDIRECT(D$1&amp;"!E2:E1000"),$A6)</f>
        <v>1</v>
      </c>
      <c r="E6" s="36">
        <f ca="1">COUNTIF(INDIRECT(E$1&amp;"!E2:E1000"),$A6)</f>
        <v>1</v>
      </c>
      <c r="F6" s="36">
        <f ca="1">COUNTIF(INDIRECT(F$1&amp;"!E2:E1000"),$A6)</f>
        <v>2</v>
      </c>
      <c r="G6" s="36">
        <f ca="1">COUNTIF(INDIRECT(G$1&amp;"!E2:E1000"),$A6)</f>
        <v>0</v>
      </c>
      <c r="H6" s="36">
        <f ca="1">COUNTIF(INDIRECT(H$1&amp;"!E2:E1000"),$A6)</f>
        <v>0</v>
      </c>
      <c r="I6" s="36">
        <f ca="1">COUNTIF(INDIRECT(I$1&amp;"!E2:E1000"),$A6)</f>
        <v>0</v>
      </c>
      <c r="J6" s="36">
        <f ca="1">COUNTIF(INDIRECT(J$1&amp;"!E2:E1000"),$A6)</f>
        <v>0</v>
      </c>
      <c r="K6" s="36">
        <f ca="1">COUNTIF(INDIRECT(K$1&amp;"!E2:E1000"),$A6)</f>
        <v>0</v>
      </c>
      <c r="L6" s="36">
        <f ca="1">COUNTIF(INDIRECT(L$1&amp;"!E2:E1000"),$A6)</f>
        <v>0</v>
      </c>
      <c r="M6" s="36">
        <f ca="1">COUNTIF(INDIRECT(M$1&amp;"!E2:E1000"),$A6)</f>
        <v>0</v>
      </c>
      <c r="N6" s="37">
        <f ca="1">SUM(B6:M6)</f>
        <v>6</v>
      </c>
    </row>
    <row r="7" spans="1:21" ht="15.75" customHeight="1">
      <c r="A7" s="8" t="s">
        <v>19</v>
      </c>
      <c r="B7" s="38">
        <f ca="1">COUNTIF(INDIRECT(B$1&amp;"!E2:E1000"),$A7)</f>
        <v>1</v>
      </c>
      <c r="C7" s="38">
        <f ca="1">COUNTIF(INDIRECT(C$1&amp;"!E2:E1000"),$A7)</f>
        <v>0</v>
      </c>
      <c r="D7" s="38">
        <f ca="1">COUNTIF(INDIRECT(D$1&amp;"!E2:E1000"),$A7)</f>
        <v>1</v>
      </c>
      <c r="E7" s="38">
        <f ca="1">COUNTIF(INDIRECT(E$1&amp;"!E2:E1000"),$A7)</f>
        <v>1</v>
      </c>
      <c r="F7" s="38">
        <f ca="1">COUNTIF(INDIRECT(F$1&amp;"!E2:E1000"),$A7)</f>
        <v>0</v>
      </c>
      <c r="G7" s="38">
        <f ca="1">COUNTIF(INDIRECT(G$1&amp;"!E2:E1000"),$A7)</f>
        <v>0</v>
      </c>
      <c r="H7" s="38">
        <f ca="1">COUNTIF(INDIRECT(H$1&amp;"!E2:E1000"),$A7)</f>
        <v>0</v>
      </c>
      <c r="I7" s="38">
        <f ca="1">COUNTIF(INDIRECT(I$1&amp;"!E2:E1000"),$A7)</f>
        <v>0</v>
      </c>
      <c r="J7" s="38">
        <f ca="1">COUNTIF(INDIRECT(J$1&amp;"!E2:E1000"),$A7)</f>
        <v>0</v>
      </c>
      <c r="K7" s="38">
        <f ca="1">COUNTIF(INDIRECT(K$1&amp;"!E2:E1000"),$A7)</f>
        <v>0</v>
      </c>
      <c r="L7" s="38">
        <f ca="1">COUNTIF(INDIRECT(L$1&amp;"!E2:E1000"),$A7)</f>
        <v>0</v>
      </c>
      <c r="M7" s="38">
        <f ca="1">COUNTIF(INDIRECT(M$1&amp;"!E2:E1000"),$A7)</f>
        <v>0</v>
      </c>
      <c r="N7" s="39">
        <f ca="1">SUM(B7:M7)</f>
        <v>3</v>
      </c>
    </row>
    <row r="8" spans="1:21" ht="15.75" customHeight="1">
      <c r="A8" s="9" t="s">
        <v>13</v>
      </c>
      <c r="B8" s="40">
        <f ca="1">SUM(B2:B7)</f>
        <v>57</v>
      </c>
      <c r="C8" s="40">
        <f ca="1">SUM(C2:C7)</f>
        <v>57</v>
      </c>
      <c r="D8" s="40">
        <f ca="1">SUM(D2:D7)</f>
        <v>57</v>
      </c>
      <c r="E8" s="40">
        <f ca="1">SUM(E2:E7)</f>
        <v>57</v>
      </c>
      <c r="F8" s="40">
        <f ca="1">SUM(F2:F7)</f>
        <v>57</v>
      </c>
      <c r="G8" s="40">
        <f ca="1">SUM(G2:G7)</f>
        <v>57</v>
      </c>
      <c r="H8" s="40">
        <f ca="1">SUM(H2:H7)</f>
        <v>1</v>
      </c>
      <c r="I8" s="40">
        <f ca="1">SUM(I2:I7)</f>
        <v>0</v>
      </c>
      <c r="J8" s="40">
        <f ca="1">SUM(J2:J7)</f>
        <v>0</v>
      </c>
      <c r="K8" s="40">
        <f ca="1">SUM(K2:K7)</f>
        <v>0</v>
      </c>
      <c r="L8" s="40">
        <f ca="1">SUM(L2:L7)</f>
        <v>0</v>
      </c>
      <c r="M8" s="40">
        <f ca="1">SUM(M2:M7)</f>
        <v>0</v>
      </c>
      <c r="N8" s="40">
        <f ca="1">SUM(B8:M8)</f>
        <v>343</v>
      </c>
    </row>
    <row r="10" spans="1:21">
      <c r="A10" s="76"/>
      <c r="B10" s="76"/>
      <c r="C10" s="76"/>
      <c r="D10" s="76"/>
      <c r="E10" s="76"/>
      <c r="F10" s="76"/>
      <c r="G10" s="76"/>
      <c r="H10" s="76"/>
      <c r="I10" s="76"/>
      <c r="J10" s="76"/>
      <c r="K10" s="76"/>
      <c r="L10" s="76"/>
      <c r="M10" s="76"/>
      <c r="N10" s="76"/>
      <c r="O10" s="76"/>
      <c r="P10" s="76"/>
      <c r="Q10" s="76"/>
      <c r="R10" s="76"/>
      <c r="S10" s="76"/>
      <c r="T10" s="76"/>
      <c r="U10" s="76"/>
    </row>
    <row r="11" spans="1:21" ht="23.25" customHeight="1">
      <c r="A11" s="103" t="s">
        <v>20</v>
      </c>
      <c r="B11" s="104"/>
      <c r="C11" s="105" t="s">
        <v>21</v>
      </c>
      <c r="D11" s="122"/>
      <c r="E11" s="122"/>
      <c r="F11" s="122"/>
      <c r="G11" s="122"/>
      <c r="H11" s="122"/>
      <c r="I11" s="122"/>
      <c r="J11" s="76"/>
      <c r="K11" s="105" t="s">
        <v>22</v>
      </c>
      <c r="L11" s="122"/>
      <c r="M11" s="122"/>
      <c r="N11" s="122"/>
      <c r="O11" s="122"/>
      <c r="P11" s="122"/>
      <c r="Q11" s="77"/>
      <c r="R11" s="106" t="s">
        <v>23</v>
      </c>
      <c r="S11" s="123"/>
      <c r="T11" s="124"/>
      <c r="U11" s="76"/>
    </row>
    <row r="12" spans="1:21" ht="15.75" customHeight="1">
      <c r="A12" s="118" t="s">
        <v>6</v>
      </c>
      <c r="B12" s="119"/>
      <c r="C12" s="102" t="s">
        <v>24</v>
      </c>
      <c r="D12" s="122"/>
      <c r="E12" s="122"/>
      <c r="F12" s="122"/>
      <c r="G12" s="122"/>
      <c r="H12" s="122"/>
      <c r="I12" s="122"/>
      <c r="J12" s="76"/>
      <c r="K12" s="102" t="s">
        <v>24</v>
      </c>
      <c r="L12" s="122"/>
      <c r="M12" s="122"/>
      <c r="N12" s="122"/>
      <c r="O12" s="122"/>
      <c r="P12" s="122"/>
      <c r="Q12" s="77"/>
      <c r="R12" s="107" t="s">
        <v>25</v>
      </c>
      <c r="S12" s="124"/>
      <c r="T12" s="79" t="s">
        <v>26</v>
      </c>
      <c r="U12" s="76"/>
    </row>
    <row r="13" spans="1:21" ht="15.75" customHeight="1">
      <c r="A13" s="118"/>
      <c r="B13" s="119"/>
      <c r="C13" s="78" t="s">
        <v>25</v>
      </c>
      <c r="D13" s="78" t="s">
        <v>27</v>
      </c>
      <c r="E13" s="78" t="s">
        <v>28</v>
      </c>
      <c r="F13" s="78" t="s">
        <v>29</v>
      </c>
      <c r="G13" s="78" t="s">
        <v>30</v>
      </c>
      <c r="H13" s="78" t="s">
        <v>31</v>
      </c>
      <c r="I13" s="78" t="s">
        <v>32</v>
      </c>
      <c r="J13" s="76"/>
      <c r="K13" s="78" t="s">
        <v>27</v>
      </c>
      <c r="L13" s="78" t="s">
        <v>28</v>
      </c>
      <c r="M13" s="78" t="s">
        <v>29</v>
      </c>
      <c r="N13" s="78" t="s">
        <v>30</v>
      </c>
      <c r="O13" s="78" t="s">
        <v>31</v>
      </c>
      <c r="P13" s="78" t="s">
        <v>32</v>
      </c>
      <c r="Q13" s="77"/>
      <c r="R13" s="101" t="str">
        <f>_xlfn.CONCAT("Envios - Mês de Referência - ", A12)</f>
        <v>Envios - Mês de Referência - 06.25</v>
      </c>
      <c r="S13" s="123"/>
      <c r="T13" s="124"/>
      <c r="U13" s="76"/>
    </row>
    <row r="14" spans="1:21" ht="15" customHeight="1">
      <c r="A14" s="118"/>
      <c r="B14" s="119"/>
      <c r="C14" s="97" t="s">
        <v>33</v>
      </c>
      <c r="D14" s="80">
        <f t="array" aca="1" ref="D14" ca="1">IFERROR(ROWS(_xlfn._xlws.FILTER(INDIRECT($A$12&amp;"!A2:E100"),(INDIRECT($A$12&amp;"!A2:A100")=$C14)*(INDIRECT($A$12&amp;"!E2:E100")="Enviado"))), 0)</f>
        <v>7</v>
      </c>
      <c r="E14" s="30">
        <f t="array" aca="1" ref="E14" ca="1">IFERROR(ROWS(_xlfn._xlws.FILTER(INDIRECT($A$12&amp;"!A2:E100"),(INDIRECT($A$12&amp;"!A2:A100")=$C14)*(INDIRECT($A$12&amp;"!E2:E100")="Atrasado"))), 0)</f>
        <v>1</v>
      </c>
      <c r="F14" s="32">
        <f t="array" aca="1" ref="F14" ca="1">IFERROR(ROWS(_xlfn._xlws.FILTER(INDIRECT($A$12&amp;"!A2:E100"),(INDIRECT($A$12&amp;"!A2:A100")=$C14)*(INDIRECT($A$12&amp;"!E2:E100")="Atrasado &gt;= 2"))), 0)</f>
        <v>0</v>
      </c>
      <c r="G14" s="34">
        <f t="array" aca="1" ref="G14" ca="1">IFERROR(ROWS(_xlfn._xlws.FILTER(INDIRECT($A$12&amp;"!A2:E100"),(INDIRECT($A$12&amp;"!A2:A100")=$C14)*(INDIRECT($A$12&amp;"!E2:E100")="Duplicado"))), 0)</f>
        <v>0</v>
      </c>
      <c r="H14" s="36">
        <f t="array" aca="1" ref="H14" ca="1">IFERROR(ROWS(_xlfn._xlws.FILTER(INDIRECT($A$12&amp;"!A2:E100"),(INDIRECT($A$12&amp;"!A2:A100")=$C14)*(INDIRECT($A$12&amp;"!E2:E100")="Outras Ocorrências"))), 0)</f>
        <v>0</v>
      </c>
      <c r="I14" s="38" cm="1">
        <f t="array" aca="1" ref="I14" ca="1">IFERROR(ROWS(_xlfn._xlws.FILTER(INDIRECT($A$12&amp;"!A2:E100"),(INDIRECT($A$12&amp;"!A2:A100")=$C14)*(INDIRECT($A$12&amp;"!E2:E100")="UVR Sem Técnico"))), 0)</f>
        <v>0</v>
      </c>
      <c r="J14" s="76"/>
      <c r="K14" s="80">
        <f ca="1">COUNTIF(INDIRECT("Monitoramento!$D$2:$P$9"), "Enviado")</f>
        <v>42</v>
      </c>
      <c r="L14" s="30">
        <f ca="1">COUNTIF(INDIRECT("Monitoramento!$D$2:$P$9"), "Atrasado")</f>
        <v>1</v>
      </c>
      <c r="M14" s="32">
        <f ca="1">COUNTIF(INDIRECT("Monitoramento!$D$2:$P$9"), "Atrasado &gt;= 2")</f>
        <v>5</v>
      </c>
      <c r="N14" s="34">
        <f ca="1">COUNTIF(INDIRECT("Monitoramento!$D$2:$P$9"), "Duplicado")</f>
        <v>0</v>
      </c>
      <c r="O14" s="36">
        <f ca="1">COUNTIF(INDIRECT("Monitoramento!$D$2:$P$9"), "Outras Ocorrências")</f>
        <v>0</v>
      </c>
      <c r="P14" s="38">
        <f ca="1">COUNTIF(INDIRECT("Monitoramento!$D$2:$P$9"), "UVR Sem Técnico")</f>
        <v>0</v>
      </c>
      <c r="Q14" s="77"/>
      <c r="R14" s="81" t="s">
        <v>34</v>
      </c>
      <c r="S14" s="82">
        <f ca="1">VLOOKUP($T$12,$C$14:$I$18,2, FALSE)</f>
        <v>8</v>
      </c>
      <c r="T14" s="83">
        <f ca="1">S14/SUM($S$14:$S$19)</f>
        <v>0.88888888888888884</v>
      </c>
      <c r="U14" s="76"/>
    </row>
    <row r="15" spans="1:21" ht="15" customHeight="1">
      <c r="A15" s="118"/>
      <c r="B15" s="119"/>
      <c r="C15" s="91" t="s">
        <v>35</v>
      </c>
      <c r="D15" s="80">
        <f t="array" aca="1" ref="D15" ca="1">IFERROR(ROWS(_xlfn._xlws.FILTER(INDIRECT($A$12&amp;"!A2:E100"),(INDIRECT($A$12&amp;"!A2:A100")=$C15)*(INDIRECT($A$12&amp;"!E2:E100")="Enviado"))), 0)</f>
        <v>11</v>
      </c>
      <c r="E15" s="30">
        <f t="array" aca="1" ref="E15" ca="1">IFERROR(ROWS(_xlfn._xlws.FILTER(INDIRECT($A$12&amp;"!A2:E100"),(INDIRECT($A$12&amp;"!A2:A100")=$C15)*(INDIRECT($A$12&amp;"!E2:E100")="Atrasado"))), 0)</f>
        <v>2</v>
      </c>
      <c r="F15" s="32">
        <f t="array" aca="1" ref="F15" ca="1">IFERROR(ROWS(_xlfn._xlws.FILTER(INDIRECT($A$12&amp;"!A2:E100"),(INDIRECT($A$12&amp;"!A2:A100")=$C15)*(INDIRECT($A$12&amp;"!E2:E100")="Atrasado &gt;= 2"))), 0)</f>
        <v>0</v>
      </c>
      <c r="G15" s="34">
        <f t="array" aca="1" ref="G15" ca="1">IFERROR(ROWS(_xlfn._xlws.FILTER(INDIRECT($A$12&amp;"!A2:E100"),(INDIRECT($A$12&amp;"!A2:A100")=$C15)*(INDIRECT($A$12&amp;"!E2:E100")="Duplicado"))), 0)</f>
        <v>0</v>
      </c>
      <c r="H15" s="36">
        <f t="array" aca="1" ref="H15" ca="1">IFERROR(ROWS(_xlfn._xlws.FILTER(INDIRECT($A$12&amp;"!A2:E100"),(INDIRECT($A$12&amp;"!A2:A100")=$C15)*(INDIRECT($A$12&amp;"!E2:E100")="Outras Ocorrências"))), 0)</f>
        <v>0</v>
      </c>
      <c r="I15" s="38" cm="1">
        <f t="array" aca="1" ref="I15" ca="1">IFERROR(ROWS(_xlfn._xlws.FILTER(INDIRECT($A$12&amp;"!A2:E100"),(INDIRECT($A$12&amp;"!A2:A100")=$C15)*(INDIRECT($A$12&amp;"!E2:E100")="UVR Sem Técnico"))), 0)</f>
        <v>0</v>
      </c>
      <c r="J15" s="76"/>
      <c r="K15" s="80">
        <f ca="1">COUNTIF(INDIRECT("Monitoramento!$D$12:$P$24"), "Enviado")</f>
        <v>70</v>
      </c>
      <c r="L15" s="30">
        <f ca="1">COUNTIF(INDIRECT("Monitoramento!$D$12:$P$24"), "Atrasado")</f>
        <v>2</v>
      </c>
      <c r="M15" s="32">
        <f ca="1">COUNTIF(INDIRECT("Monitoramento!$D$12:$P$24"), "Atrasado &gt;= 2")</f>
        <v>0</v>
      </c>
      <c r="N15" s="34">
        <f ca="1">COUNTIF(INDIRECT("Monitoramento!$D$12:$P$24"), "Duplicado")</f>
        <v>1</v>
      </c>
      <c r="O15" s="36">
        <f ca="1">COUNTIF(INDIRECT("Monitoramento!$D$12:$P$24"), "Outras Ocorrências")</f>
        <v>5</v>
      </c>
      <c r="P15" s="38">
        <f ca="1">COUNTIF(INDIRECT("Monitoramento!$D$12:$P$24"), "UVR Sem Técnico")</f>
        <v>0</v>
      </c>
      <c r="Q15" s="77"/>
      <c r="R15" s="44" t="s">
        <v>36</v>
      </c>
      <c r="S15" s="30">
        <f ca="1">VLOOKUP($T$12,$C$14:$I$18,3,FALSE)</f>
        <v>1</v>
      </c>
      <c r="T15" s="84">
        <f ca="1">S15/SUM($S$14:$S$19)</f>
        <v>0.1111111111111111</v>
      </c>
      <c r="U15" s="76"/>
    </row>
    <row r="16" spans="1:21" ht="15" customHeight="1">
      <c r="A16" s="118"/>
      <c r="B16" s="119"/>
      <c r="C16" s="80" t="s">
        <v>26</v>
      </c>
      <c r="D16" s="80">
        <f t="array" aca="1" ref="D16" ca="1">IFERROR(ROWS(_xlfn._xlws.FILTER(INDIRECT($A$12&amp;"!A2:E100"),(INDIRECT($A$12&amp;"!A2:A100")=$C16)*(INDIRECT($A$12&amp;"!E2:E100")="Enviado"))), 0)</f>
        <v>8</v>
      </c>
      <c r="E16" s="30">
        <f t="array" aca="1" ref="E16" ca="1">IFERROR(ROWS(_xlfn._xlws.FILTER(INDIRECT($A$12&amp;"!A2:E100"),(INDIRECT($A$12&amp;"!A2:A100")=$C16)*(INDIRECT($A$12&amp;"!E2:E100")="Atrasado"))), 0)</f>
        <v>1</v>
      </c>
      <c r="F16" s="32">
        <f t="array" aca="1" ref="F16" ca="1">IFERROR(ROWS(_xlfn._xlws.FILTER(INDIRECT($A$12&amp;"!A2:E100"),(INDIRECT($A$12&amp;"!A2:A100")=$C16)*(INDIRECT($A$12&amp;"!E2:E100")="Atrasado &gt;= 2"))), 0)</f>
        <v>0</v>
      </c>
      <c r="G16" s="34">
        <f t="array" aca="1" ref="G16" ca="1">IFERROR(ROWS(_xlfn._xlws.FILTER(INDIRECT($A$12&amp;"!A2:E100"),(INDIRECT($A$12&amp;"!A2:A100")=$C16)*(INDIRECT($A$12&amp;"!E2:E100")="Duplicado"))), 0)</f>
        <v>0</v>
      </c>
      <c r="H16" s="36">
        <f t="array" aca="1" ref="H16" ca="1">IFERROR(ROWS(_xlfn._xlws.FILTER(INDIRECT($A$12&amp;"!A2:E100"),(INDIRECT($A$12&amp;"!A2:A100")=$C16)*(INDIRECT($A$12&amp;"!E2:E100")="Outras Ocorrências"))), 0)</f>
        <v>0</v>
      </c>
      <c r="I16" s="38" cm="1">
        <f t="array" aca="1" ref="I16" ca="1">IFERROR(ROWS(_xlfn._xlws.FILTER(INDIRECT($A$12&amp;"!A2:E100"),(INDIRECT($A$12&amp;"!A2:A100")=$C16)*(INDIRECT($A$12&amp;"!E2:E100")="UVR Sem Técnico"))), 0)</f>
        <v>0</v>
      </c>
      <c r="J16" s="76"/>
      <c r="K16" s="80">
        <f ca="1">COUNTIF(INDIRECT("Monitoramento!$D$27:$P$35"), "Enviado")</f>
        <v>52</v>
      </c>
      <c r="L16" s="30">
        <f ca="1">COUNTIF(INDIRECT("Monitoramento!$D$27:$P$35"), "Atrasado")</f>
        <v>1</v>
      </c>
      <c r="M16" s="32">
        <f ca="1">COUNTIF(INDIRECT("Monitoramento!$D$27:$P$35"), "Atrasado &gt;= 2")</f>
        <v>0</v>
      </c>
      <c r="N16" s="34">
        <f ca="1">COUNTIF(INDIRECT("Monitoramento!$D$27:$P$35"), "Duplicado")</f>
        <v>1</v>
      </c>
      <c r="O16" s="36">
        <f ca="1">COUNTIF(INDIRECT("Monitoramento!$D$27:$P$35"), "Outras Ocorrências")</f>
        <v>0</v>
      </c>
      <c r="P16" s="38">
        <f ca="1">COUNTIF(INDIRECT("Monitoramento!$D$27:$P$35"), "UVR Sem Técnico")</f>
        <v>0</v>
      </c>
      <c r="Q16" s="77"/>
      <c r="R16" s="44" t="s">
        <v>37</v>
      </c>
      <c r="S16" s="32">
        <f ca="1">VLOOKUP($T$12,$C$14:$I$18,4,FALSE)</f>
        <v>0</v>
      </c>
      <c r="T16" s="85">
        <f ca="1">S16/SUM($S$14:$S$19)</f>
        <v>0</v>
      </c>
      <c r="U16" s="76"/>
    </row>
    <row r="17" spans="1:21" ht="15" customHeight="1">
      <c r="A17" s="118"/>
      <c r="B17" s="119"/>
      <c r="C17" s="92" t="s">
        <v>38</v>
      </c>
      <c r="D17" s="80">
        <f t="array" aca="1" ref="D17" ca="1">IFERROR(ROWS(_xlfn._xlws.FILTER(INDIRECT($A$12&amp;"!A2:E100"),(INDIRECT($A$12&amp;"!A2:A100")=$C17)*(INDIRECT($A$12&amp;"!E2:E100")="Enviado"))), 0)</f>
        <v>3</v>
      </c>
      <c r="E17" s="30">
        <f t="array" aca="1" ref="E17" ca="1">IFERROR(ROWS(_xlfn._xlws.FILTER(INDIRECT($A$12&amp;"!A2:E100"),(INDIRECT($A$12&amp;"!A2:A100")=$C17)*(INDIRECT($A$12&amp;"!E2:E100")="Atrasado"))), 0)</f>
        <v>0</v>
      </c>
      <c r="F17" s="32">
        <f t="array" aca="1" ref="F17" ca="1">IFERROR(ROWS(_xlfn._xlws.FILTER(INDIRECT($A$12&amp;"!A2:E100"),(INDIRECT($A$12&amp;"!A2:A100")=$C17)*(INDIRECT($A$12&amp;"!E2:E100")="Atrasado &gt;= 2"))), 0)</f>
        <v>0</v>
      </c>
      <c r="G17" s="34">
        <f t="array" aca="1" ref="G17" ca="1">IFERROR(ROWS(_xlfn._xlws.FILTER(INDIRECT($A$12&amp;"!A2:E100"),(INDIRECT($A$12&amp;"!A2:A100")=$C17)*(INDIRECT($A$12&amp;"!E2:E100")="Duplicado"))), 0)</f>
        <v>0</v>
      </c>
      <c r="H17" s="36">
        <f t="array" aca="1" ref="H17" ca="1">IFERROR(ROWS(_xlfn._xlws.FILTER(INDIRECT($A$12&amp;"!A2:E100"),(INDIRECT($A$12&amp;"!A2:A100")=$C17)*(INDIRECT($A$12&amp;"!E2:E100")="Outras Ocorrências"))), 0)</f>
        <v>0</v>
      </c>
      <c r="I17" s="38" cm="1">
        <f t="array" aca="1" ref="I17" ca="1">IFERROR(ROWS(_xlfn._xlws.FILTER(INDIRECT($A$12&amp;"!A2:E100"),(INDIRECT($A$12&amp;"!A2:A100")=$C17)*(INDIRECT($A$12&amp;"!E2:E100")="UVR Sem Técnico"))), 0)</f>
        <v>0</v>
      </c>
      <c r="J17" s="76"/>
      <c r="K17" s="80">
        <f ca="1">COUNTIF(INDIRECT("Monitoramento!$D$38:$P$40"), "Enviado")</f>
        <v>18</v>
      </c>
      <c r="L17" s="30">
        <f ca="1">COUNTIF(INDIRECT("Monitoramento!$D$38:$P$40"), "Atrasado")</f>
        <v>0</v>
      </c>
      <c r="M17" s="32">
        <f ca="1">COUNTIF(INDIRECT("Monitoramento!$D$38:$P$40"), "Atrasado &gt;= 2")</f>
        <v>0</v>
      </c>
      <c r="N17" s="34">
        <f ca="1">COUNTIF(INDIRECT("Monitoramento!$D$38:$P$40"), "Duplicado")</f>
        <v>0</v>
      </c>
      <c r="O17" s="36">
        <f ca="1">COUNTIF(INDIRECT("Monitoramento!$D$38:$P$40"), "Outras Ocorrências")</f>
        <v>0</v>
      </c>
      <c r="P17" s="38">
        <f ca="1">COUNTIF(INDIRECT("Monitoramento!$D$38:$P$40"), "UVR Sem Técnico")</f>
        <v>0</v>
      </c>
      <c r="Q17" s="77"/>
      <c r="R17" s="44" t="s">
        <v>39</v>
      </c>
      <c r="S17" s="34">
        <f ca="1">VLOOKUP($T$12,$C$14:$I$18,5,FALSE)</f>
        <v>0</v>
      </c>
      <c r="T17" s="86">
        <f ca="1">S17/SUM($S$14:$S$19)</f>
        <v>0</v>
      </c>
      <c r="U17" s="76"/>
    </row>
    <row r="18" spans="1:21" ht="15" customHeight="1">
      <c r="A18" s="118"/>
      <c r="B18" s="119"/>
      <c r="C18" s="79" t="s">
        <v>40</v>
      </c>
      <c r="D18" s="80">
        <f t="array" aca="1" ref="D18" ca="1">IFERROR(ROWS(_xlfn._xlws.FILTER(INDIRECT($A$12&amp;"!A2:E100"),(INDIRECT($A$12&amp;"!A2:A100")=$C18)*(INDIRECT($A$12&amp;"!E2:E100")="Enviado"))), 0)</f>
        <v>8</v>
      </c>
      <c r="E18" s="30">
        <f t="array" aca="1" ref="E18" ca="1">IFERROR(ROWS(_xlfn._xlws.FILTER(INDIRECT($A$12&amp;"!A2:E100"),(INDIRECT($A$12&amp;"!A2:A100")=$C18)*(INDIRECT($A$12&amp;"!E2:E100")="Atrasado"))), 0)</f>
        <v>0</v>
      </c>
      <c r="F18" s="32">
        <f t="array" aca="1" ref="F18" ca="1">IFERROR(ROWS(_xlfn._xlws.FILTER(INDIRECT($A$12&amp;"!A2:E100"),(INDIRECT($A$12&amp;"!A2:A100")=$C18)*(INDIRECT($A$12&amp;"!E2:E100")="Atrasado &gt;= 2"))), 0)</f>
        <v>0</v>
      </c>
      <c r="G18" s="34">
        <f t="array" aca="1" ref="G18" ca="1">IFERROR(ROWS(_xlfn._xlws.FILTER(INDIRECT($A$12&amp;"!A2:E100"),(INDIRECT($A$12&amp;"!A2:A100")=$C18)*(INDIRECT($A$12&amp;"!E2:E100")="Duplicado"))), 0)</f>
        <v>0</v>
      </c>
      <c r="H18" s="36">
        <f t="array" aca="1" ref="H18" ca="1">IFERROR(ROWS(_xlfn._xlws.FILTER(INDIRECT($A$12&amp;"!A2:E100"),(INDIRECT($A$12&amp;"!A2:A100")=$C18)*(INDIRECT($A$12&amp;"!E2:E100")="Outras Ocorrências"))), 0)</f>
        <v>0</v>
      </c>
      <c r="I18" s="38" cm="1">
        <f t="array" aca="1" ref="I18" ca="1">IFERROR(ROWS(_xlfn._xlws.FILTER(INDIRECT($A$12&amp;"!A2:E100"),(INDIRECT($A$12&amp;"!A2:A100")=$C18)*(INDIRECT($A$12&amp;"!E2:E100")="UVR Sem Técnico"))), 0)</f>
        <v>0</v>
      </c>
      <c r="J18" s="76"/>
      <c r="K18" s="80">
        <f ca="1">COUNTIF(INDIRECT("Monitoramento!$D$43:$P$50"), "Enviado")</f>
        <v>48</v>
      </c>
      <c r="L18" s="30">
        <f ca="1">COUNTIF(INDIRECT("Monitoramento!$D$43:$P$50"), "Atrasado")</f>
        <v>0</v>
      </c>
      <c r="M18" s="32">
        <f ca="1">COUNTIF(INDIRECT("Monitoramento!$D$43:$P$50"), "Atrasado &gt;= 2")</f>
        <v>0</v>
      </c>
      <c r="N18" s="34">
        <f ca="1">COUNTIF(INDIRECT("Monitoramento!$D$43:$P$50"), "Duplicado")</f>
        <v>0</v>
      </c>
      <c r="O18" s="36">
        <f ca="1">COUNTIF(INDIRECT("Monitoramento!$D$43:$P$50"), "Outras Ocorrências")</f>
        <v>0</v>
      </c>
      <c r="P18" s="38">
        <f ca="1">COUNTIF(INDIRECT("Monitoramento!$D$43:$P$50"), "UVR Sem Técnico")</f>
        <v>0</v>
      </c>
      <c r="Q18" s="77"/>
      <c r="R18" s="44" t="s">
        <v>41</v>
      </c>
      <c r="S18" s="36">
        <f ca="1">VLOOKUP($T$12,$C$14:$I$18,6,FALSE)</f>
        <v>0</v>
      </c>
      <c r="T18" s="88">
        <f ca="1">S18/SUM($S$14:$S$19)</f>
        <v>0</v>
      </c>
      <c r="U18" s="76"/>
    </row>
    <row r="19" spans="1:21" ht="15" customHeight="1">
      <c r="A19" s="118"/>
      <c r="B19" s="119"/>
      <c r="C19" s="99" t="s">
        <v>42</v>
      </c>
      <c r="D19" s="80">
        <f t="array" aca="1" ref="D19" ca="1">IFERROR(ROWS(_xlfn._xlws.FILTER(INDIRECT($A$12&amp;"!A2:E100"),(INDIRECT($A$12&amp;"!A2:A100")=$C19)*(INDIRECT($A$12&amp;"!E2:E100")="Enviado"))), 0)</f>
        <v>7</v>
      </c>
      <c r="E19" s="30">
        <f t="array" aca="1" ref="E19" ca="1">IFERROR(ROWS(_xlfn._xlws.FILTER(INDIRECT($A$12&amp;"!A2:E100"),(INDIRECT($A$12&amp;"!A2:A100")=$C19)*(INDIRECT($A$12&amp;"!E2:E100")="Atrasado"))), 0)</f>
        <v>1</v>
      </c>
      <c r="F19" s="32">
        <f t="array" aca="1" ref="F19" ca="1">IFERROR(ROWS(_xlfn._xlws.FILTER(INDIRECT($A$12&amp;"!A2:E100"),(INDIRECT($A$12&amp;"!A2:A100")=$C19)*(INDIRECT($A$12&amp;"!E2:E100")="Atrasado &gt;= 2"))), 0)</f>
        <v>0</v>
      </c>
      <c r="G19" s="34">
        <f t="array" aca="1" ref="G19" ca="1">IFERROR(ROWS(_xlfn._xlws.FILTER(INDIRECT($A$12&amp;"!A2:E100"),(INDIRECT($A$12&amp;"!A2:A100")=$C19)*(INDIRECT($A$12&amp;"!E2:E100")="Duplicado"))), 0)</f>
        <v>0</v>
      </c>
      <c r="H19" s="36">
        <f t="array" aca="1" ref="H19" ca="1">IFERROR(ROWS(_xlfn._xlws.FILTER(INDIRECT($A$12&amp;"!A2:E100"),(INDIRECT($A$12&amp;"!A2:A100")=$C19)*(INDIRECT($A$12&amp;"!E2:E100")="Outras Ocorrências"))), 0)</f>
        <v>0</v>
      </c>
      <c r="I19" s="38" cm="1">
        <f t="array" aca="1" ref="I19" ca="1">IFERROR(ROWS(_xlfn._xlws.FILTER(INDIRECT($A$12&amp;"!A2:E100"),(INDIRECT($A$12&amp;"!A2:A100")=$C19)*(INDIRECT($A$12&amp;"!E2:E100")="UVR Sem Técnico"))), 0)</f>
        <v>0</v>
      </c>
      <c r="J19" s="76"/>
      <c r="K19" s="80">
        <f ca="1">COUNTIF(INDIRECT("Monitoramento!$D$53:$P$60"), "Enviado")</f>
        <v>43</v>
      </c>
      <c r="L19" s="30">
        <f ca="1">COUNTIF(INDIRECT("Monitoramento!$D$53:$P$60"), "Atrasado")</f>
        <v>1</v>
      </c>
      <c r="M19" s="32">
        <f ca="1">COUNTIF(INDIRECT("Monitoramento!$D$53:$P$60"), "Atrasado &gt;= 2")</f>
        <v>3</v>
      </c>
      <c r="N19" s="34">
        <f ca="1">COUNTIF(INDIRECT("Monitoramento!$D$53:$P$60"), "Duplicado")</f>
        <v>1</v>
      </c>
      <c r="O19" s="36">
        <f ca="1">COUNTIF(INDIRECT("Monitoramento!$D$53:$P$60"), "Outras Ocorrências")</f>
        <v>0</v>
      </c>
      <c r="P19" s="38">
        <f ca="1">COUNTIF(INDIRECT("Monitoramento!$D$53:$P$60"), "UVR Sem Técnico")</f>
        <v>0</v>
      </c>
      <c r="Q19" s="77"/>
      <c r="R19" s="44" t="s">
        <v>43</v>
      </c>
      <c r="S19" s="87">
        <f ca="1">VLOOKUP($T$12,$C$14:$I$18,7,FALSE)</f>
        <v>0</v>
      </c>
      <c r="T19" s="89">
        <f ca="1">S19/SUM($S$14:$S$19)</f>
        <v>0</v>
      </c>
      <c r="U19" s="76"/>
    </row>
    <row r="20" spans="1:21" ht="15.75" customHeight="1">
      <c r="A20" s="118"/>
      <c r="B20" s="119"/>
      <c r="C20" s="98" t="s">
        <v>44</v>
      </c>
      <c r="D20" s="80">
        <f t="array" aca="1" ref="D20" ca="1">IFERROR(ROWS(_xlfn._xlws.FILTER(INDIRECT($A$12&amp;"!A2:E100"),(INDIRECT($A$12&amp;"!A2:A100")=$C20)*(INDIRECT($A$12&amp;"!E2:E100")="Enviado"))), 0)</f>
        <v>6</v>
      </c>
      <c r="E20" s="30">
        <f t="array" aca="1" ref="E20" ca="1">IFERROR(ROWS(_xlfn._xlws.FILTER(INDIRECT($A$12&amp;"!A2:E100"),(INDIRECT($A$12&amp;"!A2:A100")=$C20)*(INDIRECT($A$12&amp;"!E2:E100")="Atrasado"))), 0)</f>
        <v>2</v>
      </c>
      <c r="F20" s="32">
        <f t="array" aca="1" ref="F20" ca="1">IFERROR(ROWS(_xlfn._xlws.FILTER(INDIRECT($A$12&amp;"!A2:E100"),(INDIRECT($A$12&amp;"!A2:A100")=$C20)*(INDIRECT($A$12&amp;"!E2:E100")="Atrasado &gt;= 2"))), 0)</f>
        <v>0</v>
      </c>
      <c r="G20" s="34">
        <f t="array" aca="1" ref="G20" ca="1">IFERROR(ROWS(_xlfn._xlws.FILTER(INDIRECT($A$12&amp;"!A2:E100"),(INDIRECT($A$12&amp;"!A2:A100")=$C20)*(INDIRECT($A$12&amp;"!E2:E100")="Duplicado"))), 0)</f>
        <v>0</v>
      </c>
      <c r="H20" s="36">
        <f t="array" aca="1" ref="H20" ca="1">IFERROR(ROWS(_xlfn._xlws.FILTER(INDIRECT($A$12&amp;"!A2:E100"),(INDIRECT($A$12&amp;"!A2:A100")=$C20)*(INDIRECT($A$12&amp;"!E2:E100")="Outras Ocorrências"))), 0)</f>
        <v>0</v>
      </c>
      <c r="I20" s="38" cm="1">
        <f t="array" aca="1" ref="I20" ca="1">IFERROR(ROWS(_xlfn._xlws.FILTER(INDIRECT($A$12&amp;"!A2:E100"),(INDIRECT($A$12&amp;"!A2:A100")=$C20)*(INDIRECT($A$12&amp;"!E2:E100")="UVR Sem Técnico"))), 0)</f>
        <v>0</v>
      </c>
      <c r="J20" s="76"/>
      <c r="K20" s="80">
        <f ca="1">COUNTIF(INDIRECT("Monitoramento!$D$63:$Q$70"), "Enviado")</f>
        <v>37</v>
      </c>
      <c r="L20" s="30">
        <f ca="1">COUNTIF(INDIRECT("Monitoramento!$D$63:$Q$70"), "Atrasado")</f>
        <v>2</v>
      </c>
      <c r="M20" s="32">
        <f ca="1">COUNTIF(INDIRECT("Monitoramento!$D$63:$Q$70"), "Atrasado &gt;= 2")</f>
        <v>6</v>
      </c>
      <c r="N20" s="34">
        <f ca="1">COUNTIF(INDIRECT("Monitoramento!$D$63:$Q$70"), "Duplicado")</f>
        <v>0</v>
      </c>
      <c r="O20" s="36">
        <f ca="1">COUNTIF(INDIRECT("Monitoramento!$D$63:$Q$70"), "Outras Ocorrências")</f>
        <v>1</v>
      </c>
      <c r="P20" s="38">
        <f ca="1">COUNTIF(INDIRECT("Monitoramento!$D$63:$Q$70"), "UVR Sem Técnico")</f>
        <v>3</v>
      </c>
      <c r="Q20" s="77"/>
      <c r="R20" s="90" t="s">
        <v>45</v>
      </c>
      <c r="S20" s="109">
        <f ca="1">VLOOKUP($T$12,$C$23:$I$27,7,FALSE)</f>
        <v>0.66666666666666663</v>
      </c>
      <c r="T20" s="125"/>
      <c r="U20" s="76"/>
    </row>
    <row r="21" spans="1:21" ht="15.75" customHeight="1">
      <c r="A21" s="118"/>
      <c r="B21" s="119"/>
      <c r="C21" s="102" t="s">
        <v>46</v>
      </c>
      <c r="D21" s="122"/>
      <c r="E21" s="122"/>
      <c r="F21" s="122"/>
      <c r="G21" s="122"/>
      <c r="H21" s="122"/>
      <c r="I21" s="122"/>
      <c r="J21" s="76"/>
      <c r="K21" s="102" t="s">
        <v>46</v>
      </c>
      <c r="L21" s="122"/>
      <c r="M21" s="122"/>
      <c r="N21" s="122"/>
      <c r="O21" s="122"/>
      <c r="P21" s="122"/>
      <c r="Q21" s="77"/>
      <c r="R21" s="101" t="s">
        <v>47</v>
      </c>
      <c r="S21" s="123"/>
      <c r="T21" s="124"/>
      <c r="U21" s="76"/>
    </row>
    <row r="22" spans="1:21" ht="15" customHeight="1">
      <c r="A22" s="118"/>
      <c r="B22" s="119"/>
      <c r="C22" s="107" t="s">
        <v>25</v>
      </c>
      <c r="D22" s="122"/>
      <c r="E22" s="107" t="s">
        <v>48</v>
      </c>
      <c r="F22" s="122"/>
      <c r="G22" s="107" t="s">
        <v>49</v>
      </c>
      <c r="H22" s="122"/>
      <c r="I22" s="78" t="s">
        <v>50</v>
      </c>
      <c r="J22" s="76"/>
      <c r="K22" s="107" t="s">
        <v>48</v>
      </c>
      <c r="L22" s="122"/>
      <c r="M22" s="107" t="s">
        <v>49</v>
      </c>
      <c r="N22" s="122"/>
      <c r="O22" s="107" t="s">
        <v>51</v>
      </c>
      <c r="P22" s="122"/>
      <c r="Q22" s="77"/>
      <c r="R22" s="81" t="s">
        <v>34</v>
      </c>
      <c r="S22" s="82">
        <f ca="1">VLOOKUP($T$12,$C$13:$P$18,9,FALSE)</f>
        <v>52</v>
      </c>
      <c r="T22" s="83">
        <f ca="1">S22/SUM($S$22:$S$27)</f>
        <v>0.96296296296296291</v>
      </c>
      <c r="U22" s="76"/>
    </row>
    <row r="23" spans="1:21" ht="15" customHeight="1">
      <c r="A23" s="118"/>
      <c r="B23" s="119"/>
      <c r="C23" s="110" t="s">
        <v>33</v>
      </c>
      <c r="D23" s="110"/>
      <c r="E23" s="111">
        <f t="array" aca="1" ref="E23" ca="1">IFERROR(ROWS(_xlfn._xlws.FILTER(INDIRECT($A$12&amp;"!A2:E100"),(INDIRECT($A$12&amp;"!A2:A100")=$C23)*(INDIRECT($A$12&amp;"!G2:G100")="Sim"))), 0)</f>
        <v>0</v>
      </c>
      <c r="F23" s="122"/>
      <c r="G23" s="112">
        <f t="array" aca="1" ref="G23" ca="1">IFERROR(ROWS(_xlfn._xlws.FILTER(INDIRECT($A$12&amp;"!A2:E100"),(INDIRECT($A$12&amp;"!A2:A100")=$C23)*(INDIRECT($A$12&amp;"!G2:G100")="Não"))), 0)</f>
        <v>8</v>
      </c>
      <c r="H23" s="122"/>
      <c r="I23" s="100">
        <f ca="1">E23/SUM(E23:H23)</f>
        <v>0</v>
      </c>
      <c r="J23" s="76"/>
      <c r="K23" s="111">
        <f ca="1">COUNTIF(INDIRECT("Regionais!D2:P9"), "Sim")</f>
        <v>33</v>
      </c>
      <c r="L23" s="122"/>
      <c r="M23" s="112">
        <f ca="1">COUNTIF(INDIRECT("Regionais!D2:P9"), "Não")</f>
        <v>15</v>
      </c>
      <c r="N23" s="122"/>
      <c r="O23" s="108">
        <f ca="1">IFERROR(K23/SUM(K23:N23), 0)</f>
        <v>0.6875</v>
      </c>
      <c r="P23" s="122"/>
      <c r="Q23" s="77"/>
      <c r="R23" s="44" t="s">
        <v>36</v>
      </c>
      <c r="S23" s="30">
        <f ca="1">VLOOKUP($T$12,$C$13:$P$18,10,FALSE)</f>
        <v>1</v>
      </c>
      <c r="T23" s="84">
        <f ca="1">S23/SUM($S$22:$S$27)</f>
        <v>1.8518518518518517E-2</v>
      </c>
      <c r="U23" s="76"/>
    </row>
    <row r="24" spans="1:21" ht="15" customHeight="1">
      <c r="A24" s="118"/>
      <c r="B24" s="119"/>
      <c r="C24" s="113" t="s">
        <v>35</v>
      </c>
      <c r="D24" s="113"/>
      <c r="E24" s="111">
        <f t="array" aca="1" ref="E24" ca="1">IFERROR(ROWS(_xlfn._xlws.FILTER(INDIRECT($A$12&amp;"!A2:E100"),(INDIRECT($A$12&amp;"!A2:A100")=$C24)*(INDIRECT($A$12&amp;"!G2:G100")="Sim"))), 0)</f>
        <v>0</v>
      </c>
      <c r="F24" s="122"/>
      <c r="G24" s="112">
        <f t="array" aca="1" ref="G24" ca="1">IFERROR(ROWS(_xlfn._xlws.FILTER(INDIRECT($A$12&amp;"!A2:E100"),(INDIRECT($A$12&amp;"!A2:A100")=$C24)*(INDIRECT($A$12&amp;"!G2:G100")="Não"))), 0)</f>
        <v>13</v>
      </c>
      <c r="H24" s="122"/>
      <c r="I24" s="100">
        <f ca="1">E24/SUM(E24:H24)</f>
        <v>0</v>
      </c>
      <c r="J24" s="76"/>
      <c r="K24" s="111">
        <f ca="1">COUNTIF(INDIRECT("Regionais!D12:P24"), "Sim")</f>
        <v>65</v>
      </c>
      <c r="L24" s="122"/>
      <c r="M24" s="112">
        <f ca="1">COUNTIF(INDIRECT("Regionais!D12:P24"), "Não")</f>
        <v>13</v>
      </c>
      <c r="N24" s="122"/>
      <c r="O24" s="108">
        <f ca="1">IFERROR(K24/SUM(K24:N24), 0)</f>
        <v>0.83333333333333337</v>
      </c>
      <c r="P24" s="122"/>
      <c r="Q24" s="77"/>
      <c r="R24" s="44" t="s">
        <v>37</v>
      </c>
      <c r="S24" s="32">
        <f ca="1">VLOOKUP($T$12,$C$13:$P$18,11,FALSE)</f>
        <v>0</v>
      </c>
      <c r="T24" s="85">
        <f ca="1">S24/SUM($S$22:$S$27)</f>
        <v>0</v>
      </c>
      <c r="U24" s="76"/>
    </row>
    <row r="25" spans="1:21" ht="15" customHeight="1">
      <c r="A25" s="118"/>
      <c r="B25" s="119"/>
      <c r="C25" s="114" t="s">
        <v>26</v>
      </c>
      <c r="D25" s="114"/>
      <c r="E25" s="111">
        <f t="array" aca="1" ref="E25" ca="1">IFERROR(ROWS(_xlfn._xlws.FILTER(INDIRECT($A$12&amp;"!A2:E100"),(INDIRECT($A$12&amp;"!A2:A100")=$C25)*(INDIRECT($A$12&amp;"!G2:G100")="Sim"))), 0)</f>
        <v>6</v>
      </c>
      <c r="F25" s="122"/>
      <c r="G25" s="112">
        <f t="array" aca="1" ref="G25" ca="1">IFERROR(ROWS(_xlfn._xlws.FILTER(INDIRECT($A$12&amp;"!A2:E100"),(INDIRECT($A$12&amp;"!A2:A100")=$C25)*(INDIRECT($A$12&amp;"!G2:G100")="Não"))), 0)</f>
        <v>3</v>
      </c>
      <c r="H25" s="122"/>
      <c r="I25" s="100">
        <f ca="1">E25/SUM(E25:H25)</f>
        <v>0.66666666666666663</v>
      </c>
      <c r="J25" s="76"/>
      <c r="K25" s="111">
        <f ca="1">COUNTIF(INDIRECT("Regionais!D27:P35"), "Sim")</f>
        <v>45</v>
      </c>
      <c r="L25" s="122"/>
      <c r="M25" s="112">
        <f ca="1">COUNTIF(INDIRECT("Regionais!D27:P35"), "Não")</f>
        <v>9</v>
      </c>
      <c r="N25" s="122"/>
      <c r="O25" s="108">
        <f ca="1">IFERROR(K25/SUM(K25:N25), 0)</f>
        <v>0.83333333333333337</v>
      </c>
      <c r="P25" s="122"/>
      <c r="Q25" s="77"/>
      <c r="R25" s="44" t="s">
        <v>39</v>
      </c>
      <c r="S25" s="34">
        <f ca="1">VLOOKUP($T$12,$C$13:$P$18,12,FALSE)</f>
        <v>1</v>
      </c>
      <c r="T25" s="86">
        <f ca="1">S25/SUM($S$22:$S$27)</f>
        <v>1.8518518518518517E-2</v>
      </c>
      <c r="U25" s="76"/>
    </row>
    <row r="26" spans="1:21" ht="15" customHeight="1">
      <c r="A26" s="118"/>
      <c r="B26" s="119"/>
      <c r="C26" s="121" t="s">
        <v>38</v>
      </c>
      <c r="D26" s="121"/>
      <c r="E26" s="111">
        <f t="array" aca="1" ref="E26" ca="1">IFERROR(ROWS(_xlfn._xlws.FILTER(INDIRECT($A$12&amp;"!A2:E100"),(INDIRECT($A$12&amp;"!A2:A100")=$C26)*(INDIRECT($A$12&amp;"!G2:G100")="Sim"))), 0)</f>
        <v>1</v>
      </c>
      <c r="F26" s="122"/>
      <c r="G26" s="112">
        <f t="array" aca="1" ref="G26" ca="1">IFERROR(ROWS(_xlfn._xlws.FILTER(INDIRECT($A$12&amp;"!A2:E100"),(INDIRECT($A$12&amp;"!A2:A100")=$C26)*(INDIRECT($A$12&amp;"!G2:G100")="Não"))), 0)</f>
        <v>2</v>
      </c>
      <c r="H26" s="122"/>
      <c r="I26" s="100">
        <f ca="1">E26/SUM(E26:H26)</f>
        <v>0.33333333333333331</v>
      </c>
      <c r="J26" s="76"/>
      <c r="K26" s="111">
        <f ca="1">COUNTIF(INDIRECT("Regionais!D38:P40"), "Sim")</f>
        <v>14</v>
      </c>
      <c r="L26" s="122"/>
      <c r="M26" s="112">
        <f ca="1">COUNTIF(INDIRECT("Regionais!D38:P40"), "Não")</f>
        <v>4</v>
      </c>
      <c r="N26" s="122"/>
      <c r="O26" s="108">
        <f ca="1">IFERROR(K26/SUM(K26:N26), 0)</f>
        <v>0.77777777777777779</v>
      </c>
      <c r="P26" s="122"/>
      <c r="Q26" s="77"/>
      <c r="R26" s="44" t="s">
        <v>41</v>
      </c>
      <c r="S26" s="36">
        <f ca="1">VLOOKUP($T$12,$C$13:$P$18,13,FALSE)</f>
        <v>0</v>
      </c>
      <c r="T26" s="88">
        <f ca="1">S26/SUM($S$22:$S$27)</f>
        <v>0</v>
      </c>
      <c r="U26" s="76"/>
    </row>
    <row r="27" spans="1:21" ht="15" customHeight="1">
      <c r="A27" s="118"/>
      <c r="B27" s="119"/>
      <c r="C27" s="120" t="s">
        <v>40</v>
      </c>
      <c r="D27" s="120"/>
      <c r="E27" s="111">
        <f t="array" aca="1" ref="E27" ca="1">IFERROR(ROWS(_xlfn._xlws.FILTER(INDIRECT($A$12&amp;"!A2:E100"),(INDIRECT($A$12&amp;"!A2:A100")=$C27)*(INDIRECT($A$12&amp;"!G2:G100")="Sim"))), 0)</f>
        <v>7</v>
      </c>
      <c r="F27" s="122"/>
      <c r="G27" s="112">
        <f t="array" aca="1" ref="G27" ca="1">IFERROR(ROWS(_xlfn._xlws.FILTER(INDIRECT($A$12&amp;"!A2:E100"),(INDIRECT($A$12&amp;"!A2:A100")=$C27)*(INDIRECT($A$12&amp;"!G2:G100")="Não"))), 0)</f>
        <v>1</v>
      </c>
      <c r="H27" s="122"/>
      <c r="I27" s="100">
        <f ca="1">E27/SUM(E27:H27)</f>
        <v>0.875</v>
      </c>
      <c r="J27" s="76"/>
      <c r="K27" s="111">
        <f ca="1">COUNTIF(INDIRECT("Regionais!D43:P50"), "Sim")</f>
        <v>45</v>
      </c>
      <c r="L27" s="122"/>
      <c r="M27" s="112">
        <f ca="1">COUNTIF(INDIRECT("Regionais!D43:P50"), "Não")</f>
        <v>3</v>
      </c>
      <c r="N27" s="122"/>
      <c r="O27" s="108">
        <f ca="1">IFERROR(K27/SUM(K27:N27), 0)</f>
        <v>0.9375</v>
      </c>
      <c r="P27" s="122"/>
      <c r="Q27" s="77"/>
      <c r="R27" s="44" t="s">
        <v>43</v>
      </c>
      <c r="S27" s="87">
        <f ca="1">VLOOKUP($T$12,$C$13:$P$18,14,FALSE)</f>
        <v>0</v>
      </c>
      <c r="T27" s="89">
        <f ca="1">S27/SUM($S$22:$S$27)</f>
        <v>0</v>
      </c>
      <c r="U27" s="76"/>
    </row>
    <row r="28" spans="1:21" ht="15" customHeight="1">
      <c r="A28" s="118"/>
      <c r="B28" s="119"/>
      <c r="C28" s="116" t="s">
        <v>42</v>
      </c>
      <c r="D28" s="116"/>
      <c r="E28" s="111">
        <f t="array" aca="1" ref="E28" ca="1">IFERROR(ROWS(_xlfn._xlws.FILTER(INDIRECT($A$12&amp;"!A2:E100"),(INDIRECT($A$12&amp;"!A2:A100")=$C28)*(INDIRECT($A$12&amp;"!G2:G100")="Sim"))), 0)</f>
        <v>0</v>
      </c>
      <c r="F28" s="122"/>
      <c r="G28" s="112">
        <f t="array" aca="1" ref="G28" ca="1">IFERROR(ROWS(_xlfn._xlws.FILTER(INDIRECT($A$12&amp;"!A2:E100"),(INDIRECT($A$12&amp;"!A2:A100")=$C28)*(INDIRECT($A$12&amp;"!G2:G100")="Não"))), 0)</f>
        <v>8</v>
      </c>
      <c r="H28" s="122"/>
      <c r="I28" s="100">
        <f t="shared" ref="I28:I29" ca="1" si="0">E28/SUM(E28:H28)</f>
        <v>0</v>
      </c>
      <c r="J28" s="76"/>
      <c r="K28" s="111">
        <f ca="1">COUNTIF(INDIRECT("Regionais!D53:P60"), "Sim")</f>
        <v>37</v>
      </c>
      <c r="L28" s="122"/>
      <c r="M28" s="112">
        <f ca="1">COUNTIF(INDIRECT("Regionais!D53:P60"), "Não")</f>
        <v>11</v>
      </c>
      <c r="N28" s="122"/>
      <c r="O28" s="108">
        <f t="shared" ref="O28:O29" ca="1" si="1">IFERROR(K28/SUM(K28:N28), 0)</f>
        <v>0.77083333333333337</v>
      </c>
      <c r="P28" s="122"/>
      <c r="Q28" s="77"/>
      <c r="R28" s="93" t="s">
        <v>45</v>
      </c>
      <c r="S28" s="115">
        <f ca="1">VLOOKUP($T$12,$C$20:$P$25,13,FALSE)</f>
        <v>0.83333333333333337</v>
      </c>
      <c r="T28" s="124"/>
      <c r="U28" s="76"/>
    </row>
    <row r="29" spans="1:21">
      <c r="A29" s="118"/>
      <c r="B29" s="119"/>
      <c r="C29" s="117" t="s">
        <v>44</v>
      </c>
      <c r="D29" s="117"/>
      <c r="E29" s="111">
        <f t="array" aca="1" ref="E29" ca="1">IFERROR(ROWS(_xlfn._xlws.FILTER(INDIRECT($A$12&amp;"!A2:E100"),(INDIRECT($A$12&amp;"!A2:A100")=$C29)*(INDIRECT($A$12&amp;"!G2:G100")="Sim"))), 0)</f>
        <v>6</v>
      </c>
      <c r="F29" s="122"/>
      <c r="G29" s="112">
        <f t="array" aca="1" ref="G29" ca="1">IFERROR(ROWS(_xlfn._xlws.FILTER(INDIRECT($A$12&amp;"!A2:E100"),(INDIRECT($A$12&amp;"!A2:A100")=$C29)*(INDIRECT($A$12&amp;"!G2:G100")="Não"))), 0)</f>
        <v>2</v>
      </c>
      <c r="H29" s="122"/>
      <c r="I29" s="100">
        <f t="shared" ca="1" si="0"/>
        <v>0.75</v>
      </c>
      <c r="J29" s="76"/>
      <c r="K29" s="111">
        <f ca="1">COUNTIF(INDIRECT("Regionais!D63:P70"), "Sim")</f>
        <v>28</v>
      </c>
      <c r="L29" s="122"/>
      <c r="M29" s="112">
        <f ca="1">COUNTIF(INDIRECT("Regionais!D63:P70"), "Não")</f>
        <v>21</v>
      </c>
      <c r="N29" s="122"/>
      <c r="O29" s="108">
        <f t="shared" ca="1" si="1"/>
        <v>0.5714285714285714</v>
      </c>
      <c r="P29" s="122"/>
      <c r="Q29" s="76"/>
      <c r="R29" s="76"/>
      <c r="S29" s="76"/>
      <c r="T29" s="76"/>
      <c r="U29" s="76"/>
    </row>
    <row r="30" spans="1:21">
      <c r="A30" s="76"/>
      <c r="B30" s="76"/>
      <c r="C30" s="76"/>
      <c r="D30" s="76"/>
      <c r="E30" s="76"/>
      <c r="F30" s="76"/>
      <c r="G30" s="76"/>
      <c r="H30" s="76"/>
      <c r="I30" s="76"/>
      <c r="J30" s="76"/>
      <c r="K30" s="76"/>
      <c r="L30" s="76"/>
      <c r="M30" s="76"/>
      <c r="N30" s="76"/>
      <c r="O30" s="76"/>
      <c r="P30" s="76"/>
      <c r="Q30" s="76"/>
      <c r="R30" s="76"/>
      <c r="S30" s="76"/>
      <c r="T30" s="76"/>
      <c r="U30" s="76"/>
    </row>
  </sheetData>
  <mergeCells count="62">
    <mergeCell ref="K28:L28"/>
    <mergeCell ref="M28:N28"/>
    <mergeCell ref="O28:P28"/>
    <mergeCell ref="K29:L29"/>
    <mergeCell ref="M29:N29"/>
    <mergeCell ref="O29:P29"/>
    <mergeCell ref="S28:T28"/>
    <mergeCell ref="C28:D28"/>
    <mergeCell ref="C29:D29"/>
    <mergeCell ref="A12:B29"/>
    <mergeCell ref="E28:F28"/>
    <mergeCell ref="G28:H28"/>
    <mergeCell ref="E29:F29"/>
    <mergeCell ref="G29:H29"/>
    <mergeCell ref="C27:D27"/>
    <mergeCell ref="E27:F27"/>
    <mergeCell ref="G27:H27"/>
    <mergeCell ref="K27:L27"/>
    <mergeCell ref="M27:N27"/>
    <mergeCell ref="O27:P27"/>
    <mergeCell ref="C26:D26"/>
    <mergeCell ref="E26:F26"/>
    <mergeCell ref="G26:H26"/>
    <mergeCell ref="K26:L26"/>
    <mergeCell ref="M26:N26"/>
    <mergeCell ref="O26:P26"/>
    <mergeCell ref="C25:D25"/>
    <mergeCell ref="E25:F25"/>
    <mergeCell ref="G25:H25"/>
    <mergeCell ref="K25:L25"/>
    <mergeCell ref="M25:N25"/>
    <mergeCell ref="O25:P25"/>
    <mergeCell ref="C24:D24"/>
    <mergeCell ref="E24:F24"/>
    <mergeCell ref="G24:H24"/>
    <mergeCell ref="K24:L24"/>
    <mergeCell ref="M24:N24"/>
    <mergeCell ref="O24:P24"/>
    <mergeCell ref="S20:T20"/>
    <mergeCell ref="C23:D23"/>
    <mergeCell ref="E23:F23"/>
    <mergeCell ref="G23:H23"/>
    <mergeCell ref="K23:L23"/>
    <mergeCell ref="M23:N23"/>
    <mergeCell ref="O23:P23"/>
    <mergeCell ref="R21:T21"/>
    <mergeCell ref="K21:P21"/>
    <mergeCell ref="C22:D22"/>
    <mergeCell ref="E22:F22"/>
    <mergeCell ref="G22:H22"/>
    <mergeCell ref="K22:L22"/>
    <mergeCell ref="M22:N22"/>
    <mergeCell ref="O22:P22"/>
    <mergeCell ref="R13:T13"/>
    <mergeCell ref="C21:I21"/>
    <mergeCell ref="A11:B11"/>
    <mergeCell ref="C11:I11"/>
    <mergeCell ref="K11:P11"/>
    <mergeCell ref="R11:T11"/>
    <mergeCell ref="C12:I12"/>
    <mergeCell ref="K12:P12"/>
    <mergeCell ref="R12:S12"/>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S20 S28 I23:I29 O23:O29">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FAE2FB64-0392-42C7-9834-10FB2B51BD3A}">
      <formula1>"11.24,12.24,01.25,02.25,03.25,04.25,05.25,06.25,07.25,08.25,09.25,10.25,11.25,12.25"</formula1>
    </dataValidation>
    <dataValidation type="list" allowBlank="1" showInputMessage="1" showErrorMessage="1" sqref="T12" xr:uid="{DB5E628F-17E5-4AF6-9A11-43910351E7BE}">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topLeftCell="A48" workbookViewId="0">
      <selection activeCell="A63" sqref="A63"/>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41" t="s">
        <v>25</v>
      </c>
      <c r="B1" s="10" t="s">
        <v>52</v>
      </c>
      <c r="C1" s="10" t="s">
        <v>53</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33</v>
      </c>
      <c r="B2" s="44" t="s">
        <v>54</v>
      </c>
      <c r="C2" s="44" t="s">
        <v>55</v>
      </c>
      <c r="D2" s="45"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45"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45"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45"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45"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45"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45" t="str">
        <f t="array" aca="1" ref="J2" ca="1">IF(
    VLOOKUP(
        $A2,
        _xlfn._xlws.FILTER(
            INDIRECT("'"&amp;J$1&amp;"'!A2:E1000"), (INDIRECT("'"&amp;J$1&amp;"'!B2:B1000")=$B2) * (INDIRECT("'"&amp;J$1&amp;"'!C2:C1000")=$C2)
        ),
        5,
        FALSE
    )=0,
    "",
    VLOOKUP(
        $A2,
        _xlfn._xlws.FILTER(
            INDIRECT("'"&amp;J$1&amp;"'!A2:E1000"), (INDIRECT("'"&amp;J$1&amp;"'!B2:B1000")=$B2) * (INDIRECT("'"&amp;J$1&amp;"'!C2:C1000")=$C2)
        ),
        5,
        FALSE
    )
)</f>
        <v/>
      </c>
      <c r="K2" s="45" t="str">
        <f t="array" aca="1" ref="K2" ca="1">IF(
    VLOOKUP(
        $A2,
        _xlfn._xlws.FILTER(
            INDIRECT("'"&amp;K$1&amp;"'!A2:E1000"), (INDIRECT("'"&amp;K$1&amp;"'!B2:B1000")=$B2) * (INDIRECT("'"&amp;K$1&amp;"'!C2:C1000")=$C2)
        ),
        5,
        FALSE
    )=0,
    "",
    VLOOKUP(
        $A2,
        _xlfn._xlws.FILTER(
            INDIRECT("'"&amp;K$1&amp;"'!A2:E1000"), (INDIRECT("'"&amp;K$1&amp;"'!B2:B1000")=$B2) * (INDIRECT("'"&amp;K$1&amp;"'!C2:C1000")=$C2)
        ),
        5,
        FALSE
    )
)</f>
        <v/>
      </c>
      <c r="L2" s="45" t="str">
        <f t="array" aca="1" ref="L2" ca="1">IF(
    VLOOKUP(
        $A2,
        _xlfn._xlws.FILTER(
            INDIRECT("'"&amp;L$1&amp;"'!A2:E1000"), (INDIRECT("'"&amp;L$1&amp;"'!B2:B1000")=$B2) * (INDIRECT("'"&amp;L$1&amp;"'!C2:C1000")=$C2)
        ),
        5,
        FALSE
    )=0,
    "",
    VLOOKUP(
        $A2,
        _xlfn._xlws.FILTER(
            INDIRECT("'"&amp;L$1&amp;"'!A2:E1000"), (INDIRECT("'"&amp;L$1&amp;"'!B2:B1000")=$B2) * (INDIRECT("'"&amp;L$1&amp;"'!C2:C1000")=$C2)
        ),
        5,
        FALSE
    )
)</f>
        <v/>
      </c>
      <c r="M2" s="45" t="str">
        <f t="array" aca="1" ref="M2" ca="1">IF(
    VLOOKUP(
        $A2,
        _xlfn._xlws.FILTER(
            INDIRECT("'"&amp;M$1&amp;"'!A2:E1000"), (INDIRECT("'"&amp;M$1&amp;"'!B2:B1000")=$B2) * (INDIRECT("'"&amp;M$1&amp;"'!C2:C1000")=$C2)
        ),
        5,
        FALSE
    )=0,
    "",
    VLOOKUP(
        $A2,
        _xlfn._xlws.FILTER(
            INDIRECT("'"&amp;M$1&amp;"'!A2:E1000"), (INDIRECT("'"&amp;M$1&amp;"'!B2:B1000")=$B2) * (INDIRECT("'"&amp;M$1&amp;"'!C2:C1000")=$C2)
        ),
        5,
        FALSE
    )
)</f>
        <v/>
      </c>
      <c r="N2" s="45" t="str">
        <f t="array" aca="1" ref="N2" ca="1">IF(
    VLOOKUP(
        $A2,
        _xlfn._xlws.FILTER(
            INDIRECT("'"&amp;N$1&amp;"'!A2:E1000"), (INDIRECT("'"&amp;N$1&amp;"'!B2:B1000")=$B2) * (INDIRECT("'"&amp;N$1&amp;"'!C2:C1000")=$C2)
        ),
        5,
        FALSE
    )=0,
    "",
    VLOOKUP(
        $A2,
        _xlfn._xlws.FILTER(
            INDIRECT("'"&amp;N$1&amp;"'!A2:E1000"), (INDIRECT("'"&amp;N$1&amp;"'!B2:B1000")=$B2) * (INDIRECT("'"&amp;N$1&amp;"'!C2:C1000")=$C2)
        ),
        5,
        FALSE
    )
)</f>
        <v/>
      </c>
      <c r="O2" s="45" t="str">
        <f t="array" aca="1" ref="O2" ca="1">IF(
    VLOOKUP(
        $A2,
        _xlfn._xlws.FILTER(
            INDIRECT("'"&amp;O$1&amp;"'!A2:E1000"), (INDIRECT("'"&amp;O$1&amp;"'!B2:B1000")=$B2) * (INDIRECT("'"&amp;O$1&amp;"'!C2:C1000")=$C2)
        ),
        5,
        FALSE
    )=0,
    "",
    VLOOKUP(
        $A2,
        _xlfn._xlws.FILTER(
            INDIRECT("'"&amp;O$1&amp;"'!A2:E1000"), (INDIRECT("'"&amp;O$1&amp;"'!B2:B1000")=$B2) * (INDIRECT("'"&amp;O$1&amp;"'!C2:C1000")=$C2)
        ),
        5,
        FALSE
    )
)</f>
        <v/>
      </c>
      <c r="P2" s="45" t="str">
        <f t="array" aca="1" ref="P2" ca="1">IF(
    VLOOKUP(
        $A2,
        _xlfn._xlws.FILTER(
            INDIRECT("'"&amp;P$1&amp;"'!A2:E1000"), (INDIRECT("'"&amp;P$1&amp;"'!B2:B1000")=$B2) * (INDIRECT("'"&amp;P$1&amp;"'!C2:C1000")=$C2)
        ),
        5,
        FALSE
    )=0,
    "",
    VLOOKUP(
        $A2,
        _xlfn._xlws.FILTER(
            INDIRECT("'"&amp;P$1&amp;"'!A2:E1000"), (INDIRECT("'"&amp;P$1&amp;"'!B2:B1000")=$B2) * (INDIRECT("'"&amp;P$1&amp;"'!C2:C1000")=$C2)
        ),
        5,
        FALSE
    )
)</f>
        <v/>
      </c>
      <c r="R2" s="46"/>
      <c r="S2" s="43" t="s">
        <v>56</v>
      </c>
      <c r="T2" s="47" t="s">
        <v>33</v>
      </c>
      <c r="U2" s="48"/>
    </row>
    <row r="3" spans="1:21">
      <c r="A3" s="43" t="s">
        <v>33</v>
      </c>
      <c r="B3" s="44" t="s">
        <v>57</v>
      </c>
      <c r="C3" s="44" t="s">
        <v>55</v>
      </c>
      <c r="D3" s="4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45"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45"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45"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45"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45"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45" t="str">
        <f t="array" aca="1" ref="J3" ca="1">IF(
    VLOOKUP(
        $A3,
        _xlfn._xlws.FILTER(
            INDIRECT("'"&amp;J$1&amp;"'!A2:E1000"), (INDIRECT("'"&amp;J$1&amp;"'!B2:B1000")=$B3) * (INDIRECT("'"&amp;J$1&amp;"'!C2:C1000")=$C3)
        ),
        5,
        FALSE
    )=0,
    "",
    VLOOKUP(
        $A3,
        _xlfn._xlws.FILTER(
            INDIRECT("'"&amp;J$1&amp;"'!A2:E1000"), (INDIRECT("'"&amp;J$1&amp;"'!B2:B1000")=$B3) * (INDIRECT("'"&amp;J$1&amp;"'!C2:C1000")=$C3)
        ),
        5,
        FALSE
    )
)</f>
        <v/>
      </c>
      <c r="K3" s="45" t="str">
        <f t="array" aca="1" ref="K3" ca="1">IF(
    VLOOKUP(
        $A3,
        _xlfn._xlws.FILTER(
            INDIRECT("'"&amp;K$1&amp;"'!A2:E1000"), (INDIRECT("'"&amp;K$1&amp;"'!B2:B1000")=$B3) * (INDIRECT("'"&amp;K$1&amp;"'!C2:C1000")=$C3)
        ),
        5,
        FALSE
    )=0,
    "",
    VLOOKUP(
        $A3,
        _xlfn._xlws.FILTER(
            INDIRECT("'"&amp;K$1&amp;"'!A2:E1000"), (INDIRECT("'"&amp;K$1&amp;"'!B2:B1000")=$B3) * (INDIRECT("'"&amp;K$1&amp;"'!C2:C1000")=$C3)
        ),
        5,
        FALSE
    )
)</f>
        <v/>
      </c>
      <c r="L3" s="45" t="str">
        <f t="array" aca="1" ref="L3" ca="1">IF(
    VLOOKUP(
        $A3,
        _xlfn._xlws.FILTER(
            INDIRECT("'"&amp;L$1&amp;"'!A2:E1000"), (INDIRECT("'"&amp;L$1&amp;"'!B2:B1000")=$B3) * (INDIRECT("'"&amp;L$1&amp;"'!C2:C1000")=$C3)
        ),
        5,
        FALSE
    )=0,
    "",
    VLOOKUP(
        $A3,
        _xlfn._xlws.FILTER(
            INDIRECT("'"&amp;L$1&amp;"'!A2:E1000"), (INDIRECT("'"&amp;L$1&amp;"'!B2:B1000")=$B3) * (INDIRECT("'"&amp;L$1&amp;"'!C2:C1000")=$C3)
        ),
        5,
        FALSE
    )
)</f>
        <v/>
      </c>
      <c r="M3" s="45" t="str">
        <f t="array" aca="1" ref="M3" ca="1">IF(
    VLOOKUP(
        $A3,
        _xlfn._xlws.FILTER(
            INDIRECT("'"&amp;M$1&amp;"'!A2:E1000"), (INDIRECT("'"&amp;M$1&amp;"'!B2:B1000")=$B3) * (INDIRECT("'"&amp;M$1&amp;"'!C2:C1000")=$C3)
        ),
        5,
        FALSE
    )=0,
    "",
    VLOOKUP(
        $A3,
        _xlfn._xlws.FILTER(
            INDIRECT("'"&amp;M$1&amp;"'!A2:E1000"), (INDIRECT("'"&amp;M$1&amp;"'!B2:B1000")=$B3) * (INDIRECT("'"&amp;M$1&amp;"'!C2:C1000")=$C3)
        ),
        5,
        FALSE
    )
)</f>
        <v/>
      </c>
      <c r="N3" s="45" t="str">
        <f t="array" aca="1" ref="N3" ca="1">IF(
    VLOOKUP(
        $A3,
        _xlfn._xlws.FILTER(
            INDIRECT("'"&amp;N$1&amp;"'!A2:E1000"), (INDIRECT("'"&amp;N$1&amp;"'!B2:B1000")=$B3) * (INDIRECT("'"&amp;N$1&amp;"'!C2:C1000")=$C3)
        ),
        5,
        FALSE
    )=0,
    "",
    VLOOKUP(
        $A3,
        _xlfn._xlws.FILTER(
            INDIRECT("'"&amp;N$1&amp;"'!A2:E1000"), (INDIRECT("'"&amp;N$1&amp;"'!B2:B1000")=$B3) * (INDIRECT("'"&amp;N$1&amp;"'!C2:C1000")=$C3)
        ),
        5,
        FALSE
    )
)</f>
        <v/>
      </c>
      <c r="O3" s="45" t="str">
        <f t="array" aca="1" ref="O3" ca="1">IF(
    VLOOKUP(
        $A3,
        _xlfn._xlws.FILTER(
            INDIRECT("'"&amp;O$1&amp;"'!A2:E1000"), (INDIRECT("'"&amp;O$1&amp;"'!B2:B1000")=$B3) * (INDIRECT("'"&amp;O$1&amp;"'!C2:C1000")=$C3)
        ),
        5,
        FALSE
    )=0,
    "",
    VLOOKUP(
        $A3,
        _xlfn._xlws.FILTER(
            INDIRECT("'"&amp;O$1&amp;"'!A2:E1000"), (INDIRECT("'"&amp;O$1&amp;"'!B2:B1000")=$B3) * (INDIRECT("'"&amp;O$1&amp;"'!C2:C1000")=$C3)
        ),
        5,
        FALSE
    )
)</f>
        <v/>
      </c>
      <c r="P3" s="45" t="str">
        <f t="array" aca="1" ref="P3" ca="1">IF(
    VLOOKUP(
        $A3,
        _xlfn._xlws.FILTER(
            INDIRECT("'"&amp;P$1&amp;"'!A2:E1000"), (INDIRECT("'"&amp;P$1&amp;"'!B2:B1000")=$B3) * (INDIRECT("'"&amp;P$1&amp;"'!C2:C1000")=$C3)
        ),
        5,
        FALSE
    )=0,
    "",
    VLOOKUP(
        $A3,
        _xlfn._xlws.FILTER(
            INDIRECT("'"&amp;P$1&amp;"'!A2:E1000"), (INDIRECT("'"&amp;P$1&amp;"'!B2:B1000")=$B3) * (INDIRECT("'"&amp;P$1&amp;"'!C2:C1000")=$C3)
        ),
        5,
        FALSE
    )
)</f>
        <v/>
      </c>
      <c r="R3" s="49"/>
      <c r="S3" s="50" t="s">
        <v>35</v>
      </c>
      <c r="T3" s="51" t="s">
        <v>35</v>
      </c>
      <c r="U3" s="49"/>
    </row>
    <row r="4" spans="1:21">
      <c r="A4" s="43" t="s">
        <v>33</v>
      </c>
      <c r="B4" s="44" t="s">
        <v>58</v>
      </c>
      <c r="C4" s="44" t="s">
        <v>55</v>
      </c>
      <c r="D4" s="45"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4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45"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4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4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4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45" t="str">
        <f t="array" aca="1" ref="J4" ca="1">IF(
    VLOOKUP(
        $A4,
        _xlfn._xlws.FILTER(
            INDIRECT("'"&amp;J$1&amp;"'!A2:E1000"), (INDIRECT("'"&amp;J$1&amp;"'!B2:B1000")=$B4) * (INDIRECT("'"&amp;J$1&amp;"'!C2:C1000")=$C4)
        ),
        5,
        FALSE
    )=0,
    "",
    VLOOKUP(
        $A4,
        _xlfn._xlws.FILTER(
            INDIRECT("'"&amp;J$1&amp;"'!A2:E1000"), (INDIRECT("'"&amp;J$1&amp;"'!B2:B1000")=$B4) * (INDIRECT("'"&amp;J$1&amp;"'!C2:C1000")=$C4)
        ),
        5,
        FALSE
    )
)</f>
        <v/>
      </c>
      <c r="K4" s="45" t="str">
        <f t="array" aca="1" ref="K4" ca="1">IF(
    VLOOKUP(
        $A4,
        _xlfn._xlws.FILTER(
            INDIRECT("'"&amp;K$1&amp;"'!A2:E1000"), (INDIRECT("'"&amp;K$1&amp;"'!B2:B1000")=$B4) * (INDIRECT("'"&amp;K$1&amp;"'!C2:C1000")=$C4)
        ),
        5,
        FALSE
    )=0,
    "",
    VLOOKUP(
        $A4,
        _xlfn._xlws.FILTER(
            INDIRECT("'"&amp;K$1&amp;"'!A2:E1000"), (INDIRECT("'"&amp;K$1&amp;"'!B2:B1000")=$B4) * (INDIRECT("'"&amp;K$1&amp;"'!C2:C1000")=$C4)
        ),
        5,
        FALSE
    )
)</f>
        <v/>
      </c>
      <c r="L4" s="45" t="str">
        <f t="array" aca="1" ref="L4" ca="1">IF(
    VLOOKUP(
        $A4,
        _xlfn._xlws.FILTER(
            INDIRECT("'"&amp;L$1&amp;"'!A2:E1000"), (INDIRECT("'"&amp;L$1&amp;"'!B2:B1000")=$B4) * (INDIRECT("'"&amp;L$1&amp;"'!C2:C1000")=$C4)
        ),
        5,
        FALSE
    )=0,
    "",
    VLOOKUP(
        $A4,
        _xlfn._xlws.FILTER(
            INDIRECT("'"&amp;L$1&amp;"'!A2:E1000"), (INDIRECT("'"&amp;L$1&amp;"'!B2:B1000")=$B4) * (INDIRECT("'"&amp;L$1&amp;"'!C2:C1000")=$C4)
        ),
        5,
        FALSE
    )
)</f>
        <v/>
      </c>
      <c r="M4" s="45" t="str">
        <f t="array" aca="1" ref="M4" ca="1">IF(
    VLOOKUP(
        $A4,
        _xlfn._xlws.FILTER(
            INDIRECT("'"&amp;M$1&amp;"'!A2:E1000"), (INDIRECT("'"&amp;M$1&amp;"'!B2:B1000")=$B4) * (INDIRECT("'"&amp;M$1&amp;"'!C2:C1000")=$C4)
        ),
        5,
        FALSE
    )=0,
    "",
    VLOOKUP(
        $A4,
        _xlfn._xlws.FILTER(
            INDIRECT("'"&amp;M$1&amp;"'!A2:E1000"), (INDIRECT("'"&amp;M$1&amp;"'!B2:B1000")=$B4) * (INDIRECT("'"&amp;M$1&amp;"'!C2:C1000")=$C4)
        ),
        5,
        FALSE
    )
)</f>
        <v/>
      </c>
      <c r="N4" s="45" t="str">
        <f t="array" aca="1" ref="N4" ca="1">IF(
    VLOOKUP(
        $A4,
        _xlfn._xlws.FILTER(
            INDIRECT("'"&amp;N$1&amp;"'!A2:E1000"), (INDIRECT("'"&amp;N$1&amp;"'!B2:B1000")=$B4) * (INDIRECT("'"&amp;N$1&amp;"'!C2:C1000")=$C4)
        ),
        5,
        FALSE
    )=0,
    "",
    VLOOKUP(
        $A4,
        _xlfn._xlws.FILTER(
            INDIRECT("'"&amp;N$1&amp;"'!A2:E1000"), (INDIRECT("'"&amp;N$1&amp;"'!B2:B1000")=$B4) * (INDIRECT("'"&amp;N$1&amp;"'!C2:C1000")=$C4)
        ),
        5,
        FALSE
    )
)</f>
        <v/>
      </c>
      <c r="O4" s="45" t="str">
        <f t="array" aca="1" ref="O4" ca="1">IF(
    VLOOKUP(
        $A4,
        _xlfn._xlws.FILTER(
            INDIRECT("'"&amp;O$1&amp;"'!A2:E1000"), (INDIRECT("'"&amp;O$1&amp;"'!B2:B1000")=$B4) * (INDIRECT("'"&amp;O$1&amp;"'!C2:C1000")=$C4)
        ),
        5,
        FALSE
    )=0,
    "",
    VLOOKUP(
        $A4,
        _xlfn._xlws.FILTER(
            INDIRECT("'"&amp;O$1&amp;"'!A2:E1000"), (INDIRECT("'"&amp;O$1&amp;"'!B2:B1000")=$B4) * (INDIRECT("'"&amp;O$1&amp;"'!C2:C1000")=$C4)
        ),
        5,
        FALSE
    )
)</f>
        <v/>
      </c>
      <c r="P4" s="45" t="str">
        <f t="array" aca="1" ref="P4" ca="1">IF(
    VLOOKUP(
        $A4,
        _xlfn._xlws.FILTER(
            INDIRECT("'"&amp;P$1&amp;"'!A2:E1000"), (INDIRECT("'"&amp;P$1&amp;"'!B2:B1000")=$B4) * (INDIRECT("'"&amp;P$1&amp;"'!C2:C1000")=$C4)
        ),
        5,
        FALSE
    )=0,
    "",
    VLOOKUP(
        $A4,
        _xlfn._xlws.FILTER(
            INDIRECT("'"&amp;P$1&amp;"'!A2:E1000"), (INDIRECT("'"&amp;P$1&amp;"'!B2:B1000")=$B4) * (INDIRECT("'"&amp;P$1&amp;"'!C2:C1000")=$C4)
        ),
        5,
        FALSE
    )
)</f>
        <v/>
      </c>
      <c r="R4" s="52"/>
      <c r="S4" s="53" t="s">
        <v>26</v>
      </c>
      <c r="T4" s="54" t="s">
        <v>26</v>
      </c>
      <c r="U4" s="55"/>
    </row>
    <row r="5" spans="1:21">
      <c r="A5" s="43" t="s">
        <v>33</v>
      </c>
      <c r="B5" s="44" t="s">
        <v>59</v>
      </c>
      <c r="C5" s="44" t="s">
        <v>55</v>
      </c>
      <c r="D5" s="4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45"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4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4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4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45"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45" t="str">
        <f t="array" aca="1" ref="J5" ca="1">IF(
    VLOOKUP(
        $A5,
        _xlfn._xlws.FILTER(
            INDIRECT("'"&amp;J$1&amp;"'!A2:E1000"), (INDIRECT("'"&amp;J$1&amp;"'!B2:B1000")=$B5) * (INDIRECT("'"&amp;J$1&amp;"'!C2:C1000")=$C5)
        ),
        5,
        FALSE
    )=0,
    "",
    VLOOKUP(
        $A5,
        _xlfn._xlws.FILTER(
            INDIRECT("'"&amp;J$1&amp;"'!A2:E1000"), (INDIRECT("'"&amp;J$1&amp;"'!B2:B1000")=$B5) * (INDIRECT("'"&amp;J$1&amp;"'!C2:C1000")=$C5)
        ),
        5,
        FALSE
    )
)</f>
        <v/>
      </c>
      <c r="K5" s="45" t="str">
        <f t="array" aca="1" ref="K5" ca="1">IF(
    VLOOKUP(
        $A5,
        _xlfn._xlws.FILTER(
            INDIRECT("'"&amp;K$1&amp;"'!A2:E1000"), (INDIRECT("'"&amp;K$1&amp;"'!B2:B1000")=$B5) * (INDIRECT("'"&amp;K$1&amp;"'!C2:C1000")=$C5)
        ),
        5,
        FALSE
    )=0,
    "",
    VLOOKUP(
        $A5,
        _xlfn._xlws.FILTER(
            INDIRECT("'"&amp;K$1&amp;"'!A2:E1000"), (INDIRECT("'"&amp;K$1&amp;"'!B2:B1000")=$B5) * (INDIRECT("'"&amp;K$1&amp;"'!C2:C1000")=$C5)
        ),
        5,
        FALSE
    )
)</f>
        <v/>
      </c>
      <c r="L5" s="45" t="str">
        <f t="array" aca="1" ref="L5" ca="1">IF(
    VLOOKUP(
        $A5,
        _xlfn._xlws.FILTER(
            INDIRECT("'"&amp;L$1&amp;"'!A2:E1000"), (INDIRECT("'"&amp;L$1&amp;"'!B2:B1000")=$B5) * (INDIRECT("'"&amp;L$1&amp;"'!C2:C1000")=$C5)
        ),
        5,
        FALSE
    )=0,
    "",
    VLOOKUP(
        $A5,
        _xlfn._xlws.FILTER(
            INDIRECT("'"&amp;L$1&amp;"'!A2:E1000"), (INDIRECT("'"&amp;L$1&amp;"'!B2:B1000")=$B5) * (INDIRECT("'"&amp;L$1&amp;"'!C2:C1000")=$C5)
        ),
        5,
        FALSE
    )
)</f>
        <v/>
      </c>
      <c r="M5" s="45" t="str">
        <f t="array" aca="1" ref="M5" ca="1">IF(
    VLOOKUP(
        $A5,
        _xlfn._xlws.FILTER(
            INDIRECT("'"&amp;M$1&amp;"'!A2:E1000"), (INDIRECT("'"&amp;M$1&amp;"'!B2:B1000")=$B5) * (INDIRECT("'"&amp;M$1&amp;"'!C2:C1000")=$C5)
        ),
        5,
        FALSE
    )=0,
    "",
    VLOOKUP(
        $A5,
        _xlfn._xlws.FILTER(
            INDIRECT("'"&amp;M$1&amp;"'!A2:E1000"), (INDIRECT("'"&amp;M$1&amp;"'!B2:B1000")=$B5) * (INDIRECT("'"&amp;M$1&amp;"'!C2:C1000")=$C5)
        ),
        5,
        FALSE
    )
)</f>
        <v/>
      </c>
      <c r="N5" s="45" t="str">
        <f t="array" aca="1" ref="N5" ca="1">IF(
    VLOOKUP(
        $A5,
        _xlfn._xlws.FILTER(
            INDIRECT("'"&amp;N$1&amp;"'!A2:E1000"), (INDIRECT("'"&amp;N$1&amp;"'!B2:B1000")=$B5) * (INDIRECT("'"&amp;N$1&amp;"'!C2:C1000")=$C5)
        ),
        5,
        FALSE
    )=0,
    "",
    VLOOKUP(
        $A5,
        _xlfn._xlws.FILTER(
            INDIRECT("'"&amp;N$1&amp;"'!A2:E1000"), (INDIRECT("'"&amp;N$1&amp;"'!B2:B1000")=$B5) * (INDIRECT("'"&amp;N$1&amp;"'!C2:C1000")=$C5)
        ),
        5,
        FALSE
    )
)</f>
        <v/>
      </c>
      <c r="O5" s="45" t="str">
        <f t="array" aca="1" ref="O5" ca="1">IF(
    VLOOKUP(
        $A5,
        _xlfn._xlws.FILTER(
            INDIRECT("'"&amp;O$1&amp;"'!A2:E1000"), (INDIRECT("'"&amp;O$1&amp;"'!B2:B1000")=$B5) * (INDIRECT("'"&amp;O$1&amp;"'!C2:C1000")=$C5)
        ),
        5,
        FALSE
    )=0,
    "",
    VLOOKUP(
        $A5,
        _xlfn._xlws.FILTER(
            INDIRECT("'"&amp;O$1&amp;"'!A2:E1000"), (INDIRECT("'"&amp;O$1&amp;"'!B2:B1000")=$B5) * (INDIRECT("'"&amp;O$1&amp;"'!C2:C1000")=$C5)
        ),
        5,
        FALSE
    )
)</f>
        <v/>
      </c>
      <c r="P5" s="45" t="str">
        <f t="array" aca="1" ref="P5" ca="1">IF(
    VLOOKUP(
        $A5,
        _xlfn._xlws.FILTER(
            INDIRECT("'"&amp;P$1&amp;"'!A2:E1000"), (INDIRECT("'"&amp;P$1&amp;"'!B2:B1000")=$B5) * (INDIRECT("'"&amp;P$1&amp;"'!C2:C1000")=$C5)
        ),
        5,
        FALSE
    )=0,
    "",
    VLOOKUP(
        $A5,
        _xlfn._xlws.FILTER(
            INDIRECT("'"&amp;P$1&amp;"'!A2:E1000"), (INDIRECT("'"&amp;P$1&amp;"'!B2:B1000")=$B5) * (INDIRECT("'"&amp;P$1&amp;"'!C2:C1000")=$C5)
        ),
        5,
        FALSE
    )
)</f>
        <v/>
      </c>
      <c r="R5" s="56"/>
      <c r="S5" s="57" t="s">
        <v>38</v>
      </c>
      <c r="T5" s="58" t="s">
        <v>38</v>
      </c>
      <c r="U5" s="59"/>
    </row>
    <row r="6" spans="1:21">
      <c r="A6" s="43" t="s">
        <v>33</v>
      </c>
      <c r="B6" s="44" t="s">
        <v>60</v>
      </c>
      <c r="C6" s="44" t="s">
        <v>55</v>
      </c>
      <c r="D6" s="4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4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4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4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4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45"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45" t="str">
        <f t="array" aca="1" ref="J6" ca="1">IF(
    VLOOKUP(
        $A6,
        _xlfn._xlws.FILTER(
            INDIRECT("'"&amp;J$1&amp;"'!A2:E1000"), (INDIRECT("'"&amp;J$1&amp;"'!B2:B1000")=$B6) * (INDIRECT("'"&amp;J$1&amp;"'!C2:C1000")=$C6)
        ),
        5,
        FALSE
    )=0,
    "",
    VLOOKUP(
        $A6,
        _xlfn._xlws.FILTER(
            INDIRECT("'"&amp;J$1&amp;"'!A2:E1000"), (INDIRECT("'"&amp;J$1&amp;"'!B2:B1000")=$B6) * (INDIRECT("'"&amp;J$1&amp;"'!C2:C1000")=$C6)
        ),
        5,
        FALSE
    )
)</f>
        <v/>
      </c>
      <c r="K6" s="45" t="str">
        <f t="array" aca="1" ref="K6" ca="1">IF(
    VLOOKUP(
        $A6,
        _xlfn._xlws.FILTER(
            INDIRECT("'"&amp;K$1&amp;"'!A2:E1000"), (INDIRECT("'"&amp;K$1&amp;"'!B2:B1000")=$B6) * (INDIRECT("'"&amp;K$1&amp;"'!C2:C1000")=$C6)
        ),
        5,
        FALSE
    )=0,
    "",
    VLOOKUP(
        $A6,
        _xlfn._xlws.FILTER(
            INDIRECT("'"&amp;K$1&amp;"'!A2:E1000"), (INDIRECT("'"&amp;K$1&amp;"'!B2:B1000")=$B6) * (INDIRECT("'"&amp;K$1&amp;"'!C2:C1000")=$C6)
        ),
        5,
        FALSE
    )
)</f>
        <v/>
      </c>
      <c r="L6" s="45" t="str">
        <f t="array" aca="1" ref="L6" ca="1">IF(
    VLOOKUP(
        $A6,
        _xlfn._xlws.FILTER(
            INDIRECT("'"&amp;L$1&amp;"'!A2:E1000"), (INDIRECT("'"&amp;L$1&amp;"'!B2:B1000")=$B6) * (INDIRECT("'"&amp;L$1&amp;"'!C2:C1000")=$C6)
        ),
        5,
        FALSE
    )=0,
    "",
    VLOOKUP(
        $A6,
        _xlfn._xlws.FILTER(
            INDIRECT("'"&amp;L$1&amp;"'!A2:E1000"), (INDIRECT("'"&amp;L$1&amp;"'!B2:B1000")=$B6) * (INDIRECT("'"&amp;L$1&amp;"'!C2:C1000")=$C6)
        ),
        5,
        FALSE
    )
)</f>
        <v/>
      </c>
      <c r="M6" s="45" t="str">
        <f t="array" aca="1" ref="M6" ca="1">IF(
    VLOOKUP(
        $A6,
        _xlfn._xlws.FILTER(
            INDIRECT("'"&amp;M$1&amp;"'!A2:E1000"), (INDIRECT("'"&amp;M$1&amp;"'!B2:B1000")=$B6) * (INDIRECT("'"&amp;M$1&amp;"'!C2:C1000")=$C6)
        ),
        5,
        FALSE
    )=0,
    "",
    VLOOKUP(
        $A6,
        _xlfn._xlws.FILTER(
            INDIRECT("'"&amp;M$1&amp;"'!A2:E1000"), (INDIRECT("'"&amp;M$1&amp;"'!B2:B1000")=$B6) * (INDIRECT("'"&amp;M$1&amp;"'!C2:C1000")=$C6)
        ),
        5,
        FALSE
    )
)</f>
        <v/>
      </c>
      <c r="N6" s="45" t="str">
        <f t="array" aca="1" ref="N6" ca="1">IF(
    VLOOKUP(
        $A6,
        _xlfn._xlws.FILTER(
            INDIRECT("'"&amp;N$1&amp;"'!A2:E1000"), (INDIRECT("'"&amp;N$1&amp;"'!B2:B1000")=$B6) * (INDIRECT("'"&amp;N$1&amp;"'!C2:C1000")=$C6)
        ),
        5,
        FALSE
    )=0,
    "",
    VLOOKUP(
        $A6,
        _xlfn._xlws.FILTER(
            INDIRECT("'"&amp;N$1&amp;"'!A2:E1000"), (INDIRECT("'"&amp;N$1&amp;"'!B2:B1000")=$B6) * (INDIRECT("'"&amp;N$1&amp;"'!C2:C1000")=$C6)
        ),
        5,
        FALSE
    )
)</f>
        <v/>
      </c>
      <c r="O6" s="45" t="str">
        <f t="array" aca="1" ref="O6" ca="1">IF(
    VLOOKUP(
        $A6,
        _xlfn._xlws.FILTER(
            INDIRECT("'"&amp;O$1&amp;"'!A2:E1000"), (INDIRECT("'"&amp;O$1&amp;"'!B2:B1000")=$B6) * (INDIRECT("'"&amp;O$1&amp;"'!C2:C1000")=$C6)
        ),
        5,
        FALSE
    )=0,
    "",
    VLOOKUP(
        $A6,
        _xlfn._xlws.FILTER(
            INDIRECT("'"&amp;O$1&amp;"'!A2:E1000"), (INDIRECT("'"&amp;O$1&amp;"'!B2:B1000")=$B6) * (INDIRECT("'"&amp;O$1&amp;"'!C2:C1000")=$C6)
        ),
        5,
        FALSE
    )
)</f>
        <v/>
      </c>
      <c r="P6" s="45" t="str">
        <f t="array" aca="1" ref="P6" ca="1">IF(
    VLOOKUP(
        $A6,
        _xlfn._xlws.FILTER(
            INDIRECT("'"&amp;P$1&amp;"'!A2:E1000"), (INDIRECT("'"&amp;P$1&amp;"'!B2:B1000")=$B6) * (INDIRECT("'"&amp;P$1&amp;"'!C2:C1000")=$C6)
        ),
        5,
        FALSE
    )=0,
    "",
    VLOOKUP(
        $A6,
        _xlfn._xlws.FILTER(
            INDIRECT("'"&amp;P$1&amp;"'!A2:E1000"), (INDIRECT("'"&amp;P$1&amp;"'!B2:B1000")=$B6) * (INDIRECT("'"&amp;P$1&amp;"'!C2:C1000")=$C6)
        ),
        5,
        FALSE
    )
)</f>
        <v/>
      </c>
      <c r="R6" s="60"/>
      <c r="S6" s="61" t="s">
        <v>40</v>
      </c>
      <c r="T6" s="62" t="s">
        <v>40</v>
      </c>
      <c r="U6" s="63"/>
    </row>
    <row r="7" spans="1:21">
      <c r="A7" s="43" t="s">
        <v>33</v>
      </c>
      <c r="B7" s="44" t="s">
        <v>61</v>
      </c>
      <c r="C7" s="44" t="s">
        <v>55</v>
      </c>
      <c r="D7" s="45"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45"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45"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45"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45"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45"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45" t="str">
        <f t="array" aca="1" ref="J7" ca="1">IF(
    VLOOKUP(
        $A7,
        _xlfn._xlws.FILTER(
            INDIRECT("'"&amp;J$1&amp;"'!A2:E1000"), (INDIRECT("'"&amp;J$1&amp;"'!B2:B1000")=$B7) * (INDIRECT("'"&amp;J$1&amp;"'!C2:C1000")=$C7)
        ),
        5,
        FALSE
    )=0,
    "",
    VLOOKUP(
        $A7,
        _xlfn._xlws.FILTER(
            INDIRECT("'"&amp;J$1&amp;"'!A2:E1000"), (INDIRECT("'"&amp;J$1&amp;"'!B2:B1000")=$B7) * (INDIRECT("'"&amp;J$1&amp;"'!C2:C1000")=$C7)
        ),
        5,
        FALSE
    )
)</f>
        <v/>
      </c>
      <c r="K7" s="45" t="str">
        <f t="array" aca="1" ref="K7" ca="1">IF(
    VLOOKUP(
        $A7,
        _xlfn._xlws.FILTER(
            INDIRECT("'"&amp;K$1&amp;"'!A2:E1000"), (INDIRECT("'"&amp;K$1&amp;"'!B2:B1000")=$B7) * (INDIRECT("'"&amp;K$1&amp;"'!C2:C1000")=$C7)
        ),
        5,
        FALSE
    )=0,
    "",
    VLOOKUP(
        $A7,
        _xlfn._xlws.FILTER(
            INDIRECT("'"&amp;K$1&amp;"'!A2:E1000"), (INDIRECT("'"&amp;K$1&amp;"'!B2:B1000")=$B7) * (INDIRECT("'"&amp;K$1&amp;"'!C2:C1000")=$C7)
        ),
        5,
        FALSE
    )
)</f>
        <v/>
      </c>
      <c r="L7" s="45" t="str">
        <f t="array" aca="1" ref="L7" ca="1">IF(
    VLOOKUP(
        $A7,
        _xlfn._xlws.FILTER(
            INDIRECT("'"&amp;L$1&amp;"'!A2:E1000"), (INDIRECT("'"&amp;L$1&amp;"'!B2:B1000")=$B7) * (INDIRECT("'"&amp;L$1&amp;"'!C2:C1000")=$C7)
        ),
        5,
        FALSE
    )=0,
    "",
    VLOOKUP(
        $A7,
        _xlfn._xlws.FILTER(
            INDIRECT("'"&amp;L$1&amp;"'!A2:E1000"), (INDIRECT("'"&amp;L$1&amp;"'!B2:B1000")=$B7) * (INDIRECT("'"&amp;L$1&amp;"'!C2:C1000")=$C7)
        ),
        5,
        FALSE
    )
)</f>
        <v/>
      </c>
      <c r="M7" s="45" t="str">
        <f t="array" aca="1" ref="M7" ca="1">IF(
    VLOOKUP(
        $A7,
        _xlfn._xlws.FILTER(
            INDIRECT("'"&amp;M$1&amp;"'!A2:E1000"), (INDIRECT("'"&amp;M$1&amp;"'!B2:B1000")=$B7) * (INDIRECT("'"&amp;M$1&amp;"'!C2:C1000")=$C7)
        ),
        5,
        FALSE
    )=0,
    "",
    VLOOKUP(
        $A7,
        _xlfn._xlws.FILTER(
            INDIRECT("'"&amp;M$1&amp;"'!A2:E1000"), (INDIRECT("'"&amp;M$1&amp;"'!B2:B1000")=$B7) * (INDIRECT("'"&amp;M$1&amp;"'!C2:C1000")=$C7)
        ),
        5,
        FALSE
    )
)</f>
        <v/>
      </c>
      <c r="N7" s="45" t="str">
        <f t="array" aca="1" ref="N7" ca="1">IF(
    VLOOKUP(
        $A7,
        _xlfn._xlws.FILTER(
            INDIRECT("'"&amp;N$1&amp;"'!A2:E1000"), (INDIRECT("'"&amp;N$1&amp;"'!B2:B1000")=$B7) * (INDIRECT("'"&amp;N$1&amp;"'!C2:C1000")=$C7)
        ),
        5,
        FALSE
    )=0,
    "",
    VLOOKUP(
        $A7,
        _xlfn._xlws.FILTER(
            INDIRECT("'"&amp;N$1&amp;"'!A2:E1000"), (INDIRECT("'"&amp;N$1&amp;"'!B2:B1000")=$B7) * (INDIRECT("'"&amp;N$1&amp;"'!C2:C1000")=$C7)
        ),
        5,
        FALSE
    )
)</f>
        <v/>
      </c>
      <c r="O7" s="45" t="str">
        <f t="array" aca="1" ref="O7" ca="1">IF(
    VLOOKUP(
        $A7,
        _xlfn._xlws.FILTER(
            INDIRECT("'"&amp;O$1&amp;"'!A2:E1000"), (INDIRECT("'"&amp;O$1&amp;"'!B2:B1000")=$B7) * (INDIRECT("'"&amp;O$1&amp;"'!C2:C1000")=$C7)
        ),
        5,
        FALSE
    )=0,
    "",
    VLOOKUP(
        $A7,
        _xlfn._xlws.FILTER(
            INDIRECT("'"&amp;O$1&amp;"'!A2:E1000"), (INDIRECT("'"&amp;O$1&amp;"'!B2:B1000")=$B7) * (INDIRECT("'"&amp;O$1&amp;"'!C2:C1000")=$C7)
        ),
        5,
        FALSE
    )
)</f>
        <v/>
      </c>
      <c r="P7" s="45" t="str">
        <f t="array" aca="1" ref="P7" ca="1">IF(
    VLOOKUP(
        $A7,
        _xlfn._xlws.FILTER(
            INDIRECT("'"&amp;P$1&amp;"'!A2:E1000"), (INDIRECT("'"&amp;P$1&amp;"'!B2:B1000")=$B7) * (INDIRECT("'"&amp;P$1&amp;"'!C2:C1000")=$C7)
        ),
        5,
        FALSE
    )=0,
    "",
    VLOOKUP(
        $A7,
        _xlfn._xlws.FILTER(
            INDIRECT("'"&amp;P$1&amp;"'!A2:E1000"), (INDIRECT("'"&amp;P$1&amp;"'!B2:B1000")=$B7) * (INDIRECT("'"&amp;P$1&amp;"'!C2:C1000")=$C7)
        ),
        5,
        FALSE
    )
)</f>
        <v/>
      </c>
      <c r="R7" s="64"/>
      <c r="S7" s="65" t="s">
        <v>42</v>
      </c>
      <c r="T7" s="66" t="s">
        <v>42</v>
      </c>
      <c r="U7" s="64"/>
    </row>
    <row r="8" spans="1:21">
      <c r="A8" s="43" t="s">
        <v>33</v>
      </c>
      <c r="B8" s="44" t="s">
        <v>62</v>
      </c>
      <c r="C8" s="44" t="s">
        <v>55</v>
      </c>
      <c r="D8" s="4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4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4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4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45"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4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45" t="str">
        <f t="array" aca="1" ref="J8" ca="1">IF(
    VLOOKUP(
        $A8,
        _xlfn._xlws.FILTER(
            INDIRECT("'"&amp;J$1&amp;"'!A2:E1000"), (INDIRECT("'"&amp;J$1&amp;"'!B2:B1000")=$B8) * (INDIRECT("'"&amp;J$1&amp;"'!C2:C1000")=$C8)
        ),
        5,
        FALSE
    )=0,
    "",
    VLOOKUP(
        $A8,
        _xlfn._xlws.FILTER(
            INDIRECT("'"&amp;J$1&amp;"'!A2:E1000"), (INDIRECT("'"&amp;J$1&amp;"'!B2:B1000")=$B8) * (INDIRECT("'"&amp;J$1&amp;"'!C2:C1000")=$C8)
        ),
        5,
        FALSE
    )
)</f>
        <v/>
      </c>
      <c r="K8" s="45" t="str">
        <f t="array" aca="1" ref="K8" ca="1">IF(
    VLOOKUP(
        $A8,
        _xlfn._xlws.FILTER(
            INDIRECT("'"&amp;K$1&amp;"'!A2:E1000"), (INDIRECT("'"&amp;K$1&amp;"'!B2:B1000")=$B8) * (INDIRECT("'"&amp;K$1&amp;"'!C2:C1000")=$C8)
        ),
        5,
        FALSE
    )=0,
    "",
    VLOOKUP(
        $A8,
        _xlfn._xlws.FILTER(
            INDIRECT("'"&amp;K$1&amp;"'!A2:E1000"), (INDIRECT("'"&amp;K$1&amp;"'!B2:B1000")=$B8) * (INDIRECT("'"&amp;K$1&amp;"'!C2:C1000")=$C8)
        ),
        5,
        FALSE
    )
)</f>
        <v/>
      </c>
      <c r="L8" s="45" t="str">
        <f t="array" aca="1" ref="L8" ca="1">IF(
    VLOOKUP(
        $A8,
        _xlfn._xlws.FILTER(
            INDIRECT("'"&amp;L$1&amp;"'!A2:E1000"), (INDIRECT("'"&amp;L$1&amp;"'!B2:B1000")=$B8) * (INDIRECT("'"&amp;L$1&amp;"'!C2:C1000")=$C8)
        ),
        5,
        FALSE
    )=0,
    "",
    VLOOKUP(
        $A8,
        _xlfn._xlws.FILTER(
            INDIRECT("'"&amp;L$1&amp;"'!A2:E1000"), (INDIRECT("'"&amp;L$1&amp;"'!B2:B1000")=$B8) * (INDIRECT("'"&amp;L$1&amp;"'!C2:C1000")=$C8)
        ),
        5,
        FALSE
    )
)</f>
        <v/>
      </c>
      <c r="M8" s="45" t="str">
        <f t="array" aca="1" ref="M8" ca="1">IF(
    VLOOKUP(
        $A8,
        _xlfn._xlws.FILTER(
            INDIRECT("'"&amp;M$1&amp;"'!A2:E1000"), (INDIRECT("'"&amp;M$1&amp;"'!B2:B1000")=$B8) * (INDIRECT("'"&amp;M$1&amp;"'!C2:C1000")=$C8)
        ),
        5,
        FALSE
    )=0,
    "",
    VLOOKUP(
        $A8,
        _xlfn._xlws.FILTER(
            INDIRECT("'"&amp;M$1&amp;"'!A2:E1000"), (INDIRECT("'"&amp;M$1&amp;"'!B2:B1000")=$B8) * (INDIRECT("'"&amp;M$1&amp;"'!C2:C1000")=$C8)
        ),
        5,
        FALSE
    )
)</f>
        <v/>
      </c>
      <c r="N8" s="45" t="str">
        <f t="array" aca="1" ref="N8" ca="1">IF(
    VLOOKUP(
        $A8,
        _xlfn._xlws.FILTER(
            INDIRECT("'"&amp;N$1&amp;"'!A2:E1000"), (INDIRECT("'"&amp;N$1&amp;"'!B2:B1000")=$B8) * (INDIRECT("'"&amp;N$1&amp;"'!C2:C1000")=$C8)
        ),
        5,
        FALSE
    )=0,
    "",
    VLOOKUP(
        $A8,
        _xlfn._xlws.FILTER(
            INDIRECT("'"&amp;N$1&amp;"'!A2:E1000"), (INDIRECT("'"&amp;N$1&amp;"'!B2:B1000")=$B8) * (INDIRECT("'"&amp;N$1&amp;"'!C2:C1000")=$C8)
        ),
        5,
        FALSE
    )
)</f>
        <v/>
      </c>
      <c r="O8" s="45" t="str">
        <f t="array" aca="1" ref="O8" ca="1">IF(
    VLOOKUP(
        $A8,
        _xlfn._xlws.FILTER(
            INDIRECT("'"&amp;O$1&amp;"'!A2:E1000"), (INDIRECT("'"&amp;O$1&amp;"'!B2:B1000")=$B8) * (INDIRECT("'"&amp;O$1&amp;"'!C2:C1000")=$C8)
        ),
        5,
        FALSE
    )=0,
    "",
    VLOOKUP(
        $A8,
        _xlfn._xlws.FILTER(
            INDIRECT("'"&amp;O$1&amp;"'!A2:E1000"), (INDIRECT("'"&amp;O$1&amp;"'!B2:B1000")=$B8) * (INDIRECT("'"&amp;O$1&amp;"'!C2:C1000")=$C8)
        ),
        5,
        FALSE
    )
)</f>
        <v/>
      </c>
      <c r="P8" s="45" t="str">
        <f t="array" aca="1" ref="P8" ca="1">IF(
    VLOOKUP(
        $A8,
        _xlfn._xlws.FILTER(
            INDIRECT("'"&amp;P$1&amp;"'!A2:E1000"), (INDIRECT("'"&amp;P$1&amp;"'!B2:B1000")=$B8) * (INDIRECT("'"&amp;P$1&amp;"'!C2:C1000")=$C8)
        ),
        5,
        FALSE
    )=0,
    "",
    VLOOKUP(
        $A8,
        _xlfn._xlws.FILTER(
            INDIRECT("'"&amp;P$1&amp;"'!A2:E1000"), (INDIRECT("'"&amp;P$1&amp;"'!B2:B1000")=$B8) * (INDIRECT("'"&amp;P$1&amp;"'!C2:C1000")=$C8)
        ),
        5,
        FALSE
    )
)</f>
        <v/>
      </c>
      <c r="R8" s="67"/>
      <c r="S8" s="68" t="s">
        <v>44</v>
      </c>
      <c r="T8" s="68" t="s">
        <v>44</v>
      </c>
      <c r="U8" s="69"/>
    </row>
    <row r="9" spans="1:21">
      <c r="A9" s="43" t="s">
        <v>33</v>
      </c>
      <c r="B9" s="44" t="s">
        <v>63</v>
      </c>
      <c r="C9" s="44" t="s">
        <v>55</v>
      </c>
      <c r="D9" s="45"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4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4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4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4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45"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45" t="str">
        <f t="array" aca="1" ref="J9" ca="1">IF(
    VLOOKUP(
        $A9,
        _xlfn._xlws.FILTER(
            INDIRECT("'"&amp;J$1&amp;"'!A2:E1000"), (INDIRECT("'"&amp;J$1&amp;"'!B2:B1000")=$B9) * (INDIRECT("'"&amp;J$1&amp;"'!C2:C1000")=$C9)
        ),
        5,
        FALSE
    )=0,
    "",
    VLOOKUP(
        $A9,
        _xlfn._xlws.FILTER(
            INDIRECT("'"&amp;J$1&amp;"'!A2:E1000"), (INDIRECT("'"&amp;J$1&amp;"'!B2:B1000")=$B9) * (INDIRECT("'"&amp;J$1&amp;"'!C2:C1000")=$C9)
        ),
        5,
        FALSE
    )
)</f>
        <v/>
      </c>
      <c r="K9" s="45" t="str">
        <f t="array" aca="1" ref="K9" ca="1">IF(
    VLOOKUP(
        $A9,
        _xlfn._xlws.FILTER(
            INDIRECT("'"&amp;K$1&amp;"'!A2:E1000"), (INDIRECT("'"&amp;K$1&amp;"'!B2:B1000")=$B9) * (INDIRECT("'"&amp;K$1&amp;"'!C2:C1000")=$C9)
        ),
        5,
        FALSE
    )=0,
    "",
    VLOOKUP(
        $A9,
        _xlfn._xlws.FILTER(
            INDIRECT("'"&amp;K$1&amp;"'!A2:E1000"), (INDIRECT("'"&amp;K$1&amp;"'!B2:B1000")=$B9) * (INDIRECT("'"&amp;K$1&amp;"'!C2:C1000")=$C9)
        ),
        5,
        FALSE
    )
)</f>
        <v/>
      </c>
      <c r="L9" s="45" t="str">
        <f t="array" aca="1" ref="L9" ca="1">IF(
    VLOOKUP(
        $A9,
        _xlfn._xlws.FILTER(
            INDIRECT("'"&amp;L$1&amp;"'!A2:E1000"), (INDIRECT("'"&amp;L$1&amp;"'!B2:B1000")=$B9) * (INDIRECT("'"&amp;L$1&amp;"'!C2:C1000")=$C9)
        ),
        5,
        FALSE
    )=0,
    "",
    VLOOKUP(
        $A9,
        _xlfn._xlws.FILTER(
            INDIRECT("'"&amp;L$1&amp;"'!A2:E1000"), (INDIRECT("'"&amp;L$1&amp;"'!B2:B1000")=$B9) * (INDIRECT("'"&amp;L$1&amp;"'!C2:C1000")=$C9)
        ),
        5,
        FALSE
    )
)</f>
        <v/>
      </c>
      <c r="M9" s="45" t="str">
        <f t="array" aca="1" ref="M9" ca="1">IF(
    VLOOKUP(
        $A9,
        _xlfn._xlws.FILTER(
            INDIRECT("'"&amp;M$1&amp;"'!A2:E1000"), (INDIRECT("'"&amp;M$1&amp;"'!B2:B1000")=$B9) * (INDIRECT("'"&amp;M$1&amp;"'!C2:C1000")=$C9)
        ),
        5,
        FALSE
    )=0,
    "",
    VLOOKUP(
        $A9,
        _xlfn._xlws.FILTER(
            INDIRECT("'"&amp;M$1&amp;"'!A2:E1000"), (INDIRECT("'"&amp;M$1&amp;"'!B2:B1000")=$B9) * (INDIRECT("'"&amp;M$1&amp;"'!C2:C1000")=$C9)
        ),
        5,
        FALSE
    )
)</f>
        <v/>
      </c>
      <c r="N9" s="45" t="str">
        <f t="array" aca="1" ref="N9" ca="1">IF(
    VLOOKUP(
        $A9,
        _xlfn._xlws.FILTER(
            INDIRECT("'"&amp;N$1&amp;"'!A2:E1000"), (INDIRECT("'"&amp;N$1&amp;"'!B2:B1000")=$B9) * (INDIRECT("'"&amp;N$1&amp;"'!C2:C1000")=$C9)
        ),
        5,
        FALSE
    )=0,
    "",
    VLOOKUP(
        $A9,
        _xlfn._xlws.FILTER(
            INDIRECT("'"&amp;N$1&amp;"'!A2:E1000"), (INDIRECT("'"&amp;N$1&amp;"'!B2:B1000")=$B9) * (INDIRECT("'"&amp;N$1&amp;"'!C2:C1000")=$C9)
        ),
        5,
        FALSE
    )
)</f>
        <v/>
      </c>
      <c r="O9" s="45" t="str">
        <f t="array" aca="1" ref="O9" ca="1">IF(
    VLOOKUP(
        $A9,
        _xlfn._xlws.FILTER(
            INDIRECT("'"&amp;O$1&amp;"'!A2:E1000"), (INDIRECT("'"&amp;O$1&amp;"'!B2:B1000")=$B9) * (INDIRECT("'"&amp;O$1&amp;"'!C2:C1000")=$C9)
        ),
        5,
        FALSE
    )=0,
    "",
    VLOOKUP(
        $A9,
        _xlfn._xlws.FILTER(
            INDIRECT("'"&amp;O$1&amp;"'!A2:E1000"), (INDIRECT("'"&amp;O$1&amp;"'!B2:B1000")=$B9) * (INDIRECT("'"&amp;O$1&amp;"'!C2:C1000")=$C9)
        ),
        5,
        FALSE
    )
)</f>
        <v/>
      </c>
      <c r="P9" s="45"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70" t="s">
        <v>25</v>
      </c>
      <c r="B11" s="10" t="s">
        <v>52</v>
      </c>
      <c r="C11" s="10" t="s">
        <v>53</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35</v>
      </c>
      <c r="B12" s="44" t="s">
        <v>64</v>
      </c>
      <c r="C12" s="44" t="s">
        <v>55</v>
      </c>
      <c r="D12" s="4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45"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45"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4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4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45"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45"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45"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45"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45"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45"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4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45"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50" t="s">
        <v>35</v>
      </c>
      <c r="B13" s="44" t="s">
        <v>64</v>
      </c>
      <c r="C13" s="44" t="s">
        <v>65</v>
      </c>
      <c r="D13" s="4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4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4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4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4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45"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45"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45"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45"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45"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45"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4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45"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50" t="s">
        <v>35</v>
      </c>
      <c r="B14" s="44" t="s">
        <v>64</v>
      </c>
      <c r="C14" s="44" t="s">
        <v>66</v>
      </c>
      <c r="D14" s="4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4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4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4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45"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45"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45"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45"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45"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45"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45"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4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45"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50" t="s">
        <v>35</v>
      </c>
      <c r="B15" s="44" t="s">
        <v>64</v>
      </c>
      <c r="C15" s="44" t="s">
        <v>67</v>
      </c>
      <c r="D15" s="45"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45"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45"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45"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45"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45"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45"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45"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45"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45"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45"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4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45"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50" t="s">
        <v>35</v>
      </c>
      <c r="B16" s="44" t="s">
        <v>64</v>
      </c>
      <c r="C16" s="44" t="s">
        <v>68</v>
      </c>
      <c r="D16" s="45"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45"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45"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45"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45"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45"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45"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45"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45"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45"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45"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45"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45"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50" t="s">
        <v>35</v>
      </c>
      <c r="B17" s="44" t="s">
        <v>69</v>
      </c>
      <c r="C17" s="44" t="s">
        <v>55</v>
      </c>
      <c r="D17" s="45"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45"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45"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45"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45"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45"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45"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45"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45"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45"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45"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45"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45"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50" t="s">
        <v>35</v>
      </c>
      <c r="B18" s="44" t="s">
        <v>70</v>
      </c>
      <c r="C18" s="44" t="s">
        <v>55</v>
      </c>
      <c r="D18" s="4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4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4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4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4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4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45"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45"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45"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45"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45"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4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45"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50" t="s">
        <v>35</v>
      </c>
      <c r="B19" s="44" t="s">
        <v>71</v>
      </c>
      <c r="C19" s="44" t="s">
        <v>55</v>
      </c>
      <c r="D19" s="4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4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4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4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4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4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45"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45"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45"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45"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45"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4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45"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50" t="s">
        <v>35</v>
      </c>
      <c r="B20" s="44" t="s">
        <v>72</v>
      </c>
      <c r="C20" s="44" t="s">
        <v>55</v>
      </c>
      <c r="D20" s="4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4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4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4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4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45"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45"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45"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45"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45"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45"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4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45"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50" t="s">
        <v>35</v>
      </c>
      <c r="B21" s="44" t="s">
        <v>72</v>
      </c>
      <c r="C21" s="44" t="s">
        <v>65</v>
      </c>
      <c r="D21" s="45"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45"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45"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45"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45"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45"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45"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45"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45"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45"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45"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4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45"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50" t="s">
        <v>35</v>
      </c>
      <c r="B22" s="44" t="s">
        <v>73</v>
      </c>
      <c r="C22" s="44" t="s">
        <v>55</v>
      </c>
      <c r="D22" s="4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4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4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4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4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4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45"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45"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45"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45"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45"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4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45"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50" t="s">
        <v>35</v>
      </c>
      <c r="B23" s="44" t="s">
        <v>74</v>
      </c>
      <c r="C23" s="44" t="s">
        <v>55</v>
      </c>
      <c r="D23" s="4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4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4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4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4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4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45"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45"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45"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45"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45"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4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45"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50" t="s">
        <v>35</v>
      </c>
      <c r="B24" s="44" t="s">
        <v>75</v>
      </c>
      <c r="C24" s="44" t="s">
        <v>55</v>
      </c>
      <c r="D24" s="4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4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4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4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4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45"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45"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45"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45"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45"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45"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4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45"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71" t="s">
        <v>25</v>
      </c>
      <c r="B26" s="10" t="s">
        <v>52</v>
      </c>
      <c r="C26" s="10" t="s">
        <v>53</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94" t="s">
        <v>26</v>
      </c>
      <c r="B27" s="44" t="s">
        <v>76</v>
      </c>
      <c r="C27" s="44" t="s">
        <v>55</v>
      </c>
      <c r="D27" s="45"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4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45"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45"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4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4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45"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45"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45"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45"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45"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4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45"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53" t="s">
        <v>26</v>
      </c>
      <c r="B28" s="44" t="s">
        <v>77</v>
      </c>
      <c r="C28" s="44" t="s">
        <v>55</v>
      </c>
      <c r="D28" s="4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4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4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4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4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4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45"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45"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45"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45"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45"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4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45"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53" t="s">
        <v>26</v>
      </c>
      <c r="B29" s="44" t="s">
        <v>78</v>
      </c>
      <c r="C29" s="44" t="s">
        <v>55</v>
      </c>
      <c r="D29" s="4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4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4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4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4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45"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45"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45"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45"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45"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45"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4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45"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53" t="s">
        <v>26</v>
      </c>
      <c r="B30" s="44" t="s">
        <v>26</v>
      </c>
      <c r="C30" s="44" t="s">
        <v>55</v>
      </c>
      <c r="D30" s="4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4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4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4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4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45"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45"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45"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45"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45"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45"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4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45"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53" t="s">
        <v>26</v>
      </c>
      <c r="B31" s="44" t="s">
        <v>26</v>
      </c>
      <c r="C31" s="44" t="s">
        <v>65</v>
      </c>
      <c r="D31" s="4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4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45"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4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4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45"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45"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45"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45"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45"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45"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4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45"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53" t="s">
        <v>26</v>
      </c>
      <c r="B32" s="44" t="s">
        <v>26</v>
      </c>
      <c r="C32" s="44" t="s">
        <v>66</v>
      </c>
      <c r="D32" s="45"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45"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45"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45"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45"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45"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45"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45"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45"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45"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45"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45"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45"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53" t="s">
        <v>26</v>
      </c>
      <c r="B33" s="44" t="s">
        <v>79</v>
      </c>
      <c r="C33" s="44" t="s">
        <v>55</v>
      </c>
      <c r="D33" s="45"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45"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45"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45"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45"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45"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45"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45"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45"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45"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45"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45"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45"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53" t="s">
        <v>26</v>
      </c>
      <c r="B34" s="44" t="s">
        <v>80</v>
      </c>
      <c r="C34" s="44" t="s">
        <v>55</v>
      </c>
      <c r="D34" s="45"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45"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45"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45"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45"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45"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45"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45"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45"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45"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45"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4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45"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53" t="s">
        <v>26</v>
      </c>
      <c r="B35" s="44" t="s">
        <v>81</v>
      </c>
      <c r="C35" s="44" t="s">
        <v>55</v>
      </c>
      <c r="D35" s="4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4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45"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4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4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45"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45"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45"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45"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45"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45"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4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45"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72" t="s">
        <v>25</v>
      </c>
      <c r="B37" s="10" t="s">
        <v>52</v>
      </c>
      <c r="C37" s="10" t="s">
        <v>53</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38</v>
      </c>
      <c r="B38" s="44" t="s">
        <v>82</v>
      </c>
      <c r="C38" s="44" t="s">
        <v>55</v>
      </c>
      <c r="D38" s="4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45"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45"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4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4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45"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45"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45"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45"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45"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45"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4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45"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57" t="s">
        <v>38</v>
      </c>
      <c r="B39" s="44" t="s">
        <v>83</v>
      </c>
      <c r="C39" s="44" t="s">
        <v>55</v>
      </c>
      <c r="D39" s="4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45"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45"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4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4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45"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45"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45"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45"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45"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45"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4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45"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57" t="s">
        <v>38</v>
      </c>
      <c r="B40" s="44" t="s">
        <v>84</v>
      </c>
      <c r="C40" s="44" t="s">
        <v>55</v>
      </c>
      <c r="D40" s="4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4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4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4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4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45"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45"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45"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45"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45"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45"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4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45"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73" t="s">
        <v>25</v>
      </c>
      <c r="B42" s="10" t="s">
        <v>52</v>
      </c>
      <c r="C42" s="10" t="s">
        <v>53</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40</v>
      </c>
      <c r="B43" s="44" t="s">
        <v>85</v>
      </c>
      <c r="C43" s="44" t="s">
        <v>55</v>
      </c>
      <c r="D43" s="4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4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4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4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4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45"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45"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45"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45"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45"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45"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4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45"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5" t="s">
        <v>40</v>
      </c>
      <c r="B44" s="44" t="s">
        <v>86</v>
      </c>
      <c r="C44" s="44" t="s">
        <v>55</v>
      </c>
      <c r="D44" s="4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4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4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4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4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45"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45"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45"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45"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45"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45"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4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45"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61" t="s">
        <v>40</v>
      </c>
      <c r="B45" s="44" t="s">
        <v>87</v>
      </c>
      <c r="C45" s="44" t="s">
        <v>55</v>
      </c>
      <c r="D45" s="4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4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4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4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4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45"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45" t="str">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45"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45"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45"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45"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4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45"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61" t="s">
        <v>40</v>
      </c>
      <c r="B46" s="44" t="s">
        <v>88</v>
      </c>
      <c r="C46" s="44" t="s">
        <v>55</v>
      </c>
      <c r="D46" s="45"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4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4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4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4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45"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45"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45"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45"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45"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45"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4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45"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61" t="s">
        <v>40</v>
      </c>
      <c r="B47" s="44" t="s">
        <v>89</v>
      </c>
      <c r="C47" s="44" t="s">
        <v>55</v>
      </c>
      <c r="D47" s="45"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45"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45"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45"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45"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45"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45"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45"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45"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45"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45"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45"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45"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61" t="s">
        <v>40</v>
      </c>
      <c r="B48" s="44" t="s">
        <v>90</v>
      </c>
      <c r="C48" s="44" t="s">
        <v>55</v>
      </c>
      <c r="D48" s="45"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45"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45"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45"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45"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45"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45"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45"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45"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45"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45"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45"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45"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61" t="s">
        <v>40</v>
      </c>
      <c r="B49" s="44" t="s">
        <v>91</v>
      </c>
      <c r="C49" s="44" t="s">
        <v>55</v>
      </c>
      <c r="D49" s="45"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45"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45"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45"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45"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45"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45"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45"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45"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45"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45"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45"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45"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61" t="s">
        <v>40</v>
      </c>
      <c r="B50" s="44" t="s">
        <v>92</v>
      </c>
      <c r="C50" s="44" t="s">
        <v>55</v>
      </c>
      <c r="D50" s="45"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45"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45"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45"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4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45"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45"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45"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45"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45"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45"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4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45"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74" t="s">
        <v>25</v>
      </c>
      <c r="B52" s="10" t="s">
        <v>52</v>
      </c>
      <c r="C52" s="10" t="s">
        <v>53</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96" t="s">
        <v>42</v>
      </c>
      <c r="B53" s="44" t="s">
        <v>93</v>
      </c>
      <c r="C53" s="44" t="s">
        <v>55</v>
      </c>
      <c r="D53" s="45"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45"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45"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45"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45"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45"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45"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45"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45"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45"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45"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4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45"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65" t="s">
        <v>42</v>
      </c>
      <c r="B54" s="44" t="s">
        <v>94</v>
      </c>
      <c r="C54" s="44" t="s">
        <v>55</v>
      </c>
      <c r="D54" s="45"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45"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45"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45"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45"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45"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45"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45"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45"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45"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45"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4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45"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65" t="s">
        <v>42</v>
      </c>
      <c r="B55" s="44" t="s">
        <v>95</v>
      </c>
      <c r="C55" s="44" t="s">
        <v>55</v>
      </c>
      <c r="D55" s="4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45"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45"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45"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45"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45"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45"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45"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45"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45"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45"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4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45"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65" t="s">
        <v>42</v>
      </c>
      <c r="B56" s="44" t="s">
        <v>96</v>
      </c>
      <c r="C56" s="44" t="s">
        <v>55</v>
      </c>
      <c r="D56" s="4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4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4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4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4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4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45"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45"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45"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45"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45"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4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45"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65" t="s">
        <v>42</v>
      </c>
      <c r="B57" s="44" t="s">
        <v>97</v>
      </c>
      <c r="C57" s="44" t="s">
        <v>55</v>
      </c>
      <c r="D57" s="4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4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4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4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4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45"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45"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45"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45"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45"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45"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4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45"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65" t="s">
        <v>42</v>
      </c>
      <c r="B58" s="44" t="s">
        <v>98</v>
      </c>
      <c r="C58" s="44" t="s">
        <v>55</v>
      </c>
      <c r="D58" s="4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4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4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4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4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45"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45"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45"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45"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45"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45"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4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45"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65" t="s">
        <v>42</v>
      </c>
      <c r="B59" s="44" t="s">
        <v>99</v>
      </c>
      <c r="C59" s="44" t="s">
        <v>55</v>
      </c>
      <c r="D59" s="4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4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4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4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4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45"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45"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45"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45"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45"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45"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4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45"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65" t="s">
        <v>42</v>
      </c>
      <c r="B60" s="44" t="s">
        <v>100</v>
      </c>
      <c r="C60" s="44" t="s">
        <v>55</v>
      </c>
      <c r="D60" s="45"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4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4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4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4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45"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45"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45"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45"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45"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45"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4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45"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75" t="s">
        <v>25</v>
      </c>
      <c r="B62" s="10" t="s">
        <v>52</v>
      </c>
      <c r="C62" s="10" t="s">
        <v>53</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44</v>
      </c>
      <c r="B63" s="44" t="s">
        <v>101</v>
      </c>
      <c r="C63" s="44" t="s">
        <v>55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44</v>
      </c>
      <c r="B64" s="44" t="s">
        <v>102</v>
      </c>
      <c r="C64" s="44" t="s">
        <v>55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44</v>
      </c>
      <c r="B65" s="44" t="s">
        <v>103</v>
      </c>
      <c r="C65" s="44" t="s">
        <v>55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44</v>
      </c>
      <c r="B66" s="44" t="s">
        <v>104</v>
      </c>
      <c r="C66" s="44" t="s">
        <v>55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44</v>
      </c>
      <c r="B67" s="44" t="s">
        <v>105</v>
      </c>
      <c r="C67" s="44" t="s">
        <v>55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44</v>
      </c>
      <c r="B68" s="44" t="s">
        <v>106</v>
      </c>
      <c r="C68" s="44" t="s">
        <v>55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44</v>
      </c>
      <c r="B69" s="44" t="s">
        <v>107</v>
      </c>
      <c r="C69" s="44" t="s">
        <v>55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44</v>
      </c>
      <c r="B70" s="44" t="s">
        <v>108</v>
      </c>
      <c r="C70" s="44" t="s">
        <v>55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topLeftCell="A53" workbookViewId="0">
      <selection activeCell="K73" sqref="K73"/>
    </sheetView>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41" t="s">
        <v>25</v>
      </c>
      <c r="B1" s="10" t="s">
        <v>52</v>
      </c>
      <c r="C1" s="10" t="s">
        <v>53</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33</v>
      </c>
      <c r="B2" s="44" t="s">
        <v>54</v>
      </c>
      <c r="C2" s="44" t="s">
        <v>55</v>
      </c>
      <c r="D2" s="4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4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4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4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4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4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44" t="str">
        <f t="array" aca="1" ref="J2" ca="1">IF(
    VLOOKUP(
        $A2,
        _xlfn._xlws.FILTER(
            INDIRECT("'"&amp;J$1&amp;"'!A2:G1000"), (INDIRECT("'"&amp;J$1&amp;"'!B2:B1000")=$B2) * (INDIRECT("'"&amp;J$1&amp;"'!C2:C1000")=$C2)
        ),
        5,
        FALSE
    )="",
    "",
    VLOOKUP(
        $A2,
        _xlfn._xlws.FILTER(
            INDIRECT("'"&amp;J$1&amp;"'!A2:G1000"), (INDIRECT("'"&amp;J$1&amp;"'!B2:B1000")=$B2) * (INDIRECT("'"&amp;J$1&amp;"'!C2:C1000")=$C2)
        ),
        7,
        FALSE
    )
)</f>
        <v/>
      </c>
      <c r="K2" s="44" t="str">
        <f t="array" aca="1" ref="K2" ca="1">IF(
    VLOOKUP(
        $A2,
        _xlfn._xlws.FILTER(
            INDIRECT("'"&amp;K$1&amp;"'!A2:G1000"), (INDIRECT("'"&amp;K$1&amp;"'!B2:B1000")=$B2) * (INDIRECT("'"&amp;K$1&amp;"'!C2:C1000")=$C2)
        ),
        5,
        FALSE
    )="",
    "",
    VLOOKUP(
        $A2,
        _xlfn._xlws.FILTER(
            INDIRECT("'"&amp;K$1&amp;"'!A2:G1000"), (INDIRECT("'"&amp;K$1&amp;"'!B2:B1000")=$B2) * (INDIRECT("'"&amp;K$1&amp;"'!C2:C1000")=$C2)
        ),
        7,
        FALSE
    )
)</f>
        <v/>
      </c>
      <c r="L2" s="44" t="str">
        <f t="array" aca="1" ref="L2" ca="1">IF(
    VLOOKUP(
        $A2,
        _xlfn._xlws.FILTER(
            INDIRECT("'"&amp;L$1&amp;"'!A2:G1000"), (INDIRECT("'"&amp;L$1&amp;"'!B2:B1000")=$B2) * (INDIRECT("'"&amp;L$1&amp;"'!C2:C1000")=$C2)
        ),
        5,
        FALSE
    )="",
    "",
    VLOOKUP(
        $A2,
        _xlfn._xlws.FILTER(
            INDIRECT("'"&amp;L$1&amp;"'!A2:G1000"), (INDIRECT("'"&amp;L$1&amp;"'!B2:B1000")=$B2) * (INDIRECT("'"&amp;L$1&amp;"'!C2:C1000")=$C2)
        ),
        7,
        FALSE
    )
)</f>
        <v/>
      </c>
      <c r="M2" s="44" t="str">
        <f t="array" aca="1" ref="M2" ca="1">IF(
    VLOOKUP(
        $A2,
        _xlfn._xlws.FILTER(
            INDIRECT("'"&amp;M$1&amp;"'!A2:G1000"), (INDIRECT("'"&amp;M$1&amp;"'!B2:B1000")=$B2) * (INDIRECT("'"&amp;M$1&amp;"'!C2:C1000")=$C2)
        ),
        5,
        FALSE
    )="",
    "",
    VLOOKUP(
        $A2,
        _xlfn._xlws.FILTER(
            INDIRECT("'"&amp;M$1&amp;"'!A2:G1000"), (INDIRECT("'"&amp;M$1&amp;"'!B2:B1000")=$B2) * (INDIRECT("'"&amp;M$1&amp;"'!C2:C1000")=$C2)
        ),
        7,
        FALSE
    )
)</f>
        <v/>
      </c>
      <c r="N2" s="44" t="str">
        <f t="array" aca="1" ref="N2" ca="1">IF(
    VLOOKUP(
        $A2,
        _xlfn._xlws.FILTER(
            INDIRECT("'"&amp;N$1&amp;"'!A2:G1000"), (INDIRECT("'"&amp;N$1&amp;"'!B2:B1000")=$B2) * (INDIRECT("'"&amp;N$1&amp;"'!C2:C1000")=$C2)
        ),
        5,
        FALSE
    )="",
    "",
    VLOOKUP(
        $A2,
        _xlfn._xlws.FILTER(
            INDIRECT("'"&amp;N$1&amp;"'!A2:G1000"), (INDIRECT("'"&amp;N$1&amp;"'!B2:B1000")=$B2) * (INDIRECT("'"&amp;N$1&amp;"'!C2:C1000")=$C2)
        ),
        7,
        FALSE
    )
)</f>
        <v/>
      </c>
      <c r="O2" s="44" t="str">
        <f t="array" aca="1" ref="O2" ca="1">IF(
    VLOOKUP(
        $A2,
        _xlfn._xlws.FILTER(
            INDIRECT("'"&amp;O$1&amp;"'!A2:G1000"), (INDIRECT("'"&amp;O$1&amp;"'!B2:B1000")=$B2) * (INDIRECT("'"&amp;O$1&amp;"'!C2:C1000")=$C2)
        ),
        5,
        FALSE
    )="",
    "",
    VLOOKUP(
        $A2,
        _xlfn._xlws.FILTER(
            INDIRECT("'"&amp;O$1&amp;"'!A2:G1000"), (INDIRECT("'"&amp;O$1&amp;"'!B2:B1000")=$B2) * (INDIRECT("'"&amp;O$1&amp;"'!C2:C1000")=$C2)
        ),
        7,
        FALSE
    )
)</f>
        <v/>
      </c>
      <c r="P2" s="44" t="str">
        <f t="array" aca="1" ref="P2" ca="1">IF(
    VLOOKUP(
        $A2,
        _xlfn._xlws.FILTER(
            INDIRECT("'"&amp;P$1&amp;"'!A2:G1000"), (INDIRECT("'"&amp;P$1&amp;"'!B2:B1000")=$B2) * (INDIRECT("'"&amp;P$1&amp;"'!C2:C1000")=$C2)
        ),
        5,
        FALSE
    )="",
    "",
    VLOOKUP(
        $A2,
        _xlfn._xlws.FILTER(
            INDIRECT("'"&amp;P$1&amp;"'!A2:G1000"), (INDIRECT("'"&amp;P$1&amp;"'!B2:B1000")=$B2) * (INDIRECT("'"&amp;P$1&amp;"'!C2:C1000")=$C2)
        ),
        7,
        FALSE
    )
)</f>
        <v/>
      </c>
      <c r="R2" s="46"/>
      <c r="S2" s="43" t="s">
        <v>56</v>
      </c>
      <c r="T2" s="47" t="s">
        <v>33</v>
      </c>
      <c r="U2" s="48"/>
    </row>
    <row r="3" spans="1:21">
      <c r="A3" s="43" t="s">
        <v>33</v>
      </c>
      <c r="B3" s="44" t="s">
        <v>57</v>
      </c>
      <c r="C3" s="44" t="s">
        <v>55</v>
      </c>
      <c r="D3" s="4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4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4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4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4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4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44" t="str">
        <f t="array" aca="1" ref="J3" ca="1">IF(
    VLOOKUP(
        $A3,
        _xlfn._xlws.FILTER(
            INDIRECT("'"&amp;J$1&amp;"'!A2:G1000"), (INDIRECT("'"&amp;J$1&amp;"'!B2:B1000")=$B3) * (INDIRECT("'"&amp;J$1&amp;"'!C2:C1000")=$C3)
        ),
        5,
        FALSE
    )="",
    "",
    VLOOKUP(
        $A3,
        _xlfn._xlws.FILTER(
            INDIRECT("'"&amp;J$1&amp;"'!A2:G1000"), (INDIRECT("'"&amp;J$1&amp;"'!B2:B1000")=$B3) * (INDIRECT("'"&amp;J$1&amp;"'!C2:C1000")=$C3)
        ),
        7,
        FALSE
    )
)</f>
        <v/>
      </c>
      <c r="K3" s="44" t="str">
        <f t="array" aca="1" ref="K3" ca="1">IF(
    VLOOKUP(
        $A3,
        _xlfn._xlws.FILTER(
            INDIRECT("'"&amp;K$1&amp;"'!A2:G1000"), (INDIRECT("'"&amp;K$1&amp;"'!B2:B1000")=$B3) * (INDIRECT("'"&amp;K$1&amp;"'!C2:C1000")=$C3)
        ),
        5,
        FALSE
    )="",
    "",
    VLOOKUP(
        $A3,
        _xlfn._xlws.FILTER(
            INDIRECT("'"&amp;K$1&amp;"'!A2:G1000"), (INDIRECT("'"&amp;K$1&amp;"'!B2:B1000")=$B3) * (INDIRECT("'"&amp;K$1&amp;"'!C2:C1000")=$C3)
        ),
        7,
        FALSE
    )
)</f>
        <v/>
      </c>
      <c r="L3" s="44" t="str">
        <f t="array" aca="1" ref="L3" ca="1">IF(
    VLOOKUP(
        $A3,
        _xlfn._xlws.FILTER(
            INDIRECT("'"&amp;L$1&amp;"'!A2:G1000"), (INDIRECT("'"&amp;L$1&amp;"'!B2:B1000")=$B3) * (INDIRECT("'"&amp;L$1&amp;"'!C2:C1000")=$C3)
        ),
        5,
        FALSE
    )="",
    "",
    VLOOKUP(
        $A3,
        _xlfn._xlws.FILTER(
            INDIRECT("'"&amp;L$1&amp;"'!A2:G1000"), (INDIRECT("'"&amp;L$1&amp;"'!B2:B1000")=$B3) * (INDIRECT("'"&amp;L$1&amp;"'!C2:C1000")=$C3)
        ),
        7,
        FALSE
    )
)</f>
        <v/>
      </c>
      <c r="M3" s="44" t="str">
        <f t="array" aca="1" ref="M3" ca="1">IF(
    VLOOKUP(
        $A3,
        _xlfn._xlws.FILTER(
            INDIRECT("'"&amp;M$1&amp;"'!A2:G1000"), (INDIRECT("'"&amp;M$1&amp;"'!B2:B1000")=$B3) * (INDIRECT("'"&amp;M$1&amp;"'!C2:C1000")=$C3)
        ),
        5,
        FALSE
    )="",
    "",
    VLOOKUP(
        $A3,
        _xlfn._xlws.FILTER(
            INDIRECT("'"&amp;M$1&amp;"'!A2:G1000"), (INDIRECT("'"&amp;M$1&amp;"'!B2:B1000")=$B3) * (INDIRECT("'"&amp;M$1&amp;"'!C2:C1000")=$C3)
        ),
        7,
        FALSE
    )
)</f>
        <v/>
      </c>
      <c r="N3" s="44" t="str">
        <f t="array" aca="1" ref="N3" ca="1">IF(
    VLOOKUP(
        $A3,
        _xlfn._xlws.FILTER(
            INDIRECT("'"&amp;N$1&amp;"'!A2:G1000"), (INDIRECT("'"&amp;N$1&amp;"'!B2:B1000")=$B3) * (INDIRECT("'"&amp;N$1&amp;"'!C2:C1000")=$C3)
        ),
        5,
        FALSE
    )="",
    "",
    VLOOKUP(
        $A3,
        _xlfn._xlws.FILTER(
            INDIRECT("'"&amp;N$1&amp;"'!A2:G1000"), (INDIRECT("'"&amp;N$1&amp;"'!B2:B1000")=$B3) * (INDIRECT("'"&amp;N$1&amp;"'!C2:C1000")=$C3)
        ),
        7,
        FALSE
    )
)</f>
        <v/>
      </c>
      <c r="O3" s="44" t="str">
        <f t="array" aca="1" ref="O3" ca="1">IF(
    VLOOKUP(
        $A3,
        _xlfn._xlws.FILTER(
            INDIRECT("'"&amp;O$1&amp;"'!A2:G1000"), (INDIRECT("'"&amp;O$1&amp;"'!B2:B1000")=$B3) * (INDIRECT("'"&amp;O$1&amp;"'!C2:C1000")=$C3)
        ),
        5,
        FALSE
    )="",
    "",
    VLOOKUP(
        $A3,
        _xlfn._xlws.FILTER(
            INDIRECT("'"&amp;O$1&amp;"'!A2:G1000"), (INDIRECT("'"&amp;O$1&amp;"'!B2:B1000")=$B3) * (INDIRECT("'"&amp;O$1&amp;"'!C2:C1000")=$C3)
        ),
        7,
        FALSE
    )
)</f>
        <v/>
      </c>
      <c r="P3" s="44" t="str">
        <f t="array" aca="1" ref="P3" ca="1">IF(
    VLOOKUP(
        $A3,
        _xlfn._xlws.FILTER(
            INDIRECT("'"&amp;P$1&amp;"'!A2:G1000"), (INDIRECT("'"&amp;P$1&amp;"'!B2:B1000")=$B3) * (INDIRECT("'"&amp;P$1&amp;"'!C2:C1000")=$C3)
        ),
        5,
        FALSE
    )="",
    "",
    VLOOKUP(
        $A3,
        _xlfn._xlws.FILTER(
            INDIRECT("'"&amp;P$1&amp;"'!A2:G1000"), (INDIRECT("'"&amp;P$1&amp;"'!B2:B1000")=$B3) * (INDIRECT("'"&amp;P$1&amp;"'!C2:C1000")=$C3)
        ),
        7,
        FALSE
    )
)</f>
        <v/>
      </c>
      <c r="R3" s="49"/>
      <c r="S3" s="50" t="s">
        <v>35</v>
      </c>
      <c r="T3" s="51" t="s">
        <v>35</v>
      </c>
      <c r="U3" s="49"/>
    </row>
    <row r="4" spans="1:21">
      <c r="A4" s="43" t="s">
        <v>33</v>
      </c>
      <c r="B4" s="44" t="s">
        <v>58</v>
      </c>
      <c r="C4" s="44" t="s">
        <v>55</v>
      </c>
      <c r="D4" s="4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4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4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4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4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4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44" t="str">
        <f t="array" aca="1" ref="J4" ca="1">IF(
    VLOOKUP(
        $A4,
        _xlfn._xlws.FILTER(
            INDIRECT("'"&amp;J$1&amp;"'!A2:G1000"), (INDIRECT("'"&amp;J$1&amp;"'!B2:B1000")=$B4) * (INDIRECT("'"&amp;J$1&amp;"'!C2:C1000")=$C4)
        ),
        5,
        FALSE
    )="",
    "",
    VLOOKUP(
        $A4,
        _xlfn._xlws.FILTER(
            INDIRECT("'"&amp;J$1&amp;"'!A2:G1000"), (INDIRECT("'"&amp;J$1&amp;"'!B2:B1000")=$B4) * (INDIRECT("'"&amp;J$1&amp;"'!C2:C1000")=$C4)
        ),
        7,
        FALSE
    )
)</f>
        <v/>
      </c>
      <c r="K4" s="44" t="str">
        <f t="array" aca="1" ref="K4" ca="1">IF(
    VLOOKUP(
        $A4,
        _xlfn._xlws.FILTER(
            INDIRECT("'"&amp;K$1&amp;"'!A2:G1000"), (INDIRECT("'"&amp;K$1&amp;"'!B2:B1000")=$B4) * (INDIRECT("'"&amp;K$1&amp;"'!C2:C1000")=$C4)
        ),
        5,
        FALSE
    )="",
    "",
    VLOOKUP(
        $A4,
        _xlfn._xlws.FILTER(
            INDIRECT("'"&amp;K$1&amp;"'!A2:G1000"), (INDIRECT("'"&amp;K$1&amp;"'!B2:B1000")=$B4) * (INDIRECT("'"&amp;K$1&amp;"'!C2:C1000")=$C4)
        ),
        7,
        FALSE
    )
)</f>
        <v/>
      </c>
      <c r="L4" s="44" t="str">
        <f t="array" aca="1" ref="L4" ca="1">IF(
    VLOOKUP(
        $A4,
        _xlfn._xlws.FILTER(
            INDIRECT("'"&amp;L$1&amp;"'!A2:G1000"), (INDIRECT("'"&amp;L$1&amp;"'!B2:B1000")=$B4) * (INDIRECT("'"&amp;L$1&amp;"'!C2:C1000")=$C4)
        ),
        5,
        FALSE
    )="",
    "",
    VLOOKUP(
        $A4,
        _xlfn._xlws.FILTER(
            INDIRECT("'"&amp;L$1&amp;"'!A2:G1000"), (INDIRECT("'"&amp;L$1&amp;"'!B2:B1000")=$B4) * (INDIRECT("'"&amp;L$1&amp;"'!C2:C1000")=$C4)
        ),
        7,
        FALSE
    )
)</f>
        <v/>
      </c>
      <c r="M4" s="44" t="str">
        <f t="array" aca="1" ref="M4" ca="1">IF(
    VLOOKUP(
        $A4,
        _xlfn._xlws.FILTER(
            INDIRECT("'"&amp;M$1&amp;"'!A2:G1000"), (INDIRECT("'"&amp;M$1&amp;"'!B2:B1000")=$B4) * (INDIRECT("'"&amp;M$1&amp;"'!C2:C1000")=$C4)
        ),
        5,
        FALSE
    )="",
    "",
    VLOOKUP(
        $A4,
        _xlfn._xlws.FILTER(
            INDIRECT("'"&amp;M$1&amp;"'!A2:G1000"), (INDIRECT("'"&amp;M$1&amp;"'!B2:B1000")=$B4) * (INDIRECT("'"&amp;M$1&amp;"'!C2:C1000")=$C4)
        ),
        7,
        FALSE
    )
)</f>
        <v/>
      </c>
      <c r="N4" s="44" t="str">
        <f t="array" aca="1" ref="N4" ca="1">IF(
    VLOOKUP(
        $A4,
        _xlfn._xlws.FILTER(
            INDIRECT("'"&amp;N$1&amp;"'!A2:G1000"), (INDIRECT("'"&amp;N$1&amp;"'!B2:B1000")=$B4) * (INDIRECT("'"&amp;N$1&amp;"'!C2:C1000")=$C4)
        ),
        5,
        FALSE
    )="",
    "",
    VLOOKUP(
        $A4,
        _xlfn._xlws.FILTER(
            INDIRECT("'"&amp;N$1&amp;"'!A2:G1000"), (INDIRECT("'"&amp;N$1&amp;"'!B2:B1000")=$B4) * (INDIRECT("'"&amp;N$1&amp;"'!C2:C1000")=$C4)
        ),
        7,
        FALSE
    )
)</f>
        <v/>
      </c>
      <c r="O4" s="44" t="str">
        <f t="array" aca="1" ref="O4" ca="1">IF(
    VLOOKUP(
        $A4,
        _xlfn._xlws.FILTER(
            INDIRECT("'"&amp;O$1&amp;"'!A2:G1000"), (INDIRECT("'"&amp;O$1&amp;"'!B2:B1000")=$B4) * (INDIRECT("'"&amp;O$1&amp;"'!C2:C1000")=$C4)
        ),
        5,
        FALSE
    )="",
    "",
    VLOOKUP(
        $A4,
        _xlfn._xlws.FILTER(
            INDIRECT("'"&amp;O$1&amp;"'!A2:G1000"), (INDIRECT("'"&amp;O$1&amp;"'!B2:B1000")=$B4) * (INDIRECT("'"&amp;O$1&amp;"'!C2:C1000")=$C4)
        ),
        7,
        FALSE
    )
)</f>
        <v/>
      </c>
      <c r="P4" s="44" t="str">
        <f t="array" aca="1" ref="P4" ca="1">IF(
    VLOOKUP(
        $A4,
        _xlfn._xlws.FILTER(
            INDIRECT("'"&amp;P$1&amp;"'!A2:G1000"), (INDIRECT("'"&amp;P$1&amp;"'!B2:B1000")=$B4) * (INDIRECT("'"&amp;P$1&amp;"'!C2:C1000")=$C4)
        ),
        5,
        FALSE
    )="",
    "",
    VLOOKUP(
        $A4,
        _xlfn._xlws.FILTER(
            INDIRECT("'"&amp;P$1&amp;"'!A2:G1000"), (INDIRECT("'"&amp;P$1&amp;"'!B2:B1000")=$B4) * (INDIRECT("'"&amp;P$1&amp;"'!C2:C1000")=$C4)
        ),
        7,
        FALSE
    )
)</f>
        <v/>
      </c>
      <c r="R4" s="52"/>
      <c r="S4" s="53" t="s">
        <v>26</v>
      </c>
      <c r="T4" s="54" t="s">
        <v>26</v>
      </c>
      <c r="U4" s="55"/>
    </row>
    <row r="5" spans="1:21">
      <c r="A5" s="43" t="s">
        <v>33</v>
      </c>
      <c r="B5" s="44" t="s">
        <v>59</v>
      </c>
      <c r="C5" s="44" t="s">
        <v>55</v>
      </c>
      <c r="D5" s="4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4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4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4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4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4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44" t="str">
        <f t="array" aca="1" ref="J5" ca="1">IF(
    VLOOKUP(
        $A5,
        _xlfn._xlws.FILTER(
            INDIRECT("'"&amp;J$1&amp;"'!A2:G1000"), (INDIRECT("'"&amp;J$1&amp;"'!B2:B1000")=$B5) * (INDIRECT("'"&amp;J$1&amp;"'!C2:C1000")=$C5)
        ),
        5,
        FALSE
    )="",
    "",
    VLOOKUP(
        $A5,
        _xlfn._xlws.FILTER(
            INDIRECT("'"&amp;J$1&amp;"'!A2:G1000"), (INDIRECT("'"&amp;J$1&amp;"'!B2:B1000")=$B5) * (INDIRECT("'"&amp;J$1&amp;"'!C2:C1000")=$C5)
        ),
        7,
        FALSE
    )
)</f>
        <v/>
      </c>
      <c r="K5" s="44" t="str">
        <f t="array" aca="1" ref="K5" ca="1">IF(
    VLOOKUP(
        $A5,
        _xlfn._xlws.FILTER(
            INDIRECT("'"&amp;K$1&amp;"'!A2:G1000"), (INDIRECT("'"&amp;K$1&amp;"'!B2:B1000")=$B5) * (INDIRECT("'"&amp;K$1&amp;"'!C2:C1000")=$C5)
        ),
        5,
        FALSE
    )="",
    "",
    VLOOKUP(
        $A5,
        _xlfn._xlws.FILTER(
            INDIRECT("'"&amp;K$1&amp;"'!A2:G1000"), (INDIRECT("'"&amp;K$1&amp;"'!B2:B1000")=$B5) * (INDIRECT("'"&amp;K$1&amp;"'!C2:C1000")=$C5)
        ),
        7,
        FALSE
    )
)</f>
        <v/>
      </c>
      <c r="L5" s="44" t="str">
        <f t="array" aca="1" ref="L5" ca="1">IF(
    VLOOKUP(
        $A5,
        _xlfn._xlws.FILTER(
            INDIRECT("'"&amp;L$1&amp;"'!A2:G1000"), (INDIRECT("'"&amp;L$1&amp;"'!B2:B1000")=$B5) * (INDIRECT("'"&amp;L$1&amp;"'!C2:C1000")=$C5)
        ),
        5,
        FALSE
    )="",
    "",
    VLOOKUP(
        $A5,
        _xlfn._xlws.FILTER(
            INDIRECT("'"&amp;L$1&amp;"'!A2:G1000"), (INDIRECT("'"&amp;L$1&amp;"'!B2:B1000")=$B5) * (INDIRECT("'"&amp;L$1&amp;"'!C2:C1000")=$C5)
        ),
        7,
        FALSE
    )
)</f>
        <v/>
      </c>
      <c r="M5" s="44" t="str">
        <f t="array" aca="1" ref="M5" ca="1">IF(
    VLOOKUP(
        $A5,
        _xlfn._xlws.FILTER(
            INDIRECT("'"&amp;M$1&amp;"'!A2:G1000"), (INDIRECT("'"&amp;M$1&amp;"'!B2:B1000")=$B5) * (INDIRECT("'"&amp;M$1&amp;"'!C2:C1000")=$C5)
        ),
        5,
        FALSE
    )="",
    "",
    VLOOKUP(
        $A5,
        _xlfn._xlws.FILTER(
            INDIRECT("'"&amp;M$1&amp;"'!A2:G1000"), (INDIRECT("'"&amp;M$1&amp;"'!B2:B1000")=$B5) * (INDIRECT("'"&amp;M$1&amp;"'!C2:C1000")=$C5)
        ),
        7,
        FALSE
    )
)</f>
        <v/>
      </c>
      <c r="N5" s="44" t="str">
        <f t="array" aca="1" ref="N5" ca="1">IF(
    VLOOKUP(
        $A5,
        _xlfn._xlws.FILTER(
            INDIRECT("'"&amp;N$1&amp;"'!A2:G1000"), (INDIRECT("'"&amp;N$1&amp;"'!B2:B1000")=$B5) * (INDIRECT("'"&amp;N$1&amp;"'!C2:C1000")=$C5)
        ),
        5,
        FALSE
    )="",
    "",
    VLOOKUP(
        $A5,
        _xlfn._xlws.FILTER(
            INDIRECT("'"&amp;N$1&amp;"'!A2:G1000"), (INDIRECT("'"&amp;N$1&amp;"'!B2:B1000")=$B5) * (INDIRECT("'"&amp;N$1&amp;"'!C2:C1000")=$C5)
        ),
        7,
        FALSE
    )
)</f>
        <v/>
      </c>
      <c r="O5" s="44" t="str">
        <f t="array" aca="1" ref="O5" ca="1">IF(
    VLOOKUP(
        $A5,
        _xlfn._xlws.FILTER(
            INDIRECT("'"&amp;O$1&amp;"'!A2:G1000"), (INDIRECT("'"&amp;O$1&amp;"'!B2:B1000")=$B5) * (INDIRECT("'"&amp;O$1&amp;"'!C2:C1000")=$C5)
        ),
        5,
        FALSE
    )="",
    "",
    VLOOKUP(
        $A5,
        _xlfn._xlws.FILTER(
            INDIRECT("'"&amp;O$1&amp;"'!A2:G1000"), (INDIRECT("'"&amp;O$1&amp;"'!B2:B1000")=$B5) * (INDIRECT("'"&amp;O$1&amp;"'!C2:C1000")=$C5)
        ),
        7,
        FALSE
    )
)</f>
        <v/>
      </c>
      <c r="P5" s="44" t="str">
        <f t="array" aca="1" ref="P5" ca="1">IF(
    VLOOKUP(
        $A5,
        _xlfn._xlws.FILTER(
            INDIRECT("'"&amp;P$1&amp;"'!A2:G1000"), (INDIRECT("'"&amp;P$1&amp;"'!B2:B1000")=$B5) * (INDIRECT("'"&amp;P$1&amp;"'!C2:C1000")=$C5)
        ),
        5,
        FALSE
    )="",
    "",
    VLOOKUP(
        $A5,
        _xlfn._xlws.FILTER(
            INDIRECT("'"&amp;P$1&amp;"'!A2:G1000"), (INDIRECT("'"&amp;P$1&amp;"'!B2:B1000")=$B5) * (INDIRECT("'"&amp;P$1&amp;"'!C2:C1000")=$C5)
        ),
        7,
        FALSE
    )
)</f>
        <v/>
      </c>
      <c r="R5" s="56"/>
      <c r="S5" s="57" t="s">
        <v>38</v>
      </c>
      <c r="T5" s="58" t="s">
        <v>38</v>
      </c>
      <c r="U5" s="59"/>
    </row>
    <row r="6" spans="1:21">
      <c r="A6" s="43" t="s">
        <v>33</v>
      </c>
      <c r="B6" s="44" t="s">
        <v>60</v>
      </c>
      <c r="C6" s="44" t="s">
        <v>55</v>
      </c>
      <c r="D6" s="4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4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4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4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4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4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44" t="str">
        <f t="array" aca="1" ref="J6" ca="1">IF(
    VLOOKUP(
        $A6,
        _xlfn._xlws.FILTER(
            INDIRECT("'"&amp;J$1&amp;"'!A2:G1000"), (INDIRECT("'"&amp;J$1&amp;"'!B2:B1000")=$B6) * (INDIRECT("'"&amp;J$1&amp;"'!C2:C1000")=$C6)
        ),
        5,
        FALSE
    )="",
    "",
    VLOOKUP(
        $A6,
        _xlfn._xlws.FILTER(
            INDIRECT("'"&amp;J$1&amp;"'!A2:G1000"), (INDIRECT("'"&amp;J$1&amp;"'!B2:B1000")=$B6) * (INDIRECT("'"&amp;J$1&amp;"'!C2:C1000")=$C6)
        ),
        7,
        FALSE
    )
)</f>
        <v/>
      </c>
      <c r="K6" s="44" t="str">
        <f t="array" aca="1" ref="K6" ca="1">IF(
    VLOOKUP(
        $A6,
        _xlfn._xlws.FILTER(
            INDIRECT("'"&amp;K$1&amp;"'!A2:G1000"), (INDIRECT("'"&amp;K$1&amp;"'!B2:B1000")=$B6) * (INDIRECT("'"&amp;K$1&amp;"'!C2:C1000")=$C6)
        ),
        5,
        FALSE
    )="",
    "",
    VLOOKUP(
        $A6,
        _xlfn._xlws.FILTER(
            INDIRECT("'"&amp;K$1&amp;"'!A2:G1000"), (INDIRECT("'"&amp;K$1&amp;"'!B2:B1000")=$B6) * (INDIRECT("'"&amp;K$1&amp;"'!C2:C1000")=$C6)
        ),
        7,
        FALSE
    )
)</f>
        <v/>
      </c>
      <c r="L6" s="44" t="str">
        <f t="array" aca="1" ref="L6" ca="1">IF(
    VLOOKUP(
        $A6,
        _xlfn._xlws.FILTER(
            INDIRECT("'"&amp;L$1&amp;"'!A2:G1000"), (INDIRECT("'"&amp;L$1&amp;"'!B2:B1000")=$B6) * (INDIRECT("'"&amp;L$1&amp;"'!C2:C1000")=$C6)
        ),
        5,
        FALSE
    )="",
    "",
    VLOOKUP(
        $A6,
        _xlfn._xlws.FILTER(
            INDIRECT("'"&amp;L$1&amp;"'!A2:G1000"), (INDIRECT("'"&amp;L$1&amp;"'!B2:B1000")=$B6) * (INDIRECT("'"&amp;L$1&amp;"'!C2:C1000")=$C6)
        ),
        7,
        FALSE
    )
)</f>
        <v/>
      </c>
      <c r="M6" s="44" t="str">
        <f t="array" aca="1" ref="M6" ca="1">IF(
    VLOOKUP(
        $A6,
        _xlfn._xlws.FILTER(
            INDIRECT("'"&amp;M$1&amp;"'!A2:G1000"), (INDIRECT("'"&amp;M$1&amp;"'!B2:B1000")=$B6) * (INDIRECT("'"&amp;M$1&amp;"'!C2:C1000")=$C6)
        ),
        5,
        FALSE
    )="",
    "",
    VLOOKUP(
        $A6,
        _xlfn._xlws.FILTER(
            INDIRECT("'"&amp;M$1&amp;"'!A2:G1000"), (INDIRECT("'"&amp;M$1&amp;"'!B2:B1000")=$B6) * (INDIRECT("'"&amp;M$1&amp;"'!C2:C1000")=$C6)
        ),
        7,
        FALSE
    )
)</f>
        <v/>
      </c>
      <c r="N6" s="44" t="str">
        <f t="array" aca="1" ref="N6" ca="1">IF(
    VLOOKUP(
        $A6,
        _xlfn._xlws.FILTER(
            INDIRECT("'"&amp;N$1&amp;"'!A2:G1000"), (INDIRECT("'"&amp;N$1&amp;"'!B2:B1000")=$B6) * (INDIRECT("'"&amp;N$1&amp;"'!C2:C1000")=$C6)
        ),
        5,
        FALSE
    )="",
    "",
    VLOOKUP(
        $A6,
        _xlfn._xlws.FILTER(
            INDIRECT("'"&amp;N$1&amp;"'!A2:G1000"), (INDIRECT("'"&amp;N$1&amp;"'!B2:B1000")=$B6) * (INDIRECT("'"&amp;N$1&amp;"'!C2:C1000")=$C6)
        ),
        7,
        FALSE
    )
)</f>
        <v/>
      </c>
      <c r="O6" s="44" t="str">
        <f t="array" aca="1" ref="O6" ca="1">IF(
    VLOOKUP(
        $A6,
        _xlfn._xlws.FILTER(
            INDIRECT("'"&amp;O$1&amp;"'!A2:G1000"), (INDIRECT("'"&amp;O$1&amp;"'!B2:B1000")=$B6) * (INDIRECT("'"&amp;O$1&amp;"'!C2:C1000")=$C6)
        ),
        5,
        FALSE
    )="",
    "",
    VLOOKUP(
        $A6,
        _xlfn._xlws.FILTER(
            INDIRECT("'"&amp;O$1&amp;"'!A2:G1000"), (INDIRECT("'"&amp;O$1&amp;"'!B2:B1000")=$B6) * (INDIRECT("'"&amp;O$1&amp;"'!C2:C1000")=$C6)
        ),
        7,
        FALSE
    )
)</f>
        <v/>
      </c>
      <c r="P6" s="44" t="str">
        <f t="array" aca="1" ref="P6" ca="1">IF(
    VLOOKUP(
        $A6,
        _xlfn._xlws.FILTER(
            INDIRECT("'"&amp;P$1&amp;"'!A2:G1000"), (INDIRECT("'"&amp;P$1&amp;"'!B2:B1000")=$B6) * (INDIRECT("'"&amp;P$1&amp;"'!C2:C1000")=$C6)
        ),
        5,
        FALSE
    )="",
    "",
    VLOOKUP(
        $A6,
        _xlfn._xlws.FILTER(
            INDIRECT("'"&amp;P$1&amp;"'!A2:G1000"), (INDIRECT("'"&amp;P$1&amp;"'!B2:B1000")=$B6) * (INDIRECT("'"&amp;P$1&amp;"'!C2:C1000")=$C6)
        ),
        7,
        FALSE
    )
)</f>
        <v/>
      </c>
      <c r="R6" s="60"/>
      <c r="S6" s="61" t="s">
        <v>40</v>
      </c>
      <c r="T6" s="62" t="s">
        <v>40</v>
      </c>
      <c r="U6" s="63"/>
    </row>
    <row r="7" spans="1:21">
      <c r="A7" s="43" t="s">
        <v>33</v>
      </c>
      <c r="B7" s="44" t="s">
        <v>61</v>
      </c>
      <c r="C7" s="44" t="s">
        <v>55</v>
      </c>
      <c r="D7" s="4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4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4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4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4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4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44" t="str">
        <f t="array" aca="1" ref="J7" ca="1">IF(
    VLOOKUP(
        $A7,
        _xlfn._xlws.FILTER(
            INDIRECT("'"&amp;J$1&amp;"'!A2:G1000"), (INDIRECT("'"&amp;J$1&amp;"'!B2:B1000")=$B7) * (INDIRECT("'"&amp;J$1&amp;"'!C2:C1000")=$C7)
        ),
        5,
        FALSE
    )="",
    "",
    VLOOKUP(
        $A7,
        _xlfn._xlws.FILTER(
            INDIRECT("'"&amp;J$1&amp;"'!A2:G1000"), (INDIRECT("'"&amp;J$1&amp;"'!B2:B1000")=$B7) * (INDIRECT("'"&amp;J$1&amp;"'!C2:C1000")=$C7)
        ),
        7,
        FALSE
    )
)</f>
        <v/>
      </c>
      <c r="K7" s="44" t="str">
        <f t="array" aca="1" ref="K7" ca="1">IF(
    VLOOKUP(
        $A7,
        _xlfn._xlws.FILTER(
            INDIRECT("'"&amp;K$1&amp;"'!A2:G1000"), (INDIRECT("'"&amp;K$1&amp;"'!B2:B1000")=$B7) * (INDIRECT("'"&amp;K$1&amp;"'!C2:C1000")=$C7)
        ),
        5,
        FALSE
    )="",
    "",
    VLOOKUP(
        $A7,
        _xlfn._xlws.FILTER(
            INDIRECT("'"&amp;K$1&amp;"'!A2:G1000"), (INDIRECT("'"&amp;K$1&amp;"'!B2:B1000")=$B7) * (INDIRECT("'"&amp;K$1&amp;"'!C2:C1000")=$C7)
        ),
        7,
        FALSE
    )
)</f>
        <v/>
      </c>
      <c r="L7" s="44" t="str">
        <f t="array" aca="1" ref="L7" ca="1">IF(
    VLOOKUP(
        $A7,
        _xlfn._xlws.FILTER(
            INDIRECT("'"&amp;L$1&amp;"'!A2:G1000"), (INDIRECT("'"&amp;L$1&amp;"'!B2:B1000")=$B7) * (INDIRECT("'"&amp;L$1&amp;"'!C2:C1000")=$C7)
        ),
        5,
        FALSE
    )="",
    "",
    VLOOKUP(
        $A7,
        _xlfn._xlws.FILTER(
            INDIRECT("'"&amp;L$1&amp;"'!A2:G1000"), (INDIRECT("'"&amp;L$1&amp;"'!B2:B1000")=$B7) * (INDIRECT("'"&amp;L$1&amp;"'!C2:C1000")=$C7)
        ),
        7,
        FALSE
    )
)</f>
        <v/>
      </c>
      <c r="M7" s="44" t="str">
        <f t="array" aca="1" ref="M7" ca="1">IF(
    VLOOKUP(
        $A7,
        _xlfn._xlws.FILTER(
            INDIRECT("'"&amp;M$1&amp;"'!A2:G1000"), (INDIRECT("'"&amp;M$1&amp;"'!B2:B1000")=$B7) * (INDIRECT("'"&amp;M$1&amp;"'!C2:C1000")=$C7)
        ),
        5,
        FALSE
    )="",
    "",
    VLOOKUP(
        $A7,
        _xlfn._xlws.FILTER(
            INDIRECT("'"&amp;M$1&amp;"'!A2:G1000"), (INDIRECT("'"&amp;M$1&amp;"'!B2:B1000")=$B7) * (INDIRECT("'"&amp;M$1&amp;"'!C2:C1000")=$C7)
        ),
        7,
        FALSE
    )
)</f>
        <v/>
      </c>
      <c r="N7" s="44" t="str">
        <f t="array" aca="1" ref="N7" ca="1">IF(
    VLOOKUP(
        $A7,
        _xlfn._xlws.FILTER(
            INDIRECT("'"&amp;N$1&amp;"'!A2:G1000"), (INDIRECT("'"&amp;N$1&amp;"'!B2:B1000")=$B7) * (INDIRECT("'"&amp;N$1&amp;"'!C2:C1000")=$C7)
        ),
        5,
        FALSE
    )="",
    "",
    VLOOKUP(
        $A7,
        _xlfn._xlws.FILTER(
            INDIRECT("'"&amp;N$1&amp;"'!A2:G1000"), (INDIRECT("'"&amp;N$1&amp;"'!B2:B1000")=$B7) * (INDIRECT("'"&amp;N$1&amp;"'!C2:C1000")=$C7)
        ),
        7,
        FALSE
    )
)</f>
        <v/>
      </c>
      <c r="O7" s="44" t="str">
        <f t="array" aca="1" ref="O7" ca="1">IF(
    VLOOKUP(
        $A7,
        _xlfn._xlws.FILTER(
            INDIRECT("'"&amp;O$1&amp;"'!A2:G1000"), (INDIRECT("'"&amp;O$1&amp;"'!B2:B1000")=$B7) * (INDIRECT("'"&amp;O$1&amp;"'!C2:C1000")=$C7)
        ),
        5,
        FALSE
    )="",
    "",
    VLOOKUP(
        $A7,
        _xlfn._xlws.FILTER(
            INDIRECT("'"&amp;O$1&amp;"'!A2:G1000"), (INDIRECT("'"&amp;O$1&amp;"'!B2:B1000")=$B7) * (INDIRECT("'"&amp;O$1&amp;"'!C2:C1000")=$C7)
        ),
        7,
        FALSE
    )
)</f>
        <v/>
      </c>
      <c r="P7" s="44" t="str">
        <f t="array" aca="1" ref="P7" ca="1">IF(
    VLOOKUP(
        $A7,
        _xlfn._xlws.FILTER(
            INDIRECT("'"&amp;P$1&amp;"'!A2:G1000"), (INDIRECT("'"&amp;P$1&amp;"'!B2:B1000")=$B7) * (INDIRECT("'"&amp;P$1&amp;"'!C2:C1000")=$C7)
        ),
        5,
        FALSE
    )="",
    "",
    VLOOKUP(
        $A7,
        _xlfn._xlws.FILTER(
            INDIRECT("'"&amp;P$1&amp;"'!A2:G1000"), (INDIRECT("'"&amp;P$1&amp;"'!B2:B1000")=$B7) * (INDIRECT("'"&amp;P$1&amp;"'!C2:C1000")=$C7)
        ),
        7,
        FALSE
    )
)</f>
        <v/>
      </c>
      <c r="R7" s="64"/>
      <c r="S7" s="65" t="s">
        <v>42</v>
      </c>
      <c r="T7" s="66" t="s">
        <v>42</v>
      </c>
      <c r="U7" s="64"/>
    </row>
    <row r="8" spans="1:21">
      <c r="A8" s="43" t="s">
        <v>33</v>
      </c>
      <c r="B8" s="44" t="s">
        <v>62</v>
      </c>
      <c r="C8" s="44" t="s">
        <v>55</v>
      </c>
      <c r="D8" s="4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4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4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4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4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4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44" t="str">
        <f t="array" aca="1" ref="J8" ca="1">IF(
    VLOOKUP(
        $A8,
        _xlfn._xlws.FILTER(
            INDIRECT("'"&amp;J$1&amp;"'!A2:G1000"), (INDIRECT("'"&amp;J$1&amp;"'!B2:B1000")=$B8) * (INDIRECT("'"&amp;J$1&amp;"'!C2:C1000")=$C8)
        ),
        5,
        FALSE
    )="",
    "",
    VLOOKUP(
        $A8,
        _xlfn._xlws.FILTER(
            INDIRECT("'"&amp;J$1&amp;"'!A2:G1000"), (INDIRECT("'"&amp;J$1&amp;"'!B2:B1000")=$B8) * (INDIRECT("'"&amp;J$1&amp;"'!C2:C1000")=$C8)
        ),
        7,
        FALSE
    )
)</f>
        <v/>
      </c>
      <c r="K8" s="44" t="str">
        <f t="array" aca="1" ref="K8" ca="1">IF(
    VLOOKUP(
        $A8,
        _xlfn._xlws.FILTER(
            INDIRECT("'"&amp;K$1&amp;"'!A2:G1000"), (INDIRECT("'"&amp;K$1&amp;"'!B2:B1000")=$B8) * (INDIRECT("'"&amp;K$1&amp;"'!C2:C1000")=$C8)
        ),
        5,
        FALSE
    )="",
    "",
    VLOOKUP(
        $A8,
        _xlfn._xlws.FILTER(
            INDIRECT("'"&amp;K$1&amp;"'!A2:G1000"), (INDIRECT("'"&amp;K$1&amp;"'!B2:B1000")=$B8) * (INDIRECT("'"&amp;K$1&amp;"'!C2:C1000")=$C8)
        ),
        7,
        FALSE
    )
)</f>
        <v/>
      </c>
      <c r="L8" s="44" t="str">
        <f t="array" aca="1" ref="L8" ca="1">IF(
    VLOOKUP(
        $A8,
        _xlfn._xlws.FILTER(
            INDIRECT("'"&amp;L$1&amp;"'!A2:G1000"), (INDIRECT("'"&amp;L$1&amp;"'!B2:B1000")=$B8) * (INDIRECT("'"&amp;L$1&amp;"'!C2:C1000")=$C8)
        ),
        5,
        FALSE
    )="",
    "",
    VLOOKUP(
        $A8,
        _xlfn._xlws.FILTER(
            INDIRECT("'"&amp;L$1&amp;"'!A2:G1000"), (INDIRECT("'"&amp;L$1&amp;"'!B2:B1000")=$B8) * (INDIRECT("'"&amp;L$1&amp;"'!C2:C1000")=$C8)
        ),
        7,
        FALSE
    )
)</f>
        <v/>
      </c>
      <c r="M8" s="44" t="str">
        <f t="array" aca="1" ref="M8" ca="1">IF(
    VLOOKUP(
        $A8,
        _xlfn._xlws.FILTER(
            INDIRECT("'"&amp;M$1&amp;"'!A2:G1000"), (INDIRECT("'"&amp;M$1&amp;"'!B2:B1000")=$B8) * (INDIRECT("'"&amp;M$1&amp;"'!C2:C1000")=$C8)
        ),
        5,
        FALSE
    )="",
    "",
    VLOOKUP(
        $A8,
        _xlfn._xlws.FILTER(
            INDIRECT("'"&amp;M$1&amp;"'!A2:G1000"), (INDIRECT("'"&amp;M$1&amp;"'!B2:B1000")=$B8) * (INDIRECT("'"&amp;M$1&amp;"'!C2:C1000")=$C8)
        ),
        7,
        FALSE
    )
)</f>
        <v/>
      </c>
      <c r="N8" s="44" t="str">
        <f t="array" aca="1" ref="N8" ca="1">IF(
    VLOOKUP(
        $A8,
        _xlfn._xlws.FILTER(
            INDIRECT("'"&amp;N$1&amp;"'!A2:G1000"), (INDIRECT("'"&amp;N$1&amp;"'!B2:B1000")=$B8) * (INDIRECT("'"&amp;N$1&amp;"'!C2:C1000")=$C8)
        ),
        5,
        FALSE
    )="",
    "",
    VLOOKUP(
        $A8,
        _xlfn._xlws.FILTER(
            INDIRECT("'"&amp;N$1&amp;"'!A2:G1000"), (INDIRECT("'"&amp;N$1&amp;"'!B2:B1000")=$B8) * (INDIRECT("'"&amp;N$1&amp;"'!C2:C1000")=$C8)
        ),
        7,
        FALSE
    )
)</f>
        <v/>
      </c>
      <c r="O8" s="44" t="str">
        <f t="array" aca="1" ref="O8" ca="1">IF(
    VLOOKUP(
        $A8,
        _xlfn._xlws.FILTER(
            INDIRECT("'"&amp;O$1&amp;"'!A2:G1000"), (INDIRECT("'"&amp;O$1&amp;"'!B2:B1000")=$B8) * (INDIRECT("'"&amp;O$1&amp;"'!C2:C1000")=$C8)
        ),
        5,
        FALSE
    )="",
    "",
    VLOOKUP(
        $A8,
        _xlfn._xlws.FILTER(
            INDIRECT("'"&amp;O$1&amp;"'!A2:G1000"), (INDIRECT("'"&amp;O$1&amp;"'!B2:B1000")=$B8) * (INDIRECT("'"&amp;O$1&amp;"'!C2:C1000")=$C8)
        ),
        7,
        FALSE
    )
)</f>
        <v/>
      </c>
      <c r="P8" s="44" t="str">
        <f t="array" aca="1" ref="P8" ca="1">IF(
    VLOOKUP(
        $A8,
        _xlfn._xlws.FILTER(
            INDIRECT("'"&amp;P$1&amp;"'!A2:G1000"), (INDIRECT("'"&amp;P$1&amp;"'!B2:B1000")=$B8) * (INDIRECT("'"&amp;P$1&amp;"'!C2:C1000")=$C8)
        ),
        5,
        FALSE
    )="",
    "",
    VLOOKUP(
        $A8,
        _xlfn._xlws.FILTER(
            INDIRECT("'"&amp;P$1&amp;"'!A2:G1000"), (INDIRECT("'"&amp;P$1&amp;"'!B2:B1000")=$B8) * (INDIRECT("'"&amp;P$1&amp;"'!C2:C1000")=$C8)
        ),
        7,
        FALSE
    )
)</f>
        <v/>
      </c>
      <c r="R8" s="67"/>
      <c r="S8" s="68" t="s">
        <v>44</v>
      </c>
      <c r="T8" s="68" t="s">
        <v>44</v>
      </c>
      <c r="U8" s="69"/>
    </row>
    <row r="9" spans="1:21">
      <c r="A9" s="43" t="s">
        <v>33</v>
      </c>
      <c r="B9" s="44" t="s">
        <v>63</v>
      </c>
      <c r="C9" s="44" t="s">
        <v>55</v>
      </c>
      <c r="D9" s="4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4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4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4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4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4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44" t="str">
        <f t="array" aca="1" ref="J9" ca="1">IF(
    VLOOKUP(
        $A9,
        _xlfn._xlws.FILTER(
            INDIRECT("'"&amp;J$1&amp;"'!A2:G1000"), (INDIRECT("'"&amp;J$1&amp;"'!B2:B1000")=$B9) * (INDIRECT("'"&amp;J$1&amp;"'!C2:C1000")=$C9)
        ),
        5,
        FALSE
    )="",
    "",
    VLOOKUP(
        $A9,
        _xlfn._xlws.FILTER(
            INDIRECT("'"&amp;J$1&amp;"'!A2:G1000"), (INDIRECT("'"&amp;J$1&amp;"'!B2:B1000")=$B9) * (INDIRECT("'"&amp;J$1&amp;"'!C2:C1000")=$C9)
        ),
        7,
        FALSE
    )
)</f>
        <v/>
      </c>
      <c r="K9" s="44" t="str">
        <f t="array" aca="1" ref="K9" ca="1">IF(
    VLOOKUP(
        $A9,
        _xlfn._xlws.FILTER(
            INDIRECT("'"&amp;K$1&amp;"'!A2:G1000"), (INDIRECT("'"&amp;K$1&amp;"'!B2:B1000")=$B9) * (INDIRECT("'"&amp;K$1&amp;"'!C2:C1000")=$C9)
        ),
        5,
        FALSE
    )="",
    "",
    VLOOKUP(
        $A9,
        _xlfn._xlws.FILTER(
            INDIRECT("'"&amp;K$1&amp;"'!A2:G1000"), (INDIRECT("'"&amp;K$1&amp;"'!B2:B1000")=$B9) * (INDIRECT("'"&amp;K$1&amp;"'!C2:C1000")=$C9)
        ),
        7,
        FALSE
    )
)</f>
        <v/>
      </c>
      <c r="L9" s="44" t="str">
        <f t="array" aca="1" ref="L9" ca="1">IF(
    VLOOKUP(
        $A9,
        _xlfn._xlws.FILTER(
            INDIRECT("'"&amp;L$1&amp;"'!A2:G1000"), (INDIRECT("'"&amp;L$1&amp;"'!B2:B1000")=$B9) * (INDIRECT("'"&amp;L$1&amp;"'!C2:C1000")=$C9)
        ),
        5,
        FALSE
    )="",
    "",
    VLOOKUP(
        $A9,
        _xlfn._xlws.FILTER(
            INDIRECT("'"&amp;L$1&amp;"'!A2:G1000"), (INDIRECT("'"&amp;L$1&amp;"'!B2:B1000")=$B9) * (INDIRECT("'"&amp;L$1&amp;"'!C2:C1000")=$C9)
        ),
        7,
        FALSE
    )
)</f>
        <v/>
      </c>
      <c r="M9" s="44" t="str">
        <f t="array" aca="1" ref="M9" ca="1">IF(
    VLOOKUP(
        $A9,
        _xlfn._xlws.FILTER(
            INDIRECT("'"&amp;M$1&amp;"'!A2:G1000"), (INDIRECT("'"&amp;M$1&amp;"'!B2:B1000")=$B9) * (INDIRECT("'"&amp;M$1&amp;"'!C2:C1000")=$C9)
        ),
        5,
        FALSE
    )="",
    "",
    VLOOKUP(
        $A9,
        _xlfn._xlws.FILTER(
            INDIRECT("'"&amp;M$1&amp;"'!A2:G1000"), (INDIRECT("'"&amp;M$1&amp;"'!B2:B1000")=$B9) * (INDIRECT("'"&amp;M$1&amp;"'!C2:C1000")=$C9)
        ),
        7,
        FALSE
    )
)</f>
        <v/>
      </c>
      <c r="N9" s="44" t="str">
        <f t="array" aca="1" ref="N9" ca="1">IF(
    VLOOKUP(
        $A9,
        _xlfn._xlws.FILTER(
            INDIRECT("'"&amp;N$1&amp;"'!A2:G1000"), (INDIRECT("'"&amp;N$1&amp;"'!B2:B1000")=$B9) * (INDIRECT("'"&amp;N$1&amp;"'!C2:C1000")=$C9)
        ),
        5,
        FALSE
    )="",
    "",
    VLOOKUP(
        $A9,
        _xlfn._xlws.FILTER(
            INDIRECT("'"&amp;N$1&amp;"'!A2:G1000"), (INDIRECT("'"&amp;N$1&amp;"'!B2:B1000")=$B9) * (INDIRECT("'"&amp;N$1&amp;"'!C2:C1000")=$C9)
        ),
        7,
        FALSE
    )
)</f>
        <v/>
      </c>
      <c r="O9" s="44" t="str">
        <f t="array" aca="1" ref="O9" ca="1">IF(
    VLOOKUP(
        $A9,
        _xlfn._xlws.FILTER(
            INDIRECT("'"&amp;O$1&amp;"'!A2:G1000"), (INDIRECT("'"&amp;O$1&amp;"'!B2:B1000")=$B9) * (INDIRECT("'"&amp;O$1&amp;"'!C2:C1000")=$C9)
        ),
        5,
        FALSE
    )="",
    "",
    VLOOKUP(
        $A9,
        _xlfn._xlws.FILTER(
            INDIRECT("'"&amp;O$1&amp;"'!A2:G1000"), (INDIRECT("'"&amp;O$1&amp;"'!B2:B1000")=$B9) * (INDIRECT("'"&amp;O$1&amp;"'!C2:C1000")=$C9)
        ),
        7,
        FALSE
    )
)</f>
        <v/>
      </c>
      <c r="P9" s="4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70" t="s">
        <v>25</v>
      </c>
      <c r="B11" s="10" t="s">
        <v>52</v>
      </c>
      <c r="C11" s="10" t="s">
        <v>53</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35</v>
      </c>
      <c r="B12" s="44" t="s">
        <v>64</v>
      </c>
      <c r="C12" s="44" t="s">
        <v>55</v>
      </c>
      <c r="D12" s="4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4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4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4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4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44"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44"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4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4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4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4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4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4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50" t="s">
        <v>35</v>
      </c>
      <c r="B13" s="44" t="s">
        <v>64</v>
      </c>
      <c r="C13" s="44" t="s">
        <v>65</v>
      </c>
      <c r="D13" s="4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4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4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4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4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44"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44"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4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4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4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4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4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4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50" t="s">
        <v>35</v>
      </c>
      <c r="B14" s="44" t="s">
        <v>64</v>
      </c>
      <c r="C14" s="44" t="s">
        <v>66</v>
      </c>
      <c r="D14" s="4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4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4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4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4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44"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44"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4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4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4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4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4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4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50" t="s">
        <v>35</v>
      </c>
      <c r="B15" s="44" t="s">
        <v>64</v>
      </c>
      <c r="C15" s="44" t="s">
        <v>67</v>
      </c>
      <c r="D15" s="4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4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4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4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44"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44"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44"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4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4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4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4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4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4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50" t="s">
        <v>35</v>
      </c>
      <c r="B16" s="44" t="s">
        <v>64</v>
      </c>
      <c r="C16" s="44" t="s">
        <v>68</v>
      </c>
      <c r="D16" s="4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4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4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4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4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44"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44"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4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4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4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4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4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4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50" t="s">
        <v>35</v>
      </c>
      <c r="B17" s="44" t="s">
        <v>69</v>
      </c>
      <c r="C17" s="44" t="s">
        <v>55</v>
      </c>
      <c r="D17" s="4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4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4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4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4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44"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44"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4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4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4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4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4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4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50" t="s">
        <v>35</v>
      </c>
      <c r="B18" s="44" t="s">
        <v>70</v>
      </c>
      <c r="C18" s="44" t="s">
        <v>55</v>
      </c>
      <c r="D18" s="4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4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4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4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4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44"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44"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4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4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4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4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4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4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50" t="s">
        <v>35</v>
      </c>
      <c r="B19" s="44" t="s">
        <v>71</v>
      </c>
      <c r="C19" s="44" t="s">
        <v>55</v>
      </c>
      <c r="D19" s="4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4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4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4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4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44"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44"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4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4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4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4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4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4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50" t="s">
        <v>35</v>
      </c>
      <c r="B20" s="44" t="s">
        <v>72</v>
      </c>
      <c r="C20" s="44" t="s">
        <v>55</v>
      </c>
      <c r="D20" s="4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4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4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4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4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44"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44"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4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4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4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4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4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4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50" t="s">
        <v>35</v>
      </c>
      <c r="B21" s="44" t="s">
        <v>72</v>
      </c>
      <c r="C21" s="44" t="s">
        <v>65</v>
      </c>
      <c r="D21" s="4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4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4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4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4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44"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44"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4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4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4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4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4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4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50" t="s">
        <v>35</v>
      </c>
      <c r="B22" s="44" t="s">
        <v>73</v>
      </c>
      <c r="C22" s="44" t="s">
        <v>55</v>
      </c>
      <c r="D22" s="4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4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4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4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4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44"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44"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4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4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4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4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4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4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50" t="s">
        <v>35</v>
      </c>
      <c r="B23" s="44" t="s">
        <v>74</v>
      </c>
      <c r="C23" s="44" t="s">
        <v>55</v>
      </c>
      <c r="D23" s="4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4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4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4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4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44"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44"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4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4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4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4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4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4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50" t="s">
        <v>35</v>
      </c>
      <c r="B24" s="44" t="s">
        <v>75</v>
      </c>
      <c r="C24" s="44" t="s">
        <v>55</v>
      </c>
      <c r="D24" s="4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4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4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4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4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44"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44"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4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4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4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4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4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4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71" t="s">
        <v>25</v>
      </c>
      <c r="B26" s="10" t="s">
        <v>52</v>
      </c>
      <c r="C26" s="10" t="s">
        <v>53</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26</v>
      </c>
      <c r="B27" s="44" t="s">
        <v>76</v>
      </c>
      <c r="C27" s="44" t="s">
        <v>55</v>
      </c>
      <c r="D27" s="4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4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4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4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4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4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44"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4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4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4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4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4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4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53" t="s">
        <v>26</v>
      </c>
      <c r="B28" s="44" t="s">
        <v>77</v>
      </c>
      <c r="C28" s="44" t="s">
        <v>55</v>
      </c>
      <c r="D28" s="4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4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4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4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4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44"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44"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4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4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4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4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4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4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53" t="s">
        <v>26</v>
      </c>
      <c r="B29" s="44" t="s">
        <v>78</v>
      </c>
      <c r="C29" s="44" t="s">
        <v>55</v>
      </c>
      <c r="D29" s="4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4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4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4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4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44"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44"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4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4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4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4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4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4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53" t="s">
        <v>26</v>
      </c>
      <c r="B30" s="44" t="s">
        <v>26</v>
      </c>
      <c r="C30" s="44" t="s">
        <v>55</v>
      </c>
      <c r="D30" s="4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4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4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4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4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44"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44"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4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4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4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4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4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4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53" t="s">
        <v>26</v>
      </c>
      <c r="B31" s="44" t="s">
        <v>26</v>
      </c>
      <c r="C31" s="44" t="s">
        <v>65</v>
      </c>
      <c r="D31" s="4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4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4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4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4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44"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44"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4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4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4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4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4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4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53" t="s">
        <v>26</v>
      </c>
      <c r="B32" s="44" t="s">
        <v>26</v>
      </c>
      <c r="C32" s="44" t="s">
        <v>66</v>
      </c>
      <c r="D32" s="4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4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4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4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4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44"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44"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4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4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4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4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4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4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53" t="s">
        <v>26</v>
      </c>
      <c r="B33" s="44" t="s">
        <v>79</v>
      </c>
      <c r="C33" s="44" t="s">
        <v>55</v>
      </c>
      <c r="D33" s="4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4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4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4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4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4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44"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4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4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4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4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4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4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53" t="s">
        <v>26</v>
      </c>
      <c r="B34" s="44" t="s">
        <v>80</v>
      </c>
      <c r="C34" s="44" t="s">
        <v>55</v>
      </c>
      <c r="D34" s="4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4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4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4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4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44"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44"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4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4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4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4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4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4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53" t="s">
        <v>26</v>
      </c>
      <c r="B35" s="44" t="s">
        <v>81</v>
      </c>
      <c r="C35" s="44" t="s">
        <v>55</v>
      </c>
      <c r="D35" s="4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4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4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4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4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4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44"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4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4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4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4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4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4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72" t="s">
        <v>25</v>
      </c>
      <c r="B37" s="10" t="s">
        <v>52</v>
      </c>
      <c r="C37" s="10" t="s">
        <v>53</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38</v>
      </c>
      <c r="B38" s="44" t="s">
        <v>82</v>
      </c>
      <c r="C38" s="44" t="s">
        <v>55</v>
      </c>
      <c r="D38" s="4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4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4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4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4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44"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44"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4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4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4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4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4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4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57" t="s">
        <v>38</v>
      </c>
      <c r="B39" s="44" t="s">
        <v>83</v>
      </c>
      <c r="C39" s="44" t="s">
        <v>55</v>
      </c>
      <c r="D39" s="4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4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4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4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4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44"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44"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4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4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4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4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4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4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57" t="s">
        <v>38</v>
      </c>
      <c r="B40" s="44" t="s">
        <v>84</v>
      </c>
      <c r="C40" s="44" t="s">
        <v>55</v>
      </c>
      <c r="D40" s="4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4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4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4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4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4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44"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4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4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4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4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4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4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73" t="s">
        <v>25</v>
      </c>
      <c r="B42" s="10" t="s">
        <v>52</v>
      </c>
      <c r="C42" s="10" t="s">
        <v>53</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40</v>
      </c>
      <c r="B43" s="44" t="s">
        <v>85</v>
      </c>
      <c r="C43" s="44" t="s">
        <v>55</v>
      </c>
      <c r="D43" s="4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4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4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4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4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44"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44"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4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4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4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4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4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4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61" t="s">
        <v>40</v>
      </c>
      <c r="B44" s="44" t="s">
        <v>86</v>
      </c>
      <c r="C44" s="44" t="s">
        <v>55</v>
      </c>
      <c r="D44" s="4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4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4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4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4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44"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44"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4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4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4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4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4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4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61" t="s">
        <v>40</v>
      </c>
      <c r="B45" s="44" t="s">
        <v>87</v>
      </c>
      <c r="C45" s="44" t="s">
        <v>55</v>
      </c>
      <c r="D45" s="4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4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4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4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4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44"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44" t="str">
        <f t="array" aca="1" ref="J45" ca="1">IF(
    VLOOKUP(
        $A45,
        _xlfn._xlws.FILTER(
            INDIRECT("'"&amp;J$1&amp;"'!A2:G1000"), (INDIRECT("'"&amp;J$1&amp;"'!B2:B1000")=$B45) * (INDIRECT("'"&amp;J$1&amp;"'!C2:C1000")=$C45)
        ),
        5,
        FALSE
    )="",
    "",
    VLOOKUP(
        $A45,
        _xlfn._xlws.FILTER(
            INDIRECT("'"&amp;J$1&amp;"'!A2:G1000"), (INDIRECT("'"&amp;J$1&amp;"'!B2:B1000")=$B45) * (INDIRECT("'"&amp;J$1&amp;"'!C2:C1000")=$C45)
        ),
        7,
        FALSE
    )
)</f>
        <v/>
      </c>
      <c r="K45" s="4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4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4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4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4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4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61" t="s">
        <v>40</v>
      </c>
      <c r="B46" s="44" t="s">
        <v>88</v>
      </c>
      <c r="C46" s="44" t="s">
        <v>55</v>
      </c>
      <c r="D46" s="4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4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4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4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4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44"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44"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4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4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4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4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4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4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61" t="s">
        <v>40</v>
      </c>
      <c r="B47" s="44" t="s">
        <v>89</v>
      </c>
      <c r="C47" s="44" t="s">
        <v>55</v>
      </c>
      <c r="D47" s="4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4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4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4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4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44"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44"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4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4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4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4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4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4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61" t="s">
        <v>40</v>
      </c>
      <c r="B48" s="44" t="s">
        <v>90</v>
      </c>
      <c r="C48" s="44" t="s">
        <v>55</v>
      </c>
      <c r="D48" s="4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4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4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4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4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44"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44"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4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4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4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4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4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4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61" t="s">
        <v>40</v>
      </c>
      <c r="B49" s="44" t="s">
        <v>91</v>
      </c>
      <c r="C49" s="44" t="s">
        <v>55</v>
      </c>
      <c r="D49" s="4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4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4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4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4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44"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44"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4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4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4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4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4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4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61" t="s">
        <v>40</v>
      </c>
      <c r="B50" s="44" t="s">
        <v>92</v>
      </c>
      <c r="C50" s="44" t="s">
        <v>55</v>
      </c>
      <c r="D50" s="4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4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4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4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4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44"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44"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4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4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4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4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4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4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74" t="s">
        <v>25</v>
      </c>
      <c r="B52" s="10" t="s">
        <v>52</v>
      </c>
      <c r="C52" s="10" t="s">
        <v>53</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42</v>
      </c>
      <c r="B53" s="44" t="s">
        <v>93</v>
      </c>
      <c r="C53" s="44" t="s">
        <v>55</v>
      </c>
      <c r="D53" s="4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4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4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4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4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4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44"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4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4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4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4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4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4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65" t="s">
        <v>42</v>
      </c>
      <c r="B54" s="44" t="s">
        <v>94</v>
      </c>
      <c r="C54" s="44" t="s">
        <v>55</v>
      </c>
      <c r="D54" s="4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4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4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4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4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44"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44"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4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4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4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4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4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4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65" t="s">
        <v>42</v>
      </c>
      <c r="B55" s="44" t="s">
        <v>95</v>
      </c>
      <c r="C55" s="44" t="s">
        <v>55</v>
      </c>
      <c r="D55" s="4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4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4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4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4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44"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44"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4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4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4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4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4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4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65" t="s">
        <v>42</v>
      </c>
      <c r="B56" s="44" t="s">
        <v>96</v>
      </c>
      <c r="C56" s="44" t="s">
        <v>55</v>
      </c>
      <c r="D56" s="4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4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4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4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4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44"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44"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4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4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4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4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4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4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65" t="s">
        <v>42</v>
      </c>
      <c r="B57" s="44" t="s">
        <v>97</v>
      </c>
      <c r="C57" s="44" t="s">
        <v>55</v>
      </c>
      <c r="D57" s="4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4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4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4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4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44"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44"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4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4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4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4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4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4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65" t="s">
        <v>42</v>
      </c>
      <c r="B58" s="44" t="s">
        <v>98</v>
      </c>
      <c r="C58" s="44" t="s">
        <v>55</v>
      </c>
      <c r="D58" s="4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4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4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4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4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44"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44"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4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4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4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4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4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4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65" t="s">
        <v>42</v>
      </c>
      <c r="B59" s="44" t="s">
        <v>99</v>
      </c>
      <c r="C59" s="44" t="s">
        <v>55</v>
      </c>
      <c r="D59" s="4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4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4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4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4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44"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44"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4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4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4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4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4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4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65" t="s">
        <v>42</v>
      </c>
      <c r="B60" s="44" t="s">
        <v>100</v>
      </c>
      <c r="C60" s="44" t="s">
        <v>55</v>
      </c>
      <c r="D60" s="4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4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4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4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4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44"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44"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4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4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4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4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4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4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75" t="s">
        <v>25</v>
      </c>
      <c r="B62" s="10" t="s">
        <v>52</v>
      </c>
      <c r="C62" s="10" t="s">
        <v>53</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44</v>
      </c>
      <c r="B63" s="44" t="s">
        <v>101</v>
      </c>
      <c r="C63" s="44" t="s">
        <v>55</v>
      </c>
      <c r="D63" s="44"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44"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44"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44"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44"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44"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44" t="str">
        <f t="array" aca="1" ref="J63" ca="1">IF(
    VLOOKUP(
        $A63,
        _xlfn._xlws.FILTER(
            INDIRECT("'"&amp;J$1&amp;"'!A2:G1000"), (INDIRECT("'"&amp;J$1&amp;"'!B2:B1000")=$B63) * (INDIRECT("'"&amp;J$1&amp;"'!C2:C1000")=$C63)
        ),
        5,
        FALSE
    )="",
    "",
    VLOOKUP(
        $A63,
        _xlfn._xlws.FILTER(
            INDIRECT("'"&amp;J$1&amp;"'!A2:G1000"), (INDIRECT("'"&amp;J$1&amp;"'!B2:B1000")=$B63) * (INDIRECT("'"&amp;J$1&amp;"'!C2:C1000")=$C63)
        ),
        7,
        FALSE
    )
)</f>
        <v/>
      </c>
      <c r="K63" s="44"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44"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44"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44"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44"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44"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58" t="s">
        <v>44</v>
      </c>
      <c r="B64" s="44" t="s">
        <v>102</v>
      </c>
      <c r="C64" s="44" t="s">
        <v>55</v>
      </c>
      <c r="D64" s="44"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44"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44"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44"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44"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44"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44" t="str">
        <f t="array" aca="1" ref="J64" ca="1">IF(
    VLOOKUP(
        $A64,
        _xlfn._xlws.FILTER(
            INDIRECT("'"&amp;J$1&amp;"'!A2:G1000"), (INDIRECT("'"&amp;J$1&amp;"'!B2:B1000")=$B64) * (INDIRECT("'"&amp;J$1&amp;"'!C2:C1000")=$C64)
        ),
        5,
        FALSE
    )="",
    "",
    VLOOKUP(
        $A64,
        _xlfn._xlws.FILTER(
            INDIRECT("'"&amp;J$1&amp;"'!A2:G1000"), (INDIRECT("'"&amp;J$1&amp;"'!B2:B1000")=$B64) * (INDIRECT("'"&amp;J$1&amp;"'!C2:C1000")=$C64)
        ),
        7,
        FALSE
    )
)</f>
        <v/>
      </c>
      <c r="K64" s="44"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44"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44"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44"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44"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44"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58" t="s">
        <v>44</v>
      </c>
      <c r="B65" s="44" t="s">
        <v>103</v>
      </c>
      <c r="C65" s="44" t="s">
        <v>55</v>
      </c>
      <c r="D65" s="44"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44"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44"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44"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44"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44"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44" t="str">
        <f t="array" aca="1" ref="J65" ca="1">IF(
    VLOOKUP(
        $A65,
        _xlfn._xlws.FILTER(
            INDIRECT("'"&amp;J$1&amp;"'!A2:G1000"), (INDIRECT("'"&amp;J$1&amp;"'!B2:B1000")=$B65) * (INDIRECT("'"&amp;J$1&amp;"'!C2:C1000")=$C65)
        ),
        5,
        FALSE
    )="",
    "",
    VLOOKUP(
        $A65,
        _xlfn._xlws.FILTER(
            INDIRECT("'"&amp;J$1&amp;"'!A2:G1000"), (INDIRECT("'"&amp;J$1&amp;"'!B2:B1000")=$B65) * (INDIRECT("'"&amp;J$1&amp;"'!C2:C1000")=$C65)
        ),
        7,
        FALSE
    )
)</f>
        <v/>
      </c>
      <c r="K65" s="44"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44"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44"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44"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44"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44"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58" t="s">
        <v>44</v>
      </c>
      <c r="B66" s="44" t="s">
        <v>104</v>
      </c>
      <c r="C66" s="44" t="s">
        <v>55</v>
      </c>
      <c r="D66" s="44"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44"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44"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44"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44"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44"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44"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44"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44"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44"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44"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44"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44"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58" t="s">
        <v>44</v>
      </c>
      <c r="B67" s="44" t="s">
        <v>105</v>
      </c>
      <c r="C67" s="44" t="s">
        <v>55</v>
      </c>
      <c r="D67" s="44"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44"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44"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44"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44"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44"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44" t="str">
        <f t="array" aca="1" ref="J67" ca="1">IF(
    VLOOKUP(
        $A67,
        _xlfn._xlws.FILTER(
            INDIRECT("'"&amp;J$1&amp;"'!A2:G1000"), (INDIRECT("'"&amp;J$1&amp;"'!B2:B1000")=$B67) * (INDIRECT("'"&amp;J$1&amp;"'!C2:C1000")=$C67)
        ),
        5,
        FALSE
    )="",
    "",
    VLOOKUP(
        $A67,
        _xlfn._xlws.FILTER(
            INDIRECT("'"&amp;J$1&amp;"'!A2:G1000"), (INDIRECT("'"&amp;J$1&amp;"'!B2:B1000")=$B67) * (INDIRECT("'"&amp;J$1&amp;"'!C2:C1000")=$C67)
        ),
        7,
        FALSE
    )
)</f>
        <v/>
      </c>
      <c r="K67" s="44"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44"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44"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44"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44"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44"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58" t="s">
        <v>44</v>
      </c>
      <c r="B68" s="44" t="s">
        <v>106</v>
      </c>
      <c r="C68" s="44" t="s">
        <v>55</v>
      </c>
      <c r="D68" s="44"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44"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44"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44"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44"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44"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44" t="str">
        <f t="array" aca="1" ref="J68" ca="1">IF(
    VLOOKUP(
        $A68,
        _xlfn._xlws.FILTER(
            INDIRECT("'"&amp;J$1&amp;"'!A2:G1000"), (INDIRECT("'"&amp;J$1&amp;"'!B2:B1000")=$B68) * (INDIRECT("'"&amp;J$1&amp;"'!C2:C1000")=$C68)
        ),
        5,
        FALSE
    )="",
    "",
    VLOOKUP(
        $A68,
        _xlfn._xlws.FILTER(
            INDIRECT("'"&amp;J$1&amp;"'!A2:G1000"), (INDIRECT("'"&amp;J$1&amp;"'!B2:B1000")=$B68) * (INDIRECT("'"&amp;J$1&amp;"'!C2:C1000")=$C68)
        ),
        7,
        FALSE
    )
)</f>
        <v/>
      </c>
      <c r="K68" s="44"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44"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44"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44"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44"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44"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58" t="s">
        <v>44</v>
      </c>
      <c r="B69" s="44" t="s">
        <v>107</v>
      </c>
      <c r="C69" s="44" t="s">
        <v>55</v>
      </c>
      <c r="D69" s="44"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44"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44"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44"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44"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44"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44" t="str">
        <f t="array" aca="1" ref="J69" ca="1">IF(
    VLOOKUP(
        $A69,
        _xlfn._xlws.FILTER(
            INDIRECT("'"&amp;J$1&amp;"'!A2:G1000"), (INDIRECT("'"&amp;J$1&amp;"'!B2:B1000")=$B69) * (INDIRECT("'"&amp;J$1&amp;"'!C2:C1000")=$C69)
        ),
        5,
        FALSE
    )="",
    "",
    VLOOKUP(
        $A69,
        _xlfn._xlws.FILTER(
            INDIRECT("'"&amp;J$1&amp;"'!A2:G1000"), (INDIRECT("'"&amp;J$1&amp;"'!B2:B1000")=$B69) * (INDIRECT("'"&amp;J$1&amp;"'!C2:C1000")=$C69)
        ),
        7,
        FALSE
    )
)</f>
        <v/>
      </c>
      <c r="K69" s="44"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44"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44"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44"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44"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44"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58" t="s">
        <v>44</v>
      </c>
      <c r="B70" s="44" t="s">
        <v>108</v>
      </c>
      <c r="C70" s="44" t="s">
        <v>55</v>
      </c>
      <c r="D70" s="44"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44"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44"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44"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44"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44"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44" t="str">
        <f t="array" aca="1" ref="J70" ca="1">IF(
    VLOOKUP(
        $A70,
        _xlfn._xlws.FILTER(
            INDIRECT("'"&amp;J$1&amp;"'!A2:G1000"), (INDIRECT("'"&amp;J$1&amp;"'!B2:B1000")=$B70) * (INDIRECT("'"&amp;J$1&amp;"'!C2:C1000")=$C70)
        ),
        5,
        FALSE
    )="",
    "",
    VLOOKUP(
        $A70,
        _xlfn._xlws.FILTER(
            INDIRECT("'"&amp;J$1&amp;"'!A2:G1000"), (INDIRECT("'"&amp;J$1&amp;"'!B2:B1000")=$B70) * (INDIRECT("'"&amp;J$1&amp;"'!C2:C1000")=$C70)
        ),
        7,
        FALSE
    )
)</f>
        <v/>
      </c>
      <c r="K70" s="44"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44"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44"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44"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44"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44"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H49"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
        <v>118</v>
      </c>
      <c r="E2" s="14" t="s">
        <v>16</v>
      </c>
      <c r="F2" s="13"/>
      <c r="G2" s="15" t="s">
        <v>119</v>
      </c>
      <c r="H2" s="13" t="s">
        <v>120</v>
      </c>
      <c r="I2" s="13"/>
      <c r="J2" s="13" t="s">
        <v>119</v>
      </c>
      <c r="K2" s="13"/>
    </row>
    <row r="3" spans="1:11">
      <c r="A3" s="12" t="s">
        <v>33</v>
      </c>
      <c r="B3" s="13" t="s">
        <v>57</v>
      </c>
      <c r="C3" s="13" t="s">
        <v>55</v>
      </c>
      <c r="D3" s="13" t="s">
        <v>121</v>
      </c>
      <c r="E3" s="16" t="s">
        <v>14</v>
      </c>
      <c r="F3" s="13" t="s">
        <v>122</v>
      </c>
      <c r="G3" s="17" t="s">
        <v>123</v>
      </c>
      <c r="H3" s="13" t="s">
        <v>124</v>
      </c>
      <c r="I3" s="13"/>
      <c r="J3" s="13" t="s">
        <v>119</v>
      </c>
      <c r="K3" s="13"/>
    </row>
    <row r="4" spans="1:11">
      <c r="A4" s="18" t="s">
        <v>42</v>
      </c>
      <c r="B4" s="13" t="s">
        <v>93</v>
      </c>
      <c r="C4" s="13" t="s">
        <v>55</v>
      </c>
      <c r="D4" s="13" t="s">
        <v>125</v>
      </c>
      <c r="E4" s="16" t="s">
        <v>14</v>
      </c>
      <c r="F4" s="13" t="s">
        <v>126</v>
      </c>
      <c r="G4" s="17" t="s">
        <v>123</v>
      </c>
      <c r="H4" s="13"/>
      <c r="I4" s="13"/>
      <c r="J4" s="13" t="s">
        <v>119</v>
      </c>
      <c r="K4" s="13"/>
    </row>
    <row r="5" spans="1:11">
      <c r="A5" s="12" t="s">
        <v>33</v>
      </c>
      <c r="B5" s="13" t="s">
        <v>58</v>
      </c>
      <c r="C5" s="13" t="s">
        <v>55</v>
      </c>
      <c r="D5" s="13" t="s">
        <v>127</v>
      </c>
      <c r="E5" s="16" t="s">
        <v>14</v>
      </c>
      <c r="F5" s="13" t="s">
        <v>128</v>
      </c>
      <c r="G5" s="17" t="s">
        <v>123</v>
      </c>
      <c r="H5" s="13"/>
      <c r="I5" s="13"/>
      <c r="J5" s="13" t="s">
        <v>119</v>
      </c>
      <c r="K5" s="13"/>
    </row>
    <row r="6" spans="1:11">
      <c r="A6" s="19" t="s">
        <v>26</v>
      </c>
      <c r="B6" s="13" t="s">
        <v>76</v>
      </c>
      <c r="C6" s="13" t="s">
        <v>55</v>
      </c>
      <c r="D6" s="13" t="s">
        <v>129</v>
      </c>
      <c r="E6" s="16" t="s">
        <v>14</v>
      </c>
      <c r="F6" s="13" t="s">
        <v>126</v>
      </c>
      <c r="G6" s="17" t="s">
        <v>123</v>
      </c>
      <c r="H6" s="13"/>
      <c r="I6" s="13"/>
      <c r="J6" s="13" t="s">
        <v>119</v>
      </c>
      <c r="K6" s="13"/>
    </row>
    <row r="7" spans="1:11">
      <c r="A7" s="18" t="s">
        <v>42</v>
      </c>
      <c r="B7" s="13" t="s">
        <v>94</v>
      </c>
      <c r="C7" s="13" t="s">
        <v>55</v>
      </c>
      <c r="D7" s="13" t="s">
        <v>130</v>
      </c>
      <c r="E7" s="16" t="s">
        <v>14</v>
      </c>
      <c r="F7" s="13" t="s">
        <v>128</v>
      </c>
      <c r="G7" s="17" t="s">
        <v>123</v>
      </c>
      <c r="H7" s="13"/>
      <c r="I7" s="13"/>
      <c r="J7" s="13" t="s">
        <v>119</v>
      </c>
      <c r="K7" s="13"/>
    </row>
    <row r="8" spans="1:11">
      <c r="A8" s="20" t="s">
        <v>40</v>
      </c>
      <c r="B8" s="13" t="s">
        <v>85</v>
      </c>
      <c r="C8" s="13" t="s">
        <v>55</v>
      </c>
      <c r="D8" s="13" t="s">
        <v>131</v>
      </c>
      <c r="E8" s="16" t="s">
        <v>14</v>
      </c>
      <c r="F8" s="13" t="s">
        <v>128</v>
      </c>
      <c r="G8" s="17" t="s">
        <v>123</v>
      </c>
      <c r="H8" s="13"/>
      <c r="I8" s="13"/>
      <c r="J8" s="13" t="s">
        <v>119</v>
      </c>
      <c r="K8" s="13"/>
    </row>
    <row r="9" spans="1:11">
      <c r="A9" s="21" t="s">
        <v>38</v>
      </c>
      <c r="B9" s="13" t="s">
        <v>82</v>
      </c>
      <c r="C9" s="13" t="s">
        <v>55</v>
      </c>
      <c r="D9" s="13" t="s">
        <v>132</v>
      </c>
      <c r="E9" s="16" t="s">
        <v>14</v>
      </c>
      <c r="F9" s="13" t="s">
        <v>133</v>
      </c>
      <c r="G9" s="17" t="s">
        <v>123</v>
      </c>
      <c r="H9" s="13"/>
      <c r="I9" s="13"/>
      <c r="J9" s="13" t="s">
        <v>119</v>
      </c>
      <c r="K9" s="13"/>
    </row>
    <row r="10" spans="1:11">
      <c r="A10" s="22" t="s">
        <v>35</v>
      </c>
      <c r="B10" s="13" t="s">
        <v>64</v>
      </c>
      <c r="C10" s="13" t="s">
        <v>55</v>
      </c>
      <c r="D10" s="13" t="s">
        <v>134</v>
      </c>
      <c r="E10" s="16" t="s">
        <v>14</v>
      </c>
      <c r="F10" s="13" t="s">
        <v>122</v>
      </c>
      <c r="G10" s="17" t="s">
        <v>123</v>
      </c>
      <c r="H10" s="13"/>
      <c r="I10" s="13"/>
      <c r="J10" s="13" t="s">
        <v>119</v>
      </c>
      <c r="K10" s="13"/>
    </row>
    <row r="11" spans="1:11">
      <c r="A11" s="22" t="s">
        <v>35</v>
      </c>
      <c r="B11" s="13" t="s">
        <v>64</v>
      </c>
      <c r="C11" s="13" t="s">
        <v>65</v>
      </c>
      <c r="D11" s="13" t="s">
        <v>134</v>
      </c>
      <c r="E11" s="16" t="s">
        <v>14</v>
      </c>
      <c r="F11" s="13" t="s">
        <v>135</v>
      </c>
      <c r="G11" s="17" t="s">
        <v>123</v>
      </c>
      <c r="H11" s="13"/>
      <c r="I11" s="13"/>
      <c r="J11" s="13" t="s">
        <v>119</v>
      </c>
      <c r="K11" s="13"/>
    </row>
    <row r="12" spans="1:11">
      <c r="A12" s="22" t="s">
        <v>35</v>
      </c>
      <c r="B12" s="13" t="s">
        <v>64</v>
      </c>
      <c r="C12" s="13" t="s">
        <v>66</v>
      </c>
      <c r="D12" s="13" t="s">
        <v>134</v>
      </c>
      <c r="E12" s="16" t="s">
        <v>14</v>
      </c>
      <c r="F12" s="13" t="s">
        <v>122</v>
      </c>
      <c r="G12" s="17" t="s">
        <v>123</v>
      </c>
      <c r="H12" s="13"/>
      <c r="I12" s="13"/>
      <c r="J12" s="13" t="s">
        <v>119</v>
      </c>
      <c r="K12" s="13"/>
    </row>
    <row r="13" spans="1:11">
      <c r="A13" s="22" t="s">
        <v>35</v>
      </c>
      <c r="B13" s="13" t="s">
        <v>64</v>
      </c>
      <c r="C13" s="13" t="s">
        <v>67</v>
      </c>
      <c r="D13" s="13" t="s">
        <v>134</v>
      </c>
      <c r="E13" s="16" t="s">
        <v>14</v>
      </c>
      <c r="F13" s="13" t="s">
        <v>136</v>
      </c>
      <c r="G13" s="17" t="s">
        <v>123</v>
      </c>
      <c r="H13" s="13" t="s">
        <v>137</v>
      </c>
      <c r="I13" s="13" t="s">
        <v>138</v>
      </c>
      <c r="J13" s="13" t="s">
        <v>123</v>
      </c>
      <c r="K13" s="13" t="s">
        <v>139</v>
      </c>
    </row>
    <row r="14" spans="1:11">
      <c r="A14" s="22" t="s">
        <v>35</v>
      </c>
      <c r="B14" s="13" t="s">
        <v>64</v>
      </c>
      <c r="C14" s="13" t="s">
        <v>68</v>
      </c>
      <c r="D14" s="13" t="s">
        <v>134</v>
      </c>
      <c r="E14" s="16" t="s">
        <v>14</v>
      </c>
      <c r="F14" s="13" t="s">
        <v>136</v>
      </c>
      <c r="G14" s="17" t="s">
        <v>123</v>
      </c>
      <c r="H14" s="13"/>
      <c r="I14" s="13"/>
      <c r="J14" s="13" t="s">
        <v>119</v>
      </c>
      <c r="K14" s="13"/>
    </row>
    <row r="15" spans="1:11">
      <c r="A15" s="22" t="s">
        <v>35</v>
      </c>
      <c r="B15" s="13" t="s">
        <v>69</v>
      </c>
      <c r="C15" s="13" t="s">
        <v>55</v>
      </c>
      <c r="D15" s="13" t="s">
        <v>140</v>
      </c>
      <c r="E15" s="16" t="s">
        <v>14</v>
      </c>
      <c r="F15" s="13" t="s">
        <v>128</v>
      </c>
      <c r="G15" s="17" t="s">
        <v>123</v>
      </c>
      <c r="H15" s="13"/>
      <c r="I15" s="13"/>
      <c r="J15" s="13" t="s">
        <v>119</v>
      </c>
      <c r="K15" s="13"/>
    </row>
    <row r="16" spans="1:11">
      <c r="A16" s="19" t="s">
        <v>26</v>
      </c>
      <c r="B16" s="13" t="s">
        <v>77</v>
      </c>
      <c r="C16" s="13" t="s">
        <v>55</v>
      </c>
      <c r="D16" s="13" t="s">
        <v>141</v>
      </c>
      <c r="E16" s="16" t="s">
        <v>14</v>
      </c>
      <c r="F16" s="13" t="s">
        <v>126</v>
      </c>
      <c r="G16" s="17" t="s">
        <v>123</v>
      </c>
      <c r="H16" s="13"/>
      <c r="I16" s="13"/>
      <c r="J16" s="13" t="s">
        <v>119</v>
      </c>
      <c r="K16" s="13"/>
    </row>
    <row r="17" spans="1:11">
      <c r="A17" s="22" t="s">
        <v>35</v>
      </c>
      <c r="B17" s="13" t="s">
        <v>70</v>
      </c>
      <c r="C17" s="13" t="s">
        <v>55</v>
      </c>
      <c r="D17" s="13" t="s">
        <v>142</v>
      </c>
      <c r="E17" s="16" t="s">
        <v>14</v>
      </c>
      <c r="F17" s="13" t="s">
        <v>122</v>
      </c>
      <c r="G17" s="17" t="s">
        <v>123</v>
      </c>
      <c r="H17" s="13" t="s">
        <v>143</v>
      </c>
      <c r="I17" s="13"/>
      <c r="J17" s="13" t="s">
        <v>119</v>
      </c>
      <c r="K17" s="13"/>
    </row>
    <row r="18" spans="1:11">
      <c r="A18" s="12" t="s">
        <v>33</v>
      </c>
      <c r="B18" s="13" t="s">
        <v>59</v>
      </c>
      <c r="C18" s="13" t="s">
        <v>55</v>
      </c>
      <c r="D18" s="13" t="s">
        <v>144</v>
      </c>
      <c r="E18" s="16" t="s">
        <v>14</v>
      </c>
      <c r="F18" s="13" t="s">
        <v>145</v>
      </c>
      <c r="G18" s="15" t="s">
        <v>119</v>
      </c>
      <c r="H18" s="13" t="s">
        <v>146</v>
      </c>
      <c r="I18" s="13"/>
      <c r="J18" s="13" t="s">
        <v>119</v>
      </c>
      <c r="K18" s="13"/>
    </row>
    <row r="19" spans="1:11">
      <c r="A19" s="23" t="s">
        <v>44</v>
      </c>
      <c r="B19" s="13" t="s">
        <v>101</v>
      </c>
      <c r="C19" s="13" t="s">
        <v>55</v>
      </c>
      <c r="D19" s="13" t="s">
        <v>147</v>
      </c>
      <c r="E19" s="14" t="s">
        <v>16</v>
      </c>
      <c r="F19" s="13"/>
      <c r="G19" s="15" t="s">
        <v>119</v>
      </c>
      <c r="H19" s="13"/>
      <c r="I19" s="13"/>
      <c r="J19" s="13" t="s">
        <v>119</v>
      </c>
      <c r="K19" s="13"/>
    </row>
    <row r="20" spans="1:11">
      <c r="A20" s="12" t="s">
        <v>33</v>
      </c>
      <c r="B20" s="13" t="s">
        <v>60</v>
      </c>
      <c r="C20" s="13" t="s">
        <v>55</v>
      </c>
      <c r="D20" s="13" t="s">
        <v>148</v>
      </c>
      <c r="E20" s="16" t="s">
        <v>14</v>
      </c>
      <c r="F20" s="13" t="s">
        <v>149</v>
      </c>
      <c r="G20" s="17" t="s">
        <v>123</v>
      </c>
      <c r="H20" s="13"/>
      <c r="I20" s="13"/>
      <c r="J20" s="13" t="s">
        <v>119</v>
      </c>
      <c r="K20" s="13"/>
    </row>
    <row r="21" spans="1:11">
      <c r="A21" s="19" t="s">
        <v>26</v>
      </c>
      <c r="B21" s="13" t="s">
        <v>78</v>
      </c>
      <c r="C21" s="13" t="s">
        <v>55</v>
      </c>
      <c r="D21" s="13" t="s">
        <v>150</v>
      </c>
      <c r="E21" s="16" t="s">
        <v>14</v>
      </c>
      <c r="F21" s="13" t="s">
        <v>151</v>
      </c>
      <c r="G21" s="17" t="s">
        <v>123</v>
      </c>
      <c r="H21" s="13"/>
      <c r="I21" s="13"/>
      <c r="J21" s="13" t="s">
        <v>119</v>
      </c>
      <c r="K21" s="13"/>
    </row>
    <row r="22" spans="1:11">
      <c r="A22" s="19" t="s">
        <v>26</v>
      </c>
      <c r="B22" s="13" t="s">
        <v>26</v>
      </c>
      <c r="C22" s="13" t="s">
        <v>55</v>
      </c>
      <c r="D22" s="13" t="s">
        <v>152</v>
      </c>
      <c r="E22" s="16" t="s">
        <v>14</v>
      </c>
      <c r="F22" s="13" t="s">
        <v>153</v>
      </c>
      <c r="G22" s="17" t="s">
        <v>123</v>
      </c>
      <c r="H22" s="13"/>
      <c r="I22" s="13"/>
      <c r="J22" s="13" t="s">
        <v>119</v>
      </c>
      <c r="K22" s="13"/>
    </row>
    <row r="23" spans="1:11">
      <c r="A23" s="19" t="s">
        <v>26</v>
      </c>
      <c r="B23" s="13" t="s">
        <v>26</v>
      </c>
      <c r="C23" s="13" t="s">
        <v>65</v>
      </c>
      <c r="D23" s="13" t="s">
        <v>152</v>
      </c>
      <c r="E23" s="16" t="s">
        <v>14</v>
      </c>
      <c r="F23" s="13" t="s">
        <v>153</v>
      </c>
      <c r="G23" s="17" t="s">
        <v>123</v>
      </c>
      <c r="H23" s="13"/>
      <c r="I23" s="13"/>
      <c r="J23" s="13" t="s">
        <v>119</v>
      </c>
      <c r="K23" s="13"/>
    </row>
    <row r="24" spans="1:11">
      <c r="A24" s="19" t="s">
        <v>26</v>
      </c>
      <c r="B24" s="13" t="s">
        <v>26</v>
      </c>
      <c r="C24" s="13" t="s">
        <v>66</v>
      </c>
      <c r="D24" s="13" t="s">
        <v>152</v>
      </c>
      <c r="E24" s="16" t="s">
        <v>14</v>
      </c>
      <c r="F24" s="13" t="s">
        <v>153</v>
      </c>
      <c r="G24" s="17" t="s">
        <v>123</v>
      </c>
      <c r="H24" s="13"/>
      <c r="I24" s="13"/>
      <c r="J24" s="13" t="s">
        <v>119</v>
      </c>
      <c r="K24" s="13"/>
    </row>
    <row r="25" spans="1:11">
      <c r="A25" s="23" t="s">
        <v>44</v>
      </c>
      <c r="B25" s="13" t="s">
        <v>102</v>
      </c>
      <c r="C25" s="13" t="s">
        <v>55</v>
      </c>
      <c r="D25" s="13" t="s">
        <v>154</v>
      </c>
      <c r="E25" s="16" t="s">
        <v>14</v>
      </c>
      <c r="F25" s="13" t="s">
        <v>122</v>
      </c>
      <c r="G25" s="15" t="s">
        <v>119</v>
      </c>
      <c r="H25" s="13"/>
      <c r="I25" s="13"/>
      <c r="J25" s="13" t="s">
        <v>119</v>
      </c>
      <c r="K25" s="13"/>
    </row>
    <row r="26" spans="1:11">
      <c r="A26" s="20" t="s">
        <v>40</v>
      </c>
      <c r="B26" s="13" t="s">
        <v>86</v>
      </c>
      <c r="C26" s="13" t="s">
        <v>55</v>
      </c>
      <c r="D26" s="13" t="s">
        <v>155</v>
      </c>
      <c r="E26" s="16" t="s">
        <v>14</v>
      </c>
      <c r="F26" s="13" t="s">
        <v>156</v>
      </c>
      <c r="G26" s="17" t="s">
        <v>123</v>
      </c>
      <c r="H26" s="13"/>
      <c r="I26" s="13"/>
      <c r="J26" s="13" t="s">
        <v>119</v>
      </c>
      <c r="K26" s="13"/>
    </row>
    <row r="27" spans="1:11">
      <c r="A27" s="20" t="s">
        <v>40</v>
      </c>
      <c r="B27" s="13" t="s">
        <v>87</v>
      </c>
      <c r="C27" s="13" t="s">
        <v>55</v>
      </c>
      <c r="D27" s="13" t="s">
        <v>157</v>
      </c>
      <c r="E27" s="16" t="s">
        <v>14</v>
      </c>
      <c r="F27" s="13" t="s">
        <v>158</v>
      </c>
      <c r="G27" s="15" t="s">
        <v>119</v>
      </c>
      <c r="H27" s="13" t="s">
        <v>159</v>
      </c>
      <c r="I27" s="13"/>
      <c r="J27" s="13" t="s">
        <v>119</v>
      </c>
      <c r="K27" s="13"/>
    </row>
    <row r="28" spans="1:11">
      <c r="A28" s="20" t="s">
        <v>40</v>
      </c>
      <c r="B28" s="13" t="s">
        <v>88</v>
      </c>
      <c r="C28" s="13" t="s">
        <v>55</v>
      </c>
      <c r="D28" s="13" t="s">
        <v>160</v>
      </c>
      <c r="E28" s="16" t="s">
        <v>14</v>
      </c>
      <c r="F28" s="13" t="s">
        <v>149</v>
      </c>
      <c r="G28" s="17" t="s">
        <v>123</v>
      </c>
      <c r="H28" s="13"/>
      <c r="I28" s="13"/>
      <c r="J28" s="13" t="s">
        <v>119</v>
      </c>
      <c r="K28" s="13"/>
    </row>
    <row r="29" spans="1:11">
      <c r="A29" s="18" t="s">
        <v>42</v>
      </c>
      <c r="B29" s="13" t="s">
        <v>95</v>
      </c>
      <c r="C29" s="13" t="s">
        <v>55</v>
      </c>
      <c r="D29" s="13" t="s">
        <v>161</v>
      </c>
      <c r="E29" s="16" t="s">
        <v>14</v>
      </c>
      <c r="F29" s="13" t="s">
        <v>149</v>
      </c>
      <c r="G29" s="17" t="s">
        <v>123</v>
      </c>
      <c r="H29" s="13"/>
      <c r="I29" s="13"/>
      <c r="J29" s="13" t="s">
        <v>119</v>
      </c>
      <c r="K29" s="13"/>
    </row>
    <row r="30" spans="1:11">
      <c r="A30" s="18" t="s">
        <v>42</v>
      </c>
      <c r="B30" s="13" t="s">
        <v>96</v>
      </c>
      <c r="C30" s="13" t="s">
        <v>55</v>
      </c>
      <c r="D30" s="13" t="s">
        <v>162</v>
      </c>
      <c r="E30" s="16" t="s">
        <v>14</v>
      </c>
      <c r="F30" s="13" t="s">
        <v>149</v>
      </c>
      <c r="G30" s="17" t="s">
        <v>123</v>
      </c>
      <c r="H30" s="13"/>
      <c r="I30" s="13"/>
      <c r="J30" s="13" t="s">
        <v>119</v>
      </c>
      <c r="K30" s="13"/>
    </row>
    <row r="31" spans="1:11">
      <c r="A31" s="22" t="s">
        <v>35</v>
      </c>
      <c r="B31" s="13" t="s">
        <v>71</v>
      </c>
      <c r="C31" s="13" t="s">
        <v>55</v>
      </c>
      <c r="D31" s="13" t="s">
        <v>163</v>
      </c>
      <c r="E31" s="16" t="s">
        <v>14</v>
      </c>
      <c r="F31" s="13" t="s">
        <v>133</v>
      </c>
      <c r="G31" s="17" t="s">
        <v>123</v>
      </c>
      <c r="H31" s="13"/>
      <c r="I31" s="13"/>
      <c r="J31" s="13" t="s">
        <v>119</v>
      </c>
      <c r="K31" s="13"/>
    </row>
    <row r="32" spans="1:11">
      <c r="A32" s="23" t="s">
        <v>44</v>
      </c>
      <c r="B32" s="13" t="s">
        <v>103</v>
      </c>
      <c r="C32" s="13" t="s">
        <v>55</v>
      </c>
      <c r="D32" s="13" t="s">
        <v>164</v>
      </c>
      <c r="E32" s="16" t="s">
        <v>14</v>
      </c>
      <c r="F32" s="13" t="s">
        <v>128</v>
      </c>
      <c r="G32" s="17" t="s">
        <v>123</v>
      </c>
      <c r="H32" s="13"/>
      <c r="I32" s="13"/>
      <c r="J32" s="13" t="s">
        <v>119</v>
      </c>
      <c r="K32" s="13"/>
    </row>
    <row r="33" spans="1:11">
      <c r="A33" s="18" t="s">
        <v>42</v>
      </c>
      <c r="B33" s="13" t="s">
        <v>97</v>
      </c>
      <c r="C33" s="13" t="s">
        <v>55</v>
      </c>
      <c r="D33" s="13" t="s">
        <v>165</v>
      </c>
      <c r="E33" s="16" t="s">
        <v>14</v>
      </c>
      <c r="F33" s="13" t="s">
        <v>126</v>
      </c>
      <c r="G33" s="17" t="s">
        <v>123</v>
      </c>
      <c r="H33" s="13"/>
      <c r="I33" s="13"/>
      <c r="J33" s="13" t="s">
        <v>119</v>
      </c>
      <c r="K33" s="13"/>
    </row>
    <row r="34" spans="1:11">
      <c r="A34" s="18" t="s">
        <v>42</v>
      </c>
      <c r="B34" s="13" t="s">
        <v>98</v>
      </c>
      <c r="C34" s="13" t="s">
        <v>55</v>
      </c>
      <c r="D34" s="13" t="s">
        <v>166</v>
      </c>
      <c r="E34" s="16" t="s">
        <v>14</v>
      </c>
      <c r="F34" s="13" t="s">
        <v>126</v>
      </c>
      <c r="G34" s="17" t="s">
        <v>123</v>
      </c>
      <c r="H34" s="13"/>
      <c r="I34" s="13"/>
      <c r="J34" s="13" t="s">
        <v>119</v>
      </c>
      <c r="K34" s="13"/>
    </row>
    <row r="35" spans="1:11">
      <c r="A35" s="19" t="s">
        <v>26</v>
      </c>
      <c r="B35" s="13" t="s">
        <v>79</v>
      </c>
      <c r="C35" s="13" t="s">
        <v>55</v>
      </c>
      <c r="D35" s="13" t="s">
        <v>167</v>
      </c>
      <c r="E35" s="16" t="s">
        <v>14</v>
      </c>
      <c r="F35" s="13" t="s">
        <v>133</v>
      </c>
      <c r="G35" s="17" t="s">
        <v>123</v>
      </c>
      <c r="H35" s="13"/>
      <c r="I35" s="13"/>
      <c r="J35" s="13" t="s">
        <v>119</v>
      </c>
      <c r="K35" s="13"/>
    </row>
    <row r="36" spans="1:11">
      <c r="A36" s="21" t="s">
        <v>38</v>
      </c>
      <c r="B36" s="13" t="s">
        <v>83</v>
      </c>
      <c r="C36" s="13" t="s">
        <v>55</v>
      </c>
      <c r="D36" s="13" t="s">
        <v>168</v>
      </c>
      <c r="E36" s="16" t="s">
        <v>14</v>
      </c>
      <c r="F36" s="13" t="s">
        <v>126</v>
      </c>
      <c r="G36" s="17" t="s">
        <v>123</v>
      </c>
      <c r="H36" s="13"/>
      <c r="I36" s="13"/>
      <c r="J36" s="13" t="s">
        <v>119</v>
      </c>
      <c r="K36" s="13"/>
    </row>
    <row r="37" spans="1:11">
      <c r="A37" s="21" t="s">
        <v>38</v>
      </c>
      <c r="B37" s="13" t="s">
        <v>84</v>
      </c>
      <c r="C37" s="13" t="s">
        <v>55</v>
      </c>
      <c r="D37" s="13" t="s">
        <v>169</v>
      </c>
      <c r="E37" s="16" t="s">
        <v>14</v>
      </c>
      <c r="F37" s="13" t="s">
        <v>128</v>
      </c>
      <c r="G37" s="17" t="s">
        <v>123</v>
      </c>
      <c r="H37" s="13"/>
      <c r="I37" s="13"/>
      <c r="J37" s="13" t="s">
        <v>119</v>
      </c>
      <c r="K37" s="13"/>
    </row>
    <row r="38" spans="1:11">
      <c r="A38" s="20" t="s">
        <v>40</v>
      </c>
      <c r="B38" s="13" t="s">
        <v>89</v>
      </c>
      <c r="C38" s="13" t="s">
        <v>55</v>
      </c>
      <c r="D38" s="13" t="s">
        <v>170</v>
      </c>
      <c r="E38" s="16" t="s">
        <v>14</v>
      </c>
      <c r="F38" s="13" t="s">
        <v>122</v>
      </c>
      <c r="G38" s="17" t="s">
        <v>123</v>
      </c>
      <c r="H38" s="13"/>
      <c r="I38" s="13"/>
      <c r="J38" s="13" t="s">
        <v>119</v>
      </c>
      <c r="K38" s="13"/>
    </row>
    <row r="39" spans="1:11">
      <c r="A39" s="23" t="s">
        <v>44</v>
      </c>
      <c r="B39" s="13" t="s">
        <v>104</v>
      </c>
      <c r="C39" s="13" t="s">
        <v>55</v>
      </c>
      <c r="D39" s="13" t="s">
        <v>171</v>
      </c>
      <c r="E39" s="16" t="s">
        <v>14</v>
      </c>
      <c r="F39" s="13" t="s">
        <v>135</v>
      </c>
      <c r="G39" s="15" t="s">
        <v>119</v>
      </c>
      <c r="H39" s="13"/>
      <c r="I39" s="13"/>
      <c r="J39" s="13" t="s">
        <v>119</v>
      </c>
      <c r="K39" s="13"/>
    </row>
    <row r="40" spans="1:11">
      <c r="A40" s="12" t="s">
        <v>33</v>
      </c>
      <c r="B40" s="13" t="s">
        <v>61</v>
      </c>
      <c r="C40" s="13" t="s">
        <v>55</v>
      </c>
      <c r="D40" s="13" t="s">
        <v>172</v>
      </c>
      <c r="E40" s="16" t="s">
        <v>14</v>
      </c>
      <c r="F40" s="13" t="s">
        <v>126</v>
      </c>
      <c r="G40" s="17" t="s">
        <v>123</v>
      </c>
      <c r="H40" s="13"/>
      <c r="I40" s="13"/>
      <c r="J40" s="13" t="s">
        <v>119</v>
      </c>
      <c r="K40" s="13"/>
    </row>
    <row r="41" spans="1:11">
      <c r="A41" s="18" t="s">
        <v>42</v>
      </c>
      <c r="B41" s="13" t="s">
        <v>99</v>
      </c>
      <c r="C41" s="13" t="s">
        <v>55</v>
      </c>
      <c r="D41" s="13" t="s">
        <v>173</v>
      </c>
      <c r="E41" s="16" t="s">
        <v>14</v>
      </c>
      <c r="F41" s="13" t="s">
        <v>126</v>
      </c>
      <c r="G41" s="17" t="s">
        <v>123</v>
      </c>
      <c r="H41" s="13"/>
      <c r="I41" s="13"/>
      <c r="J41" s="13" t="s">
        <v>119</v>
      </c>
      <c r="K41" s="13"/>
    </row>
    <row r="42" spans="1:11">
      <c r="A42" s="23" t="s">
        <v>44</v>
      </c>
      <c r="B42" s="13" t="s">
        <v>105</v>
      </c>
      <c r="C42" s="13" t="s">
        <v>55</v>
      </c>
      <c r="D42" s="13" t="s">
        <v>174</v>
      </c>
      <c r="E42" s="16" t="s">
        <v>14</v>
      </c>
      <c r="F42" s="13" t="s">
        <v>126</v>
      </c>
      <c r="G42" s="17" t="s">
        <v>123</v>
      </c>
      <c r="H42" s="13"/>
      <c r="I42" s="13"/>
      <c r="J42" s="13" t="s">
        <v>119</v>
      </c>
      <c r="K42" s="13"/>
    </row>
    <row r="43" spans="1:11">
      <c r="A43" s="19" t="s">
        <v>26</v>
      </c>
      <c r="B43" s="13" t="s">
        <v>80</v>
      </c>
      <c r="C43" s="13" t="s">
        <v>55</v>
      </c>
      <c r="D43" s="13" t="s">
        <v>175</v>
      </c>
      <c r="E43" s="16" t="s">
        <v>14</v>
      </c>
      <c r="F43" s="13" t="s">
        <v>133</v>
      </c>
      <c r="G43" s="17" t="s">
        <v>123</v>
      </c>
      <c r="H43" s="13"/>
      <c r="I43" s="13"/>
      <c r="J43" s="13" t="s">
        <v>119</v>
      </c>
      <c r="K43" s="13"/>
    </row>
    <row r="44" spans="1:11">
      <c r="A44" s="23" t="s">
        <v>44</v>
      </c>
      <c r="B44" s="13" t="s">
        <v>106</v>
      </c>
      <c r="C44" s="13" t="s">
        <v>55</v>
      </c>
      <c r="D44" s="13" t="s">
        <v>176</v>
      </c>
      <c r="E44" s="16" t="s">
        <v>14</v>
      </c>
      <c r="F44" s="13" t="s">
        <v>128</v>
      </c>
      <c r="G44" s="17" t="s">
        <v>123</v>
      </c>
      <c r="H44" s="13"/>
      <c r="I44" s="13"/>
      <c r="J44" s="13" t="s">
        <v>119</v>
      </c>
      <c r="K44" s="13"/>
    </row>
    <row r="45" spans="1:11">
      <c r="A45" s="20" t="s">
        <v>40</v>
      </c>
      <c r="B45" s="13" t="s">
        <v>90</v>
      </c>
      <c r="C45" s="13" t="s">
        <v>55</v>
      </c>
      <c r="D45" s="13" t="s">
        <v>177</v>
      </c>
      <c r="E45" s="16" t="s">
        <v>14</v>
      </c>
      <c r="F45" s="13" t="s">
        <v>178</v>
      </c>
      <c r="G45" s="17" t="s">
        <v>123</v>
      </c>
      <c r="H45" s="13"/>
      <c r="I45" s="13"/>
      <c r="J45" s="13" t="s">
        <v>119</v>
      </c>
      <c r="K45" s="13"/>
    </row>
    <row r="46" spans="1:11">
      <c r="A46" s="22" t="s">
        <v>35</v>
      </c>
      <c r="B46" s="13" t="s">
        <v>72</v>
      </c>
      <c r="C46" s="13" t="s">
        <v>55</v>
      </c>
      <c r="D46" s="13" t="s">
        <v>179</v>
      </c>
      <c r="E46" s="16" t="s">
        <v>14</v>
      </c>
      <c r="F46" s="13" t="s">
        <v>180</v>
      </c>
      <c r="G46" s="17" t="s">
        <v>123</v>
      </c>
      <c r="H46" s="13"/>
      <c r="I46" s="13"/>
      <c r="J46" s="13" t="s">
        <v>119</v>
      </c>
      <c r="K46" s="13"/>
    </row>
    <row r="47" spans="1:11">
      <c r="A47" s="22" t="s">
        <v>35</v>
      </c>
      <c r="B47" s="13" t="s">
        <v>72</v>
      </c>
      <c r="C47" s="13" t="s">
        <v>65</v>
      </c>
      <c r="D47" s="13" t="s">
        <v>179</v>
      </c>
      <c r="E47" s="24" t="s">
        <v>18</v>
      </c>
      <c r="F47" s="13"/>
      <c r="G47" s="17" t="s">
        <v>123</v>
      </c>
      <c r="H47" s="13" t="s">
        <v>181</v>
      </c>
      <c r="I47" s="13"/>
      <c r="J47" s="13" t="s">
        <v>119</v>
      </c>
      <c r="K47" s="13"/>
    </row>
    <row r="48" spans="1:11">
      <c r="A48" s="22" t="s">
        <v>35</v>
      </c>
      <c r="B48" s="13" t="s">
        <v>73</v>
      </c>
      <c r="C48" s="13" t="s">
        <v>55</v>
      </c>
      <c r="D48" s="13" t="s">
        <v>182</v>
      </c>
      <c r="E48" s="16" t="s">
        <v>14</v>
      </c>
      <c r="F48" s="13" t="s">
        <v>149</v>
      </c>
      <c r="G48" s="17" t="s">
        <v>123</v>
      </c>
      <c r="H48" s="13"/>
      <c r="I48" s="13"/>
      <c r="J48" s="13" t="s">
        <v>119</v>
      </c>
      <c r="K48" s="13"/>
    </row>
    <row r="49" spans="1:11">
      <c r="A49" s="19" t="s">
        <v>26</v>
      </c>
      <c r="B49" s="13" t="s">
        <v>81</v>
      </c>
      <c r="C49" s="13" t="s">
        <v>55</v>
      </c>
      <c r="D49" s="13" t="s">
        <v>183</v>
      </c>
      <c r="E49" s="16" t="s">
        <v>14</v>
      </c>
      <c r="F49" s="13" t="s">
        <v>136</v>
      </c>
      <c r="G49" s="17" t="s">
        <v>123</v>
      </c>
      <c r="H49" s="13"/>
      <c r="I49" s="13"/>
      <c r="J49" s="13" t="s">
        <v>119</v>
      </c>
      <c r="K49" s="13"/>
    </row>
    <row r="50" spans="1:11">
      <c r="A50" s="23" t="s">
        <v>44</v>
      </c>
      <c r="B50" s="13" t="s">
        <v>107</v>
      </c>
      <c r="C50" s="13" t="s">
        <v>55</v>
      </c>
      <c r="D50" s="13" t="s">
        <v>184</v>
      </c>
      <c r="E50" s="16" t="s">
        <v>14</v>
      </c>
      <c r="F50" s="13" t="s">
        <v>128</v>
      </c>
      <c r="G50" s="17" t="s">
        <v>123</v>
      </c>
      <c r="H50" s="13"/>
      <c r="I50" s="13"/>
      <c r="J50" s="13" t="s">
        <v>119</v>
      </c>
      <c r="K50" s="13"/>
    </row>
    <row r="51" spans="1:11">
      <c r="A51" s="20" t="s">
        <v>40</v>
      </c>
      <c r="B51" s="13" t="s">
        <v>91</v>
      </c>
      <c r="C51" s="13" t="s">
        <v>55</v>
      </c>
      <c r="D51" s="13" t="s">
        <v>185</v>
      </c>
      <c r="E51" s="16" t="s">
        <v>14</v>
      </c>
      <c r="F51" s="13" t="s">
        <v>128</v>
      </c>
      <c r="G51" s="17" t="s">
        <v>123</v>
      </c>
      <c r="H51" s="13"/>
      <c r="I51" s="13"/>
      <c r="J51" s="13" t="s">
        <v>119</v>
      </c>
      <c r="K51" s="13"/>
    </row>
    <row r="52" spans="1:11">
      <c r="A52" s="12" t="s">
        <v>33</v>
      </c>
      <c r="B52" s="13" t="s">
        <v>62</v>
      </c>
      <c r="C52" s="13" t="s">
        <v>55</v>
      </c>
      <c r="D52" s="13" t="s">
        <v>186</v>
      </c>
      <c r="E52" s="16" t="s">
        <v>14</v>
      </c>
      <c r="F52" s="13" t="s">
        <v>187</v>
      </c>
      <c r="G52" s="17" t="s">
        <v>123</v>
      </c>
      <c r="H52" s="13" t="s">
        <v>188</v>
      </c>
      <c r="I52" s="13"/>
      <c r="J52" s="13" t="s">
        <v>119</v>
      </c>
      <c r="K52" s="13"/>
    </row>
    <row r="53" spans="1:11">
      <c r="A53" s="20" t="s">
        <v>40</v>
      </c>
      <c r="B53" s="13" t="s">
        <v>92</v>
      </c>
      <c r="C53" s="13" t="s">
        <v>55</v>
      </c>
      <c r="D53" s="13" t="s">
        <v>189</v>
      </c>
      <c r="E53" s="16" t="s">
        <v>14</v>
      </c>
      <c r="F53" s="13" t="s">
        <v>122</v>
      </c>
      <c r="G53" s="17" t="s">
        <v>123</v>
      </c>
      <c r="H53" s="13"/>
      <c r="I53" s="13"/>
      <c r="J53" s="13" t="s">
        <v>119</v>
      </c>
      <c r="K53" s="13"/>
    </row>
    <row r="54" spans="1:11">
      <c r="A54" s="23" t="s">
        <v>44</v>
      </c>
      <c r="B54" s="13" t="s">
        <v>108</v>
      </c>
      <c r="C54" s="13" t="s">
        <v>55</v>
      </c>
      <c r="D54" s="13"/>
      <c r="E54" s="25" t="s">
        <v>19</v>
      </c>
      <c r="F54" s="13"/>
      <c r="G54" s="15" t="s">
        <v>119</v>
      </c>
      <c r="H54" s="13"/>
      <c r="I54" s="13"/>
      <c r="J54" s="13" t="s">
        <v>119</v>
      </c>
      <c r="K54" s="13"/>
    </row>
    <row r="55" spans="1:11">
      <c r="A55" s="12" t="s">
        <v>33</v>
      </c>
      <c r="B55" s="13" t="s">
        <v>63</v>
      </c>
      <c r="C55" s="13" t="s">
        <v>55</v>
      </c>
      <c r="D55" s="13" t="s">
        <v>190</v>
      </c>
      <c r="E55" s="16" t="s">
        <v>14</v>
      </c>
      <c r="F55" s="13" t="s">
        <v>187</v>
      </c>
      <c r="G55" s="17" t="s">
        <v>123</v>
      </c>
      <c r="H55" s="13"/>
      <c r="I55" s="13"/>
      <c r="J55" s="13" t="s">
        <v>119</v>
      </c>
      <c r="K55" s="13"/>
    </row>
    <row r="56" spans="1:11">
      <c r="A56" s="18" t="s">
        <v>42</v>
      </c>
      <c r="B56" s="13" t="s">
        <v>100</v>
      </c>
      <c r="C56" s="13" t="s">
        <v>55</v>
      </c>
      <c r="D56" s="13" t="s">
        <v>191</v>
      </c>
      <c r="E56" s="14" t="s">
        <v>16</v>
      </c>
      <c r="F56" s="13"/>
      <c r="G56" s="17" t="s">
        <v>123</v>
      </c>
      <c r="H56" s="13"/>
      <c r="I56" s="13"/>
      <c r="J56" s="13" t="s">
        <v>119</v>
      </c>
      <c r="K56" s="13"/>
    </row>
    <row r="57" spans="1:11">
      <c r="A57" s="22" t="s">
        <v>35</v>
      </c>
      <c r="B57" s="13" t="s">
        <v>74</v>
      </c>
      <c r="C57" s="13" t="s">
        <v>55</v>
      </c>
      <c r="D57" s="13" t="s">
        <v>192</v>
      </c>
      <c r="E57" s="16" t="s">
        <v>14</v>
      </c>
      <c r="F57" s="13" t="s">
        <v>122</v>
      </c>
      <c r="G57" s="17" t="s">
        <v>123</v>
      </c>
      <c r="H57" s="13" t="s">
        <v>193</v>
      </c>
      <c r="I57" s="13"/>
      <c r="J57" s="13" t="s">
        <v>119</v>
      </c>
      <c r="K57" s="13"/>
    </row>
    <row r="58" spans="1:11">
      <c r="A58" s="22" t="s">
        <v>35</v>
      </c>
      <c r="B58" s="13" t="s">
        <v>75</v>
      </c>
      <c r="C58" s="13" t="s">
        <v>55</v>
      </c>
      <c r="D58" s="13" t="s">
        <v>194</v>
      </c>
      <c r="E58" s="16" t="s">
        <v>14</v>
      </c>
      <c r="F58" s="13" t="s">
        <v>156</v>
      </c>
      <c r="G58" s="17" t="s">
        <v>123</v>
      </c>
      <c r="H58" s="13" t="s">
        <v>195</v>
      </c>
      <c r="I58" s="13" t="s">
        <v>196</v>
      </c>
      <c r="J58" s="13" t="s">
        <v>123</v>
      </c>
      <c r="K58" s="13" t="s">
        <v>197</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H53"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4" t="s">
        <v>16</v>
      </c>
      <c r="F2" s="13"/>
      <c r="G2" s="15" t="s">
        <v>119</v>
      </c>
      <c r="H2" s="13" t="s">
        <v>120</v>
      </c>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6" t="s">
        <v>14</v>
      </c>
      <c r="F3" s="13" t="s">
        <v>135</v>
      </c>
      <c r="G3" s="17" t="s">
        <v>123</v>
      </c>
      <c r="H3" s="13"/>
      <c r="I3" s="13" t="s">
        <v>198</v>
      </c>
      <c r="J3" s="13" t="s">
        <v>123</v>
      </c>
      <c r="K3" s="13" t="s">
        <v>199</v>
      </c>
    </row>
    <row r="4" spans="1:11">
      <c r="A4" s="18" t="s">
        <v>42</v>
      </c>
      <c r="B4" s="13" t="s">
        <v>93</v>
      </c>
      <c r="C4" s="13" t="s">
        <v>55</v>
      </c>
      <c r="D4" s="13" t="str">
        <f>IFERROR(IF(INDEX('01.25'!D2:D500, MATCH(B4&amp;C4, INDEX('01.25'!B2:B500&amp;'01.25'!C2:C500, 0), 0))="", "", INDEX('01.25'!D2:D500, MATCH(B4&amp;C4, INDEX('01.25'!B2:B500&amp;'01.25'!C2:C500, 0), 0))), "")</f>
        <v>Amanda Tayara Ribeiro da Silva</v>
      </c>
      <c r="E4" s="16" t="s">
        <v>14</v>
      </c>
      <c r="F4" s="13" t="s">
        <v>200</v>
      </c>
      <c r="G4" s="17" t="s">
        <v>123</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6" t="s">
        <v>14</v>
      </c>
      <c r="F5" s="13" t="s">
        <v>201</v>
      </c>
      <c r="G5" s="17" t="s">
        <v>123</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6" t="s">
        <v>14</v>
      </c>
      <c r="F6" s="13" t="s">
        <v>202</v>
      </c>
      <c r="G6" s="17" t="s">
        <v>123</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6" t="s">
        <v>14</v>
      </c>
      <c r="F7" s="13" t="s">
        <v>200</v>
      </c>
      <c r="G7" s="17" t="s">
        <v>123</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6" t="s">
        <v>14</v>
      </c>
      <c r="F8" s="13" t="s">
        <v>202</v>
      </c>
      <c r="G8" s="17" t="s">
        <v>123</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6" t="s">
        <v>14</v>
      </c>
      <c r="F9" s="13" t="s">
        <v>136</v>
      </c>
      <c r="G9" s="17" t="s">
        <v>123</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6" t="s">
        <v>14</v>
      </c>
      <c r="F10" s="13" t="s">
        <v>122</v>
      </c>
      <c r="G10" s="17" t="s">
        <v>123</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6" t="s">
        <v>14</v>
      </c>
      <c r="F11" s="13" t="s">
        <v>122</v>
      </c>
      <c r="G11" s="17" t="s">
        <v>123</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6" t="s">
        <v>14</v>
      </c>
      <c r="F12" s="13" t="s">
        <v>122</v>
      </c>
      <c r="G12" s="17" t="s">
        <v>123</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6" t="s">
        <v>14</v>
      </c>
      <c r="F13" s="13" t="s">
        <v>203</v>
      </c>
      <c r="G13" s="17" t="s">
        <v>123</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6" t="s">
        <v>14</v>
      </c>
      <c r="F14" s="13" t="s">
        <v>136</v>
      </c>
      <c r="G14" s="17" t="s">
        <v>123</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6" t="s">
        <v>14</v>
      </c>
      <c r="F15" s="13" t="s">
        <v>202</v>
      </c>
      <c r="G15" s="17" t="s">
        <v>123</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6" t="s">
        <v>14</v>
      </c>
      <c r="F16" s="13" t="s">
        <v>201</v>
      </c>
      <c r="G16" s="17" t="s">
        <v>123</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6" t="s">
        <v>14</v>
      </c>
      <c r="F17" s="13" t="s">
        <v>122</v>
      </c>
      <c r="G17" s="17" t="s">
        <v>123</v>
      </c>
      <c r="H17" s="13" t="s">
        <v>143</v>
      </c>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6" t="s">
        <v>14</v>
      </c>
      <c r="F18" s="13" t="s">
        <v>204</v>
      </c>
      <c r="G18" s="17" t="s">
        <v>123</v>
      </c>
      <c r="H18" s="13" t="s">
        <v>146</v>
      </c>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4" t="s">
        <v>16</v>
      </c>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6" t="s">
        <v>14</v>
      </c>
      <c r="F20" s="13" t="s">
        <v>202</v>
      </c>
      <c r="G20" s="17" t="s">
        <v>123</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6" t="s">
        <v>14</v>
      </c>
      <c r="F21" s="13" t="s">
        <v>135</v>
      </c>
      <c r="G21" s="17" t="s">
        <v>123</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6" t="s">
        <v>14</v>
      </c>
      <c r="F22" s="13" t="s">
        <v>202</v>
      </c>
      <c r="G22" s="17" t="s">
        <v>123</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6" t="s">
        <v>14</v>
      </c>
      <c r="F23" s="13" t="s">
        <v>202</v>
      </c>
      <c r="G23" s="17" t="s">
        <v>123</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6" t="s">
        <v>14</v>
      </c>
      <c r="F24" s="13" t="s">
        <v>202</v>
      </c>
      <c r="G24" s="17" t="s">
        <v>123</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6" t="s">
        <v>14</v>
      </c>
      <c r="F25" s="13" t="s">
        <v>136</v>
      </c>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6" t="s">
        <v>14</v>
      </c>
      <c r="F26" s="13" t="s">
        <v>202</v>
      </c>
      <c r="G26" s="17" t="s">
        <v>123</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6" t="s">
        <v>14</v>
      </c>
      <c r="F27" s="13" t="s">
        <v>122</v>
      </c>
      <c r="G27" s="15" t="s">
        <v>119</v>
      </c>
      <c r="H27" s="13" t="s">
        <v>159</v>
      </c>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6" t="s">
        <v>14</v>
      </c>
      <c r="F28" s="13" t="s">
        <v>202</v>
      </c>
      <c r="G28" s="17" t="s">
        <v>123</v>
      </c>
      <c r="H28" s="13" t="s">
        <v>205</v>
      </c>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6" t="s">
        <v>14</v>
      </c>
      <c r="F29" s="13" t="s">
        <v>206</v>
      </c>
      <c r="G29" s="17" t="s">
        <v>123</v>
      </c>
      <c r="H29" s="13" t="s">
        <v>207</v>
      </c>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6" t="s">
        <v>14</v>
      </c>
      <c r="F30" s="13" t="s">
        <v>204</v>
      </c>
      <c r="G30" s="17" t="s">
        <v>123</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6" t="s">
        <v>14</v>
      </c>
      <c r="F31" s="13" t="s">
        <v>122</v>
      </c>
      <c r="G31" s="17" t="s">
        <v>123</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6" t="s">
        <v>14</v>
      </c>
      <c r="F32" s="13" t="s">
        <v>202</v>
      </c>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6" t="s">
        <v>14</v>
      </c>
      <c r="F33" s="13" t="s">
        <v>208</v>
      </c>
      <c r="G33" s="17" t="s">
        <v>123</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6" t="s">
        <v>14</v>
      </c>
      <c r="F34" s="13" t="s">
        <v>202</v>
      </c>
      <c r="G34" s="17" t="s">
        <v>123</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6" t="s">
        <v>14</v>
      </c>
      <c r="F35" s="13" t="s">
        <v>135</v>
      </c>
      <c r="G35" s="17" t="s">
        <v>123</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6" t="s">
        <v>14</v>
      </c>
      <c r="F36" s="13" t="s">
        <v>153</v>
      </c>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6" t="s">
        <v>14</v>
      </c>
      <c r="F37" s="13" t="s">
        <v>202</v>
      </c>
      <c r="G37" s="17" t="s">
        <v>123</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6" t="s">
        <v>14</v>
      </c>
      <c r="F38" s="13" t="s">
        <v>122</v>
      </c>
      <c r="G38" s="17" t="s">
        <v>123</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135</v>
      </c>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6" t="s">
        <v>14</v>
      </c>
      <c r="F40" s="13" t="s">
        <v>209</v>
      </c>
      <c r="G40" s="17" t="s">
        <v>123</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6" t="s">
        <v>14</v>
      </c>
      <c r="F41" s="13" t="s">
        <v>202</v>
      </c>
      <c r="G41" s="17" t="s">
        <v>123</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6" t="s">
        <v>14</v>
      </c>
      <c r="F42" s="13" t="s">
        <v>210</v>
      </c>
      <c r="G42" s="17" t="s">
        <v>123</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6" t="s">
        <v>14</v>
      </c>
      <c r="F43" s="13" t="s">
        <v>135</v>
      </c>
      <c r="G43" s="17" t="s">
        <v>123</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6" t="s">
        <v>14</v>
      </c>
      <c r="F44" s="13" t="s">
        <v>202</v>
      </c>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6" t="s">
        <v>14</v>
      </c>
      <c r="F45" s="13" t="s">
        <v>211</v>
      </c>
      <c r="G45" s="17" t="s">
        <v>123</v>
      </c>
      <c r="H45" s="13" t="s">
        <v>205</v>
      </c>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6" t="s">
        <v>14</v>
      </c>
      <c r="F46" s="13" t="s">
        <v>180</v>
      </c>
      <c r="G46" s="17" t="s">
        <v>123</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24" t="s">
        <v>18</v>
      </c>
      <c r="F47" s="13"/>
      <c r="G47" s="17" t="s">
        <v>123</v>
      </c>
      <c r="H47" s="13" t="s">
        <v>181</v>
      </c>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6" t="s">
        <v>14</v>
      </c>
      <c r="F48" s="13" t="s">
        <v>210</v>
      </c>
      <c r="G48" s="17" t="s">
        <v>123</v>
      </c>
      <c r="H48" s="13" t="s">
        <v>212</v>
      </c>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6" t="s">
        <v>14</v>
      </c>
      <c r="F49" s="13" t="s">
        <v>133</v>
      </c>
      <c r="G49" s="17" t="s">
        <v>123</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6" t="s">
        <v>14</v>
      </c>
      <c r="F50" s="13" t="s">
        <v>202</v>
      </c>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6" t="s">
        <v>14</v>
      </c>
      <c r="F51" s="13" t="s">
        <v>211</v>
      </c>
      <c r="G51" s="17" t="s">
        <v>123</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6" t="s">
        <v>14</v>
      </c>
      <c r="F52" s="13" t="s">
        <v>213</v>
      </c>
      <c r="G52" s="17" t="s">
        <v>123</v>
      </c>
      <c r="H52" s="13" t="s">
        <v>214</v>
      </c>
      <c r="I52" s="13" t="s">
        <v>215</v>
      </c>
      <c r="J52" s="13" t="s">
        <v>123</v>
      </c>
      <c r="K52" s="13" t="s">
        <v>216</v>
      </c>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6" t="s">
        <v>14</v>
      </c>
      <c r="F53" s="13" t="s">
        <v>136</v>
      </c>
      <c r="G53" s="17" t="s">
        <v>123</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4" t="s">
        <v>16</v>
      </c>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6" t="s">
        <v>14</v>
      </c>
      <c r="F55" s="13" t="s">
        <v>187</v>
      </c>
      <c r="G55" s="17" t="s">
        <v>123</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6" t="s">
        <v>14</v>
      </c>
      <c r="F56" s="13" t="s">
        <v>135</v>
      </c>
      <c r="G56" s="17" t="s">
        <v>123</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6" t="s">
        <v>14</v>
      </c>
      <c r="F57" s="13" t="s">
        <v>133</v>
      </c>
      <c r="G57" s="17" t="s">
        <v>123</v>
      </c>
      <c r="H57" s="13" t="s">
        <v>193</v>
      </c>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6" t="s">
        <v>14</v>
      </c>
      <c r="F58" s="13" t="s">
        <v>211</v>
      </c>
      <c r="G58" s="17" t="s">
        <v>123</v>
      </c>
      <c r="H58" s="13"/>
      <c r="I58" s="13"/>
      <c r="J58" s="13" t="s">
        <v>119</v>
      </c>
      <c r="K58" s="13"/>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2"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4" t="s">
        <v>16</v>
      </c>
      <c r="F2" s="13"/>
      <c r="G2" s="15" t="s">
        <v>119</v>
      </c>
      <c r="H2" s="13" t="s">
        <v>120</v>
      </c>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6" t="s">
        <v>14</v>
      </c>
      <c r="F3" s="13" t="s">
        <v>217</v>
      </c>
      <c r="G3" s="17" t="s">
        <v>123</v>
      </c>
      <c r="H3" s="13" t="s">
        <v>218</v>
      </c>
      <c r="I3" s="13" t="s">
        <v>219</v>
      </c>
      <c r="J3" s="13" t="s">
        <v>123</v>
      </c>
      <c r="K3" s="13" t="s">
        <v>220</v>
      </c>
    </row>
    <row r="4" spans="1:11">
      <c r="A4" s="18" t="s">
        <v>42</v>
      </c>
      <c r="B4" s="13" t="s">
        <v>93</v>
      </c>
      <c r="C4" s="13" t="s">
        <v>55</v>
      </c>
      <c r="D4" s="13" t="str">
        <f>IFERROR(IF(INDEX('01.25'!D2:D500, MATCH(B4&amp;C4, INDEX('01.25'!B2:B500&amp;'01.25'!C2:C500, 0), 0))="", "", INDEX('01.25'!D2:D500, MATCH(B4&amp;C4, INDEX('01.25'!B2:B500&amp;'01.25'!C2:C500, 0), 0))), "")</f>
        <v>Amanda Tayara Ribeiro da Silva</v>
      </c>
      <c r="E4" s="16" t="s">
        <v>14</v>
      </c>
      <c r="F4" s="13" t="s">
        <v>151</v>
      </c>
      <c r="G4" s="15" t="s">
        <v>119</v>
      </c>
      <c r="H4" s="13" t="s">
        <v>221</v>
      </c>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6" t="s">
        <v>14</v>
      </c>
      <c r="F5" s="13" t="s">
        <v>213</v>
      </c>
      <c r="G5" s="17" t="s">
        <v>123</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6" t="s">
        <v>14</v>
      </c>
      <c r="F6" s="13" t="s">
        <v>222</v>
      </c>
      <c r="G6" s="17" t="s">
        <v>123</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6" t="s">
        <v>14</v>
      </c>
      <c r="F7" s="13" t="s">
        <v>213</v>
      </c>
      <c r="G7" s="17" t="s">
        <v>123</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6" t="s">
        <v>14</v>
      </c>
      <c r="F8" s="13" t="s">
        <v>217</v>
      </c>
      <c r="G8" s="17" t="s">
        <v>123</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6" t="s">
        <v>14</v>
      </c>
      <c r="F9" s="13" t="s">
        <v>136</v>
      </c>
      <c r="G9" s="17" t="s">
        <v>123</v>
      </c>
      <c r="H9" s="13"/>
      <c r="I9" s="13" t="s">
        <v>223</v>
      </c>
      <c r="J9" s="13" t="s">
        <v>224</v>
      </c>
      <c r="K9" s="13" t="s">
        <v>225</v>
      </c>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6" t="s">
        <v>14</v>
      </c>
      <c r="F10" s="13" t="s">
        <v>226</v>
      </c>
      <c r="G10" s="17" t="s">
        <v>123</v>
      </c>
      <c r="H10" s="13" t="s">
        <v>227</v>
      </c>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6" t="s">
        <v>14</v>
      </c>
      <c r="F11" s="13" t="s">
        <v>226</v>
      </c>
      <c r="G11" s="17" t="s">
        <v>123</v>
      </c>
      <c r="H11" s="13" t="s">
        <v>228</v>
      </c>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6" t="s">
        <v>14</v>
      </c>
      <c r="F12" s="13" t="s">
        <v>226</v>
      </c>
      <c r="G12" s="17" t="s">
        <v>123</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6" t="s">
        <v>14</v>
      </c>
      <c r="F13" s="13" t="s">
        <v>226</v>
      </c>
      <c r="G13" s="17" t="s">
        <v>123</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6" t="s">
        <v>14</v>
      </c>
      <c r="F14" s="13" t="s">
        <v>226</v>
      </c>
      <c r="G14" s="17" t="s">
        <v>123</v>
      </c>
      <c r="H14" s="13" t="s">
        <v>229</v>
      </c>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6" t="s">
        <v>14</v>
      </c>
      <c r="F15" s="13" t="s">
        <v>226</v>
      </c>
      <c r="G15" s="17" t="s">
        <v>123</v>
      </c>
      <c r="H15" s="13" t="s">
        <v>230</v>
      </c>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6" t="s">
        <v>14</v>
      </c>
      <c r="F16" s="13" t="s">
        <v>217</v>
      </c>
      <c r="G16" s="17" t="s">
        <v>123</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6" t="s">
        <v>14</v>
      </c>
      <c r="F17" s="13" t="s">
        <v>231</v>
      </c>
      <c r="G17" s="17" t="s">
        <v>123</v>
      </c>
      <c r="H17" s="13" t="s">
        <v>232</v>
      </c>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6" t="s">
        <v>14</v>
      </c>
      <c r="F18" s="13" t="s">
        <v>222</v>
      </c>
      <c r="G18" s="17" t="s">
        <v>123</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4" t="s">
        <v>16</v>
      </c>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6" t="s">
        <v>14</v>
      </c>
      <c r="F20" s="13" t="s">
        <v>203</v>
      </c>
      <c r="G20" s="17" t="s">
        <v>123</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6" t="s">
        <v>14</v>
      </c>
      <c r="F21" s="13" t="s">
        <v>222</v>
      </c>
      <c r="G21" s="17" t="s">
        <v>123</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6" t="s">
        <v>14</v>
      </c>
      <c r="F22" s="13" t="s">
        <v>226</v>
      </c>
      <c r="G22" s="17" t="s">
        <v>123</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6" t="s">
        <v>14</v>
      </c>
      <c r="F23" s="13" t="s">
        <v>217</v>
      </c>
      <c r="G23" s="17" t="s">
        <v>123</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6" t="s">
        <v>14</v>
      </c>
      <c r="F24" s="13" t="s">
        <v>203</v>
      </c>
      <c r="G24" s="17" t="s">
        <v>123</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6" t="s">
        <v>14</v>
      </c>
      <c r="F25" s="13" t="s">
        <v>233</v>
      </c>
      <c r="G25" s="17" t="s">
        <v>123</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6" t="s">
        <v>14</v>
      </c>
      <c r="F26" s="13" t="s">
        <v>222</v>
      </c>
      <c r="G26" s="17" t="s">
        <v>123</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6" t="s">
        <v>14</v>
      </c>
      <c r="F27" s="13" t="s">
        <v>122</v>
      </c>
      <c r="G27" s="17" t="s">
        <v>123</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6" t="s">
        <v>14</v>
      </c>
      <c r="F28" s="13" t="s">
        <v>222</v>
      </c>
      <c r="G28" s="17" t="s">
        <v>123</v>
      </c>
      <c r="H28" s="13" t="s">
        <v>234</v>
      </c>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6" t="s">
        <v>14</v>
      </c>
      <c r="F29" s="13" t="s">
        <v>180</v>
      </c>
      <c r="G29" s="17" t="s">
        <v>123</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6" t="s">
        <v>14</v>
      </c>
      <c r="F30" s="13" t="s">
        <v>203</v>
      </c>
      <c r="G30" s="17" t="s">
        <v>123</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6" t="s">
        <v>14</v>
      </c>
      <c r="F31" s="13" t="s">
        <v>203</v>
      </c>
      <c r="G31" s="17" t="s">
        <v>123</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6" t="s">
        <v>14</v>
      </c>
      <c r="F32" s="13" t="s">
        <v>213</v>
      </c>
      <c r="G32" s="17" t="s">
        <v>123</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6" t="s">
        <v>14</v>
      </c>
      <c r="F33" s="13" t="s">
        <v>222</v>
      </c>
      <c r="G33" s="17" t="s">
        <v>123</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6" t="s">
        <v>14</v>
      </c>
      <c r="F34" s="13" t="s">
        <v>203</v>
      </c>
      <c r="G34" s="17" t="s">
        <v>123</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6" t="s">
        <v>14</v>
      </c>
      <c r="F35" s="13" t="s">
        <v>226</v>
      </c>
      <c r="G35" s="17" t="s">
        <v>123</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6" t="s">
        <v>14</v>
      </c>
      <c r="F36" s="13" t="s">
        <v>235</v>
      </c>
      <c r="G36" s="17" t="s">
        <v>123</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6" t="s">
        <v>14</v>
      </c>
      <c r="F37" s="13" t="s">
        <v>236</v>
      </c>
      <c r="G37" s="17" t="s">
        <v>123</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6" t="s">
        <v>14</v>
      </c>
      <c r="F38" s="13" t="s">
        <v>203</v>
      </c>
      <c r="G38" s="17" t="s">
        <v>123</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226</v>
      </c>
      <c r="G39" s="17" t="s">
        <v>123</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6" t="s">
        <v>14</v>
      </c>
      <c r="F40" s="13" t="s">
        <v>237</v>
      </c>
      <c r="G40" s="17" t="s">
        <v>123</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6" t="s">
        <v>14</v>
      </c>
      <c r="F41" s="13" t="s">
        <v>222</v>
      </c>
      <c r="G41" s="17" t="s">
        <v>123</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6" t="s">
        <v>14</v>
      </c>
      <c r="F42" s="13" t="s">
        <v>213</v>
      </c>
      <c r="G42" s="17" t="s">
        <v>123</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6" t="s">
        <v>14</v>
      </c>
      <c r="F43" s="13" t="s">
        <v>217</v>
      </c>
      <c r="G43" s="17" t="s">
        <v>123</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6" t="s">
        <v>14</v>
      </c>
      <c r="F44" s="13" t="s">
        <v>203</v>
      </c>
      <c r="G44" s="17" t="s">
        <v>123</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6" t="s">
        <v>14</v>
      </c>
      <c r="F45" s="13" t="s">
        <v>203</v>
      </c>
      <c r="G45" s="17" t="s">
        <v>123</v>
      </c>
      <c r="H45" s="13" t="s">
        <v>238</v>
      </c>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6" t="s">
        <v>14</v>
      </c>
      <c r="F46" s="13" t="s">
        <v>180</v>
      </c>
      <c r="G46" s="17" t="s">
        <v>123</v>
      </c>
      <c r="H46" s="13" t="s">
        <v>239</v>
      </c>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24" t="s">
        <v>18</v>
      </c>
      <c r="F47" s="13"/>
      <c r="G47" s="17" t="s">
        <v>123</v>
      </c>
      <c r="H47" s="13" t="s">
        <v>240</v>
      </c>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6" t="s">
        <v>14</v>
      </c>
      <c r="F48" s="13" t="s">
        <v>241</v>
      </c>
      <c r="G48" s="17" t="s">
        <v>123</v>
      </c>
      <c r="H48" s="13" t="s">
        <v>242</v>
      </c>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24" t="s">
        <v>17</v>
      </c>
      <c r="F49" s="13" t="s">
        <v>243</v>
      </c>
      <c r="G49" s="17" t="s">
        <v>123</v>
      </c>
      <c r="H49" s="13" t="s">
        <v>244</v>
      </c>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6" t="s">
        <v>14</v>
      </c>
      <c r="F50" s="13" t="s">
        <v>213</v>
      </c>
      <c r="G50" s="17" t="s">
        <v>123</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6" t="s">
        <v>14</v>
      </c>
      <c r="F51" s="13" t="s">
        <v>217</v>
      </c>
      <c r="G51" s="17" t="s">
        <v>123</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6" t="s">
        <v>14</v>
      </c>
      <c r="F52" s="13" t="s">
        <v>217</v>
      </c>
      <c r="G52" s="17" t="s">
        <v>123</v>
      </c>
      <c r="H52" s="13" t="s">
        <v>245</v>
      </c>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6" t="s">
        <v>14</v>
      </c>
      <c r="F53" s="13" t="s">
        <v>222</v>
      </c>
      <c r="G53" s="17" t="s">
        <v>123</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25" t="s">
        <v>19</v>
      </c>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6" t="s">
        <v>14</v>
      </c>
      <c r="F55" s="13" t="s">
        <v>226</v>
      </c>
      <c r="G55" s="17" t="s">
        <v>123</v>
      </c>
      <c r="H55" s="13" t="s">
        <v>245</v>
      </c>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6" t="s">
        <v>14</v>
      </c>
      <c r="F56" s="13" t="s">
        <v>203</v>
      </c>
      <c r="G56" s="17" t="s">
        <v>123</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6" t="s">
        <v>14</v>
      </c>
      <c r="F57" s="13" t="s">
        <v>213</v>
      </c>
      <c r="G57" s="17" t="s">
        <v>123</v>
      </c>
      <c r="H57" s="13" t="s">
        <v>193</v>
      </c>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6" t="s">
        <v>14</v>
      </c>
      <c r="F58" s="13" t="s">
        <v>231</v>
      </c>
      <c r="G58" s="17" t="s">
        <v>123</v>
      </c>
      <c r="H58" s="13"/>
      <c r="I58" s="13"/>
      <c r="J58" s="13" t="s">
        <v>119</v>
      </c>
      <c r="K58" s="13"/>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tabSelected="1"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4" t="s">
        <v>16</v>
      </c>
      <c r="F2" s="13"/>
      <c r="G2" s="15" t="s">
        <v>119</v>
      </c>
      <c r="H2" s="13" t="s">
        <v>120</v>
      </c>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6" t="s">
        <v>14</v>
      </c>
      <c r="F3" s="13" t="s">
        <v>246</v>
      </c>
      <c r="G3" s="17" t="s">
        <v>123</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4" t="s">
        <v>16</v>
      </c>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6" t="s">
        <v>14</v>
      </c>
      <c r="F5" s="13" t="s">
        <v>247</v>
      </c>
      <c r="G5" s="17" t="s">
        <v>123</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6" t="s">
        <v>14</v>
      </c>
      <c r="F6" s="13" t="s">
        <v>247</v>
      </c>
      <c r="G6" s="17" t="s">
        <v>123</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6" t="s">
        <v>14</v>
      </c>
      <c r="F7" s="13" t="s">
        <v>248</v>
      </c>
      <c r="G7" s="17" t="s">
        <v>123</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6" t="s">
        <v>14</v>
      </c>
      <c r="F8" s="13" t="s">
        <v>247</v>
      </c>
      <c r="G8" s="17" t="s">
        <v>123</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6" t="s">
        <v>14</v>
      </c>
      <c r="F9" s="13" t="s">
        <v>249</v>
      </c>
      <c r="G9" s="17" t="s">
        <v>123</v>
      </c>
      <c r="H9" s="13" t="s">
        <v>250</v>
      </c>
      <c r="I9" s="13" t="s">
        <v>251</v>
      </c>
      <c r="J9" s="13" t="s">
        <v>123</v>
      </c>
      <c r="K9" s="13" t="s">
        <v>252</v>
      </c>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6" t="s">
        <v>14</v>
      </c>
      <c r="F10" s="13" t="s">
        <v>253</v>
      </c>
      <c r="G10" s="17" t="s">
        <v>123</v>
      </c>
      <c r="H10" s="13" t="s">
        <v>254</v>
      </c>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6" t="s">
        <v>14</v>
      </c>
      <c r="F11" s="13" t="s">
        <v>253</v>
      </c>
      <c r="G11" s="17" t="s">
        <v>123</v>
      </c>
      <c r="H11" s="13" t="s">
        <v>254</v>
      </c>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6" t="s">
        <v>14</v>
      </c>
      <c r="F12" s="13" t="s">
        <v>253</v>
      </c>
      <c r="G12" s="17" t="s">
        <v>123</v>
      </c>
      <c r="H12" s="13" t="s">
        <v>254</v>
      </c>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6" t="s">
        <v>14</v>
      </c>
      <c r="F13" s="13" t="s">
        <v>253</v>
      </c>
      <c r="G13" s="17" t="s">
        <v>123</v>
      </c>
      <c r="H13" s="13" t="s">
        <v>254</v>
      </c>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6" t="s">
        <v>14</v>
      </c>
      <c r="F14" s="13" t="s">
        <v>253</v>
      </c>
      <c r="G14" s="17" t="s">
        <v>123</v>
      </c>
      <c r="H14" s="13" t="s">
        <v>254</v>
      </c>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6" t="s">
        <v>14</v>
      </c>
      <c r="F15" s="13" t="s">
        <v>247</v>
      </c>
      <c r="G15" s="17" t="s">
        <v>123</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6" t="s">
        <v>14</v>
      </c>
      <c r="F16" s="13" t="s">
        <v>255</v>
      </c>
      <c r="G16" s="17" t="s">
        <v>123</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6" t="s">
        <v>14</v>
      </c>
      <c r="F17" s="13" t="s">
        <v>256</v>
      </c>
      <c r="G17" s="17" t="s">
        <v>123</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6" t="s">
        <v>14</v>
      </c>
      <c r="F18" s="13" t="s">
        <v>246</v>
      </c>
      <c r="G18" s="17" t="s">
        <v>123</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4" t="s">
        <v>16</v>
      </c>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6" t="s">
        <v>14</v>
      </c>
      <c r="F20" s="13" t="s">
        <v>257</v>
      </c>
      <c r="G20" s="17" t="s">
        <v>123</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6" t="s">
        <v>14</v>
      </c>
      <c r="F21" s="13" t="s">
        <v>258</v>
      </c>
      <c r="G21" s="17" t="s">
        <v>123</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6" t="s">
        <v>14</v>
      </c>
      <c r="F22" s="13" t="s">
        <v>248</v>
      </c>
      <c r="G22" s="15" t="s">
        <v>119</v>
      </c>
      <c r="H22" s="13" t="s">
        <v>259</v>
      </c>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6" t="s">
        <v>14</v>
      </c>
      <c r="F23" s="13" t="s">
        <v>248</v>
      </c>
      <c r="G23" s="15" t="s">
        <v>119</v>
      </c>
      <c r="H23" s="13" t="s">
        <v>259</v>
      </c>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6" t="s">
        <v>14</v>
      </c>
      <c r="F24" s="13" t="s">
        <v>248</v>
      </c>
      <c r="G24" s="15" t="s">
        <v>119</v>
      </c>
      <c r="H24" s="13" t="s">
        <v>259</v>
      </c>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6" t="s">
        <v>14</v>
      </c>
      <c r="F25" s="13" t="s">
        <v>260</v>
      </c>
      <c r="G25" s="17" t="s">
        <v>123</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6" t="s">
        <v>14</v>
      </c>
      <c r="F26" s="13" t="s">
        <v>247</v>
      </c>
      <c r="G26" s="17" t="s">
        <v>123</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6" t="s">
        <v>14</v>
      </c>
      <c r="F27" s="13" t="s">
        <v>258</v>
      </c>
      <c r="G27" s="17" t="s">
        <v>123</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6" t="s">
        <v>14</v>
      </c>
      <c r="F28" s="13" t="s">
        <v>248</v>
      </c>
      <c r="G28" s="17" t="s">
        <v>123</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6" t="s">
        <v>14</v>
      </c>
      <c r="F29" s="13" t="s">
        <v>248</v>
      </c>
      <c r="G29" s="17" t="s">
        <v>123</v>
      </c>
      <c r="H29" s="13" t="s">
        <v>250</v>
      </c>
      <c r="I29" s="13" t="s">
        <v>261</v>
      </c>
      <c r="J29" s="13" t="s">
        <v>123</v>
      </c>
      <c r="K29" s="13" t="s">
        <v>262</v>
      </c>
    </row>
    <row r="30" spans="1:11">
      <c r="A30" s="18" t="s">
        <v>42</v>
      </c>
      <c r="B30" s="13" t="s">
        <v>96</v>
      </c>
      <c r="C30" s="13" t="s">
        <v>55</v>
      </c>
      <c r="D30" s="13" t="str">
        <f>IFERROR(IF(INDEX('01.25'!D2:D500, MATCH(B30&amp;C30, INDEX('01.25'!B2:B500&amp;'01.25'!C2:C500, 0), 0))="", "", INDEX('01.25'!D2:D500, MATCH(B30&amp;C30, INDEX('01.25'!B2:B500&amp;'01.25'!C2:C500, 0), 0))), "")</f>
        <v>Eusebio Lima Deltrejo</v>
      </c>
      <c r="E30" s="16" t="s">
        <v>14</v>
      </c>
      <c r="F30" s="13" t="s">
        <v>258</v>
      </c>
      <c r="G30" s="17" t="s">
        <v>123</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6" t="s">
        <v>14</v>
      </c>
      <c r="F31" s="13" t="s">
        <v>246</v>
      </c>
      <c r="G31" s="17" t="s">
        <v>123</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6" t="s">
        <v>14</v>
      </c>
      <c r="F32" s="13" t="s">
        <v>258</v>
      </c>
      <c r="G32" s="17" t="s">
        <v>123</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6" t="s">
        <v>14</v>
      </c>
      <c r="F33" s="13" t="s">
        <v>247</v>
      </c>
      <c r="G33" s="17" t="s">
        <v>123</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6" t="s">
        <v>14</v>
      </c>
      <c r="F34" s="13" t="s">
        <v>247</v>
      </c>
      <c r="G34" s="17" t="s">
        <v>123</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6" t="s">
        <v>14</v>
      </c>
      <c r="F35" s="13" t="s">
        <v>258</v>
      </c>
      <c r="G35" s="15" t="s">
        <v>119</v>
      </c>
      <c r="H35" s="13" t="s">
        <v>259</v>
      </c>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6" t="s">
        <v>14</v>
      </c>
      <c r="F36" s="13" t="s">
        <v>263</v>
      </c>
      <c r="G36" s="17" t="s">
        <v>123</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6" t="s">
        <v>14</v>
      </c>
      <c r="F37" s="13" t="s">
        <v>247</v>
      </c>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6" t="s">
        <v>14</v>
      </c>
      <c r="F38" s="13" t="s">
        <v>257</v>
      </c>
      <c r="G38" s="17" t="s">
        <v>123</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258</v>
      </c>
      <c r="G39" s="17" t="s">
        <v>123</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6" t="s">
        <v>14</v>
      </c>
      <c r="F40" s="13" t="s">
        <v>264</v>
      </c>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6" t="s">
        <v>14</v>
      </c>
      <c r="F41" s="13" t="s">
        <v>246</v>
      </c>
      <c r="G41" s="17" t="s">
        <v>123</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6" t="s">
        <v>14</v>
      </c>
      <c r="F42" s="13" t="s">
        <v>257</v>
      </c>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6" t="s">
        <v>14</v>
      </c>
      <c r="F43" s="13" t="s">
        <v>256</v>
      </c>
      <c r="G43" s="15" t="s">
        <v>119</v>
      </c>
      <c r="H43" s="13" t="s">
        <v>259</v>
      </c>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6" t="s">
        <v>14</v>
      </c>
      <c r="F44" s="13" t="s">
        <v>258</v>
      </c>
      <c r="G44" s="17" t="s">
        <v>123</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6" t="s">
        <v>14</v>
      </c>
      <c r="F45" s="13" t="s">
        <v>257</v>
      </c>
      <c r="G45" s="17" t="s">
        <v>123</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6" t="s">
        <v>14</v>
      </c>
      <c r="F46" s="13" t="s">
        <v>247</v>
      </c>
      <c r="G46" s="17" t="s">
        <v>123</v>
      </c>
      <c r="H46" s="13" t="s">
        <v>265</v>
      </c>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24" t="s">
        <v>18</v>
      </c>
      <c r="F47" s="13"/>
      <c r="G47" s="17" t="s">
        <v>123</v>
      </c>
      <c r="H47" s="13" t="s">
        <v>266</v>
      </c>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6" t="s">
        <v>14</v>
      </c>
      <c r="F48" s="13" t="s">
        <v>267</v>
      </c>
      <c r="G48" s="17" t="s">
        <v>123</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6" t="s">
        <v>14</v>
      </c>
      <c r="F49" s="13" t="s">
        <v>246</v>
      </c>
      <c r="G49" s="17" t="s">
        <v>123</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6" t="s">
        <v>14</v>
      </c>
      <c r="F50" s="13" t="s">
        <v>247</v>
      </c>
      <c r="G50" s="17" t="s">
        <v>123</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6" t="s">
        <v>14</v>
      </c>
      <c r="F51" s="13" t="s">
        <v>257</v>
      </c>
      <c r="G51" s="17" t="s">
        <v>123</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6" t="s">
        <v>14</v>
      </c>
      <c r="F52" s="13" t="s">
        <v>257</v>
      </c>
      <c r="G52" s="17" t="s">
        <v>123</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6" t="s">
        <v>14</v>
      </c>
      <c r="F53" s="13" t="s">
        <v>247</v>
      </c>
      <c r="G53" s="17" t="s">
        <v>123</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25" t="s">
        <v>19</v>
      </c>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6" t="s">
        <v>14</v>
      </c>
      <c r="F55" s="13" t="s">
        <v>247</v>
      </c>
      <c r="G55" s="17" t="s">
        <v>123</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6" t="s">
        <v>14</v>
      </c>
      <c r="F56" s="13" t="s">
        <v>247</v>
      </c>
      <c r="G56" s="17" t="s">
        <v>123</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6" t="s">
        <v>14</v>
      </c>
      <c r="F57" s="13" t="s">
        <v>246</v>
      </c>
      <c r="G57" s="17" t="s">
        <v>123</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6" t="s">
        <v>14</v>
      </c>
      <c r="F58" s="13" t="s">
        <v>264</v>
      </c>
      <c r="G58" s="17" t="s">
        <v>123</v>
      </c>
      <c r="H58" s="13" t="s">
        <v>268</v>
      </c>
      <c r="I58" s="13"/>
      <c r="J58" s="13" t="s">
        <v>119</v>
      </c>
      <c r="K58" s="13"/>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24" activePane="topRight" state="frozen"/>
      <selection pane="topRight" activeCell="G25" sqref="G25"/>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4" t="s">
        <v>16</v>
      </c>
      <c r="F2" s="13"/>
      <c r="G2" s="15" t="s">
        <v>119</v>
      </c>
      <c r="H2" s="13" t="s">
        <v>269</v>
      </c>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6" t="s">
        <v>14</v>
      </c>
      <c r="F3" s="13" t="s">
        <v>270</v>
      </c>
      <c r="G3" s="17" t="s">
        <v>123</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4" t="s">
        <v>16</v>
      </c>
      <c r="F4" s="13"/>
      <c r="G4" s="15" t="s">
        <v>119</v>
      </c>
      <c r="H4" s="13" t="s">
        <v>271</v>
      </c>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6" t="s">
        <v>14</v>
      </c>
      <c r="F5" s="13" t="s">
        <v>151</v>
      </c>
      <c r="G5" s="17" t="s">
        <v>123</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6" t="s">
        <v>14</v>
      </c>
      <c r="F6" s="13" t="s">
        <v>272</v>
      </c>
      <c r="G6" s="17" t="s">
        <v>123</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6" t="s">
        <v>14</v>
      </c>
      <c r="F7" s="13" t="s">
        <v>273</v>
      </c>
      <c r="G7" s="17" t="s">
        <v>123</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6" t="s">
        <v>14</v>
      </c>
      <c r="F8" s="13" t="s">
        <v>274</v>
      </c>
      <c r="G8" s="17" t="s">
        <v>123</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6" t="s">
        <v>14</v>
      </c>
      <c r="F9" s="13" t="s">
        <v>270</v>
      </c>
      <c r="G9" s="17" t="s">
        <v>123</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6" t="s">
        <v>14</v>
      </c>
      <c r="F10" s="13" t="s">
        <v>275</v>
      </c>
      <c r="G10" s="17" t="s">
        <v>123</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6" t="s">
        <v>14</v>
      </c>
      <c r="F11" s="13" t="s">
        <v>276</v>
      </c>
      <c r="G11" s="17" t="s">
        <v>123</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6" t="s">
        <v>14</v>
      </c>
      <c r="F12" s="13" t="s">
        <v>276</v>
      </c>
      <c r="G12" s="17" t="s">
        <v>123</v>
      </c>
      <c r="H12" s="13" t="s">
        <v>277</v>
      </c>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24" t="s">
        <v>17</v>
      </c>
      <c r="F13" s="13" t="s">
        <v>278</v>
      </c>
      <c r="G13" s="17" t="s">
        <v>123</v>
      </c>
      <c r="H13" s="13" t="s">
        <v>279</v>
      </c>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6" t="s">
        <v>14</v>
      </c>
      <c r="F14" s="13" t="s">
        <v>280</v>
      </c>
      <c r="G14" s="17" t="s">
        <v>123</v>
      </c>
      <c r="H14" s="13" t="s">
        <v>281</v>
      </c>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6" t="s">
        <v>14</v>
      </c>
      <c r="F15" s="13" t="s">
        <v>282</v>
      </c>
      <c r="G15" s="17" t="s">
        <v>123</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6" t="s">
        <v>14</v>
      </c>
      <c r="F16" s="13" t="s">
        <v>270</v>
      </c>
      <c r="G16" s="17" t="s">
        <v>123</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6" t="s">
        <v>14</v>
      </c>
      <c r="F17" s="13" t="s">
        <v>276</v>
      </c>
      <c r="G17" s="17" t="s">
        <v>123</v>
      </c>
      <c r="H17" s="13" t="s">
        <v>283</v>
      </c>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6" t="s">
        <v>14</v>
      </c>
      <c r="F18" s="13" t="s">
        <v>284</v>
      </c>
      <c r="G18" s="17" t="s">
        <v>123</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4" t="s">
        <v>16</v>
      </c>
      <c r="F19" s="13"/>
      <c r="G19" s="15" t="s">
        <v>119</v>
      </c>
      <c r="H19" s="13" t="s">
        <v>285</v>
      </c>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6" t="s">
        <v>14</v>
      </c>
      <c r="F20" s="13" t="s">
        <v>276</v>
      </c>
      <c r="G20" s="17" t="s">
        <v>123</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6" t="s">
        <v>14</v>
      </c>
      <c r="F21" s="13" t="s">
        <v>151</v>
      </c>
      <c r="G21" s="17" t="s">
        <v>123</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6" t="s">
        <v>14</v>
      </c>
      <c r="F22" s="13" t="s">
        <v>286</v>
      </c>
      <c r="G22" s="17" t="s">
        <v>123</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6" t="s">
        <v>14</v>
      </c>
      <c r="F23" s="13" t="s">
        <v>286</v>
      </c>
      <c r="G23" s="17" t="s">
        <v>123</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6" t="s">
        <v>14</v>
      </c>
      <c r="F24" s="13" t="s">
        <v>287</v>
      </c>
      <c r="G24" s="15" t="s">
        <v>119</v>
      </c>
      <c r="H24" s="13" t="s">
        <v>288</v>
      </c>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6" t="s">
        <v>14</v>
      </c>
      <c r="F25" s="13" t="s">
        <v>289</v>
      </c>
      <c r="G25" s="15" t="s">
        <v>123</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6" t="s">
        <v>14</v>
      </c>
      <c r="F26" s="13" t="s">
        <v>274</v>
      </c>
      <c r="G26" s="17" t="s">
        <v>123</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6" t="s">
        <v>14</v>
      </c>
      <c r="F27" s="13" t="s">
        <v>290</v>
      </c>
      <c r="G27" s="17" t="s">
        <v>123</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6" t="s">
        <v>14</v>
      </c>
      <c r="F28" s="13" t="s">
        <v>284</v>
      </c>
      <c r="G28" s="17" t="s">
        <v>123</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24" t="s">
        <v>17</v>
      </c>
      <c r="F29" s="13" t="s">
        <v>291</v>
      </c>
      <c r="G29" s="17" t="s">
        <v>123</v>
      </c>
      <c r="H29" s="13" t="s">
        <v>292</v>
      </c>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6" t="s">
        <v>14</v>
      </c>
      <c r="F30" s="13" t="s">
        <v>151</v>
      </c>
      <c r="G30" s="17" t="s">
        <v>123</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6" t="s">
        <v>14</v>
      </c>
      <c r="F31" s="13" t="s">
        <v>282</v>
      </c>
      <c r="G31" s="17" t="s">
        <v>123</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6" t="s">
        <v>14</v>
      </c>
      <c r="F32" s="13" t="s">
        <v>274</v>
      </c>
      <c r="G32" s="17" t="s">
        <v>123</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6" t="s">
        <v>14</v>
      </c>
      <c r="F33" s="13" t="s">
        <v>151</v>
      </c>
      <c r="G33" s="17" t="s">
        <v>123</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6" t="s">
        <v>14</v>
      </c>
      <c r="F34" s="13" t="s">
        <v>270</v>
      </c>
      <c r="G34" s="17" t="s">
        <v>123</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6" t="s">
        <v>14</v>
      </c>
      <c r="F35" s="13" t="s">
        <v>274</v>
      </c>
      <c r="G35" s="17" t="s">
        <v>123</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6" t="s">
        <v>14</v>
      </c>
      <c r="F36" s="13" t="s">
        <v>270</v>
      </c>
      <c r="G36" s="17" t="s">
        <v>123</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6" t="s">
        <v>14</v>
      </c>
      <c r="F37" s="13" t="s">
        <v>274</v>
      </c>
      <c r="G37" s="17" t="s">
        <v>123</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6" t="s">
        <v>14</v>
      </c>
      <c r="F38" s="13" t="s">
        <v>151</v>
      </c>
      <c r="G38" s="17" t="s">
        <v>123</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276</v>
      </c>
      <c r="G39" s="17" t="s">
        <v>123</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6" t="s">
        <v>14</v>
      </c>
      <c r="F40" s="13" t="s">
        <v>284</v>
      </c>
      <c r="G40" s="17" t="s">
        <v>123</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6" t="s">
        <v>14</v>
      </c>
      <c r="F41" s="13" t="s">
        <v>274</v>
      </c>
      <c r="G41" s="17" t="s">
        <v>123</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6" t="s">
        <v>14</v>
      </c>
      <c r="F42" s="13" t="s">
        <v>151</v>
      </c>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6" t="s">
        <v>14</v>
      </c>
      <c r="F43" s="13" t="s">
        <v>274</v>
      </c>
      <c r="G43" s="17" t="s">
        <v>123</v>
      </c>
      <c r="H43" s="13" t="s">
        <v>293</v>
      </c>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6" t="s">
        <v>14</v>
      </c>
      <c r="F44" s="13" t="s">
        <v>276</v>
      </c>
      <c r="G44" s="17" t="s">
        <v>123</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6" t="s">
        <v>14</v>
      </c>
      <c r="F45" s="13" t="s">
        <v>273</v>
      </c>
      <c r="G45" s="17" t="s">
        <v>123</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6" t="s">
        <v>14</v>
      </c>
      <c r="F46" s="13" t="s">
        <v>276</v>
      </c>
      <c r="G46" s="17" t="s">
        <v>123</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24" t="s">
        <v>18</v>
      </c>
      <c r="F47" s="13"/>
      <c r="G47" s="17" t="s">
        <v>123</v>
      </c>
      <c r="H47" s="13" t="s">
        <v>294</v>
      </c>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6" t="s">
        <v>14</v>
      </c>
      <c r="F48" s="13" t="s">
        <v>272</v>
      </c>
      <c r="G48" s="17" t="s">
        <v>123</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6" t="s">
        <v>14</v>
      </c>
      <c r="F49" s="13" t="s">
        <v>274</v>
      </c>
      <c r="G49" s="17" t="s">
        <v>123</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6" t="s">
        <v>14</v>
      </c>
      <c r="F50" s="13" t="s">
        <v>276</v>
      </c>
      <c r="G50" s="17" t="s">
        <v>123</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6" t="s">
        <v>14</v>
      </c>
      <c r="F51" s="13" t="s">
        <v>272</v>
      </c>
      <c r="G51" s="17" t="s">
        <v>123</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6" t="s">
        <v>14</v>
      </c>
      <c r="F52" s="13" t="s">
        <v>270</v>
      </c>
      <c r="G52" s="17" t="s">
        <v>123</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6" t="s">
        <v>14</v>
      </c>
      <c r="F53" s="13" t="s">
        <v>276</v>
      </c>
      <c r="G53" s="17" t="s">
        <v>123</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24" t="s">
        <v>18</v>
      </c>
      <c r="F54" s="13"/>
      <c r="G54" s="17" t="s">
        <v>123</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6" t="s">
        <v>14</v>
      </c>
      <c r="F55" s="13" t="s">
        <v>276</v>
      </c>
      <c r="G55" s="17" t="s">
        <v>123</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6" t="s">
        <v>14</v>
      </c>
      <c r="F56" s="13" t="s">
        <v>272</v>
      </c>
      <c r="G56" s="17" t="s">
        <v>123</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6" t="s">
        <v>14</v>
      </c>
      <c r="F57" s="13" t="s">
        <v>151</v>
      </c>
      <c r="G57" s="17" t="s">
        <v>123</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6" t="s">
        <v>14</v>
      </c>
      <c r="F58" s="13" t="s">
        <v>280</v>
      </c>
      <c r="G58" s="17" t="s">
        <v>123</v>
      </c>
      <c r="H58" s="13"/>
      <c r="I58" s="13"/>
      <c r="J58" s="13" t="s">
        <v>119</v>
      </c>
      <c r="K58" s="13"/>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G58" xr:uid="{00000000-0002-0000-0700-000000000000}">
      <formula1>"Sim,Não"</formula1>
    </dataValidation>
    <dataValidation type="list" allowBlank="1" sqref="J2:J58" xr:uid="{00000000-0002-0000-0700-000001000000}">
      <formula1>"Sim,Não,Em Análise"</formula1>
    </dataValidation>
    <dataValidation type="list" allowBlank="1" sqref="E2: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activeCell="H54" sqref="H54"/>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90.7109375" bestFit="1"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26" t="s">
        <v>15</v>
      </c>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6" t="s">
        <v>14</v>
      </c>
      <c r="F3" s="13" t="s">
        <v>289</v>
      </c>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26" t="s">
        <v>15</v>
      </c>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6" t="s">
        <v>14</v>
      </c>
      <c r="F5" s="13" t="s">
        <v>295</v>
      </c>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6" t="s">
        <v>14</v>
      </c>
      <c r="F6" s="13" t="s">
        <v>295</v>
      </c>
      <c r="G6" s="15" t="s">
        <v>119</v>
      </c>
      <c r="H6" s="13" t="s">
        <v>296</v>
      </c>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6" t="s">
        <v>14</v>
      </c>
      <c r="F7" s="13" t="s">
        <v>295</v>
      </c>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6" t="s">
        <v>14</v>
      </c>
      <c r="F8" s="13" t="s">
        <v>297</v>
      </c>
      <c r="G8" s="15" t="s">
        <v>123</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6" t="s">
        <v>14</v>
      </c>
      <c r="F9" s="13" t="s">
        <v>298</v>
      </c>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6" t="s">
        <v>14</v>
      </c>
      <c r="F10" s="13" t="s">
        <v>299</v>
      </c>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6" t="s">
        <v>14</v>
      </c>
      <c r="F11" s="13" t="s">
        <v>289</v>
      </c>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6" t="s">
        <v>14</v>
      </c>
      <c r="F12" s="13" t="s">
        <v>300</v>
      </c>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6" t="s">
        <v>14</v>
      </c>
      <c r="F13" s="13" t="s">
        <v>300</v>
      </c>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6" t="s">
        <v>14</v>
      </c>
      <c r="F14" s="13" t="s">
        <v>300</v>
      </c>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6" t="s">
        <v>14</v>
      </c>
      <c r="F15" s="13" t="s">
        <v>301</v>
      </c>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6" t="s">
        <v>14</v>
      </c>
      <c r="F16" s="13" t="s">
        <v>287</v>
      </c>
      <c r="G16" s="17" t="s">
        <v>123</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6" t="s">
        <v>14</v>
      </c>
      <c r="F17" s="13" t="s">
        <v>295</v>
      </c>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6" t="s">
        <v>14</v>
      </c>
      <c r="F18" s="13" t="s">
        <v>302</v>
      </c>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26" t="s">
        <v>15</v>
      </c>
      <c r="F19" s="13"/>
      <c r="G19" s="15" t="s">
        <v>119</v>
      </c>
      <c r="H19" s="13" t="s">
        <v>285</v>
      </c>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6" t="s">
        <v>14</v>
      </c>
      <c r="F20" s="13" t="s">
        <v>302</v>
      </c>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6" t="s">
        <v>14</v>
      </c>
      <c r="F21" s="13" t="s">
        <v>289</v>
      </c>
      <c r="G21" s="17" t="s">
        <v>123</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6" t="s">
        <v>14</v>
      </c>
      <c r="F22" s="13" t="s">
        <v>303</v>
      </c>
      <c r="G22" s="17" t="s">
        <v>123</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6" t="s">
        <v>14</v>
      </c>
      <c r="F23" s="13" t="s">
        <v>303</v>
      </c>
      <c r="G23" s="17" t="s">
        <v>123</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6" t="s">
        <v>14</v>
      </c>
      <c r="F24" s="13" t="s">
        <v>303</v>
      </c>
      <c r="G24" s="17" t="s">
        <v>123</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6" t="s">
        <v>14</v>
      </c>
      <c r="F25" s="13" t="s">
        <v>303</v>
      </c>
      <c r="G25" s="15" t="s">
        <v>123</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6" t="s">
        <v>14</v>
      </c>
      <c r="F26" s="13" t="s">
        <v>299</v>
      </c>
      <c r="G26" s="15" t="s">
        <v>123</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6" t="s">
        <v>14</v>
      </c>
      <c r="F27" s="13" t="s">
        <v>302</v>
      </c>
      <c r="G27" s="15" t="s">
        <v>123</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6" t="s">
        <v>14</v>
      </c>
      <c r="F28" s="13" t="s">
        <v>299</v>
      </c>
      <c r="G28" s="15" t="s">
        <v>123</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6" t="s">
        <v>14</v>
      </c>
      <c r="F29" s="13" t="s">
        <v>302</v>
      </c>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6" t="s">
        <v>14</v>
      </c>
      <c r="F30" s="13" t="s">
        <v>295</v>
      </c>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6" t="s">
        <v>14</v>
      </c>
      <c r="F31" s="13" t="s">
        <v>287</v>
      </c>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6" t="s">
        <v>14</v>
      </c>
      <c r="F32" s="13" t="s">
        <v>289</v>
      </c>
      <c r="G32" s="15" t="s">
        <v>123</v>
      </c>
      <c r="H32" s="13" t="s">
        <v>304</v>
      </c>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6" t="s">
        <v>14</v>
      </c>
      <c r="F33" s="13" t="s">
        <v>289</v>
      </c>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6" t="s">
        <v>14</v>
      </c>
      <c r="F34" s="13" t="s">
        <v>303</v>
      </c>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6" t="s">
        <v>14</v>
      </c>
      <c r="F35" s="13" t="s">
        <v>299</v>
      </c>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6" t="s">
        <v>14</v>
      </c>
      <c r="F36" s="13" t="s">
        <v>302</v>
      </c>
      <c r="G36" s="15" t="s">
        <v>123</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6" t="s">
        <v>14</v>
      </c>
      <c r="F37" s="13" t="s">
        <v>299</v>
      </c>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6" t="s">
        <v>14</v>
      </c>
      <c r="F38" s="13" t="s">
        <v>295</v>
      </c>
      <c r="G38" s="15" t="s">
        <v>123</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289</v>
      </c>
      <c r="G39" s="15" t="s">
        <v>123</v>
      </c>
      <c r="H39" s="13" t="s">
        <v>305</v>
      </c>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6" t="s">
        <v>14</v>
      </c>
      <c r="F40" s="13" t="s">
        <v>299</v>
      </c>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6" t="s">
        <v>14</v>
      </c>
      <c r="F41" s="13" t="s">
        <v>299</v>
      </c>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6" t="s">
        <v>14</v>
      </c>
      <c r="F42" s="13" t="s">
        <v>287</v>
      </c>
      <c r="G42" s="15" t="s">
        <v>123</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6" t="s">
        <v>14</v>
      </c>
      <c r="F43" s="13" t="s">
        <v>297</v>
      </c>
      <c r="G43" s="17" t="s">
        <v>123</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6" t="s">
        <v>14</v>
      </c>
      <c r="F44" s="13" t="s">
        <v>306</v>
      </c>
      <c r="G44" s="15" t="s">
        <v>123</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6" t="s">
        <v>14</v>
      </c>
      <c r="F45" s="13" t="s">
        <v>306</v>
      </c>
      <c r="G45" s="15" t="s">
        <v>123</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26" t="s">
        <v>15</v>
      </c>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26" t="s">
        <v>15</v>
      </c>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6" t="s">
        <v>14</v>
      </c>
      <c r="F48" s="13" t="s">
        <v>306</v>
      </c>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26" t="s">
        <v>15</v>
      </c>
      <c r="F49" s="13"/>
      <c r="G49" s="15" t="s">
        <v>119</v>
      </c>
      <c r="H49" s="13" t="s">
        <v>307</v>
      </c>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6" t="s">
        <v>14</v>
      </c>
      <c r="F50" s="13" t="s">
        <v>299</v>
      </c>
      <c r="G50" s="15" t="s">
        <v>123</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6" t="s">
        <v>14</v>
      </c>
      <c r="F51" s="13" t="s">
        <v>289</v>
      </c>
      <c r="G51" s="15" t="s">
        <v>123</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6" t="s">
        <v>14</v>
      </c>
      <c r="F52" s="13" t="s">
        <v>295</v>
      </c>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6" t="s">
        <v>14</v>
      </c>
      <c r="F53" s="13" t="s">
        <v>301</v>
      </c>
      <c r="G53" s="15" t="s">
        <v>119</v>
      </c>
      <c r="H53" s="13" t="s">
        <v>308</v>
      </c>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26" t="s">
        <v>15</v>
      </c>
      <c r="F54" s="13"/>
      <c r="G54" s="15" t="s">
        <v>119</v>
      </c>
      <c r="H54" s="13" t="s">
        <v>285</v>
      </c>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6" t="s">
        <v>14</v>
      </c>
      <c r="F55" s="13" t="s">
        <v>300</v>
      </c>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6" t="s">
        <v>14</v>
      </c>
      <c r="F56" s="13" t="s">
        <v>302</v>
      </c>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6" t="s">
        <v>14</v>
      </c>
      <c r="F57" s="13" t="s">
        <v>295</v>
      </c>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6" t="s">
        <v>14</v>
      </c>
      <c r="F58" s="13" t="s">
        <v>299</v>
      </c>
      <c r="G58" s="15" t="s">
        <v>119</v>
      </c>
      <c r="H58" s="13"/>
      <c r="I58" s="13"/>
      <c r="J58" s="13" t="s">
        <v>119</v>
      </c>
      <c r="K58" s="13"/>
    </row>
  </sheetData>
  <autoFilter ref="A1:G58"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G58" xr:uid="{00000000-0002-0000-0800-000000000000}">
      <formula1>"Sim,Não"</formula1>
    </dataValidation>
    <dataValidation type="list" allowBlank="1" sqref="J2:J58" xr:uid="{00000000-0002-0000-0800-000001000000}">
      <formula1>"Sim,Não,Em Análise"</formula1>
    </dataValidation>
    <dataValidation type="list" allowBlank="1" sqref="E2: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96.8554687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6" t="s">
        <v>14</v>
      </c>
      <c r="F39" s="13" t="s">
        <v>289</v>
      </c>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90.710937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3"/>
      <c r="F39" s="13"/>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04.710937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3"/>
      <c r="F39" s="13"/>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78.8554687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3"/>
      <c r="F39" s="13"/>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F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14.4257812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3"/>
      <c r="F39" s="13"/>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G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98.85546875" customWidth="1"/>
    <col min="9" max="9" width="34" customWidth="1"/>
    <col min="10" max="10" width="25" customWidth="1"/>
    <col min="11" max="11" width="26" customWidth="1"/>
  </cols>
  <sheetData>
    <row r="1" spans="1:11">
      <c r="A1" s="11" t="s">
        <v>25</v>
      </c>
      <c r="B1" s="11" t="s">
        <v>109</v>
      </c>
      <c r="C1" s="11" t="s">
        <v>53</v>
      </c>
      <c r="D1" s="11" t="s">
        <v>110</v>
      </c>
      <c r="E1" s="11" t="s">
        <v>111</v>
      </c>
      <c r="F1" s="11" t="s">
        <v>112</v>
      </c>
      <c r="G1" s="11" t="s">
        <v>113</v>
      </c>
      <c r="H1" s="11" t="s">
        <v>114</v>
      </c>
      <c r="I1" s="11" t="s">
        <v>115</v>
      </c>
      <c r="J1" s="11" t="s">
        <v>116</v>
      </c>
      <c r="K1" s="11" t="s">
        <v>117</v>
      </c>
    </row>
    <row r="2" spans="1:11">
      <c r="A2" s="12" t="s">
        <v>33</v>
      </c>
      <c r="B2" s="13" t="s">
        <v>54</v>
      </c>
      <c r="C2" s="13" t="s">
        <v>55</v>
      </c>
      <c r="D2" s="13" t="str">
        <f>IFERROR(IF(INDEX('01.25'!D2:D500, MATCH(B2&amp;C2, INDEX('01.25'!B2:B500&amp;'01.25'!C2:C500, 0), 0))="", "", INDEX('01.25'!D2:D500, MATCH(B2&amp;C2, INDEX('01.25'!B2:B500&amp;'01.25'!C2:C500, 0), 0))), "")</f>
        <v>Marcia do Nascimento</v>
      </c>
      <c r="E2" s="13"/>
      <c r="F2" s="13"/>
      <c r="G2" s="15" t="s">
        <v>119</v>
      </c>
      <c r="H2" s="13"/>
      <c r="I2" s="13"/>
      <c r="J2" s="13" t="s">
        <v>119</v>
      </c>
      <c r="K2" s="13"/>
    </row>
    <row r="3" spans="1:11">
      <c r="A3" s="12" t="s">
        <v>33</v>
      </c>
      <c r="B3" s="13" t="s">
        <v>57</v>
      </c>
      <c r="C3" s="13" t="s">
        <v>55</v>
      </c>
      <c r="D3" s="13" t="str">
        <f>IFERROR(IF(INDEX('01.25'!D2:D500, MATCH(B3&amp;C3, INDEX('01.25'!B2:B500&amp;'01.25'!C2:C500, 0), 0))="", "", INDEX('01.25'!D2:D500, MATCH(B3&amp;C3, INDEX('01.25'!B2:B500&amp;'01.25'!C2:C500, 0), 0))), "")</f>
        <v xml:space="preserve">Maria Regina Willers </v>
      </c>
      <c r="E3" s="13"/>
      <c r="F3" s="13"/>
      <c r="G3" s="15" t="s">
        <v>119</v>
      </c>
      <c r="H3" s="13"/>
      <c r="I3" s="13"/>
      <c r="J3" s="13" t="s">
        <v>119</v>
      </c>
      <c r="K3" s="13"/>
    </row>
    <row r="4" spans="1:11">
      <c r="A4" s="18" t="s">
        <v>42</v>
      </c>
      <c r="B4" s="13" t="s">
        <v>93</v>
      </c>
      <c r="C4" s="13" t="s">
        <v>55</v>
      </c>
      <c r="D4" s="13" t="str">
        <f>IFERROR(IF(INDEX('01.25'!D2:D500, MATCH(B4&amp;C4, INDEX('01.25'!B2:B500&amp;'01.25'!C2:C500, 0), 0))="", "", INDEX('01.25'!D2:D500, MATCH(B4&amp;C4, INDEX('01.25'!B2:B500&amp;'01.25'!C2:C500, 0), 0))), "")</f>
        <v>Amanda Tayara Ribeiro da Silva</v>
      </c>
      <c r="E4" s="13"/>
      <c r="F4" s="13"/>
      <c r="G4" s="15" t="s">
        <v>119</v>
      </c>
      <c r="H4" s="13"/>
      <c r="I4" s="13"/>
      <c r="J4" s="13" t="s">
        <v>119</v>
      </c>
      <c r="K4" s="13"/>
    </row>
    <row r="5" spans="1:11">
      <c r="A5" s="12" t="s">
        <v>33</v>
      </c>
      <c r="B5" s="13" t="s">
        <v>58</v>
      </c>
      <c r="C5" s="13" t="s">
        <v>55</v>
      </c>
      <c r="D5" s="13" t="str">
        <f>IFERROR(IF(INDEX('01.25'!D2:D500, MATCH(B5&amp;C5, INDEX('01.25'!B2:B500&amp;'01.25'!C2:C500, 0), 0))="", "", INDEX('01.25'!D2:D500, MATCH(B5&amp;C5, INDEX('01.25'!B2:B500&amp;'01.25'!C2:C500, 0), 0))), "")</f>
        <v>Vagner Perseti Alves</v>
      </c>
      <c r="E5" s="13"/>
      <c r="F5" s="13"/>
      <c r="G5" s="15" t="s">
        <v>119</v>
      </c>
      <c r="H5" s="13"/>
      <c r="I5" s="13"/>
      <c r="J5" s="13" t="s">
        <v>119</v>
      </c>
      <c r="K5" s="13"/>
    </row>
    <row r="6" spans="1:11">
      <c r="A6" s="19" t="s">
        <v>26</v>
      </c>
      <c r="B6" s="13" t="s">
        <v>76</v>
      </c>
      <c r="C6" s="13" t="s">
        <v>55</v>
      </c>
      <c r="D6" s="13" t="str">
        <f>IFERROR(IF(INDEX('01.25'!D2:D500, MATCH(B6&amp;C6, INDEX('01.25'!B2:B500&amp;'01.25'!C2:C500, 0), 0))="", "", INDEX('01.25'!D2:D500, MATCH(B6&amp;C6, INDEX('01.25'!B2:B500&amp;'01.25'!C2:C500, 0), 0))), "")</f>
        <v>Tania Grespan</v>
      </c>
      <c r="E6" s="13"/>
      <c r="F6" s="13"/>
      <c r="G6" s="15" t="s">
        <v>119</v>
      </c>
      <c r="H6" s="13"/>
      <c r="I6" s="13"/>
      <c r="J6" s="13" t="s">
        <v>119</v>
      </c>
      <c r="K6" s="13"/>
    </row>
    <row r="7" spans="1:11">
      <c r="A7" s="18" t="s">
        <v>42</v>
      </c>
      <c r="B7" s="13" t="s">
        <v>94</v>
      </c>
      <c r="C7" s="13" t="s">
        <v>55</v>
      </c>
      <c r="D7" s="13" t="str">
        <f>IFERROR(IF(INDEX('01.25'!D2:D500, MATCH(B7&amp;C7, INDEX('01.25'!B2:B500&amp;'01.25'!C2:C500, 0), 0))="", "", INDEX('01.25'!D2:D500, MATCH(B7&amp;C7, INDEX('01.25'!B2:B500&amp;'01.25'!C2:C500, 0), 0))), "")</f>
        <v>Daniele de Souza Lima Mei</v>
      </c>
      <c r="E7" s="13"/>
      <c r="F7" s="13"/>
      <c r="G7" s="15" t="s">
        <v>119</v>
      </c>
      <c r="H7" s="13"/>
      <c r="I7" s="13"/>
      <c r="J7" s="13" t="s">
        <v>119</v>
      </c>
      <c r="K7" s="13"/>
    </row>
    <row r="8" spans="1:11">
      <c r="A8" s="20" t="s">
        <v>40</v>
      </c>
      <c r="B8" s="13" t="s">
        <v>85</v>
      </c>
      <c r="C8" s="13" t="s">
        <v>55</v>
      </c>
      <c r="D8" s="13" t="str">
        <f>IFERROR(IF(INDEX('01.25'!D2:D500, MATCH(B8&amp;C8, INDEX('01.25'!B2:B500&amp;'01.25'!C2:C500, 0), 0))="", "", INDEX('01.25'!D2:D500, MATCH(B8&amp;C8, INDEX('01.25'!B2:B500&amp;'01.25'!C2:C500, 0), 0))), "")</f>
        <v xml:space="preserve">Eunice Fernandes Gonzaga </v>
      </c>
      <c r="E8" s="13"/>
      <c r="F8" s="13"/>
      <c r="G8" s="15" t="s">
        <v>119</v>
      </c>
      <c r="H8" s="13"/>
      <c r="I8" s="13"/>
      <c r="J8" s="13" t="s">
        <v>119</v>
      </c>
      <c r="K8" s="13"/>
    </row>
    <row r="9" spans="1:11">
      <c r="A9" s="21" t="s">
        <v>38</v>
      </c>
      <c r="B9" s="13" t="s">
        <v>82</v>
      </c>
      <c r="C9" s="13" t="s">
        <v>55</v>
      </c>
      <c r="D9" s="13" t="str">
        <f>IFERROR(IF(INDEX('01.25'!D2:D500, MATCH(B9&amp;C9, INDEX('01.25'!B2:B500&amp;'01.25'!C2:C500, 0), 0))="", "", INDEX('01.25'!D2:D500, MATCH(B9&amp;C9, INDEX('01.25'!B2:B500&amp;'01.25'!C2:C500, 0), 0))), "")</f>
        <v>Elder Arantes</v>
      </c>
      <c r="E9" s="13"/>
      <c r="F9" s="13"/>
      <c r="G9" s="15" t="s">
        <v>119</v>
      </c>
      <c r="H9" s="13"/>
      <c r="I9" s="13"/>
      <c r="J9" s="13" t="s">
        <v>119</v>
      </c>
      <c r="K9" s="13"/>
    </row>
    <row r="10" spans="1:11">
      <c r="A10" s="22" t="s">
        <v>35</v>
      </c>
      <c r="B10" s="13" t="s">
        <v>64</v>
      </c>
      <c r="C10" s="13" t="s">
        <v>55</v>
      </c>
      <c r="D10" s="13" t="str">
        <f>IFERROR(IF(INDEX('01.25'!D2:D500, MATCH(B10&amp;C10, INDEX('01.25'!B2:B500&amp;'01.25'!C2:C500, 0), 0))="", "", INDEX('01.25'!D2:D500, MATCH(B10&amp;C10, INDEX('01.25'!B2:B500&amp;'01.25'!C2:C500, 0), 0))), "")</f>
        <v>Hayana dos Santos Jaines</v>
      </c>
      <c r="E10" s="13"/>
      <c r="F10" s="13"/>
      <c r="G10" s="15" t="s">
        <v>119</v>
      </c>
      <c r="H10" s="13"/>
      <c r="I10" s="13"/>
      <c r="J10" s="13" t="s">
        <v>119</v>
      </c>
      <c r="K10" s="13"/>
    </row>
    <row r="11" spans="1:11">
      <c r="A11" s="22" t="s">
        <v>35</v>
      </c>
      <c r="B11" s="13" t="s">
        <v>64</v>
      </c>
      <c r="C11" s="13" t="s">
        <v>65</v>
      </c>
      <c r="D11" s="13" t="str">
        <f>IFERROR(IF(INDEX('01.25'!D2:D500, MATCH(B11&amp;C11, INDEX('01.25'!B2:B500&amp;'01.25'!C2:C500, 0), 0))="", "", INDEX('01.25'!D2:D500, MATCH(B11&amp;C11, INDEX('01.25'!B2:B500&amp;'01.25'!C2:C500, 0), 0))), "")</f>
        <v>Hayana dos Santos Jaines</v>
      </c>
      <c r="E11" s="13"/>
      <c r="F11" s="13"/>
      <c r="G11" s="15" t="s">
        <v>119</v>
      </c>
      <c r="H11" s="13"/>
      <c r="I11" s="13"/>
      <c r="J11" s="13" t="s">
        <v>119</v>
      </c>
      <c r="K11" s="13"/>
    </row>
    <row r="12" spans="1:11">
      <c r="A12" s="22" t="s">
        <v>35</v>
      </c>
      <c r="B12" s="13" t="s">
        <v>64</v>
      </c>
      <c r="C12" s="13" t="s">
        <v>66</v>
      </c>
      <c r="D12" s="13" t="str">
        <f>IFERROR(IF(INDEX('01.25'!D2:D500, MATCH(B12&amp;C12, INDEX('01.25'!B2:B500&amp;'01.25'!C2:C500, 0), 0))="", "", INDEX('01.25'!D2:D500, MATCH(B12&amp;C12, INDEX('01.25'!B2:B500&amp;'01.25'!C2:C500, 0), 0))), "")</f>
        <v>Hayana dos Santos Jaines</v>
      </c>
      <c r="E12" s="13"/>
      <c r="F12" s="13"/>
      <c r="G12" s="15" t="s">
        <v>119</v>
      </c>
      <c r="H12" s="13"/>
      <c r="I12" s="13"/>
      <c r="J12" s="13" t="s">
        <v>119</v>
      </c>
      <c r="K12" s="13"/>
    </row>
    <row r="13" spans="1:11">
      <c r="A13" s="22" t="s">
        <v>35</v>
      </c>
      <c r="B13" s="13" t="s">
        <v>64</v>
      </c>
      <c r="C13" s="13" t="s">
        <v>67</v>
      </c>
      <c r="D13" s="13" t="str">
        <f>IFERROR(IF(INDEX('01.25'!D2:D500, MATCH(B13&amp;C13, INDEX('01.25'!B2:B500&amp;'01.25'!C2:C500, 0), 0))="", "", INDEX('01.25'!D2:D500, MATCH(B13&amp;C13, INDEX('01.25'!B2:B500&amp;'01.25'!C2:C500, 0), 0))), "")</f>
        <v>Hayana dos Santos Jaines</v>
      </c>
      <c r="E13" s="13"/>
      <c r="F13" s="13"/>
      <c r="G13" s="15" t="s">
        <v>119</v>
      </c>
      <c r="H13" s="13"/>
      <c r="I13" s="13"/>
      <c r="J13" s="13" t="s">
        <v>119</v>
      </c>
      <c r="K13" s="13"/>
    </row>
    <row r="14" spans="1:11">
      <c r="A14" s="22" t="s">
        <v>35</v>
      </c>
      <c r="B14" s="13" t="s">
        <v>64</v>
      </c>
      <c r="C14" s="13" t="s">
        <v>68</v>
      </c>
      <c r="D14" s="13" t="str">
        <f>IFERROR(IF(INDEX('01.25'!D2:D500, MATCH(B14&amp;C14, INDEX('01.25'!B2:B500&amp;'01.25'!C2:C500, 0), 0))="", "", INDEX('01.25'!D2:D500, MATCH(B14&amp;C14, INDEX('01.25'!B2:B500&amp;'01.25'!C2:C500, 0), 0))), "")</f>
        <v>Hayana dos Santos Jaines</v>
      </c>
      <c r="E14" s="13"/>
      <c r="F14" s="13"/>
      <c r="G14" s="15" t="s">
        <v>119</v>
      </c>
      <c r="H14" s="13"/>
      <c r="I14" s="13"/>
      <c r="J14" s="13" t="s">
        <v>119</v>
      </c>
      <c r="K14" s="13"/>
    </row>
    <row r="15" spans="1:11">
      <c r="A15" s="22" t="s">
        <v>35</v>
      </c>
      <c r="B15" s="13" t="s">
        <v>69</v>
      </c>
      <c r="C15" s="13" t="s">
        <v>55</v>
      </c>
      <c r="D15" s="13" t="str">
        <f>IFERROR(IF(INDEX('01.25'!D2:D500, MATCH(B15&amp;C15, INDEX('01.25'!B2:B500&amp;'01.25'!C2:C500, 0), 0))="", "", INDEX('01.25'!D2:D500, MATCH(B15&amp;C15, INDEX('01.25'!B2:B500&amp;'01.25'!C2:C500, 0), 0))), "")</f>
        <v>Evellyn Renata Bereza Bueno</v>
      </c>
      <c r="E15" s="13"/>
      <c r="F15" s="13"/>
      <c r="G15" s="15" t="s">
        <v>119</v>
      </c>
      <c r="H15" s="13"/>
      <c r="I15" s="13"/>
      <c r="J15" s="13" t="s">
        <v>119</v>
      </c>
      <c r="K15" s="13"/>
    </row>
    <row r="16" spans="1:11">
      <c r="A16" s="19" t="s">
        <v>26</v>
      </c>
      <c r="B16" s="13" t="s">
        <v>77</v>
      </c>
      <c r="C16" s="13" t="s">
        <v>55</v>
      </c>
      <c r="D16" s="13" t="str">
        <f>IFERROR(IF(INDEX('01.25'!D2:D500, MATCH(B16&amp;C16, INDEX('01.25'!B2:B500&amp;'01.25'!C2:C500, 0), 0))="", "", INDEX('01.25'!D2:D500, MATCH(B16&amp;C16, INDEX('01.25'!B2:B500&amp;'01.25'!C2:C500, 0), 0))), "")</f>
        <v>Anandra da Silva</v>
      </c>
      <c r="E16" s="13"/>
      <c r="F16" s="13"/>
      <c r="G16" s="15" t="s">
        <v>119</v>
      </c>
      <c r="H16" s="13"/>
      <c r="I16" s="13"/>
      <c r="J16" s="13" t="s">
        <v>119</v>
      </c>
      <c r="K16" s="13"/>
    </row>
    <row r="17" spans="1:11">
      <c r="A17" s="22" t="s">
        <v>35</v>
      </c>
      <c r="B17" s="13" t="s">
        <v>70</v>
      </c>
      <c r="C17" s="13" t="s">
        <v>55</v>
      </c>
      <c r="D17" s="13" t="str">
        <f>IFERROR(IF(INDEX('01.25'!D2:D500, MATCH(B17&amp;C17, INDEX('01.25'!B2:B500&amp;'01.25'!C2:C500, 0), 0))="", "", INDEX('01.25'!D2:D500, MATCH(B17&amp;C17, INDEX('01.25'!B2:B500&amp;'01.25'!C2:C500, 0), 0))), "")</f>
        <v xml:space="preserve">Carlos Jorge de Oliveira Moreira  </v>
      </c>
      <c r="E17" s="13"/>
      <c r="F17" s="13"/>
      <c r="G17" s="15" t="s">
        <v>119</v>
      </c>
      <c r="H17" s="13"/>
      <c r="I17" s="13"/>
      <c r="J17" s="13" t="s">
        <v>119</v>
      </c>
      <c r="K17" s="13"/>
    </row>
    <row r="18" spans="1:11">
      <c r="A18" s="12" t="s">
        <v>33</v>
      </c>
      <c r="B18" s="13" t="s">
        <v>59</v>
      </c>
      <c r="C18" s="13" t="s">
        <v>55</v>
      </c>
      <c r="D18" s="13" t="str">
        <f>IFERROR(IF(INDEX('01.25'!D2:D500, MATCH(B18&amp;C18, INDEX('01.25'!B2:B500&amp;'01.25'!C2:C500, 0), 0))="", "", INDEX('01.25'!D2:D500, MATCH(B18&amp;C18, INDEX('01.25'!B2:B500&amp;'01.25'!C2:C500, 0), 0))), "")</f>
        <v>Jéssica da Silva Bortolozzo</v>
      </c>
      <c r="E18" s="13"/>
      <c r="F18" s="13"/>
      <c r="G18" s="15" t="s">
        <v>119</v>
      </c>
      <c r="H18" s="13"/>
      <c r="I18" s="13"/>
      <c r="J18" s="13" t="s">
        <v>119</v>
      </c>
      <c r="K18" s="13"/>
    </row>
    <row r="19" spans="1:11">
      <c r="A19" s="23" t="s">
        <v>44</v>
      </c>
      <c r="B19" s="13" t="s">
        <v>101</v>
      </c>
      <c r="C19" s="13" t="s">
        <v>55</v>
      </c>
      <c r="D19" s="13" t="str">
        <f>IFERROR(IF(INDEX('01.25'!D2:D500, MATCH(B19&amp;C19, INDEX('01.25'!B2:B500&amp;'01.25'!C2:C500, 0), 0))="", "", INDEX('01.25'!D2:D500, MATCH(B19&amp;C19, INDEX('01.25'!B2:B500&amp;'01.25'!C2:C500, 0), 0))), "")</f>
        <v>Tássia Castelli</v>
      </c>
      <c r="E19" s="13"/>
      <c r="F19" s="13"/>
      <c r="G19" s="15" t="s">
        <v>119</v>
      </c>
      <c r="H19" s="13"/>
      <c r="I19" s="13"/>
      <c r="J19" s="13" t="s">
        <v>119</v>
      </c>
      <c r="K19" s="13"/>
    </row>
    <row r="20" spans="1:11">
      <c r="A20" s="12" t="s">
        <v>33</v>
      </c>
      <c r="B20" s="13" t="s">
        <v>60</v>
      </c>
      <c r="C20" s="13" t="s">
        <v>55</v>
      </c>
      <c r="D20" s="13" t="str">
        <f>IFERROR(IF(INDEX('01.25'!D2:D500, MATCH(B20&amp;C20, INDEX('01.25'!B2:B500&amp;'01.25'!C2:C500, 0), 0))="", "", INDEX('01.25'!D2:D500, MATCH(B20&amp;C20, INDEX('01.25'!B2:B500&amp;'01.25'!C2:C500, 0), 0))), "")</f>
        <v>Bianca Monteiro</v>
      </c>
      <c r="E20" s="13"/>
      <c r="F20" s="13"/>
      <c r="G20" s="15" t="s">
        <v>119</v>
      </c>
      <c r="H20" s="13"/>
      <c r="I20" s="13"/>
      <c r="J20" s="13" t="s">
        <v>119</v>
      </c>
      <c r="K20" s="13"/>
    </row>
    <row r="21" spans="1:11">
      <c r="A21" s="19" t="s">
        <v>26</v>
      </c>
      <c r="B21" s="13" t="s">
        <v>78</v>
      </c>
      <c r="C21" s="13" t="s">
        <v>55</v>
      </c>
      <c r="D21" s="13" t="str">
        <f>IFERROR(IF(INDEX('01.25'!D2:D500, MATCH(B21&amp;C21, INDEX('01.25'!B2:B500&amp;'01.25'!C2:C500, 0), 0))="", "", INDEX('01.25'!D2:D500, MATCH(B21&amp;C21, INDEX('01.25'!B2:B500&amp;'01.25'!C2:C500, 0), 0))), "")</f>
        <v>Augusto Nunes</v>
      </c>
      <c r="E21" s="13"/>
      <c r="F21" s="13"/>
      <c r="G21" s="15" t="s">
        <v>119</v>
      </c>
      <c r="H21" s="13"/>
      <c r="I21" s="13"/>
      <c r="J21" s="13" t="s">
        <v>119</v>
      </c>
      <c r="K21" s="13"/>
    </row>
    <row r="22" spans="1:11">
      <c r="A22" s="19" t="s">
        <v>26</v>
      </c>
      <c r="B22" s="13" t="s">
        <v>26</v>
      </c>
      <c r="C22" s="13" t="s">
        <v>55</v>
      </c>
      <c r="D22" s="13" t="str">
        <f>IFERROR(IF(INDEX('01.25'!D2:D500, MATCH(B22&amp;C22, INDEX('01.25'!B2:B500&amp;'01.25'!C2:C500, 0), 0))="", "", INDEX('01.25'!D2:D500, MATCH(B22&amp;C22, INDEX('01.25'!B2:B500&amp;'01.25'!C2:C500, 0), 0))), "")</f>
        <v>Amanda Cristina Beal Acosta</v>
      </c>
      <c r="E22" s="13"/>
      <c r="F22" s="13"/>
      <c r="G22" s="15" t="s">
        <v>119</v>
      </c>
      <c r="H22" s="13"/>
      <c r="I22" s="13"/>
      <c r="J22" s="13" t="s">
        <v>119</v>
      </c>
      <c r="K22" s="13"/>
    </row>
    <row r="23" spans="1:11">
      <c r="A23" s="19" t="s">
        <v>26</v>
      </c>
      <c r="B23" s="13" t="s">
        <v>26</v>
      </c>
      <c r="C23" s="13" t="s">
        <v>65</v>
      </c>
      <c r="D23" s="13" t="str">
        <f>IFERROR(IF(INDEX('01.25'!D2:D500, MATCH(B23&amp;C23, INDEX('01.25'!B2:B500&amp;'01.25'!C2:C500, 0), 0))="", "", INDEX('01.25'!D2:D500, MATCH(B23&amp;C23, INDEX('01.25'!B2:B500&amp;'01.25'!C2:C500, 0), 0))), "")</f>
        <v>Amanda Cristina Beal Acosta</v>
      </c>
      <c r="E23" s="13"/>
      <c r="F23" s="13"/>
      <c r="G23" s="15" t="s">
        <v>119</v>
      </c>
      <c r="H23" s="13"/>
      <c r="I23" s="13"/>
      <c r="J23" s="13" t="s">
        <v>119</v>
      </c>
      <c r="K23" s="13"/>
    </row>
    <row r="24" spans="1:11">
      <c r="A24" s="19" t="s">
        <v>26</v>
      </c>
      <c r="B24" s="13" t="s">
        <v>26</v>
      </c>
      <c r="C24" s="13" t="s">
        <v>66</v>
      </c>
      <c r="D24" s="13" t="str">
        <f>IFERROR(IF(INDEX('01.25'!D2:D500, MATCH(B24&amp;C24, INDEX('01.25'!B2:B500&amp;'01.25'!C2:C500, 0), 0))="", "", INDEX('01.25'!D2:D500, MATCH(B24&amp;C24, INDEX('01.25'!B2:B500&amp;'01.25'!C2:C500, 0), 0))), "")</f>
        <v>Amanda Cristina Beal Acosta</v>
      </c>
      <c r="E24" s="13"/>
      <c r="F24" s="13"/>
      <c r="G24" s="15" t="s">
        <v>119</v>
      </c>
      <c r="H24" s="13"/>
      <c r="I24" s="13"/>
      <c r="J24" s="13" t="s">
        <v>119</v>
      </c>
      <c r="K24" s="13"/>
    </row>
    <row r="25" spans="1:11">
      <c r="A25" s="23" t="s">
        <v>44</v>
      </c>
      <c r="B25" s="13" t="s">
        <v>102</v>
      </c>
      <c r="C25" s="13" t="s">
        <v>55</v>
      </c>
      <c r="D25" s="13" t="str">
        <f>IFERROR(IF(INDEX('01.25'!D2:D500, MATCH(B25&amp;C25, INDEX('01.25'!B2:B500&amp;'01.25'!C2:C500, 0), 0))="", "", INDEX('01.25'!D2:D500, MATCH(B25&amp;C25, INDEX('01.25'!B2:B500&amp;'01.25'!C2:C500, 0), 0))), "")</f>
        <v xml:space="preserve">Marcos Alexandre Esmocoviski </v>
      </c>
      <c r="E25" s="13"/>
      <c r="F25" s="13"/>
      <c r="G25" s="15" t="s">
        <v>119</v>
      </c>
      <c r="H25" s="13"/>
      <c r="I25" s="13"/>
      <c r="J25" s="13" t="s">
        <v>119</v>
      </c>
      <c r="K25" s="13"/>
    </row>
    <row r="26" spans="1:11">
      <c r="A26" s="20" t="s">
        <v>40</v>
      </c>
      <c r="B26" s="13" t="s">
        <v>86</v>
      </c>
      <c r="C26" s="13" t="s">
        <v>55</v>
      </c>
      <c r="D26" s="13" t="str">
        <f>IFERROR(IF(INDEX('01.25'!D2:D500, MATCH(B26&amp;C26, INDEX('01.25'!B2:B500&amp;'01.25'!C2:C500, 0), 0))="", "", INDEX('01.25'!D2:D500, MATCH(B26&amp;C26, INDEX('01.25'!B2:B500&amp;'01.25'!C2:C500, 0), 0))), "")</f>
        <v>Rodrigo Lima</v>
      </c>
      <c r="E26" s="13"/>
      <c r="F26" s="13"/>
      <c r="G26" s="15" t="s">
        <v>119</v>
      </c>
      <c r="H26" s="13"/>
      <c r="I26" s="13"/>
      <c r="J26" s="13" t="s">
        <v>119</v>
      </c>
      <c r="K26" s="13"/>
    </row>
    <row r="27" spans="1:11">
      <c r="A27" s="20" t="s">
        <v>40</v>
      </c>
      <c r="B27" s="13" t="s">
        <v>87</v>
      </c>
      <c r="C27" s="13" t="s">
        <v>55</v>
      </c>
      <c r="D27" s="13" t="str">
        <f>IFERROR(IF(INDEX('01.25'!D2:D500, MATCH(B27&amp;C27, INDEX('01.25'!B2:B500&amp;'01.25'!C2:C500, 0), 0))="", "", INDEX('01.25'!D2:D500, MATCH(B27&amp;C27, INDEX('01.25'!B2:B500&amp;'01.25'!C2:C500, 0), 0))), "")</f>
        <v>Savana Lemes Rodrigues</v>
      </c>
      <c r="E27" s="13"/>
      <c r="F27" s="13"/>
      <c r="G27" s="15" t="s">
        <v>119</v>
      </c>
      <c r="H27" s="13"/>
      <c r="I27" s="13"/>
      <c r="J27" s="13" t="s">
        <v>119</v>
      </c>
      <c r="K27" s="13"/>
    </row>
    <row r="28" spans="1:11">
      <c r="A28" s="20" t="s">
        <v>40</v>
      </c>
      <c r="B28" s="13" t="s">
        <v>88</v>
      </c>
      <c r="C28" s="13" t="s">
        <v>55</v>
      </c>
      <c r="D28" s="13" t="str">
        <f>IFERROR(IF(INDEX('01.25'!D2:D500, MATCH(B28&amp;C28, INDEX('01.25'!B2:B500&amp;'01.25'!C2:C500, 0), 0))="", "", INDEX('01.25'!D2:D500, MATCH(B28&amp;C28, INDEX('01.25'!B2:B500&amp;'01.25'!C2:C500, 0), 0))), "")</f>
        <v>Letícia Diniz</v>
      </c>
      <c r="E28" s="13"/>
      <c r="F28" s="13"/>
      <c r="G28" s="15" t="s">
        <v>119</v>
      </c>
      <c r="H28" s="13"/>
      <c r="I28" s="13"/>
      <c r="J28" s="13" t="s">
        <v>119</v>
      </c>
      <c r="K28" s="13"/>
    </row>
    <row r="29" spans="1:11">
      <c r="A29" s="18" t="s">
        <v>42</v>
      </c>
      <c r="B29" s="13" t="s">
        <v>95</v>
      </c>
      <c r="C29" s="13" t="s">
        <v>55</v>
      </c>
      <c r="D29" s="13" t="str">
        <f>IFERROR(IF(INDEX('01.25'!D2:D500, MATCH(B29&amp;C29, INDEX('01.25'!B2:B500&amp;'01.25'!C2:C500, 0), 0))="", "", INDEX('01.25'!D2:D500, MATCH(B29&amp;C29, INDEX('01.25'!B2:B500&amp;'01.25'!C2:C500, 0), 0))), "")</f>
        <v>Tais Muller</v>
      </c>
      <c r="E29" s="13"/>
      <c r="F29" s="13"/>
      <c r="G29" s="15" t="s">
        <v>119</v>
      </c>
      <c r="H29" s="13"/>
      <c r="I29" s="13"/>
      <c r="J29" s="13" t="s">
        <v>119</v>
      </c>
      <c r="K29" s="13"/>
    </row>
    <row r="30" spans="1:11">
      <c r="A30" s="18" t="s">
        <v>42</v>
      </c>
      <c r="B30" s="13" t="s">
        <v>96</v>
      </c>
      <c r="C30" s="13" t="s">
        <v>55</v>
      </c>
      <c r="D30" s="13" t="str">
        <f>IFERROR(IF(INDEX('01.25'!D2:D500, MATCH(B30&amp;C30, INDEX('01.25'!B2:B500&amp;'01.25'!C2:C500, 0), 0))="", "", INDEX('01.25'!D2:D500, MATCH(B30&amp;C30, INDEX('01.25'!B2:B500&amp;'01.25'!C2:C500, 0), 0))), "")</f>
        <v>Eusebio Lima Deltrejo</v>
      </c>
      <c r="E30" s="13"/>
      <c r="F30" s="13"/>
      <c r="G30" s="15" t="s">
        <v>119</v>
      </c>
      <c r="H30" s="13"/>
      <c r="I30" s="13"/>
      <c r="J30" s="13" t="s">
        <v>119</v>
      </c>
      <c r="K30" s="13"/>
    </row>
    <row r="31" spans="1:11">
      <c r="A31" s="22" t="s">
        <v>35</v>
      </c>
      <c r="B31" s="13" t="s">
        <v>71</v>
      </c>
      <c r="C31" s="13" t="s">
        <v>55</v>
      </c>
      <c r="D31" s="13" t="str">
        <f>IFERROR(IF(INDEX('01.25'!D2:D500, MATCH(B31&amp;C31, INDEX('01.25'!B2:B500&amp;'01.25'!C2:C500, 0), 0))="", "", INDEX('01.25'!D2:D500, MATCH(B31&amp;C31, INDEX('01.25'!B2:B500&amp;'01.25'!C2:C500, 0), 0))), "")</f>
        <v xml:space="preserve">Isadora Bussmann Barsotti </v>
      </c>
      <c r="E31" s="13"/>
      <c r="F31" s="13"/>
      <c r="G31" s="15" t="s">
        <v>119</v>
      </c>
      <c r="H31" s="13"/>
      <c r="I31" s="13"/>
      <c r="J31" s="13" t="s">
        <v>119</v>
      </c>
      <c r="K31" s="13"/>
    </row>
    <row r="32" spans="1:11">
      <c r="A32" s="23" t="s">
        <v>44</v>
      </c>
      <c r="B32" s="13" t="s">
        <v>103</v>
      </c>
      <c r="C32" s="13" t="s">
        <v>55</v>
      </c>
      <c r="D32" s="13" t="str">
        <f>IFERROR(IF(INDEX('01.25'!D2:D500, MATCH(B32&amp;C32, INDEX('01.25'!B2:B500&amp;'01.25'!C2:C500, 0), 0))="", "", INDEX('01.25'!D2:D500, MATCH(B32&amp;C32, INDEX('01.25'!B2:B500&amp;'01.25'!C2:C500, 0), 0))), "")</f>
        <v>Osair Wrublak</v>
      </c>
      <c r="E32" s="13"/>
      <c r="F32" s="13"/>
      <c r="G32" s="15" t="s">
        <v>119</v>
      </c>
      <c r="H32" s="13"/>
      <c r="I32" s="13"/>
      <c r="J32" s="13" t="s">
        <v>119</v>
      </c>
      <c r="K32" s="13"/>
    </row>
    <row r="33" spans="1:11">
      <c r="A33" s="18" t="s">
        <v>42</v>
      </c>
      <c r="B33" s="13" t="s">
        <v>97</v>
      </c>
      <c r="C33" s="13" t="s">
        <v>55</v>
      </c>
      <c r="D33" s="13" t="str">
        <f>IFERROR(IF(INDEX('01.25'!D2:D500, MATCH(B33&amp;C33, INDEX('01.25'!B2:B500&amp;'01.25'!C2:C500, 0), 0))="", "", INDEX('01.25'!D2:D500, MATCH(B33&amp;C33, INDEX('01.25'!B2:B500&amp;'01.25'!C2:C500, 0), 0))), "")</f>
        <v>Gislaine Souza Rosa</v>
      </c>
      <c r="E33" s="13"/>
      <c r="F33" s="13"/>
      <c r="G33" s="15" t="s">
        <v>119</v>
      </c>
      <c r="H33" s="13"/>
      <c r="I33" s="13"/>
      <c r="J33" s="13" t="s">
        <v>119</v>
      </c>
      <c r="K33" s="13"/>
    </row>
    <row r="34" spans="1:11">
      <c r="A34" s="18" t="s">
        <v>42</v>
      </c>
      <c r="B34" s="13" t="s">
        <v>98</v>
      </c>
      <c r="C34" s="13" t="s">
        <v>55</v>
      </c>
      <c r="D34" s="13" t="str">
        <f>IFERROR(IF(INDEX('01.25'!D2:D500, MATCH(B34&amp;C34, INDEX('01.25'!B2:B500&amp;'01.25'!C2:C500, 0), 0))="", "", INDEX('01.25'!D2:D500, MATCH(B34&amp;C34, INDEX('01.25'!B2:B500&amp;'01.25'!C2:C500, 0), 0))), "")</f>
        <v>Leticia Framesche</v>
      </c>
      <c r="E34" s="13"/>
      <c r="F34" s="13"/>
      <c r="G34" s="15" t="s">
        <v>119</v>
      </c>
      <c r="H34" s="13"/>
      <c r="I34" s="13"/>
      <c r="J34" s="13" t="s">
        <v>119</v>
      </c>
      <c r="K34" s="13"/>
    </row>
    <row r="35" spans="1:11">
      <c r="A35" s="19" t="s">
        <v>26</v>
      </c>
      <c r="B35" s="13" t="s">
        <v>79</v>
      </c>
      <c r="C35" s="13" t="s">
        <v>55</v>
      </c>
      <c r="D35" s="13" t="str">
        <f>IFERROR(IF(INDEX('01.25'!D2:D500, MATCH(B35&amp;C35, INDEX('01.25'!B2:B500&amp;'01.25'!C2:C500, 0), 0))="", "", INDEX('01.25'!D2:D500, MATCH(B35&amp;C35, INDEX('01.25'!B2:B500&amp;'01.25'!C2:C500, 0), 0))), "")</f>
        <v xml:space="preserve">Suzana Gotardo de Meira </v>
      </c>
      <c r="E35" s="13"/>
      <c r="F35" s="13"/>
      <c r="G35" s="15" t="s">
        <v>119</v>
      </c>
      <c r="H35" s="13"/>
      <c r="I35" s="13"/>
      <c r="J35" s="13" t="s">
        <v>119</v>
      </c>
      <c r="K35" s="13"/>
    </row>
    <row r="36" spans="1:11">
      <c r="A36" s="21" t="s">
        <v>38</v>
      </c>
      <c r="B36" s="13" t="s">
        <v>83</v>
      </c>
      <c r="C36" s="13" t="s">
        <v>55</v>
      </c>
      <c r="D36" s="13" t="str">
        <f>IFERROR(IF(INDEX('01.25'!D2:D500, MATCH(B36&amp;C36, INDEX('01.25'!B2:B500&amp;'01.25'!C2:C500, 0), 0))="", "", INDEX('01.25'!D2:D500, MATCH(B36&amp;C36, INDEX('01.25'!B2:B500&amp;'01.25'!C2:C500, 0), 0))), "")</f>
        <v>Mariangela Lurdes de Borba</v>
      </c>
      <c r="E36" s="13"/>
      <c r="F36" s="13"/>
      <c r="G36" s="15" t="s">
        <v>119</v>
      </c>
      <c r="H36" s="13"/>
      <c r="I36" s="13"/>
      <c r="J36" s="13" t="s">
        <v>119</v>
      </c>
      <c r="K36" s="13"/>
    </row>
    <row r="37" spans="1:11">
      <c r="A37" s="21" t="s">
        <v>38</v>
      </c>
      <c r="B37" s="13" t="s">
        <v>84</v>
      </c>
      <c r="C37" s="13" t="s">
        <v>55</v>
      </c>
      <c r="D37" s="13" t="str">
        <f>IFERROR(IF(INDEX('01.25'!D2:D500, MATCH(B37&amp;C37, INDEX('01.25'!B2:B500&amp;'01.25'!C2:C500, 0), 0))="", "", INDEX('01.25'!D2:D500, MATCH(B37&amp;C37, INDEX('01.25'!B2:B500&amp;'01.25'!C2:C500, 0), 0))), "")</f>
        <v>Patricia Teixeira dos Santos</v>
      </c>
      <c r="E37" s="13"/>
      <c r="F37" s="13"/>
      <c r="G37" s="15" t="s">
        <v>119</v>
      </c>
      <c r="H37" s="13"/>
      <c r="I37" s="13"/>
      <c r="J37" s="13" t="s">
        <v>119</v>
      </c>
      <c r="K37" s="13"/>
    </row>
    <row r="38" spans="1:11">
      <c r="A38" s="20" t="s">
        <v>40</v>
      </c>
      <c r="B38" s="13" t="s">
        <v>89</v>
      </c>
      <c r="C38" s="13" t="s">
        <v>55</v>
      </c>
      <c r="D38" s="13" t="str">
        <f>IFERROR(IF(INDEX('01.25'!D2:D500, MATCH(B38&amp;C38, INDEX('01.25'!B2:B500&amp;'01.25'!C2:C500, 0), 0))="", "", INDEX('01.25'!D2:D500, MATCH(B38&amp;C38, INDEX('01.25'!B2:B500&amp;'01.25'!C2:C500, 0), 0))), "")</f>
        <v xml:space="preserve">Anderson Batista Siqueira </v>
      </c>
      <c r="E38" s="13"/>
      <c r="F38" s="13"/>
      <c r="G38" s="15" t="s">
        <v>119</v>
      </c>
      <c r="H38" s="13"/>
      <c r="I38" s="13"/>
      <c r="J38" s="13" t="s">
        <v>119</v>
      </c>
      <c r="K38" s="13"/>
    </row>
    <row r="39" spans="1:11">
      <c r="A39" s="23" t="s">
        <v>44</v>
      </c>
      <c r="B39" s="13" t="s">
        <v>104</v>
      </c>
      <c r="C39" s="13" t="s">
        <v>55</v>
      </c>
      <c r="D39" s="13" t="str">
        <f>IFERROR(IF(INDEX('01.25'!D2:D500, MATCH(B39&amp;C39, INDEX('01.25'!B2:B500&amp;'01.25'!C2:C500, 0), 0))="", "", INDEX('01.25'!D2:D500, MATCH(B39&amp;C39, INDEX('01.25'!B2:B500&amp;'01.25'!C2:C500, 0), 0))), "")</f>
        <v xml:space="preserve">Aramis Vinicius de Paula Oliveira </v>
      </c>
      <c r="E39" s="13"/>
      <c r="F39" s="13"/>
      <c r="G39" s="15" t="s">
        <v>119</v>
      </c>
      <c r="H39" s="13"/>
      <c r="I39" s="13"/>
      <c r="J39" s="13" t="s">
        <v>119</v>
      </c>
      <c r="K39" s="13"/>
    </row>
    <row r="40" spans="1:11">
      <c r="A40" s="12" t="s">
        <v>33</v>
      </c>
      <c r="B40" s="13" t="s">
        <v>61</v>
      </c>
      <c r="C40" s="13" t="s">
        <v>55</v>
      </c>
      <c r="D40" s="13" t="str">
        <f>IFERROR(IF(INDEX('01.25'!D2:D500, MATCH(B40&amp;C40, INDEX('01.25'!B2:B500&amp;'01.25'!C2:C500, 0), 0))="", "", INDEX('01.25'!D2:D500, MATCH(B40&amp;C40, INDEX('01.25'!B2:B500&amp;'01.25'!C2:C500, 0), 0))), "")</f>
        <v>Gabriela Sartorelli Margonar</v>
      </c>
      <c r="E40" s="13"/>
      <c r="F40" s="13"/>
      <c r="G40" s="15" t="s">
        <v>119</v>
      </c>
      <c r="H40" s="13"/>
      <c r="I40" s="13"/>
      <c r="J40" s="13" t="s">
        <v>119</v>
      </c>
      <c r="K40" s="13"/>
    </row>
    <row r="41" spans="1:11">
      <c r="A41" s="18" t="s">
        <v>42</v>
      </c>
      <c r="B41" s="13" t="s">
        <v>99</v>
      </c>
      <c r="C41" s="13" t="s">
        <v>55</v>
      </c>
      <c r="D41" s="13" t="str">
        <f>IFERROR(IF(INDEX('01.25'!D2:D500, MATCH(B41&amp;C41, INDEX('01.25'!B2:B500&amp;'01.25'!C2:C500, 0), 0))="", "", INDEX('01.25'!D2:D500, MATCH(B41&amp;C41, INDEX('01.25'!B2:B500&amp;'01.25'!C2:C500, 0), 0))), "")</f>
        <v>Gustavo Henrique de Andrade</v>
      </c>
      <c r="E41" s="13"/>
      <c r="F41" s="13"/>
      <c r="G41" s="15" t="s">
        <v>119</v>
      </c>
      <c r="H41" s="13"/>
      <c r="I41" s="13"/>
      <c r="J41" s="13" t="s">
        <v>119</v>
      </c>
      <c r="K41" s="13"/>
    </row>
    <row r="42" spans="1:11">
      <c r="A42" s="23" t="s">
        <v>44</v>
      </c>
      <c r="B42" s="13" t="s">
        <v>105</v>
      </c>
      <c r="C42" s="13" t="s">
        <v>55</v>
      </c>
      <c r="D42" s="13" t="str">
        <f>IFERROR(IF(INDEX('01.25'!D2:D500, MATCH(B42&amp;C42, INDEX('01.25'!B2:B500&amp;'01.25'!C2:C500, 0), 0))="", "", INDEX('01.25'!D2:D500, MATCH(B42&amp;C42, INDEX('01.25'!B2:B500&amp;'01.25'!C2:C500, 0), 0))), "")</f>
        <v>Ricardo Pyc</v>
      </c>
      <c r="E42" s="13"/>
      <c r="F42" s="13"/>
      <c r="G42" s="15" t="s">
        <v>119</v>
      </c>
      <c r="H42" s="13"/>
      <c r="I42" s="13"/>
      <c r="J42" s="13" t="s">
        <v>119</v>
      </c>
      <c r="K42" s="13"/>
    </row>
    <row r="43" spans="1:11">
      <c r="A43" s="19" t="s">
        <v>26</v>
      </c>
      <c r="B43" s="13" t="s">
        <v>80</v>
      </c>
      <c r="C43" s="13" t="s">
        <v>55</v>
      </c>
      <c r="D43" s="13" t="str">
        <f>IFERROR(IF(INDEX('01.25'!D2:D500, MATCH(B43&amp;C43, INDEX('01.25'!B2:B500&amp;'01.25'!C2:C500, 0), 0))="", "", INDEX('01.25'!D2:D500, MATCH(B43&amp;C43, INDEX('01.25'!B2:B500&amp;'01.25'!C2:C500, 0), 0))), "")</f>
        <v xml:space="preserve">Camila Maytana Flores da Silva </v>
      </c>
      <c r="E43" s="13"/>
      <c r="F43" s="13"/>
      <c r="G43" s="15" t="s">
        <v>119</v>
      </c>
      <c r="H43" s="13"/>
      <c r="I43" s="13"/>
      <c r="J43" s="13" t="s">
        <v>119</v>
      </c>
      <c r="K43" s="13"/>
    </row>
    <row r="44" spans="1:11">
      <c r="A44" s="23" t="s">
        <v>44</v>
      </c>
      <c r="B44" s="13" t="s">
        <v>106</v>
      </c>
      <c r="C44" s="13" t="s">
        <v>55</v>
      </c>
      <c r="D44" s="13" t="str">
        <f>IFERROR(IF(INDEX('01.25'!D2:D500, MATCH(B44&amp;C44, INDEX('01.25'!B2:B500&amp;'01.25'!C2:C500, 0), 0))="", "", INDEX('01.25'!D2:D500, MATCH(B44&amp;C44, INDEX('01.25'!B2:B500&amp;'01.25'!C2:C500, 0), 0))), "")</f>
        <v>Claudiana Andria</v>
      </c>
      <c r="E44" s="13"/>
      <c r="F44" s="13"/>
      <c r="G44" s="15" t="s">
        <v>119</v>
      </c>
      <c r="H44" s="13"/>
      <c r="I44" s="13"/>
      <c r="J44" s="13" t="s">
        <v>119</v>
      </c>
      <c r="K44" s="13"/>
    </row>
    <row r="45" spans="1:11">
      <c r="A45" s="20" t="s">
        <v>40</v>
      </c>
      <c r="B45" s="13" t="s">
        <v>90</v>
      </c>
      <c r="C45" s="13" t="s">
        <v>55</v>
      </c>
      <c r="D45" s="13" t="str">
        <f>IFERROR(IF(INDEX('01.25'!D2:D500, MATCH(B45&amp;C45, INDEX('01.25'!B2:B500&amp;'01.25'!C2:C500, 0), 0))="", "", INDEX('01.25'!D2:D500, MATCH(B45&amp;C45, INDEX('01.25'!B2:B500&amp;'01.25'!C2:C500, 0), 0))), "")</f>
        <v>Daiana Aparecida Dias</v>
      </c>
      <c r="E45" s="13"/>
      <c r="F45" s="13"/>
      <c r="G45" s="15" t="s">
        <v>119</v>
      </c>
      <c r="H45" s="13"/>
      <c r="I45" s="13"/>
      <c r="J45" s="13" t="s">
        <v>119</v>
      </c>
      <c r="K45" s="13"/>
    </row>
    <row r="46" spans="1:11">
      <c r="A46" s="22" t="s">
        <v>35</v>
      </c>
      <c r="B46" s="13" t="s">
        <v>72</v>
      </c>
      <c r="C46" s="13" t="s">
        <v>55</v>
      </c>
      <c r="D46" s="13" t="str">
        <f>IFERROR(IF(INDEX('01.25'!D2:D500, MATCH(B46&amp;C46, INDEX('01.25'!B2:B500&amp;'01.25'!C2:C500, 0), 0))="", "", INDEX('01.25'!D2:D500, MATCH(B46&amp;C46, INDEX('01.25'!B2:B500&amp;'01.25'!C2:C500, 0), 0))), "")</f>
        <v>João Henrique Assunção de Sousa</v>
      </c>
      <c r="E46" s="13"/>
      <c r="F46" s="13"/>
      <c r="G46" s="15" t="s">
        <v>119</v>
      </c>
      <c r="H46" s="13"/>
      <c r="I46" s="13"/>
      <c r="J46" s="13" t="s">
        <v>119</v>
      </c>
      <c r="K46" s="13"/>
    </row>
    <row r="47" spans="1:11">
      <c r="A47" s="22" t="s">
        <v>35</v>
      </c>
      <c r="B47" s="13" t="s">
        <v>72</v>
      </c>
      <c r="C47" s="13" t="s">
        <v>65</v>
      </c>
      <c r="D47" s="13" t="str">
        <f>IFERROR(IF(INDEX('01.25'!D2:D500, MATCH(B47&amp;C47, INDEX('01.25'!B2:B500&amp;'01.25'!C2:C500, 0), 0))="", "", INDEX('01.25'!D2:D500, MATCH(B47&amp;C47, INDEX('01.25'!B2:B500&amp;'01.25'!C2:C500, 0), 0))), "")</f>
        <v>João Henrique Assunção de Sousa</v>
      </c>
      <c r="E47" s="13"/>
      <c r="F47" s="13"/>
      <c r="G47" s="15" t="s">
        <v>119</v>
      </c>
      <c r="H47" s="13"/>
      <c r="I47" s="13"/>
      <c r="J47" s="13" t="s">
        <v>119</v>
      </c>
      <c r="K47" s="13"/>
    </row>
    <row r="48" spans="1:11">
      <c r="A48" s="22" t="s">
        <v>35</v>
      </c>
      <c r="B48" s="13" t="s">
        <v>73</v>
      </c>
      <c r="C48" s="13" t="s">
        <v>55</v>
      </c>
      <c r="D48" s="13" t="str">
        <f>IFERROR(IF(INDEX('01.25'!D2:D500, MATCH(B48&amp;C48, INDEX('01.25'!B2:B500&amp;'01.25'!C2:C500, 0), 0))="", "", INDEX('01.25'!D2:D500, MATCH(B48&amp;C48, INDEX('01.25'!B2:B500&amp;'01.25'!C2:C500, 0), 0))), "")</f>
        <v>Jean Eriksen de Miranda</v>
      </c>
      <c r="E48" s="13"/>
      <c r="F48" s="13"/>
      <c r="G48" s="15" t="s">
        <v>119</v>
      </c>
      <c r="H48" s="13"/>
      <c r="I48" s="13"/>
      <c r="J48" s="13" t="s">
        <v>119</v>
      </c>
      <c r="K48" s="13"/>
    </row>
    <row r="49" spans="1:11">
      <c r="A49" s="19" t="s">
        <v>26</v>
      </c>
      <c r="B49" s="13" t="s">
        <v>81</v>
      </c>
      <c r="C49" s="13" t="s">
        <v>55</v>
      </c>
      <c r="D49" s="13" t="str">
        <f>IFERROR(IF(INDEX('01.25'!D2:D500, MATCH(B49&amp;C49, INDEX('01.25'!B2:B500&amp;'01.25'!C2:C500, 0), 0))="", "", INDEX('01.25'!D2:D500, MATCH(B49&amp;C49, INDEX('01.25'!B2:B500&amp;'01.25'!C2:C500, 0), 0))), "")</f>
        <v>Ana Paula Cigolini</v>
      </c>
      <c r="E49" s="13"/>
      <c r="F49" s="13"/>
      <c r="G49" s="15" t="s">
        <v>119</v>
      </c>
      <c r="H49" s="13"/>
      <c r="I49" s="13"/>
      <c r="J49" s="13" t="s">
        <v>119</v>
      </c>
      <c r="K49" s="13"/>
    </row>
    <row r="50" spans="1:11">
      <c r="A50" s="23" t="s">
        <v>44</v>
      </c>
      <c r="B50" s="13" t="s">
        <v>107</v>
      </c>
      <c r="C50" s="13" t="s">
        <v>55</v>
      </c>
      <c r="D50" s="13" t="str">
        <f>IFERROR(IF(INDEX('01.25'!D2:D500, MATCH(B50&amp;C50, INDEX('01.25'!B2:B500&amp;'01.25'!C2:C500, 0), 0))="", "", INDEX('01.25'!D2:D500, MATCH(B50&amp;C50, INDEX('01.25'!B2:B500&amp;'01.25'!C2:C500, 0), 0))), "")</f>
        <v>Vilmar Ribeiro</v>
      </c>
      <c r="E50" s="13"/>
      <c r="F50" s="13"/>
      <c r="G50" s="15" t="s">
        <v>119</v>
      </c>
      <c r="H50" s="13"/>
      <c r="I50" s="13"/>
      <c r="J50" s="13" t="s">
        <v>119</v>
      </c>
      <c r="K50" s="13"/>
    </row>
    <row r="51" spans="1:11">
      <c r="A51" s="20" t="s">
        <v>40</v>
      </c>
      <c r="B51" s="13" t="s">
        <v>91</v>
      </c>
      <c r="C51" s="13" t="s">
        <v>55</v>
      </c>
      <c r="D51" s="13" t="str">
        <f>IFERROR(IF(INDEX('01.25'!D2:D500, MATCH(B51&amp;C51, INDEX('01.25'!B2:B500&amp;'01.25'!C2:C500, 0), 0))="", "", INDEX('01.25'!D2:D500, MATCH(B51&amp;C51, INDEX('01.25'!B2:B500&amp;'01.25'!C2:C500, 0), 0))), "")</f>
        <v>Ana Carolina Bertolaccini</v>
      </c>
      <c r="E51" s="13"/>
      <c r="F51" s="13"/>
      <c r="G51" s="15" t="s">
        <v>119</v>
      </c>
      <c r="H51" s="13"/>
      <c r="I51" s="13"/>
      <c r="J51" s="13" t="s">
        <v>119</v>
      </c>
      <c r="K51" s="13"/>
    </row>
    <row r="52" spans="1:11">
      <c r="A52" s="12" t="s">
        <v>33</v>
      </c>
      <c r="B52" s="13" t="s">
        <v>62</v>
      </c>
      <c r="C52" s="13" t="s">
        <v>55</v>
      </c>
      <c r="D52" s="13" t="str">
        <f>IFERROR(IF(INDEX('01.25'!D2:D500, MATCH(B52&amp;C52, INDEX('01.25'!B2:B500&amp;'01.25'!C2:C500, 0), 0))="", "", INDEX('01.25'!D2:D500, MATCH(B52&amp;C52, INDEX('01.25'!B2:B500&amp;'01.25'!C2:C500, 0), 0))), "")</f>
        <v>Maristela de Oliveira Melo</v>
      </c>
      <c r="E52" s="13"/>
      <c r="F52" s="13"/>
      <c r="G52" s="15" t="s">
        <v>119</v>
      </c>
      <c r="H52" s="13"/>
      <c r="I52" s="13"/>
      <c r="J52" s="13" t="s">
        <v>119</v>
      </c>
      <c r="K52" s="13"/>
    </row>
    <row r="53" spans="1:11">
      <c r="A53" s="20" t="s">
        <v>40</v>
      </c>
      <c r="B53" s="13" t="s">
        <v>92</v>
      </c>
      <c r="C53" s="13" t="s">
        <v>55</v>
      </c>
      <c r="D53" s="13" t="str">
        <f>IFERROR(IF(INDEX('01.25'!D2:D500, MATCH(B53&amp;C53, INDEX('01.25'!B2:B500&amp;'01.25'!C2:C500, 0), 0))="", "", INDEX('01.25'!D2:D500, MATCH(B53&amp;C53, INDEX('01.25'!B2:B500&amp;'01.25'!C2:C500, 0), 0))), "")</f>
        <v xml:space="preserve">Yuri Luiz de Oliveira </v>
      </c>
      <c r="E53" s="13"/>
      <c r="F53" s="13"/>
      <c r="G53" s="15" t="s">
        <v>119</v>
      </c>
      <c r="H53" s="13"/>
      <c r="I53" s="13"/>
      <c r="J53" s="13" t="s">
        <v>119</v>
      </c>
      <c r="K53" s="13"/>
    </row>
    <row r="54" spans="1:11">
      <c r="A54" s="23" t="s">
        <v>44</v>
      </c>
      <c r="B54" s="13" t="s">
        <v>108</v>
      </c>
      <c r="C54" s="13" t="s">
        <v>55</v>
      </c>
      <c r="D54" s="13" t="str">
        <f>IFERROR(IF(INDEX('01.25'!D2:D500, MATCH(B54&amp;C54, INDEX('01.25'!B2:B500&amp;'01.25'!C2:C500, 0), 0))="", "", INDEX('01.25'!D2:D500, MATCH(B54&amp;C54, INDEX('01.25'!B2:B500&amp;'01.25'!C2:C500, 0), 0))), "")</f>
        <v/>
      </c>
      <c r="E54" s="13"/>
      <c r="F54" s="13"/>
      <c r="G54" s="15" t="s">
        <v>119</v>
      </c>
      <c r="H54" s="13"/>
      <c r="I54" s="13"/>
      <c r="J54" s="13" t="s">
        <v>119</v>
      </c>
      <c r="K54" s="13"/>
    </row>
    <row r="55" spans="1:11">
      <c r="A55" s="12" t="s">
        <v>33</v>
      </c>
      <c r="B55" s="13" t="s">
        <v>63</v>
      </c>
      <c r="C55" s="13" t="s">
        <v>55</v>
      </c>
      <c r="D55" s="13" t="str">
        <f>IFERROR(IF(INDEX('01.25'!D2:D500, MATCH(B55&amp;C55, INDEX('01.25'!B2:B500&amp;'01.25'!C2:C500, 0), 0))="", "", INDEX('01.25'!D2:D500, MATCH(B55&amp;C55, INDEX('01.25'!B2:B500&amp;'01.25'!C2:C500, 0), 0))), "")</f>
        <v>Eliane Stefani Dantas Dias</v>
      </c>
      <c r="E55" s="13"/>
      <c r="F55" s="13"/>
      <c r="G55" s="15" t="s">
        <v>119</v>
      </c>
      <c r="H55" s="13"/>
      <c r="I55" s="13"/>
      <c r="J55" s="13" t="s">
        <v>119</v>
      </c>
      <c r="K55" s="13"/>
    </row>
    <row r="56" spans="1:11">
      <c r="A56" s="18" t="s">
        <v>42</v>
      </c>
      <c r="B56" s="13" t="s">
        <v>100</v>
      </c>
      <c r="C56" s="13" t="s">
        <v>55</v>
      </c>
      <c r="D56" s="13" t="str">
        <f>IFERROR(IF(INDEX('01.25'!D2:D500, MATCH(B56&amp;C56, INDEX('01.25'!B2:B500&amp;'01.25'!C2:C500, 0), 0))="", "", INDEX('01.25'!D2:D500, MATCH(B56&amp;C56, INDEX('01.25'!B2:B500&amp;'01.25'!C2:C500, 0), 0))), "")</f>
        <v xml:space="preserve">Diego Batista </v>
      </c>
      <c r="E56" s="13"/>
      <c r="F56" s="13"/>
      <c r="G56" s="15" t="s">
        <v>119</v>
      </c>
      <c r="H56" s="13"/>
      <c r="I56" s="13"/>
      <c r="J56" s="13" t="s">
        <v>119</v>
      </c>
      <c r="K56" s="13"/>
    </row>
    <row r="57" spans="1:11">
      <c r="A57" s="22" t="s">
        <v>35</v>
      </c>
      <c r="B57" s="13" t="s">
        <v>74</v>
      </c>
      <c r="C57" s="13" t="s">
        <v>55</v>
      </c>
      <c r="D57" s="13" t="str">
        <f>IFERROR(IF(INDEX('01.25'!D2:D500, MATCH(B57&amp;C57, INDEX('01.25'!B2:B500&amp;'01.25'!C2:C500, 0), 0))="", "", INDEX('01.25'!D2:D500, MATCH(B57&amp;C57, INDEX('01.25'!B2:B500&amp;'01.25'!C2:C500, 0), 0))), "")</f>
        <v>Fernanda Naiara Voinarski</v>
      </c>
      <c r="E57" s="13"/>
      <c r="F57" s="13"/>
      <c r="G57" s="15" t="s">
        <v>119</v>
      </c>
      <c r="H57" s="13"/>
      <c r="I57" s="13"/>
      <c r="J57" s="13" t="s">
        <v>119</v>
      </c>
      <c r="K57" s="13"/>
    </row>
    <row r="58" spans="1:11">
      <c r="A58" s="22" t="s">
        <v>35</v>
      </c>
      <c r="B58" s="13" t="s">
        <v>75</v>
      </c>
      <c r="C58" s="13" t="s">
        <v>55</v>
      </c>
      <c r="D58" s="13" t="str">
        <f>IFERROR(IF(INDEX('01.25'!D2:D500, MATCH(B58&amp;C58, INDEX('01.25'!B2:B500&amp;'01.25'!C2:C500, 0), 0))="", "", INDEX('01.25'!D2:D500, MATCH(B58&amp;C58, INDEX('01.25'!B2:B500&amp;'01.25'!C2:C500, 0), 0))), "")</f>
        <v>Pablo Bruno Rosa Oliveira</v>
      </c>
      <c r="E58" s="13"/>
      <c r="F58" s="13"/>
      <c r="G58" s="15" t="s">
        <v>119</v>
      </c>
      <c r="H58" s="13"/>
      <c r="I58" s="13"/>
      <c r="J58" s="13" t="s">
        <v>119</v>
      </c>
      <c r="K58" s="13"/>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11" t="s">
        <v>25</v>
      </c>
      <c r="B1" s="11" t="s">
        <v>109</v>
      </c>
      <c r="C1" s="11" t="s">
        <v>53</v>
      </c>
      <c r="D1" s="11" t="s">
        <v>110</v>
      </c>
      <c r="E1" s="11" t="s">
        <v>112</v>
      </c>
      <c r="F1" s="11" t="s">
        <v>309</v>
      </c>
      <c r="G1" s="11" t="s">
        <v>113</v>
      </c>
      <c r="H1" s="11" t="s">
        <v>114</v>
      </c>
      <c r="I1" s="11" t="s">
        <v>115</v>
      </c>
      <c r="J1" s="11" t="s">
        <v>310</v>
      </c>
      <c r="K1" s="11" t="s">
        <v>117</v>
      </c>
    </row>
    <row r="2" spans="1:11">
      <c r="A2" s="12" t="s">
        <v>33</v>
      </c>
      <c r="B2" s="13" t="s">
        <v>59</v>
      </c>
      <c r="C2" s="13" t="s">
        <v>311</v>
      </c>
      <c r="D2" s="13" t="s">
        <v>312</v>
      </c>
      <c r="E2" s="13" t="s">
        <v>313</v>
      </c>
      <c r="F2" s="13" t="s">
        <v>314</v>
      </c>
      <c r="G2" s="13" t="s">
        <v>119</v>
      </c>
      <c r="H2" s="13"/>
      <c r="I2" s="13"/>
      <c r="J2" s="13" t="s">
        <v>119</v>
      </c>
      <c r="K2" s="13"/>
    </row>
    <row r="3" spans="1:11">
      <c r="A3" s="23" t="s">
        <v>44</v>
      </c>
      <c r="B3" s="13" t="s">
        <v>44</v>
      </c>
      <c r="C3" s="13" t="s">
        <v>311</v>
      </c>
      <c r="D3" s="13" t="s">
        <v>164</v>
      </c>
      <c r="E3" s="13" t="s">
        <v>289</v>
      </c>
      <c r="F3" s="13" t="s">
        <v>315</v>
      </c>
      <c r="G3" s="13" t="s">
        <v>119</v>
      </c>
      <c r="H3" s="13"/>
      <c r="I3" s="13"/>
      <c r="J3" s="13" t="s">
        <v>119</v>
      </c>
      <c r="K3" s="13"/>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Juliana Elisabete Correia</cp:lastModifiedBy>
  <cp:revision/>
  <dcterms:created xsi:type="dcterms:W3CDTF">2025-07-15T11:46:38Z</dcterms:created>
  <dcterms:modified xsi:type="dcterms:W3CDTF">2025-07-20T20:10:45Z</dcterms:modified>
  <cp:category/>
  <cp:contentStatus/>
</cp:coreProperties>
</file>