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eam-my.sharepoint.com/personal/e1315727139_live_uleam_edu_ec/Documents/6to Semestre/MODELAMIENTO Y SIMULACIÓN/"/>
    </mc:Choice>
  </mc:AlternateContent>
  <xr:revisionPtr revIDLastSave="88" documentId="8_{E054F73F-831E-4CA9-BAF2-4AD8CEB7B65F}" xr6:coauthVersionLast="47" xr6:coauthVersionMax="47" xr10:uidLastSave="{5389A00F-5082-413B-B3B8-79635A8F3B8C}"/>
  <bookViews>
    <workbookView xWindow="-120" yWindow="-120" windowWidth="20730" windowHeight="11160" activeTab="1" xr2:uid="{367ADDAD-0066-41DE-8F59-4014AD13C030}"/>
  </bookViews>
  <sheets>
    <sheet name="Hoja1" sheetId="1" r:id="rId1"/>
    <sheet name="MONTECARL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2" l="1"/>
  <c r="L37" i="2"/>
  <c r="L42" i="2"/>
  <c r="L46" i="2"/>
  <c r="K37" i="2"/>
  <c r="K42" i="2"/>
  <c r="K43" i="2"/>
  <c r="L43" i="2" s="1"/>
  <c r="K44" i="2"/>
  <c r="L44" i="2" s="1"/>
  <c r="K45" i="2"/>
  <c r="L45" i="2" s="1"/>
  <c r="K46" i="2"/>
  <c r="H37" i="2"/>
  <c r="H39" i="2"/>
  <c r="H40" i="2"/>
  <c r="H42" i="2"/>
  <c r="H43" i="2"/>
  <c r="H45" i="2"/>
  <c r="H46" i="2"/>
  <c r="H48" i="2"/>
  <c r="H50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F37" i="2"/>
  <c r="F38" i="2"/>
  <c r="H38" i="2" s="1"/>
  <c r="F39" i="2"/>
  <c r="F40" i="2"/>
  <c r="K40" i="2" s="1"/>
  <c r="L40" i="2" s="1"/>
  <c r="F41" i="2"/>
  <c r="H41" i="2" s="1"/>
  <c r="F42" i="2"/>
  <c r="F43" i="2"/>
  <c r="F44" i="2"/>
  <c r="H44" i="2" s="1"/>
  <c r="F45" i="2"/>
  <c r="F46" i="2"/>
  <c r="F47" i="2"/>
  <c r="K47" i="2" s="1"/>
  <c r="L47" i="2" s="1"/>
  <c r="F48" i="2"/>
  <c r="K48" i="2" s="1"/>
  <c r="L48" i="2" s="1"/>
  <c r="H49" i="2"/>
  <c r="K50" i="2"/>
  <c r="L50" i="2" s="1"/>
  <c r="H51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3" i="2"/>
  <c r="F23" i="2" s="1"/>
  <c r="C24" i="2"/>
  <c r="F24" i="2" s="1"/>
  <c r="C25" i="2"/>
  <c r="C26" i="2"/>
  <c r="F26" i="2" s="1"/>
  <c r="C27" i="2"/>
  <c r="F27" i="2" s="1"/>
  <c r="K27" i="2" s="1"/>
  <c r="L27" i="2" s="1"/>
  <c r="C28" i="2"/>
  <c r="G28" i="2" s="1"/>
  <c r="C29" i="2"/>
  <c r="C30" i="2"/>
  <c r="F30" i="2" s="1"/>
  <c r="C31" i="2"/>
  <c r="F31" i="2" s="1"/>
  <c r="H31" i="2" s="1"/>
  <c r="C32" i="2"/>
  <c r="G32" i="2" s="1"/>
  <c r="C33" i="2"/>
  <c r="C34" i="2"/>
  <c r="F34" i="2" s="1"/>
  <c r="C35" i="2"/>
  <c r="G35" i="2" s="1"/>
  <c r="C36" i="2"/>
  <c r="F36" i="2" s="1"/>
  <c r="K36" i="2" s="1"/>
  <c r="L36" i="2" s="1"/>
  <c r="F25" i="2"/>
  <c r="H25" i="2" s="1"/>
  <c r="F29" i="2"/>
  <c r="H29" i="2" s="1"/>
  <c r="F33" i="2"/>
  <c r="K33" i="2" s="1"/>
  <c r="L33" i="2" s="1"/>
  <c r="H22" i="2"/>
  <c r="F22" i="2"/>
  <c r="C22" i="2"/>
  <c r="G34" i="2"/>
  <c r="G33" i="2"/>
  <c r="G31" i="2"/>
  <c r="G30" i="2"/>
  <c r="G29" i="2"/>
  <c r="G26" i="2"/>
  <c r="G25" i="2"/>
  <c r="G4" i="2"/>
  <c r="G5" i="2" s="1"/>
  <c r="G6" i="2" s="1"/>
  <c r="G7" i="2" s="1"/>
  <c r="G8" i="2" s="1"/>
  <c r="G9" i="2" s="1"/>
  <c r="G10" i="2" s="1"/>
  <c r="G11" i="2" s="1"/>
  <c r="M3" i="2"/>
  <c r="M4" i="2" s="1"/>
  <c r="M5" i="2" s="1"/>
  <c r="G3" i="2"/>
  <c r="K23" i="1"/>
  <c r="L23" i="1" s="1"/>
  <c r="H26" i="1"/>
  <c r="K31" i="1"/>
  <c r="L31" i="1" s="1"/>
  <c r="H35" i="1"/>
  <c r="K28" i="1"/>
  <c r="L28" i="1" s="1"/>
  <c r="K30" i="1"/>
  <c r="L30" i="1" s="1"/>
  <c r="H31" i="1"/>
  <c r="H32" i="1"/>
  <c r="H36" i="1"/>
  <c r="H29" i="1"/>
  <c r="K32" i="1"/>
  <c r="L32" i="1" s="1"/>
  <c r="K33" i="1"/>
  <c r="L33" i="1" s="1"/>
  <c r="K27" i="1"/>
  <c r="L27" i="1" s="1"/>
  <c r="G34" i="1"/>
  <c r="G23" i="1"/>
  <c r="G24" i="1"/>
  <c r="G25" i="1"/>
  <c r="G26" i="1"/>
  <c r="G27" i="1"/>
  <c r="G28" i="1"/>
  <c r="G29" i="1"/>
  <c r="G30" i="1"/>
  <c r="G31" i="1"/>
  <c r="G32" i="1"/>
  <c r="G33" i="1"/>
  <c r="G35" i="1"/>
  <c r="G36" i="1"/>
  <c r="G22" i="1"/>
  <c r="K24" i="1"/>
  <c r="L24" i="1" s="1"/>
  <c r="K25" i="1"/>
  <c r="L25" i="1" s="1"/>
  <c r="K26" i="1"/>
  <c r="L26" i="1" s="1"/>
  <c r="K34" i="1"/>
  <c r="L34" i="1" s="1"/>
  <c r="H33" i="1"/>
  <c r="H34" i="1"/>
  <c r="H23" i="1"/>
  <c r="H24" i="1"/>
  <c r="H25" i="1"/>
  <c r="F22" i="1"/>
  <c r="K22" i="1" s="1"/>
  <c r="L22" i="1" s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2" i="1"/>
  <c r="M3" i="1"/>
  <c r="M4" i="1" s="1"/>
  <c r="M5" i="1" s="1"/>
  <c r="G3" i="1"/>
  <c r="G4" i="1" s="1"/>
  <c r="G5" i="1" s="1"/>
  <c r="G6" i="1" s="1"/>
  <c r="G7" i="1" s="1"/>
  <c r="G8" i="1" s="1"/>
  <c r="G9" i="1" s="1"/>
  <c r="G10" i="1" s="1"/>
  <c r="G11" i="1" s="1"/>
  <c r="L39" i="2" l="1"/>
  <c r="K51" i="2"/>
  <c r="L51" i="2" s="1"/>
  <c r="K49" i="2"/>
  <c r="L49" i="2" s="1"/>
  <c r="H47" i="2"/>
  <c r="K41" i="2"/>
  <c r="L41" i="2" s="1"/>
  <c r="K38" i="2"/>
  <c r="L38" i="2" s="1"/>
  <c r="K23" i="2"/>
  <c r="L23" i="2" s="1"/>
  <c r="H23" i="2"/>
  <c r="K34" i="2"/>
  <c r="L34" i="2" s="1"/>
  <c r="H34" i="2"/>
  <c r="H30" i="2"/>
  <c r="K30" i="2"/>
  <c r="L30" i="2" s="1"/>
  <c r="H26" i="2"/>
  <c r="K26" i="2"/>
  <c r="L26" i="2" s="1"/>
  <c r="G24" i="2"/>
  <c r="K29" i="2"/>
  <c r="L29" i="2" s="1"/>
  <c r="G36" i="2"/>
  <c r="F32" i="2"/>
  <c r="K32" i="2" s="1"/>
  <c r="L32" i="2" s="1"/>
  <c r="F28" i="2"/>
  <c r="K28" i="2" s="1"/>
  <c r="L28" i="2" s="1"/>
  <c r="G27" i="2"/>
  <c r="F35" i="2"/>
  <c r="G23" i="2"/>
  <c r="K25" i="2"/>
  <c r="L25" i="2" s="1"/>
  <c r="H33" i="2"/>
  <c r="K31" i="2"/>
  <c r="L31" i="2" s="1"/>
  <c r="K24" i="2"/>
  <c r="L24" i="2" s="1"/>
  <c r="H24" i="2"/>
  <c r="H28" i="2"/>
  <c r="H27" i="2"/>
  <c r="H32" i="2"/>
  <c r="H36" i="2"/>
  <c r="G22" i="2"/>
  <c r="K22" i="2"/>
  <c r="L22" i="2" s="1"/>
  <c r="H22" i="1"/>
  <c r="H28" i="1"/>
  <c r="K35" i="1"/>
  <c r="L35" i="1" s="1"/>
  <c r="H30" i="1"/>
  <c r="K29" i="1"/>
  <c r="L29" i="1" s="1"/>
  <c r="K36" i="1"/>
  <c r="L36" i="1" s="1"/>
  <c r="H27" i="1"/>
  <c r="H35" i="2" l="1"/>
  <c r="K35" i="2"/>
  <c r="L35" i="2" s="1"/>
</calcChain>
</file>

<file path=xl/sharedStrings.xml><?xml version="1.0" encoding="utf-8"?>
<sst xmlns="http://schemas.openxmlformats.org/spreadsheetml/2006/main" count="66" uniqueCount="28">
  <si>
    <t xml:space="preserve"> # Evento</t>
  </si>
  <si>
    <t>Aleatorios 1</t>
  </si>
  <si>
    <t>Aleatorios 2</t>
  </si>
  <si>
    <t>Demanda Diaria</t>
  </si>
  <si>
    <t>Probabilidad</t>
  </si>
  <si>
    <t>Tiempo de entrega días</t>
  </si>
  <si>
    <t>SEMANA</t>
  </si>
  <si>
    <t>ri</t>
  </si>
  <si>
    <t>DEMANDA</t>
  </si>
  <si>
    <t>INVENTARIO</t>
  </si>
  <si>
    <t>Costo faltante</t>
  </si>
  <si>
    <t>COSTOS MANTENER</t>
  </si>
  <si>
    <t>Costo de ORDENAR</t>
  </si>
  <si>
    <t>TIEMPO DE ENTREGA</t>
  </si>
  <si>
    <t>DIA DE ENTREGA</t>
  </si>
  <si>
    <t xml:space="preserve">INICIAL </t>
  </si>
  <si>
    <t>Ingresos</t>
  </si>
  <si>
    <t>FINAL</t>
  </si>
  <si>
    <t xml:space="preserve">POLITICA   </t>
  </si>
  <si>
    <t>Q   ====&gt;</t>
  </si>
  <si>
    <t>R  ====&gt;</t>
  </si>
  <si>
    <t>INV. INICIAL=&gt;</t>
  </si>
  <si>
    <t>Ch  ===&gt;</t>
  </si>
  <si>
    <t xml:space="preserve">    Co ===&gt;</t>
  </si>
  <si>
    <t>Cf====&gt;</t>
  </si>
  <si>
    <t>Menor</t>
  </si>
  <si>
    <t>Mayor</t>
  </si>
  <si>
    <t>FDP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</si>
</sst>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20212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7" fillId="0" borderId="0" xfId="0" applyFont="1"/>
    <xf numFmtId="0" fontId="4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B51FB-FBE3-4766-BCEB-46CAA414AD3A}">
  <dimension ref="A1:U41"/>
  <sheetViews>
    <sheetView topLeftCell="E1" workbookViewId="0">
      <selection activeCell="R6" sqref="R6"/>
    </sheetView>
  </sheetViews>
  <sheetFormatPr baseColWidth="10" defaultRowHeight="15" x14ac:dyDescent="0.25"/>
  <cols>
    <col min="3" max="3" width="20.28515625" bestFit="1" customWidth="1"/>
    <col min="5" max="5" width="17.42578125" customWidth="1"/>
    <col min="6" max="6" width="16.140625" customWidth="1"/>
    <col min="7" max="8" width="15.140625" customWidth="1"/>
    <col min="11" max="11" width="14.140625" customWidth="1"/>
    <col min="12" max="12" width="13.140625" customWidth="1"/>
  </cols>
  <sheetData>
    <row r="1" spans="1:21" ht="24.75" customHeight="1" x14ac:dyDescent="0.25">
      <c r="A1" s="3" t="s">
        <v>0</v>
      </c>
      <c r="B1" s="3" t="s">
        <v>1</v>
      </c>
      <c r="C1" s="3" t="s">
        <v>2</v>
      </c>
      <c r="E1" s="6" t="s">
        <v>3</v>
      </c>
      <c r="F1" s="6" t="s">
        <v>4</v>
      </c>
      <c r="G1" s="20" t="s">
        <v>27</v>
      </c>
      <c r="H1" s="20" t="s">
        <v>25</v>
      </c>
      <c r="I1" s="20" t="s">
        <v>26</v>
      </c>
      <c r="J1" s="22"/>
      <c r="K1" s="6" t="s">
        <v>5</v>
      </c>
      <c r="L1" s="6" t="s">
        <v>4</v>
      </c>
      <c r="M1" s="20" t="s">
        <v>27</v>
      </c>
      <c r="N1" s="20" t="s">
        <v>25</v>
      </c>
      <c r="O1" s="20" t="s">
        <v>26</v>
      </c>
    </row>
    <row r="2" spans="1:21" x14ac:dyDescent="0.25">
      <c r="A2" s="4">
        <v>1</v>
      </c>
      <c r="B2" s="4">
        <v>0.56999999999999995</v>
      </c>
      <c r="C2" s="4">
        <v>0.06</v>
      </c>
      <c r="E2" s="5">
        <v>25</v>
      </c>
      <c r="F2" s="5">
        <v>0.02</v>
      </c>
      <c r="G2" s="21">
        <v>0.02</v>
      </c>
      <c r="H2" s="21">
        <v>0</v>
      </c>
      <c r="I2" s="21">
        <v>0.02</v>
      </c>
      <c r="J2" s="2"/>
      <c r="K2" s="5">
        <v>1</v>
      </c>
      <c r="L2" s="5">
        <v>0.2</v>
      </c>
      <c r="M2" s="21">
        <v>0.2</v>
      </c>
      <c r="N2" s="21">
        <v>0</v>
      </c>
      <c r="O2" s="4">
        <v>0.02</v>
      </c>
    </row>
    <row r="3" spans="1:21" x14ac:dyDescent="0.25">
      <c r="A3" s="4">
        <v>2</v>
      </c>
      <c r="B3" s="4">
        <v>0.44</v>
      </c>
      <c r="C3" s="4">
        <v>0.67</v>
      </c>
      <c r="E3" s="5">
        <v>26</v>
      </c>
      <c r="F3" s="5">
        <v>0.04</v>
      </c>
      <c r="G3" s="4">
        <f>G2+F3</f>
        <v>0.06</v>
      </c>
      <c r="H3" s="21">
        <v>2.1000000000000001E-2</v>
      </c>
      <c r="I3" s="4">
        <v>0.06</v>
      </c>
      <c r="J3" s="2"/>
      <c r="K3" s="5">
        <v>2</v>
      </c>
      <c r="L3" s="5">
        <v>0.3</v>
      </c>
      <c r="M3" s="4">
        <f>M2+L3</f>
        <v>0.5</v>
      </c>
      <c r="N3" s="4">
        <v>2.1000000000000001E-2</v>
      </c>
      <c r="O3" s="4">
        <v>0.5</v>
      </c>
    </row>
    <row r="4" spans="1:21" x14ac:dyDescent="0.25">
      <c r="A4" s="4">
        <v>3</v>
      </c>
      <c r="B4" s="4">
        <v>7.0000000000000007E-2</v>
      </c>
      <c r="C4" s="4">
        <v>0.31</v>
      </c>
      <c r="E4" s="5">
        <v>26</v>
      </c>
      <c r="F4" s="5">
        <v>0.06</v>
      </c>
      <c r="G4" s="4">
        <f t="shared" ref="G4:G11" si="0">G3+F4</f>
        <v>0.12</v>
      </c>
      <c r="H4" s="4">
        <v>6.0999999999999999E-2</v>
      </c>
      <c r="I4" s="4">
        <v>0.12</v>
      </c>
      <c r="J4" s="2"/>
      <c r="K4" s="5">
        <v>3</v>
      </c>
      <c r="L4" s="5">
        <v>0.25</v>
      </c>
      <c r="M4" s="4">
        <f t="shared" ref="M4:M5" si="1">M3+L4</f>
        <v>0.75</v>
      </c>
      <c r="N4" s="4">
        <v>0.51</v>
      </c>
      <c r="O4" s="4">
        <v>0.75</v>
      </c>
    </row>
    <row r="5" spans="1:21" x14ac:dyDescent="0.25">
      <c r="A5" s="4">
        <v>4</v>
      </c>
      <c r="B5" s="4">
        <v>0.49</v>
      </c>
      <c r="C5" s="4">
        <v>0.06</v>
      </c>
      <c r="E5" s="5">
        <v>28</v>
      </c>
      <c r="F5" s="5">
        <v>0.12</v>
      </c>
      <c r="G5" s="4">
        <f t="shared" si="0"/>
        <v>0.24</v>
      </c>
      <c r="H5" s="4">
        <v>0.121</v>
      </c>
      <c r="I5" s="4">
        <v>0.24</v>
      </c>
      <c r="J5" s="2"/>
      <c r="K5" s="5">
        <v>4</v>
      </c>
      <c r="L5" s="5">
        <v>0.25</v>
      </c>
      <c r="M5" s="4">
        <f t="shared" si="1"/>
        <v>1</v>
      </c>
      <c r="N5" s="4">
        <v>0.751</v>
      </c>
      <c r="O5" s="4">
        <v>1</v>
      </c>
    </row>
    <row r="6" spans="1:21" x14ac:dyDescent="0.25">
      <c r="A6" s="4">
        <v>5</v>
      </c>
      <c r="B6" s="4">
        <v>0.26</v>
      </c>
      <c r="C6" s="4">
        <v>0.64</v>
      </c>
      <c r="E6" s="5">
        <v>29</v>
      </c>
      <c r="F6" s="5">
        <v>0.2</v>
      </c>
      <c r="G6" s="4">
        <f t="shared" si="0"/>
        <v>0.44</v>
      </c>
      <c r="H6" s="4">
        <v>0.24099999999999999</v>
      </c>
      <c r="I6" s="4">
        <v>0.44</v>
      </c>
      <c r="J6" s="2"/>
      <c r="K6" s="24"/>
      <c r="L6" s="24"/>
      <c r="M6" s="2"/>
      <c r="N6" s="2"/>
      <c r="O6" s="2"/>
    </row>
    <row r="7" spans="1:21" x14ac:dyDescent="0.25">
      <c r="A7" s="4">
        <v>6</v>
      </c>
      <c r="B7" s="4">
        <v>0.61</v>
      </c>
      <c r="C7" s="4">
        <v>0.64</v>
      </c>
      <c r="E7" s="5">
        <v>30</v>
      </c>
      <c r="F7" s="5">
        <v>0.24</v>
      </c>
      <c r="G7" s="4">
        <f t="shared" si="0"/>
        <v>0.67999999999999994</v>
      </c>
      <c r="H7" s="4">
        <v>0.441</v>
      </c>
      <c r="I7" s="4">
        <v>0.67999999999999994</v>
      </c>
      <c r="J7" s="2"/>
      <c r="K7" s="24"/>
      <c r="L7" s="24"/>
      <c r="M7" s="2"/>
      <c r="N7" s="2"/>
      <c r="O7" s="2"/>
    </row>
    <row r="8" spans="1:21" x14ac:dyDescent="0.25">
      <c r="A8" s="4">
        <v>7</v>
      </c>
      <c r="B8" s="4">
        <v>0.44</v>
      </c>
      <c r="C8" s="4">
        <v>0.32</v>
      </c>
      <c r="E8" s="5">
        <v>31</v>
      </c>
      <c r="F8" s="5">
        <v>0.15</v>
      </c>
      <c r="G8" s="4">
        <f t="shared" si="0"/>
        <v>0.83</v>
      </c>
      <c r="H8" s="4">
        <v>0.68100000000000005</v>
      </c>
      <c r="I8" s="4">
        <v>0.83</v>
      </c>
      <c r="J8" s="2"/>
      <c r="K8" s="24"/>
      <c r="L8" s="24"/>
      <c r="M8" s="2"/>
      <c r="N8" s="2"/>
      <c r="O8" s="2"/>
    </row>
    <row r="9" spans="1:21" x14ac:dyDescent="0.25">
      <c r="A9" s="4">
        <v>8</v>
      </c>
      <c r="B9" s="4">
        <v>0.69</v>
      </c>
      <c r="C9" s="4">
        <v>0.32</v>
      </c>
      <c r="E9" s="5">
        <v>32</v>
      </c>
      <c r="F9" s="5">
        <v>0.1</v>
      </c>
      <c r="G9" s="4">
        <f t="shared" si="0"/>
        <v>0.92999999999999994</v>
      </c>
      <c r="H9" s="4">
        <v>0.83099999999999996</v>
      </c>
      <c r="I9" s="4">
        <v>0.92999999999999994</v>
      </c>
      <c r="J9" s="2"/>
      <c r="K9" s="24"/>
      <c r="L9" s="24"/>
      <c r="M9" s="2"/>
      <c r="N9" s="2"/>
      <c r="O9" s="2"/>
    </row>
    <row r="10" spans="1:21" x14ac:dyDescent="0.25">
      <c r="A10" s="4">
        <v>9</v>
      </c>
      <c r="B10" s="4">
        <v>0.96</v>
      </c>
      <c r="C10" s="4">
        <v>0.95</v>
      </c>
      <c r="E10" s="5">
        <v>33</v>
      </c>
      <c r="F10" s="5">
        <v>0.05</v>
      </c>
      <c r="G10" s="4">
        <f t="shared" si="0"/>
        <v>0.98</v>
      </c>
      <c r="H10" s="4">
        <v>0.93100000000000005</v>
      </c>
      <c r="I10" s="4">
        <v>0.98</v>
      </c>
      <c r="J10" s="1"/>
      <c r="K10" s="24"/>
      <c r="L10" s="24"/>
      <c r="M10" s="1"/>
      <c r="N10" s="1"/>
      <c r="O10" s="1"/>
      <c r="P10" s="1"/>
      <c r="Q10" s="1"/>
      <c r="R10" s="1"/>
      <c r="S10" s="1"/>
      <c r="T10" s="1"/>
      <c r="U10" s="2"/>
    </row>
    <row r="11" spans="1:21" x14ac:dyDescent="0.25">
      <c r="A11" s="4">
        <v>10</v>
      </c>
      <c r="B11" s="4">
        <v>0.38</v>
      </c>
      <c r="C11" s="4">
        <v>0.37</v>
      </c>
      <c r="E11" s="5">
        <v>34</v>
      </c>
      <c r="F11" s="5">
        <v>0.02</v>
      </c>
      <c r="G11" s="4">
        <f t="shared" si="0"/>
        <v>1</v>
      </c>
      <c r="H11" s="4">
        <v>0.98099999999999998</v>
      </c>
      <c r="I11" s="4">
        <v>1</v>
      </c>
      <c r="J11" s="1"/>
      <c r="K11" s="24"/>
      <c r="L11" s="24"/>
      <c r="M11" s="1"/>
      <c r="N11" s="1"/>
      <c r="O11" s="1"/>
      <c r="P11" s="1"/>
      <c r="Q11" s="1"/>
      <c r="R11" s="1"/>
      <c r="S11" s="1"/>
      <c r="T11" s="1"/>
      <c r="U11" s="2"/>
    </row>
    <row r="12" spans="1:21" x14ac:dyDescent="0.25">
      <c r="A12" s="4">
        <v>11</v>
      </c>
      <c r="B12" s="4">
        <v>0.61</v>
      </c>
      <c r="C12" s="4">
        <v>0.19</v>
      </c>
      <c r="F12" s="2"/>
      <c r="G12" s="2"/>
      <c r="H12" s="23"/>
    </row>
    <row r="13" spans="1:21" x14ac:dyDescent="0.25">
      <c r="A13" s="4">
        <v>12</v>
      </c>
      <c r="B13" s="4">
        <v>0.18</v>
      </c>
      <c r="C13" s="4">
        <v>0.91</v>
      </c>
    </row>
    <row r="14" spans="1:21" x14ac:dyDescent="0.25">
      <c r="A14" s="4">
        <v>13</v>
      </c>
      <c r="B14" s="4">
        <v>0.36</v>
      </c>
      <c r="C14" s="4">
        <v>0.08</v>
      </c>
    </row>
    <row r="15" spans="1:21" x14ac:dyDescent="0.25">
      <c r="A15" s="4">
        <v>14</v>
      </c>
      <c r="B15" s="4">
        <v>0.05</v>
      </c>
      <c r="C15" s="4">
        <v>0.17</v>
      </c>
    </row>
    <row r="16" spans="1:21" x14ac:dyDescent="0.25">
      <c r="A16" s="4">
        <v>15</v>
      </c>
      <c r="B16" s="4">
        <v>0.57999999999999996</v>
      </c>
      <c r="C16" s="4">
        <v>0.89</v>
      </c>
    </row>
    <row r="18" spans="1:13" ht="15.75" x14ac:dyDescent="0.25">
      <c r="A18" s="17" t="s">
        <v>18</v>
      </c>
      <c r="B18" s="18" t="s">
        <v>19</v>
      </c>
      <c r="C18" s="18">
        <v>100</v>
      </c>
      <c r="D18" s="18" t="s">
        <v>20</v>
      </c>
      <c r="E18" s="18">
        <v>10</v>
      </c>
      <c r="F18" s="18" t="s">
        <v>21</v>
      </c>
      <c r="G18" s="18">
        <v>50</v>
      </c>
      <c r="H18" s="18" t="s">
        <v>22</v>
      </c>
      <c r="I18" s="18">
        <v>52</v>
      </c>
      <c r="J18" s="18" t="s">
        <v>23</v>
      </c>
      <c r="K18" s="18">
        <v>50</v>
      </c>
      <c r="L18" s="19" t="s">
        <v>24</v>
      </c>
      <c r="M18" s="18">
        <v>20</v>
      </c>
    </row>
    <row r="19" spans="1:13" x14ac:dyDescent="0.25">
      <c r="A19" s="16"/>
    </row>
    <row r="20" spans="1:13" x14ac:dyDescent="0.25">
      <c r="A20" s="28" t="s">
        <v>6</v>
      </c>
      <c r="B20" s="28" t="s">
        <v>7</v>
      </c>
      <c r="C20" s="28" t="s">
        <v>8</v>
      </c>
      <c r="D20" s="28" t="s">
        <v>9</v>
      </c>
      <c r="E20" s="28"/>
      <c r="F20" s="28"/>
      <c r="G20" s="28" t="s">
        <v>10</v>
      </c>
      <c r="H20" s="27" t="s">
        <v>11</v>
      </c>
      <c r="I20" s="27" t="s">
        <v>12</v>
      </c>
      <c r="J20" s="28" t="s">
        <v>7</v>
      </c>
      <c r="K20" s="27" t="s">
        <v>13</v>
      </c>
      <c r="L20" s="27" t="s">
        <v>14</v>
      </c>
    </row>
    <row r="21" spans="1:13" x14ac:dyDescent="0.25">
      <c r="A21" s="28"/>
      <c r="B21" s="28"/>
      <c r="C21" s="28"/>
      <c r="D21" s="7" t="s">
        <v>15</v>
      </c>
      <c r="E21" s="7" t="s">
        <v>16</v>
      </c>
      <c r="F21" s="7" t="s">
        <v>17</v>
      </c>
      <c r="G21" s="28"/>
      <c r="H21" s="27"/>
      <c r="I21" s="27"/>
      <c r="J21" s="28"/>
      <c r="K21" s="27"/>
      <c r="L21" s="27"/>
    </row>
    <row r="22" spans="1:13" x14ac:dyDescent="0.25">
      <c r="A22" s="8">
        <v>1</v>
      </c>
      <c r="B22" s="4">
        <v>0.56999999999999995</v>
      </c>
      <c r="C22" s="5">
        <f>LOOKUP(B22,$H$2:$I$11,$E$2:$E$11)</f>
        <v>30</v>
      </c>
      <c r="D22" s="8">
        <v>50</v>
      </c>
      <c r="E22" s="8"/>
      <c r="F22" s="8">
        <f>D22-C22</f>
        <v>20</v>
      </c>
      <c r="G22" s="8">
        <f>IF(C22&gt;D22,$M$18,0)</f>
        <v>0</v>
      </c>
      <c r="H22" s="8">
        <f>$I$18*F22</f>
        <v>1040</v>
      </c>
      <c r="I22" s="8"/>
      <c r="J22" s="4">
        <v>0.06</v>
      </c>
      <c r="K22" s="8">
        <f>IF(F22&lt;=$E$18,LOOKUP(J22,$N$2:$O$5,$K$2:$K$5),0)</f>
        <v>0</v>
      </c>
      <c r="L22" s="8">
        <f>IF(K22&gt;0,K22+A22+1,0)</f>
        <v>0</v>
      </c>
    </row>
    <row r="23" spans="1:13" x14ac:dyDescent="0.25">
      <c r="A23" s="8">
        <v>2</v>
      </c>
      <c r="B23" s="4">
        <v>0.44</v>
      </c>
      <c r="C23" s="5">
        <f t="shared" ref="C23:C36" si="2">LOOKUP(B23,$H$2:$I$11,$E$2:$E$11)</f>
        <v>29</v>
      </c>
      <c r="D23" s="8">
        <v>20</v>
      </c>
      <c r="E23" s="8"/>
      <c r="F23" s="8">
        <v>0</v>
      </c>
      <c r="G23" s="8">
        <f t="shared" ref="G23:G36" si="3">IF(C23&gt;D23,$M$18,0)</f>
        <v>20</v>
      </c>
      <c r="H23" s="8">
        <f t="shared" ref="H23:H36" si="4">$I$18*F23</f>
        <v>0</v>
      </c>
      <c r="I23" s="8"/>
      <c r="J23" s="4">
        <v>0.67</v>
      </c>
      <c r="K23" s="8">
        <f t="shared" ref="K23:K36" si="5">IF(F23&lt;=$E$18,LOOKUP(J23,$N$2:$O$5,$K$2:$K$5),0)</f>
        <v>3</v>
      </c>
      <c r="L23" s="8">
        <f t="shared" ref="L23:L36" si="6">IF(K23&gt;0,K23+A23+1,0)</f>
        <v>6</v>
      </c>
    </row>
    <row r="24" spans="1:13" x14ac:dyDescent="0.25">
      <c r="A24" s="8">
        <v>3</v>
      </c>
      <c r="B24" s="4">
        <v>7.0000000000000007E-2</v>
      </c>
      <c r="C24" s="5">
        <f t="shared" si="2"/>
        <v>26</v>
      </c>
      <c r="D24" s="8">
        <v>0</v>
      </c>
      <c r="E24" s="8"/>
      <c r="F24" s="8">
        <v>0</v>
      </c>
      <c r="G24" s="8">
        <f t="shared" si="3"/>
        <v>20</v>
      </c>
      <c r="H24" s="8">
        <f t="shared" si="4"/>
        <v>0</v>
      </c>
      <c r="I24" s="8"/>
      <c r="J24" s="4">
        <v>0.31</v>
      </c>
      <c r="K24" s="8">
        <f t="shared" si="5"/>
        <v>2</v>
      </c>
      <c r="L24" s="8">
        <f t="shared" si="6"/>
        <v>6</v>
      </c>
    </row>
    <row r="25" spans="1:13" x14ac:dyDescent="0.25">
      <c r="A25" s="8">
        <v>4</v>
      </c>
      <c r="B25" s="4">
        <v>0.49</v>
      </c>
      <c r="C25" s="5">
        <f t="shared" si="2"/>
        <v>30</v>
      </c>
      <c r="D25" s="8">
        <v>0</v>
      </c>
      <c r="E25" s="8"/>
      <c r="F25" s="8">
        <v>0</v>
      </c>
      <c r="G25" s="8">
        <f t="shared" si="3"/>
        <v>20</v>
      </c>
      <c r="H25" s="8">
        <f t="shared" si="4"/>
        <v>0</v>
      </c>
      <c r="I25" s="8"/>
      <c r="J25" s="4">
        <v>0.06</v>
      </c>
      <c r="K25" s="8">
        <f t="shared" si="5"/>
        <v>2</v>
      </c>
      <c r="L25" s="8">
        <f t="shared" si="6"/>
        <v>7</v>
      </c>
    </row>
    <row r="26" spans="1:13" x14ac:dyDescent="0.25">
      <c r="A26" s="8">
        <v>5</v>
      </c>
      <c r="B26" s="4">
        <v>0.26</v>
      </c>
      <c r="C26" s="5">
        <f t="shared" si="2"/>
        <v>29</v>
      </c>
      <c r="D26" s="8">
        <v>0</v>
      </c>
      <c r="E26" s="8"/>
      <c r="F26" s="8">
        <v>0</v>
      </c>
      <c r="G26" s="8">
        <f t="shared" si="3"/>
        <v>20</v>
      </c>
      <c r="H26" s="8">
        <f t="shared" si="4"/>
        <v>0</v>
      </c>
      <c r="I26" s="8"/>
      <c r="J26" s="4">
        <v>0.64</v>
      </c>
      <c r="K26" s="8">
        <f t="shared" si="5"/>
        <v>3</v>
      </c>
      <c r="L26" s="8">
        <f t="shared" si="6"/>
        <v>9</v>
      </c>
    </row>
    <row r="27" spans="1:13" x14ac:dyDescent="0.25">
      <c r="A27" s="26">
        <v>6</v>
      </c>
      <c r="B27" s="4">
        <v>0.61</v>
      </c>
      <c r="C27" s="5">
        <f t="shared" si="2"/>
        <v>30</v>
      </c>
      <c r="D27" s="8">
        <v>0</v>
      </c>
      <c r="E27" s="8">
        <v>50</v>
      </c>
      <c r="F27" s="8">
        <v>20</v>
      </c>
      <c r="G27" s="8">
        <f t="shared" si="3"/>
        <v>20</v>
      </c>
      <c r="H27" s="8">
        <f t="shared" si="4"/>
        <v>1040</v>
      </c>
      <c r="I27" s="8"/>
      <c r="J27" s="4">
        <v>0.64</v>
      </c>
      <c r="K27" s="8">
        <f t="shared" si="5"/>
        <v>0</v>
      </c>
      <c r="L27" s="8">
        <f t="shared" si="6"/>
        <v>0</v>
      </c>
    </row>
    <row r="28" spans="1:13" x14ac:dyDescent="0.25">
      <c r="A28" s="10">
        <v>7</v>
      </c>
      <c r="B28" s="4">
        <v>0.44</v>
      </c>
      <c r="C28" s="5">
        <f t="shared" si="2"/>
        <v>29</v>
      </c>
      <c r="D28" s="8">
        <v>20</v>
      </c>
      <c r="E28" s="8"/>
      <c r="F28" s="8">
        <v>0</v>
      </c>
      <c r="G28" s="8">
        <f t="shared" si="3"/>
        <v>20</v>
      </c>
      <c r="H28" s="8">
        <f t="shared" si="4"/>
        <v>0</v>
      </c>
      <c r="I28" s="8">
        <v>50</v>
      </c>
      <c r="J28" s="4">
        <v>0.32</v>
      </c>
      <c r="K28" s="8">
        <f t="shared" si="5"/>
        <v>2</v>
      </c>
      <c r="L28" s="8">
        <f t="shared" si="6"/>
        <v>10</v>
      </c>
    </row>
    <row r="29" spans="1:13" x14ac:dyDescent="0.25">
      <c r="A29" s="9">
        <v>8</v>
      </c>
      <c r="B29" s="4">
        <v>0.69</v>
      </c>
      <c r="C29" s="5">
        <f t="shared" si="2"/>
        <v>31</v>
      </c>
      <c r="D29" s="8">
        <v>0</v>
      </c>
      <c r="E29" s="8"/>
      <c r="F29" s="8">
        <v>0</v>
      </c>
      <c r="G29" s="8">
        <f t="shared" si="3"/>
        <v>20</v>
      </c>
      <c r="H29" s="8">
        <f t="shared" si="4"/>
        <v>0</v>
      </c>
      <c r="I29" s="8"/>
      <c r="J29" s="4">
        <v>0.32</v>
      </c>
      <c r="K29" s="8">
        <f t="shared" si="5"/>
        <v>2</v>
      </c>
      <c r="L29" s="8">
        <f t="shared" si="6"/>
        <v>11</v>
      </c>
    </row>
    <row r="30" spans="1:13" x14ac:dyDescent="0.25">
      <c r="A30" s="8">
        <v>9</v>
      </c>
      <c r="B30" s="4">
        <v>0.96</v>
      </c>
      <c r="C30" s="5">
        <f t="shared" si="2"/>
        <v>33</v>
      </c>
      <c r="D30" s="8">
        <v>0</v>
      </c>
      <c r="E30" s="8"/>
      <c r="F30" s="8">
        <v>0</v>
      </c>
      <c r="G30" s="8">
        <f t="shared" si="3"/>
        <v>20</v>
      </c>
      <c r="H30" s="8">
        <f t="shared" si="4"/>
        <v>0</v>
      </c>
      <c r="I30" s="8"/>
      <c r="J30" s="4">
        <v>0.95</v>
      </c>
      <c r="K30" s="8">
        <f t="shared" si="5"/>
        <v>4</v>
      </c>
      <c r="L30" s="8">
        <f t="shared" si="6"/>
        <v>14</v>
      </c>
    </row>
    <row r="31" spans="1:13" ht="15.75" x14ac:dyDescent="0.25">
      <c r="A31" s="9">
        <v>10</v>
      </c>
      <c r="B31" s="4">
        <v>0.38</v>
      </c>
      <c r="C31" s="5">
        <f t="shared" si="2"/>
        <v>29</v>
      </c>
      <c r="D31" s="8">
        <v>0</v>
      </c>
      <c r="E31" s="8"/>
      <c r="F31" s="8">
        <v>0</v>
      </c>
      <c r="G31" s="8">
        <f t="shared" si="3"/>
        <v>20</v>
      </c>
      <c r="H31" s="8">
        <f t="shared" si="4"/>
        <v>0</v>
      </c>
      <c r="I31" s="8"/>
      <c r="J31" s="4">
        <v>0.37</v>
      </c>
      <c r="K31" s="8">
        <f t="shared" si="5"/>
        <v>2</v>
      </c>
      <c r="L31" s="8">
        <f t="shared" si="6"/>
        <v>13</v>
      </c>
      <c r="M31" s="25"/>
    </row>
    <row r="32" spans="1:13" x14ac:dyDescent="0.25">
      <c r="A32" s="10">
        <v>11</v>
      </c>
      <c r="B32" s="4">
        <v>0.61</v>
      </c>
      <c r="C32" s="5">
        <f t="shared" si="2"/>
        <v>30</v>
      </c>
      <c r="D32" s="8">
        <v>0</v>
      </c>
      <c r="E32" s="8"/>
      <c r="F32" s="8">
        <v>0</v>
      </c>
      <c r="G32" s="8">
        <f t="shared" si="3"/>
        <v>20</v>
      </c>
      <c r="H32" s="8">
        <f t="shared" si="4"/>
        <v>0</v>
      </c>
      <c r="I32" s="8"/>
      <c r="J32" s="4">
        <v>0.19</v>
      </c>
      <c r="K32" s="8">
        <f t="shared" si="5"/>
        <v>2</v>
      </c>
      <c r="L32" s="8">
        <f t="shared" si="6"/>
        <v>14</v>
      </c>
    </row>
    <row r="33" spans="1:13" x14ac:dyDescent="0.25">
      <c r="A33" s="9">
        <v>12</v>
      </c>
      <c r="B33" s="4">
        <v>0.18</v>
      </c>
      <c r="C33" s="5">
        <f t="shared" si="2"/>
        <v>28</v>
      </c>
      <c r="D33" s="8">
        <v>0</v>
      </c>
      <c r="E33" s="8"/>
      <c r="F33" s="8">
        <v>0</v>
      </c>
      <c r="G33" s="8">
        <f t="shared" si="3"/>
        <v>20</v>
      </c>
      <c r="H33" s="8">
        <f t="shared" si="4"/>
        <v>0</v>
      </c>
      <c r="I33" s="8"/>
      <c r="J33" s="4">
        <v>0.91</v>
      </c>
      <c r="K33" s="8">
        <f t="shared" si="5"/>
        <v>4</v>
      </c>
      <c r="L33" s="8">
        <f t="shared" si="6"/>
        <v>17</v>
      </c>
    </row>
    <row r="34" spans="1:13" x14ac:dyDescent="0.25">
      <c r="A34" s="26">
        <v>13</v>
      </c>
      <c r="B34" s="4">
        <v>0.36</v>
      </c>
      <c r="C34" s="5">
        <f t="shared" si="2"/>
        <v>29</v>
      </c>
      <c r="D34" s="8">
        <v>0</v>
      </c>
      <c r="E34" s="8">
        <v>50</v>
      </c>
      <c r="F34" s="8">
        <v>21</v>
      </c>
      <c r="G34" s="8">
        <f>IF(C34&gt;D34,$M$18,0)</f>
        <v>20</v>
      </c>
      <c r="H34" s="8">
        <f t="shared" si="4"/>
        <v>1092</v>
      </c>
      <c r="I34" s="8">
        <v>50</v>
      </c>
      <c r="J34" s="4">
        <v>0.08</v>
      </c>
      <c r="K34" s="8">
        <f t="shared" si="5"/>
        <v>0</v>
      </c>
      <c r="L34" s="8">
        <f t="shared" si="6"/>
        <v>0</v>
      </c>
    </row>
    <row r="35" spans="1:13" x14ac:dyDescent="0.25">
      <c r="A35" s="9">
        <v>14</v>
      </c>
      <c r="B35" s="4">
        <v>0.05</v>
      </c>
      <c r="C35" s="5">
        <f t="shared" si="2"/>
        <v>26</v>
      </c>
      <c r="D35" s="8">
        <v>21</v>
      </c>
      <c r="E35" s="8"/>
      <c r="F35" s="8">
        <v>0</v>
      </c>
      <c r="G35" s="8">
        <f t="shared" si="3"/>
        <v>20</v>
      </c>
      <c r="H35" s="8">
        <f t="shared" si="4"/>
        <v>0</v>
      </c>
      <c r="I35" s="8"/>
      <c r="J35" s="4">
        <v>0.17</v>
      </c>
      <c r="K35" s="8">
        <f t="shared" si="5"/>
        <v>2</v>
      </c>
      <c r="L35" s="8">
        <f t="shared" si="6"/>
        <v>17</v>
      </c>
    </row>
    <row r="36" spans="1:13" x14ac:dyDescent="0.25">
      <c r="A36" s="9">
        <v>15</v>
      </c>
      <c r="B36" s="4">
        <v>0.57999999999999996</v>
      </c>
      <c r="C36" s="5">
        <f t="shared" si="2"/>
        <v>30</v>
      </c>
      <c r="D36" s="8">
        <v>0</v>
      </c>
      <c r="E36" s="8"/>
      <c r="F36" s="8">
        <v>0</v>
      </c>
      <c r="G36" s="8">
        <f t="shared" si="3"/>
        <v>20</v>
      </c>
      <c r="H36" s="8">
        <f t="shared" si="4"/>
        <v>0</v>
      </c>
      <c r="I36" s="8"/>
      <c r="J36" s="4">
        <v>0.89</v>
      </c>
      <c r="K36" s="8">
        <f t="shared" si="5"/>
        <v>4</v>
      </c>
      <c r="L36" s="8">
        <f t="shared" si="6"/>
        <v>20</v>
      </c>
    </row>
    <row r="37" spans="1:13" x14ac:dyDescent="0.25">
      <c r="A37" s="11"/>
      <c r="B37" s="12"/>
      <c r="C37" s="12"/>
      <c r="D37" s="12"/>
      <c r="E37" s="12"/>
      <c r="F37" s="12"/>
      <c r="G37" s="13"/>
      <c r="H37" s="13"/>
      <c r="I37" s="14"/>
      <c r="J37" s="12"/>
      <c r="K37" s="14"/>
      <c r="L37" s="14"/>
      <c r="M37" s="2"/>
    </row>
    <row r="38" spans="1:13" x14ac:dyDescent="0.25">
      <c r="A38" s="11"/>
      <c r="B38" s="12"/>
      <c r="C38" s="12"/>
      <c r="D38" s="12"/>
      <c r="E38" s="12"/>
      <c r="F38" s="12"/>
      <c r="G38" s="13"/>
      <c r="H38" s="13"/>
      <c r="I38" s="14"/>
      <c r="J38" s="12"/>
      <c r="K38" s="14"/>
      <c r="L38" s="14"/>
    </row>
    <row r="39" spans="1:13" x14ac:dyDescent="0.25">
      <c r="A39" s="11"/>
      <c r="B39" s="12"/>
      <c r="C39" s="12"/>
      <c r="D39" s="12"/>
      <c r="E39" s="12"/>
      <c r="F39" s="12"/>
      <c r="G39" s="13"/>
      <c r="H39" s="13"/>
      <c r="I39" s="14"/>
      <c r="J39" s="12"/>
      <c r="K39" s="13"/>
      <c r="L39" s="13"/>
    </row>
    <row r="40" spans="1:13" x14ac:dyDescent="0.25">
      <c r="A40" s="11"/>
      <c r="B40" s="12"/>
      <c r="C40" s="12"/>
      <c r="D40" s="12"/>
      <c r="E40" s="12"/>
      <c r="F40" s="12"/>
      <c r="G40" s="13"/>
      <c r="H40" s="14"/>
      <c r="I40" s="14"/>
      <c r="J40" s="12"/>
      <c r="K40" s="14"/>
      <c r="L40" s="14"/>
    </row>
    <row r="41" spans="1:13" x14ac:dyDescent="0.25">
      <c r="A41" s="15"/>
      <c r="B41" s="2"/>
      <c r="C41" s="2"/>
      <c r="D41" s="2"/>
      <c r="E41" s="2"/>
      <c r="F41" s="12"/>
      <c r="G41" s="13"/>
      <c r="H41" s="13"/>
      <c r="I41" s="13"/>
      <c r="J41" s="2"/>
      <c r="K41" s="2"/>
      <c r="L41" s="2"/>
      <c r="M41" s="2"/>
    </row>
  </sheetData>
  <mergeCells count="10">
    <mergeCell ref="I20:I21"/>
    <mergeCell ref="J20:J21"/>
    <mergeCell ref="K20:K21"/>
    <mergeCell ref="L20:L21"/>
    <mergeCell ref="A20:A21"/>
    <mergeCell ref="B20:B21"/>
    <mergeCell ref="C20:C21"/>
    <mergeCell ref="D20:F20"/>
    <mergeCell ref="G20:G21"/>
    <mergeCell ref="H20:H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207-648F-4F6B-9E14-4C509F3C2459}">
  <dimension ref="A1:P51"/>
  <sheetViews>
    <sheetView tabSelected="1" topLeftCell="A28" workbookViewId="0">
      <selection activeCell="L50" sqref="L50"/>
    </sheetView>
  </sheetViews>
  <sheetFormatPr baseColWidth="10" defaultRowHeight="15" x14ac:dyDescent="0.25"/>
  <sheetData>
    <row r="1" spans="1:16" ht="45" x14ac:dyDescent="0.25">
      <c r="A1" s="3" t="s">
        <v>0</v>
      </c>
      <c r="B1" s="3" t="s">
        <v>1</v>
      </c>
      <c r="C1" s="3" t="s">
        <v>2</v>
      </c>
      <c r="E1" s="6" t="s">
        <v>3</v>
      </c>
      <c r="F1" s="6" t="s">
        <v>4</v>
      </c>
      <c r="G1" s="20" t="s">
        <v>27</v>
      </c>
      <c r="H1" s="20" t="s">
        <v>25</v>
      </c>
      <c r="I1" s="20" t="s">
        <v>26</v>
      </c>
      <c r="J1" s="22"/>
      <c r="K1" s="6" t="s">
        <v>5</v>
      </c>
      <c r="L1" s="6" t="s">
        <v>4</v>
      </c>
      <c r="M1" s="20" t="s">
        <v>27</v>
      </c>
      <c r="N1" s="20" t="s">
        <v>25</v>
      </c>
      <c r="O1" s="20" t="s">
        <v>26</v>
      </c>
    </row>
    <row r="2" spans="1:16" x14ac:dyDescent="0.25">
      <c r="A2" s="4">
        <v>1</v>
      </c>
      <c r="B2" s="4">
        <v>0.56999999999999995</v>
      </c>
      <c r="C2" s="4">
        <v>0.06</v>
      </c>
      <c r="E2" s="5">
        <v>25</v>
      </c>
      <c r="F2" s="5">
        <v>0.02</v>
      </c>
      <c r="G2" s="21">
        <v>0.02</v>
      </c>
      <c r="H2" s="21">
        <v>0</v>
      </c>
      <c r="I2" s="21">
        <v>0.02</v>
      </c>
      <c r="J2" s="2"/>
      <c r="K2" s="5">
        <v>1</v>
      </c>
      <c r="L2" s="5">
        <v>0.2</v>
      </c>
      <c r="M2" s="21">
        <v>0.2</v>
      </c>
      <c r="N2" s="21">
        <v>0</v>
      </c>
      <c r="O2" s="4">
        <v>0.02</v>
      </c>
    </row>
    <row r="3" spans="1:16" x14ac:dyDescent="0.25">
      <c r="A3" s="4">
        <v>2</v>
      </c>
      <c r="B3" s="4">
        <v>0.44</v>
      </c>
      <c r="C3" s="4">
        <v>0.67</v>
      </c>
      <c r="E3" s="5">
        <v>26</v>
      </c>
      <c r="F3" s="5">
        <v>0.04</v>
      </c>
      <c r="G3" s="4">
        <f>G2+F3</f>
        <v>0.06</v>
      </c>
      <c r="H3" s="21">
        <v>2.1000000000000001E-2</v>
      </c>
      <c r="I3" s="4">
        <v>0.06</v>
      </c>
      <c r="J3" s="2"/>
      <c r="K3" s="5">
        <v>2</v>
      </c>
      <c r="L3" s="5">
        <v>0.3</v>
      </c>
      <c r="M3" s="4">
        <f>M2+L3</f>
        <v>0.5</v>
      </c>
      <c r="N3" s="4">
        <v>2.1000000000000001E-2</v>
      </c>
      <c r="O3" s="4">
        <v>0.5</v>
      </c>
    </row>
    <row r="4" spans="1:16" x14ac:dyDescent="0.25">
      <c r="A4" s="4">
        <v>3</v>
      </c>
      <c r="B4" s="4">
        <v>7.0000000000000007E-2</v>
      </c>
      <c r="C4" s="4">
        <v>0.31</v>
      </c>
      <c r="E4" s="5">
        <v>26</v>
      </c>
      <c r="F4" s="5">
        <v>0.06</v>
      </c>
      <c r="G4" s="4">
        <f t="shared" ref="G4:G11" si="0">G3+F4</f>
        <v>0.12</v>
      </c>
      <c r="H4" s="4">
        <v>6.0999999999999999E-2</v>
      </c>
      <c r="I4" s="4">
        <v>0.12</v>
      </c>
      <c r="J4" s="2"/>
      <c r="K4" s="5">
        <v>3</v>
      </c>
      <c r="L4" s="5">
        <v>0.25</v>
      </c>
      <c r="M4" s="4">
        <f t="shared" ref="M4:M5" si="1">M3+L4</f>
        <v>0.75</v>
      </c>
      <c r="N4" s="4">
        <v>0.51</v>
      </c>
      <c r="O4" s="4">
        <v>0.75</v>
      </c>
    </row>
    <row r="5" spans="1:16" x14ac:dyDescent="0.25">
      <c r="A5" s="4">
        <v>4</v>
      </c>
      <c r="B5" s="4">
        <v>0.49</v>
      </c>
      <c r="C5" s="4">
        <v>0.06</v>
      </c>
      <c r="E5" s="5">
        <v>28</v>
      </c>
      <c r="F5" s="5">
        <v>0.12</v>
      </c>
      <c r="G5" s="4">
        <f t="shared" si="0"/>
        <v>0.24</v>
      </c>
      <c r="H5" s="4">
        <v>0.121</v>
      </c>
      <c r="I5" s="4">
        <v>0.24</v>
      </c>
      <c r="J5" s="2"/>
      <c r="K5" s="5">
        <v>4</v>
      </c>
      <c r="L5" s="5">
        <v>0.25</v>
      </c>
      <c r="M5" s="4">
        <f t="shared" si="1"/>
        <v>1</v>
      </c>
      <c r="N5" s="4">
        <v>0.751</v>
      </c>
      <c r="O5" s="4">
        <v>1</v>
      </c>
    </row>
    <row r="6" spans="1:16" x14ac:dyDescent="0.25">
      <c r="A6" s="4">
        <v>5</v>
      </c>
      <c r="B6" s="4">
        <v>0.26</v>
      </c>
      <c r="C6" s="4">
        <v>0.64</v>
      </c>
      <c r="E6" s="5">
        <v>29</v>
      </c>
      <c r="F6" s="5">
        <v>0.2</v>
      </c>
      <c r="G6" s="4">
        <f t="shared" si="0"/>
        <v>0.44</v>
      </c>
      <c r="H6" s="4">
        <v>0.24099999999999999</v>
      </c>
      <c r="I6" s="4">
        <v>0.44</v>
      </c>
      <c r="J6" s="2"/>
      <c r="K6" s="24"/>
      <c r="L6" s="24"/>
      <c r="M6" s="2"/>
      <c r="N6" s="2"/>
      <c r="O6" s="2"/>
    </row>
    <row r="7" spans="1:16" x14ac:dyDescent="0.25">
      <c r="A7" s="4">
        <v>6</v>
      </c>
      <c r="B7" s="4">
        <v>0.61</v>
      </c>
      <c r="C7" s="4">
        <v>0.64</v>
      </c>
      <c r="E7" s="5">
        <v>30</v>
      </c>
      <c r="F7" s="5">
        <v>0.24</v>
      </c>
      <c r="G7" s="4">
        <f t="shared" si="0"/>
        <v>0.67999999999999994</v>
      </c>
      <c r="H7" s="4">
        <v>0.441</v>
      </c>
      <c r="I7" s="4">
        <v>0.67999999999999994</v>
      </c>
      <c r="J7" s="2"/>
      <c r="K7" s="24"/>
      <c r="L7" s="24"/>
      <c r="M7" s="2"/>
      <c r="N7" s="2"/>
      <c r="O7" s="2"/>
    </row>
    <row r="8" spans="1:16" x14ac:dyDescent="0.25">
      <c r="A8" s="4">
        <v>7</v>
      </c>
      <c r="B8" s="4">
        <v>0.44</v>
      </c>
      <c r="C8" s="4">
        <v>0.32</v>
      </c>
      <c r="E8" s="5">
        <v>31</v>
      </c>
      <c r="F8" s="5">
        <v>0.15</v>
      </c>
      <c r="G8" s="4">
        <f t="shared" si="0"/>
        <v>0.83</v>
      </c>
      <c r="H8" s="4">
        <v>0.68100000000000005</v>
      </c>
      <c r="I8" s="4">
        <v>0.83</v>
      </c>
      <c r="J8" s="2"/>
      <c r="K8" s="24"/>
      <c r="L8" s="24"/>
      <c r="M8" s="2"/>
      <c r="N8" s="2"/>
      <c r="O8" s="2"/>
    </row>
    <row r="9" spans="1:16" x14ac:dyDescent="0.25">
      <c r="A9" s="4">
        <v>8</v>
      </c>
      <c r="B9" s="4">
        <v>0.69</v>
      </c>
      <c r="C9" s="4">
        <v>0.32</v>
      </c>
      <c r="E9" s="5">
        <v>32</v>
      </c>
      <c r="F9" s="5">
        <v>0.1</v>
      </c>
      <c r="G9" s="4">
        <f t="shared" si="0"/>
        <v>0.92999999999999994</v>
      </c>
      <c r="H9" s="4">
        <v>0.83099999999999996</v>
      </c>
      <c r="I9" s="4">
        <v>0.92999999999999994</v>
      </c>
      <c r="J9" s="2"/>
      <c r="K9" s="24"/>
      <c r="L9" s="24"/>
      <c r="M9" s="2"/>
      <c r="N9" s="2"/>
      <c r="O9" s="2"/>
    </row>
    <row r="10" spans="1:16" x14ac:dyDescent="0.25">
      <c r="A10" s="4">
        <v>9</v>
      </c>
      <c r="B10" s="4">
        <v>0.96</v>
      </c>
      <c r="C10" s="4">
        <v>0.95</v>
      </c>
      <c r="E10" s="5">
        <v>33</v>
      </c>
      <c r="F10" s="5">
        <v>0.05</v>
      </c>
      <c r="G10" s="4">
        <f t="shared" si="0"/>
        <v>0.98</v>
      </c>
      <c r="H10" s="4">
        <v>0.93100000000000005</v>
      </c>
      <c r="I10" s="4">
        <v>0.98</v>
      </c>
      <c r="J10" s="1"/>
      <c r="K10" s="24"/>
      <c r="L10" s="24"/>
      <c r="M10" s="1"/>
      <c r="N10" s="1"/>
      <c r="O10" s="1"/>
      <c r="P10" s="1"/>
    </row>
    <row r="11" spans="1:16" x14ac:dyDescent="0.25">
      <c r="A11" s="4">
        <v>10</v>
      </c>
      <c r="B11" s="4">
        <v>0.38</v>
      </c>
      <c r="C11" s="4">
        <v>0.37</v>
      </c>
      <c r="E11" s="5">
        <v>34</v>
      </c>
      <c r="F11" s="5">
        <v>0.02</v>
      </c>
      <c r="G11" s="4">
        <f t="shared" si="0"/>
        <v>1</v>
      </c>
      <c r="H11" s="4">
        <v>0.98099999999999998</v>
      </c>
      <c r="I11" s="4">
        <v>1</v>
      </c>
      <c r="J11" s="1"/>
      <c r="K11" s="24"/>
      <c r="L11" s="24"/>
      <c r="M11" s="1"/>
      <c r="N11" s="1"/>
      <c r="O11" s="1"/>
      <c r="P11" s="1"/>
    </row>
    <row r="12" spans="1:16" x14ac:dyDescent="0.25">
      <c r="A12" s="4">
        <v>11</v>
      </c>
      <c r="B12" s="4">
        <v>0.61</v>
      </c>
      <c r="C12" s="4">
        <v>0.19</v>
      </c>
      <c r="F12" s="2"/>
      <c r="G12" s="2"/>
      <c r="H12" s="23"/>
    </row>
    <row r="13" spans="1:16" x14ac:dyDescent="0.25">
      <c r="A13" s="4">
        <v>12</v>
      </c>
      <c r="B13" s="4">
        <v>0.18</v>
      </c>
      <c r="C13" s="4">
        <v>0.91</v>
      </c>
    </row>
    <row r="14" spans="1:16" x14ac:dyDescent="0.25">
      <c r="A14" s="4">
        <v>13</v>
      </c>
      <c r="B14" s="4">
        <v>0.36</v>
      </c>
      <c r="C14" s="4">
        <v>0.08</v>
      </c>
    </row>
    <row r="15" spans="1:16" x14ac:dyDescent="0.25">
      <c r="A15" s="4">
        <v>14</v>
      </c>
      <c r="B15" s="4">
        <v>0.05</v>
      </c>
      <c r="C15" s="4">
        <v>0.17</v>
      </c>
    </row>
    <row r="16" spans="1:16" x14ac:dyDescent="0.25">
      <c r="A16" s="4">
        <v>15</v>
      </c>
      <c r="B16" s="4">
        <v>0.57999999999999996</v>
      </c>
      <c r="C16" s="4">
        <v>0.89</v>
      </c>
    </row>
    <row r="18" spans="1:13" ht="15.75" x14ac:dyDescent="0.25">
      <c r="A18" s="17" t="s">
        <v>18</v>
      </c>
      <c r="B18" s="18" t="s">
        <v>19</v>
      </c>
      <c r="C18" s="18">
        <v>775</v>
      </c>
      <c r="D18" s="18" t="s">
        <v>20</v>
      </c>
      <c r="E18" s="18">
        <v>300</v>
      </c>
      <c r="F18" s="18" t="s">
        <v>21</v>
      </c>
      <c r="G18" s="18">
        <v>775</v>
      </c>
      <c r="H18" s="18" t="s">
        <v>22</v>
      </c>
      <c r="I18" s="18">
        <v>2</v>
      </c>
      <c r="J18" s="18" t="s">
        <v>23</v>
      </c>
      <c r="K18" s="18">
        <v>20</v>
      </c>
      <c r="L18" s="19" t="s">
        <v>24</v>
      </c>
      <c r="M18" s="18">
        <v>10</v>
      </c>
    </row>
    <row r="19" spans="1:13" x14ac:dyDescent="0.25">
      <c r="A19" s="16"/>
    </row>
    <row r="20" spans="1:13" x14ac:dyDescent="0.25">
      <c r="A20" s="28" t="s">
        <v>6</v>
      </c>
      <c r="B20" s="28" t="s">
        <v>7</v>
      </c>
      <c r="C20" s="28" t="s">
        <v>8</v>
      </c>
      <c r="D20" s="28" t="s">
        <v>9</v>
      </c>
      <c r="E20" s="28"/>
      <c r="F20" s="28"/>
      <c r="G20" s="28" t="s">
        <v>10</v>
      </c>
      <c r="H20" s="27" t="s">
        <v>11</v>
      </c>
      <c r="I20" s="27" t="s">
        <v>12</v>
      </c>
      <c r="J20" s="28" t="s">
        <v>7</v>
      </c>
      <c r="K20" s="27" t="s">
        <v>13</v>
      </c>
      <c r="L20" s="27" t="s">
        <v>14</v>
      </c>
    </row>
    <row r="21" spans="1:13" x14ac:dyDescent="0.25">
      <c r="A21" s="28"/>
      <c r="B21" s="28"/>
      <c r="C21" s="28"/>
      <c r="D21" s="7" t="s">
        <v>15</v>
      </c>
      <c r="E21" s="7" t="s">
        <v>16</v>
      </c>
      <c r="F21" s="7" t="s">
        <v>17</v>
      </c>
      <c r="G21" s="28"/>
      <c r="H21" s="27"/>
      <c r="I21" s="27"/>
      <c r="J21" s="28"/>
      <c r="K21" s="27"/>
      <c r="L21" s="27"/>
    </row>
    <row r="22" spans="1:13" x14ac:dyDescent="0.25">
      <c r="A22" s="8">
        <v>1</v>
      </c>
      <c r="B22" s="4">
        <v>0.56999999999999995</v>
      </c>
      <c r="C22" s="5">
        <f>LOOKUP(B22,$H$2:$I$11,$E$2:$E$11)</f>
        <v>30</v>
      </c>
      <c r="D22" s="8">
        <v>775</v>
      </c>
      <c r="E22" s="8"/>
      <c r="F22" s="8">
        <f>D22-C22</f>
        <v>745</v>
      </c>
      <c r="G22" s="8">
        <f>IF(C22&gt;D22,$M$18,0)</f>
        <v>0</v>
      </c>
      <c r="H22" s="8">
        <f>$I$18*F22</f>
        <v>1490</v>
      </c>
      <c r="I22" s="8"/>
      <c r="J22" s="4">
        <v>0.06</v>
      </c>
      <c r="K22" s="8">
        <f>IF(F22&lt;=$E$18,LOOKUP(J22,$N$2:$O$5,$K$2:$K$5),0)</f>
        <v>0</v>
      </c>
      <c r="L22" s="8">
        <f>IF(K22&gt;0,K22+A22+1,0)</f>
        <v>0</v>
      </c>
    </row>
    <row r="23" spans="1:13" x14ac:dyDescent="0.25">
      <c r="A23" s="8">
        <v>2</v>
      </c>
      <c r="B23" s="4">
        <v>0.44</v>
      </c>
      <c r="C23" s="5">
        <f t="shared" ref="C23:C51" si="2">LOOKUP(B23,$H$2:$I$11,$E$2:$E$11)</f>
        <v>29</v>
      </c>
      <c r="D23" s="8">
        <v>745</v>
      </c>
      <c r="E23" s="8"/>
      <c r="F23" s="8">
        <f>D23-C23</f>
        <v>716</v>
      </c>
      <c r="G23" s="8">
        <f t="shared" ref="G23:G51" si="3">IF(C23&gt;D23,$M$18,0)</f>
        <v>0</v>
      </c>
      <c r="H23" s="8">
        <f t="shared" ref="H23:H51" si="4">$I$18*F23</f>
        <v>1432</v>
      </c>
      <c r="I23" s="8"/>
      <c r="J23" s="4">
        <v>0.67</v>
      </c>
      <c r="K23" s="8">
        <f t="shared" ref="K23:K51" si="5">IF(F23&lt;=$E$18,LOOKUP(J23,$N$2:$O$5,$K$2:$K$5),0)</f>
        <v>0</v>
      </c>
      <c r="L23" s="8">
        <f t="shared" ref="L23:L51" si="6">IF(K23&gt;0,K23+A23+1,0)</f>
        <v>0</v>
      </c>
    </row>
    <row r="24" spans="1:13" x14ac:dyDescent="0.25">
      <c r="A24" s="8">
        <v>3</v>
      </c>
      <c r="B24" s="4">
        <v>7.0000000000000007E-2</v>
      </c>
      <c r="C24" s="5">
        <f t="shared" si="2"/>
        <v>26</v>
      </c>
      <c r="D24" s="8">
        <v>716</v>
      </c>
      <c r="E24" s="8"/>
      <c r="F24" s="8">
        <f t="shared" ref="D23:F38" si="7">D24-C24</f>
        <v>690</v>
      </c>
      <c r="G24" s="8">
        <f t="shared" si="3"/>
        <v>0</v>
      </c>
      <c r="H24" s="8">
        <f t="shared" si="4"/>
        <v>1380</v>
      </c>
      <c r="I24" s="8"/>
      <c r="J24" s="4">
        <v>0.31</v>
      </c>
      <c r="K24" s="8">
        <f t="shared" si="5"/>
        <v>0</v>
      </c>
      <c r="L24" s="8">
        <f t="shared" si="6"/>
        <v>0</v>
      </c>
    </row>
    <row r="25" spans="1:13" x14ac:dyDescent="0.25">
      <c r="A25" s="8">
        <v>4</v>
      </c>
      <c r="B25" s="4">
        <v>0.49</v>
      </c>
      <c r="C25" s="5">
        <f t="shared" si="2"/>
        <v>30</v>
      </c>
      <c r="D25" s="8">
        <v>690</v>
      </c>
      <c r="E25" s="8"/>
      <c r="F25" s="8">
        <f t="shared" si="7"/>
        <v>660</v>
      </c>
      <c r="G25" s="8">
        <f t="shared" si="3"/>
        <v>0</v>
      </c>
      <c r="H25" s="8">
        <f t="shared" si="4"/>
        <v>1320</v>
      </c>
      <c r="I25" s="8"/>
      <c r="J25" s="4">
        <v>0.06</v>
      </c>
      <c r="K25" s="8">
        <f t="shared" si="5"/>
        <v>0</v>
      </c>
      <c r="L25" s="8">
        <f t="shared" si="6"/>
        <v>0</v>
      </c>
    </row>
    <row r="26" spans="1:13" x14ac:dyDescent="0.25">
      <c r="A26" s="8">
        <v>5</v>
      </c>
      <c r="B26" s="4">
        <v>0.26</v>
      </c>
      <c r="C26" s="5">
        <f t="shared" si="2"/>
        <v>29</v>
      </c>
      <c r="D26" s="8">
        <v>660</v>
      </c>
      <c r="E26" s="8"/>
      <c r="F26" s="8">
        <f t="shared" si="7"/>
        <v>631</v>
      </c>
      <c r="G26" s="8">
        <f t="shared" si="3"/>
        <v>0</v>
      </c>
      <c r="H26" s="8">
        <f t="shared" si="4"/>
        <v>1262</v>
      </c>
      <c r="I26" s="8"/>
      <c r="J26" s="4">
        <v>0.64</v>
      </c>
      <c r="K26" s="8">
        <f t="shared" si="5"/>
        <v>0</v>
      </c>
      <c r="L26" s="8">
        <f t="shared" si="6"/>
        <v>0</v>
      </c>
    </row>
    <row r="27" spans="1:13" x14ac:dyDescent="0.25">
      <c r="A27" s="29">
        <v>6</v>
      </c>
      <c r="B27" s="4">
        <v>0.61</v>
      </c>
      <c r="C27" s="5">
        <f t="shared" si="2"/>
        <v>30</v>
      </c>
      <c r="D27" s="8">
        <v>631</v>
      </c>
      <c r="E27" s="8"/>
      <c r="F27" s="8">
        <f t="shared" si="7"/>
        <v>601</v>
      </c>
      <c r="G27" s="8">
        <f t="shared" si="3"/>
        <v>0</v>
      </c>
      <c r="H27" s="8">
        <f t="shared" si="4"/>
        <v>1202</v>
      </c>
      <c r="I27" s="8"/>
      <c r="J27" s="4">
        <v>0.64</v>
      </c>
      <c r="K27" s="8">
        <f t="shared" si="5"/>
        <v>0</v>
      </c>
      <c r="L27" s="8">
        <f t="shared" si="6"/>
        <v>0</v>
      </c>
    </row>
    <row r="28" spans="1:13" x14ac:dyDescent="0.25">
      <c r="A28" s="10">
        <v>7</v>
      </c>
      <c r="B28" s="4">
        <v>0.44</v>
      </c>
      <c r="C28" s="5">
        <f t="shared" si="2"/>
        <v>29</v>
      </c>
      <c r="D28" s="8">
        <v>601</v>
      </c>
      <c r="E28" s="8"/>
      <c r="F28" s="8">
        <f t="shared" si="7"/>
        <v>572</v>
      </c>
      <c r="G28" s="8">
        <f t="shared" si="3"/>
        <v>0</v>
      </c>
      <c r="H28" s="8">
        <f t="shared" si="4"/>
        <v>1144</v>
      </c>
      <c r="I28" s="8"/>
      <c r="J28" s="4">
        <v>0.32</v>
      </c>
      <c r="K28" s="8">
        <f t="shared" si="5"/>
        <v>0</v>
      </c>
      <c r="L28" s="8">
        <f t="shared" si="6"/>
        <v>0</v>
      </c>
    </row>
    <row r="29" spans="1:13" x14ac:dyDescent="0.25">
      <c r="A29" s="9">
        <v>8</v>
      </c>
      <c r="B29" s="4">
        <v>0.69</v>
      </c>
      <c r="C29" s="5">
        <f t="shared" si="2"/>
        <v>31</v>
      </c>
      <c r="D29" s="8">
        <v>572</v>
      </c>
      <c r="E29" s="8"/>
      <c r="F29" s="8">
        <f t="shared" si="7"/>
        <v>541</v>
      </c>
      <c r="G29" s="8">
        <f t="shared" si="3"/>
        <v>0</v>
      </c>
      <c r="H29" s="8">
        <f t="shared" si="4"/>
        <v>1082</v>
      </c>
      <c r="I29" s="8"/>
      <c r="J29" s="4">
        <v>0.32</v>
      </c>
      <c r="K29" s="8">
        <f t="shared" si="5"/>
        <v>0</v>
      </c>
      <c r="L29" s="8">
        <f t="shared" si="6"/>
        <v>0</v>
      </c>
    </row>
    <row r="30" spans="1:13" x14ac:dyDescent="0.25">
      <c r="A30" s="8">
        <v>9</v>
      </c>
      <c r="B30" s="4">
        <v>0.96</v>
      </c>
      <c r="C30" s="5">
        <f t="shared" si="2"/>
        <v>33</v>
      </c>
      <c r="D30" s="8">
        <v>541</v>
      </c>
      <c r="E30" s="8"/>
      <c r="F30" s="8">
        <f t="shared" si="7"/>
        <v>508</v>
      </c>
      <c r="G30" s="8">
        <f t="shared" si="3"/>
        <v>0</v>
      </c>
      <c r="H30" s="8">
        <f t="shared" si="4"/>
        <v>1016</v>
      </c>
      <c r="I30" s="8"/>
      <c r="J30" s="4">
        <v>0.95</v>
      </c>
      <c r="K30" s="8">
        <f t="shared" si="5"/>
        <v>0</v>
      </c>
      <c r="L30" s="8">
        <f t="shared" si="6"/>
        <v>0</v>
      </c>
    </row>
    <row r="31" spans="1:13" ht="15.75" x14ac:dyDescent="0.25">
      <c r="A31" s="9">
        <v>10</v>
      </c>
      <c r="B31" s="4">
        <v>0.38</v>
      </c>
      <c r="C31" s="5">
        <f t="shared" si="2"/>
        <v>29</v>
      </c>
      <c r="D31" s="8">
        <v>508</v>
      </c>
      <c r="E31" s="8"/>
      <c r="F31" s="8">
        <f t="shared" si="7"/>
        <v>479</v>
      </c>
      <c r="G31" s="8">
        <f t="shared" si="3"/>
        <v>0</v>
      </c>
      <c r="H31" s="8">
        <f t="shared" si="4"/>
        <v>958</v>
      </c>
      <c r="I31" s="8"/>
      <c r="J31" s="4">
        <v>0.37</v>
      </c>
      <c r="K31" s="8">
        <f t="shared" si="5"/>
        <v>0</v>
      </c>
      <c r="L31" s="8">
        <f t="shared" si="6"/>
        <v>0</v>
      </c>
      <c r="M31" s="25"/>
    </row>
    <row r="32" spans="1:13" x14ac:dyDescent="0.25">
      <c r="A32" s="10">
        <v>11</v>
      </c>
      <c r="B32" s="4">
        <v>0.61</v>
      </c>
      <c r="C32" s="5">
        <f t="shared" si="2"/>
        <v>30</v>
      </c>
      <c r="D32" s="8">
        <v>479</v>
      </c>
      <c r="E32" s="8"/>
      <c r="F32" s="8">
        <f t="shared" si="7"/>
        <v>449</v>
      </c>
      <c r="G32" s="8">
        <f t="shared" si="3"/>
        <v>0</v>
      </c>
      <c r="H32" s="8">
        <f t="shared" si="4"/>
        <v>898</v>
      </c>
      <c r="I32" s="8"/>
      <c r="J32" s="4">
        <v>0.19</v>
      </c>
      <c r="K32" s="8">
        <f t="shared" si="5"/>
        <v>0</v>
      </c>
      <c r="L32" s="8">
        <f t="shared" si="6"/>
        <v>0</v>
      </c>
    </row>
    <row r="33" spans="1:12" x14ac:dyDescent="0.25">
      <c r="A33" s="9">
        <v>12</v>
      </c>
      <c r="B33" s="4">
        <v>0.18</v>
      </c>
      <c r="C33" s="5">
        <f t="shared" si="2"/>
        <v>28</v>
      </c>
      <c r="D33" s="8">
        <v>449</v>
      </c>
      <c r="E33" s="8"/>
      <c r="F33" s="8">
        <f t="shared" si="7"/>
        <v>421</v>
      </c>
      <c r="G33" s="8">
        <f t="shared" si="3"/>
        <v>0</v>
      </c>
      <c r="H33" s="8">
        <f t="shared" si="4"/>
        <v>842</v>
      </c>
      <c r="I33" s="8"/>
      <c r="J33" s="4">
        <v>0.91</v>
      </c>
      <c r="K33" s="8">
        <f t="shared" si="5"/>
        <v>0</v>
      </c>
      <c r="L33" s="8">
        <f t="shared" si="6"/>
        <v>0</v>
      </c>
    </row>
    <row r="34" spans="1:12" x14ac:dyDescent="0.25">
      <c r="A34" s="29">
        <v>13</v>
      </c>
      <c r="B34" s="4">
        <v>0.36</v>
      </c>
      <c r="C34" s="5">
        <f t="shared" si="2"/>
        <v>29</v>
      </c>
      <c r="D34" s="8">
        <v>421</v>
      </c>
      <c r="E34" s="8"/>
      <c r="F34" s="8">
        <f t="shared" si="7"/>
        <v>392</v>
      </c>
      <c r="G34" s="8">
        <f>IF(C34&gt;D34,$M$18,0)</f>
        <v>0</v>
      </c>
      <c r="H34" s="8">
        <f t="shared" si="4"/>
        <v>784</v>
      </c>
      <c r="I34" s="8"/>
      <c r="J34" s="4">
        <v>0.08</v>
      </c>
      <c r="K34" s="8">
        <f t="shared" si="5"/>
        <v>0</v>
      </c>
      <c r="L34" s="8">
        <f t="shared" si="6"/>
        <v>0</v>
      </c>
    </row>
    <row r="35" spans="1:12" x14ac:dyDescent="0.25">
      <c r="A35" s="9">
        <v>14</v>
      </c>
      <c r="B35" s="4">
        <v>0.05</v>
      </c>
      <c r="C35" s="5">
        <f t="shared" si="2"/>
        <v>26</v>
      </c>
      <c r="D35" s="8">
        <v>392</v>
      </c>
      <c r="E35" s="8"/>
      <c r="F35" s="8">
        <f t="shared" si="7"/>
        <v>366</v>
      </c>
      <c r="G35" s="8">
        <f t="shared" si="3"/>
        <v>0</v>
      </c>
      <c r="H35" s="8">
        <f t="shared" si="4"/>
        <v>732</v>
      </c>
      <c r="I35" s="8"/>
      <c r="J35" s="4">
        <v>0.17</v>
      </c>
      <c r="K35" s="8">
        <f t="shared" si="5"/>
        <v>0</v>
      </c>
      <c r="L35" s="8">
        <f t="shared" si="6"/>
        <v>0</v>
      </c>
    </row>
    <row r="36" spans="1:12" x14ac:dyDescent="0.25">
      <c r="A36" s="9">
        <v>15</v>
      </c>
      <c r="B36" s="4">
        <v>0.57999999999999996</v>
      </c>
      <c r="C36" s="5">
        <f t="shared" si="2"/>
        <v>30</v>
      </c>
      <c r="D36" s="8">
        <v>366</v>
      </c>
      <c r="E36" s="8"/>
      <c r="F36" s="8">
        <f t="shared" si="7"/>
        <v>336</v>
      </c>
      <c r="G36" s="8">
        <f t="shared" si="3"/>
        <v>0</v>
      </c>
      <c r="H36" s="8">
        <f t="shared" si="4"/>
        <v>672</v>
      </c>
      <c r="I36" s="8"/>
      <c r="J36" s="4">
        <v>0.89</v>
      </c>
      <c r="K36" s="8">
        <f t="shared" si="5"/>
        <v>0</v>
      </c>
      <c r="L36" s="8">
        <f t="shared" si="6"/>
        <v>0</v>
      </c>
    </row>
    <row r="37" spans="1:12" x14ac:dyDescent="0.25">
      <c r="A37" s="9">
        <v>16</v>
      </c>
      <c r="B37" s="4">
        <v>0.56999999999999995</v>
      </c>
      <c r="C37" s="5">
        <f t="shared" si="2"/>
        <v>30</v>
      </c>
      <c r="D37" s="4">
        <v>366</v>
      </c>
      <c r="E37" s="30"/>
      <c r="F37" s="8">
        <f t="shared" si="7"/>
        <v>336</v>
      </c>
      <c r="G37" s="8">
        <f t="shared" si="3"/>
        <v>0</v>
      </c>
      <c r="H37" s="8">
        <f t="shared" si="4"/>
        <v>672</v>
      </c>
      <c r="I37" s="30"/>
      <c r="J37" s="4">
        <v>0.06</v>
      </c>
      <c r="K37" s="8">
        <f t="shared" si="5"/>
        <v>0</v>
      </c>
      <c r="L37" s="8">
        <f t="shared" si="6"/>
        <v>0</v>
      </c>
    </row>
    <row r="38" spans="1:12" x14ac:dyDescent="0.25">
      <c r="A38" s="9">
        <v>17</v>
      </c>
      <c r="B38" s="4">
        <v>0.44</v>
      </c>
      <c r="C38" s="5">
        <f t="shared" si="2"/>
        <v>29</v>
      </c>
      <c r="D38" s="4">
        <v>336</v>
      </c>
      <c r="E38" s="30"/>
      <c r="F38" s="8">
        <f t="shared" si="7"/>
        <v>307</v>
      </c>
      <c r="G38" s="8">
        <f t="shared" si="3"/>
        <v>0</v>
      </c>
      <c r="H38" s="8">
        <f t="shared" si="4"/>
        <v>614</v>
      </c>
      <c r="I38" s="30"/>
      <c r="J38" s="4">
        <v>0.67</v>
      </c>
      <c r="K38" s="8">
        <f t="shared" si="5"/>
        <v>0</v>
      </c>
      <c r="L38" s="8">
        <f t="shared" si="6"/>
        <v>0</v>
      </c>
    </row>
    <row r="39" spans="1:12" x14ac:dyDescent="0.25">
      <c r="A39" s="9">
        <v>18</v>
      </c>
      <c r="B39" s="4">
        <v>7.0000000000000007E-2</v>
      </c>
      <c r="C39" s="5">
        <f t="shared" si="2"/>
        <v>26</v>
      </c>
      <c r="D39" s="4">
        <v>307</v>
      </c>
      <c r="E39" s="30"/>
      <c r="F39" s="8">
        <f t="shared" ref="F39:F51" si="8">D39-C39</f>
        <v>281</v>
      </c>
      <c r="G39" s="8">
        <f t="shared" si="3"/>
        <v>0</v>
      </c>
      <c r="H39" s="8">
        <f t="shared" si="4"/>
        <v>562</v>
      </c>
      <c r="I39" s="30"/>
      <c r="J39" s="4">
        <v>0.31</v>
      </c>
      <c r="K39" s="8">
        <f>IF(F39&lt;=$E$18,LOOKUP(J39,$N$2:$O$5,$K$2:$K$5),0)</f>
        <v>2</v>
      </c>
      <c r="L39" s="8">
        <f t="shared" si="6"/>
        <v>21</v>
      </c>
    </row>
    <row r="40" spans="1:12" x14ac:dyDescent="0.25">
      <c r="A40" s="9">
        <v>19</v>
      </c>
      <c r="B40" s="4">
        <v>0.49</v>
      </c>
      <c r="C40" s="5">
        <f t="shared" si="2"/>
        <v>30</v>
      </c>
      <c r="D40" s="4">
        <v>281</v>
      </c>
      <c r="E40" s="30"/>
      <c r="F40" s="8">
        <f t="shared" si="8"/>
        <v>251</v>
      </c>
      <c r="G40" s="8">
        <f t="shared" si="3"/>
        <v>0</v>
      </c>
      <c r="H40" s="8">
        <f t="shared" si="4"/>
        <v>502</v>
      </c>
      <c r="I40" s="30"/>
      <c r="J40" s="4">
        <v>0.06</v>
      </c>
      <c r="K40" s="8">
        <f t="shared" si="5"/>
        <v>2</v>
      </c>
      <c r="L40" s="8">
        <f t="shared" si="6"/>
        <v>22</v>
      </c>
    </row>
    <row r="41" spans="1:12" x14ac:dyDescent="0.25">
      <c r="A41" s="9">
        <v>20</v>
      </c>
      <c r="B41" s="4">
        <v>0.26</v>
      </c>
      <c r="C41" s="5">
        <f t="shared" si="2"/>
        <v>29</v>
      </c>
      <c r="D41" s="4">
        <v>251</v>
      </c>
      <c r="E41" s="30"/>
      <c r="F41" s="8">
        <f t="shared" si="8"/>
        <v>222</v>
      </c>
      <c r="G41" s="8">
        <f t="shared" si="3"/>
        <v>0</v>
      </c>
      <c r="H41" s="8">
        <f t="shared" si="4"/>
        <v>444</v>
      </c>
      <c r="I41" s="30"/>
      <c r="J41" s="4">
        <v>0.64</v>
      </c>
      <c r="K41" s="8">
        <f t="shared" si="5"/>
        <v>3</v>
      </c>
      <c r="L41" s="8">
        <f t="shared" si="6"/>
        <v>24</v>
      </c>
    </row>
    <row r="42" spans="1:12" x14ac:dyDescent="0.25">
      <c r="A42" s="9">
        <v>21</v>
      </c>
      <c r="B42" s="4">
        <v>0.61</v>
      </c>
      <c r="C42" s="5">
        <f t="shared" si="2"/>
        <v>30</v>
      </c>
      <c r="D42" s="4">
        <v>222</v>
      </c>
      <c r="E42" s="30"/>
      <c r="F42" s="8">
        <f t="shared" si="8"/>
        <v>192</v>
      </c>
      <c r="G42" s="8">
        <f t="shared" si="3"/>
        <v>0</v>
      </c>
      <c r="H42" s="8">
        <f t="shared" si="4"/>
        <v>384</v>
      </c>
      <c r="I42" s="30"/>
      <c r="J42" s="4">
        <v>0.64</v>
      </c>
      <c r="K42" s="8">
        <f t="shared" si="5"/>
        <v>3</v>
      </c>
      <c r="L42" s="8">
        <f t="shared" si="6"/>
        <v>25</v>
      </c>
    </row>
    <row r="43" spans="1:12" x14ac:dyDescent="0.25">
      <c r="A43" s="9">
        <v>22</v>
      </c>
      <c r="B43" s="4">
        <v>0.44</v>
      </c>
      <c r="C43" s="5">
        <f t="shared" si="2"/>
        <v>29</v>
      </c>
      <c r="D43" s="4">
        <v>192</v>
      </c>
      <c r="E43" s="30"/>
      <c r="F43" s="8">
        <f t="shared" si="8"/>
        <v>163</v>
      </c>
      <c r="G43" s="8">
        <f t="shared" si="3"/>
        <v>0</v>
      </c>
      <c r="H43" s="8">
        <f t="shared" si="4"/>
        <v>326</v>
      </c>
      <c r="I43" s="30"/>
      <c r="J43" s="4">
        <v>0.32</v>
      </c>
      <c r="K43" s="8">
        <f t="shared" si="5"/>
        <v>2</v>
      </c>
      <c r="L43" s="8">
        <f t="shared" si="6"/>
        <v>25</v>
      </c>
    </row>
    <row r="44" spans="1:12" x14ac:dyDescent="0.25">
      <c r="A44" s="9">
        <v>23</v>
      </c>
      <c r="B44" s="4">
        <v>0.69</v>
      </c>
      <c r="C44" s="5">
        <f t="shared" si="2"/>
        <v>31</v>
      </c>
      <c r="D44" s="4">
        <v>163</v>
      </c>
      <c r="E44" s="30"/>
      <c r="F44" s="8">
        <f t="shared" si="8"/>
        <v>132</v>
      </c>
      <c r="G44" s="8">
        <f t="shared" si="3"/>
        <v>0</v>
      </c>
      <c r="H44" s="8">
        <f t="shared" si="4"/>
        <v>264</v>
      </c>
      <c r="I44" s="30"/>
      <c r="J44" s="4">
        <v>0.32</v>
      </c>
      <c r="K44" s="8">
        <f t="shared" si="5"/>
        <v>2</v>
      </c>
      <c r="L44" s="8">
        <f t="shared" si="6"/>
        <v>26</v>
      </c>
    </row>
    <row r="45" spans="1:12" x14ac:dyDescent="0.25">
      <c r="A45" s="9">
        <v>24</v>
      </c>
      <c r="B45" s="4">
        <v>0.96</v>
      </c>
      <c r="C45" s="5">
        <f t="shared" si="2"/>
        <v>33</v>
      </c>
      <c r="D45" s="4">
        <v>132</v>
      </c>
      <c r="E45" s="30"/>
      <c r="F45" s="8">
        <f t="shared" si="8"/>
        <v>99</v>
      </c>
      <c r="G45" s="8">
        <f t="shared" si="3"/>
        <v>0</v>
      </c>
      <c r="H45" s="8">
        <f t="shared" si="4"/>
        <v>198</v>
      </c>
      <c r="I45" s="30"/>
      <c r="J45" s="4">
        <v>0.95</v>
      </c>
      <c r="K45" s="8">
        <f t="shared" si="5"/>
        <v>4</v>
      </c>
      <c r="L45" s="8">
        <f t="shared" si="6"/>
        <v>29</v>
      </c>
    </row>
    <row r="46" spans="1:12" x14ac:dyDescent="0.25">
      <c r="A46" s="9">
        <v>25</v>
      </c>
      <c r="B46" s="4">
        <v>0.38</v>
      </c>
      <c r="C46" s="5">
        <f t="shared" si="2"/>
        <v>29</v>
      </c>
      <c r="D46" s="4">
        <v>99</v>
      </c>
      <c r="E46" s="30"/>
      <c r="F46" s="8">
        <f t="shared" si="8"/>
        <v>70</v>
      </c>
      <c r="G46" s="8">
        <f t="shared" si="3"/>
        <v>0</v>
      </c>
      <c r="H46" s="8">
        <f t="shared" si="4"/>
        <v>140</v>
      </c>
      <c r="I46" s="30"/>
      <c r="J46" s="4">
        <v>0.37</v>
      </c>
      <c r="K46" s="8">
        <f t="shared" si="5"/>
        <v>2</v>
      </c>
      <c r="L46" s="8">
        <f t="shared" si="6"/>
        <v>28</v>
      </c>
    </row>
    <row r="47" spans="1:12" x14ac:dyDescent="0.25">
      <c r="A47" s="9">
        <v>26</v>
      </c>
      <c r="B47" s="4">
        <v>0.61</v>
      </c>
      <c r="C47" s="5">
        <f t="shared" si="2"/>
        <v>30</v>
      </c>
      <c r="D47" s="4">
        <v>70</v>
      </c>
      <c r="E47" s="30"/>
      <c r="F47" s="8">
        <f t="shared" si="8"/>
        <v>40</v>
      </c>
      <c r="G47" s="8">
        <f t="shared" si="3"/>
        <v>0</v>
      </c>
      <c r="H47" s="8">
        <f t="shared" si="4"/>
        <v>80</v>
      </c>
      <c r="I47" s="30"/>
      <c r="J47" s="4">
        <v>0.19</v>
      </c>
      <c r="K47" s="8">
        <f t="shared" si="5"/>
        <v>2</v>
      </c>
      <c r="L47" s="8">
        <f t="shared" si="6"/>
        <v>29</v>
      </c>
    </row>
    <row r="48" spans="1:12" x14ac:dyDescent="0.25">
      <c r="A48" s="9">
        <v>27</v>
      </c>
      <c r="B48" s="4">
        <v>0.18</v>
      </c>
      <c r="C48" s="5">
        <f t="shared" si="2"/>
        <v>28</v>
      </c>
      <c r="D48" s="4">
        <v>40</v>
      </c>
      <c r="E48" s="30"/>
      <c r="F48" s="8">
        <f t="shared" si="8"/>
        <v>12</v>
      </c>
      <c r="G48" s="8">
        <f t="shared" si="3"/>
        <v>0</v>
      </c>
      <c r="H48" s="8">
        <f t="shared" si="4"/>
        <v>24</v>
      </c>
      <c r="I48" s="30"/>
      <c r="J48" s="4">
        <v>0.91</v>
      </c>
      <c r="K48" s="8">
        <f t="shared" si="5"/>
        <v>4</v>
      </c>
      <c r="L48" s="8">
        <f t="shared" si="6"/>
        <v>32</v>
      </c>
    </row>
    <row r="49" spans="1:12" x14ac:dyDescent="0.25">
      <c r="A49" s="9">
        <v>28</v>
      </c>
      <c r="B49" s="4">
        <v>0.36</v>
      </c>
      <c r="C49" s="5">
        <f t="shared" si="2"/>
        <v>29</v>
      </c>
      <c r="D49" s="4">
        <v>12</v>
      </c>
      <c r="E49" s="30"/>
      <c r="F49" s="8">
        <v>0</v>
      </c>
      <c r="G49" s="8">
        <f t="shared" si="3"/>
        <v>10</v>
      </c>
      <c r="H49" s="8">
        <f t="shared" si="4"/>
        <v>0</v>
      </c>
      <c r="I49" s="30"/>
      <c r="J49" s="4">
        <v>0.08</v>
      </c>
      <c r="K49" s="8">
        <f t="shared" si="5"/>
        <v>2</v>
      </c>
      <c r="L49" s="8">
        <f t="shared" si="6"/>
        <v>31</v>
      </c>
    </row>
    <row r="50" spans="1:12" x14ac:dyDescent="0.25">
      <c r="A50" s="9">
        <v>29</v>
      </c>
      <c r="B50" s="4">
        <v>0.05</v>
      </c>
      <c r="C50" s="5">
        <f t="shared" si="2"/>
        <v>26</v>
      </c>
      <c r="D50" s="4">
        <v>0</v>
      </c>
      <c r="E50" s="30"/>
      <c r="F50" s="8">
        <v>0</v>
      </c>
      <c r="G50" s="8">
        <f t="shared" si="3"/>
        <v>10</v>
      </c>
      <c r="H50" s="8">
        <f t="shared" si="4"/>
        <v>0</v>
      </c>
      <c r="I50" s="30"/>
      <c r="J50" s="4">
        <v>0.17</v>
      </c>
      <c r="K50" s="8">
        <f t="shared" si="5"/>
        <v>2</v>
      </c>
      <c r="L50" s="8">
        <f t="shared" si="6"/>
        <v>32</v>
      </c>
    </row>
    <row r="51" spans="1:12" x14ac:dyDescent="0.25">
      <c r="A51" s="9">
        <v>30</v>
      </c>
      <c r="B51" s="4">
        <v>0.57999999999999996</v>
      </c>
      <c r="C51" s="5">
        <f t="shared" si="2"/>
        <v>30</v>
      </c>
      <c r="D51" s="4">
        <v>0</v>
      </c>
      <c r="E51" s="30"/>
      <c r="F51" s="8">
        <v>0</v>
      </c>
      <c r="G51" s="8">
        <f t="shared" si="3"/>
        <v>10</v>
      </c>
      <c r="H51" s="8">
        <f t="shared" si="4"/>
        <v>0</v>
      </c>
      <c r="I51" s="30"/>
      <c r="J51" s="4">
        <v>0.89</v>
      </c>
      <c r="K51" s="8">
        <f t="shared" si="5"/>
        <v>4</v>
      </c>
      <c r="L51" s="8">
        <f t="shared" si="6"/>
        <v>35</v>
      </c>
    </row>
  </sheetData>
  <mergeCells count="10">
    <mergeCell ref="I20:I21"/>
    <mergeCell ref="J20:J21"/>
    <mergeCell ref="K20:K21"/>
    <mergeCell ref="L20:L21"/>
    <mergeCell ref="A20:A21"/>
    <mergeCell ref="B20:B21"/>
    <mergeCell ref="C20:C21"/>
    <mergeCell ref="D20:F20"/>
    <mergeCell ref="G20:G21"/>
    <mergeCell ref="H20:H2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52060C4F94BC640B21444581D735877" ma:contentTypeVersion="12" ma:contentTypeDescription="Crear nuevo documento." ma:contentTypeScope="" ma:versionID="aa5b1fff18cf49751c36b3c112a5956a">
  <xsd:schema xmlns:xsd="http://www.w3.org/2001/XMLSchema" xmlns:xs="http://www.w3.org/2001/XMLSchema" xmlns:p="http://schemas.microsoft.com/office/2006/metadata/properties" xmlns:ns3="de9a6fca-6e6a-41cd-8b43-cdb618963d1f" xmlns:ns4="447c43b3-0996-4fba-9d2a-45e9b1716726" targetNamespace="http://schemas.microsoft.com/office/2006/metadata/properties" ma:root="true" ma:fieldsID="5643ab56dc7b57e136cf682282ca1b96" ns3:_="" ns4:_="">
    <xsd:import namespace="de9a6fca-6e6a-41cd-8b43-cdb618963d1f"/>
    <xsd:import namespace="447c43b3-0996-4fba-9d2a-45e9b171672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9a6fca-6e6a-41cd-8b43-cdb618963d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7c43b3-0996-4fba-9d2a-45e9b171672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7099E90-A3AB-4DB1-94E9-B13617A61ED7}">
  <ds:schemaRefs>
    <ds:schemaRef ds:uri="http://www.w3.org/XML/1998/namespace"/>
    <ds:schemaRef ds:uri="http://schemas.microsoft.com/office/2006/documentManagement/types"/>
    <ds:schemaRef ds:uri="447c43b3-0996-4fba-9d2a-45e9b1716726"/>
    <ds:schemaRef ds:uri="http://schemas.microsoft.com/office/2006/metadata/properties"/>
    <ds:schemaRef ds:uri="http://purl.org/dc/elements/1.1/"/>
    <ds:schemaRef ds:uri="http://purl.org/dc/dcmitype/"/>
    <ds:schemaRef ds:uri="de9a6fca-6e6a-41cd-8b43-cdb618963d1f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D1B2CEB-8CCA-466A-BF68-DFAB5055E65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7E3666-6B8B-4E41-B789-B4B21BEBDF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9a6fca-6e6a-41cd-8b43-cdb618963d1f"/>
    <ds:schemaRef ds:uri="447c43b3-0996-4fba-9d2a-45e9b171672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MONTECARLO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GILCES PEÑAFIEL ADRIANA CRISTINA</cp:lastModifiedBy>
  <dcterms:created xsi:type="dcterms:W3CDTF">2021-08-19T01:57:35Z</dcterms:created>
  <dcterms:modified xsi:type="dcterms:W3CDTF">2021-08-29T22:37:03Z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0x010100852060C4F94BC640B21444581D735877</vt:lpwstr>
  </property>
</Properties>
</file>