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256592F3-4B62-44E8-9B60-4FABF217BAF1}" xr6:coauthVersionLast="47" xr6:coauthVersionMax="47" xr10:uidLastSave="{00000000-0000-0000-0000-000000000000}"/>
  <bookViews>
    <workbookView xWindow="-120" yWindow="-120" windowWidth="20730" windowHeight="11310" activeTab="1" xr2:uid="{8BEE9DCF-5DB9-4712-AE6F-BB159A7D36EB}"/>
  </bookViews>
  <sheets>
    <sheet name="MONTECARLO" sheetId="2" r:id="rId1"/>
    <sheet name="INVENTARIO" sheetId="1" r:id="rId2"/>
    <sheet name="LINEA DE ESPERA" sheetId="3" r:id="rId3"/>
    <sheet name="LINEA DE ESPERA MONTECARL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L34" i="1"/>
  <c r="L35" i="1"/>
  <c r="L36" i="1"/>
  <c r="K34" i="1"/>
  <c r="K35" i="1"/>
  <c r="K36" i="1"/>
  <c r="E33" i="1"/>
  <c r="K37" i="1"/>
  <c r="L37" i="1" s="1"/>
  <c r="L30" i="1"/>
  <c r="L31" i="1"/>
  <c r="L32" i="1"/>
  <c r="G32" i="1"/>
  <c r="F30" i="1"/>
  <c r="K29" i="1"/>
  <c r="L29" i="1" s="1"/>
  <c r="K28" i="1"/>
  <c r="L28" i="1" s="1"/>
  <c r="F27" i="1"/>
  <c r="F26" i="1"/>
  <c r="F25" i="1"/>
  <c r="K23" i="1"/>
  <c r="K24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2" i="1"/>
  <c r="P20" i="1"/>
  <c r="P14" i="1"/>
  <c r="R18" i="1"/>
  <c r="R19" i="1" s="1"/>
  <c r="H37" i="1" l="1"/>
  <c r="C33" i="4"/>
  <c r="E33" i="4" s="1"/>
  <c r="B33" i="4"/>
  <c r="D33" i="4" s="1"/>
  <c r="C32" i="4"/>
  <c r="E32" i="4" s="1"/>
  <c r="B32" i="4"/>
  <c r="D32" i="4" s="1"/>
  <c r="C31" i="4"/>
  <c r="E31" i="4" s="1"/>
  <c r="B31" i="4"/>
  <c r="D31" i="4" s="1"/>
  <c r="C30" i="4"/>
  <c r="E30" i="4" s="1"/>
  <c r="B30" i="4"/>
  <c r="D30" i="4" s="1"/>
  <c r="C29" i="4"/>
  <c r="E29" i="4" s="1"/>
  <c r="B29" i="4"/>
  <c r="D29" i="4" s="1"/>
  <c r="C28" i="4"/>
  <c r="E28" i="4" s="1"/>
  <c r="B28" i="4"/>
  <c r="D28" i="4" s="1"/>
  <c r="C27" i="4"/>
  <c r="E27" i="4" s="1"/>
  <c r="B27" i="4"/>
  <c r="D27" i="4" s="1"/>
  <c r="C26" i="4"/>
  <c r="E26" i="4" s="1"/>
  <c r="B26" i="4"/>
  <c r="D26" i="4" s="1"/>
  <c r="C25" i="4"/>
  <c r="E25" i="4" s="1"/>
  <c r="B25" i="4"/>
  <c r="D25" i="4" s="1"/>
  <c r="C24" i="4"/>
  <c r="E24" i="4" s="1"/>
  <c r="B24" i="4"/>
  <c r="D24" i="4" s="1"/>
  <c r="C23" i="4"/>
  <c r="E23" i="4" s="1"/>
  <c r="B23" i="4"/>
  <c r="D23" i="4" s="1"/>
  <c r="C22" i="4"/>
  <c r="E22" i="4" s="1"/>
  <c r="B22" i="4"/>
  <c r="D22" i="4" s="1"/>
  <c r="C21" i="4"/>
  <c r="E21" i="4" s="1"/>
  <c r="B21" i="4"/>
  <c r="D21" i="4" s="1"/>
  <c r="C20" i="4"/>
  <c r="E20" i="4" s="1"/>
  <c r="B20" i="4"/>
  <c r="D20" i="4" s="1"/>
  <c r="C19" i="4"/>
  <c r="E19" i="4" s="1"/>
  <c r="B19" i="4"/>
  <c r="D19" i="4" s="1"/>
  <c r="L13" i="4"/>
  <c r="L14" i="4" s="1"/>
  <c r="L15" i="4" s="1"/>
  <c r="L5" i="4"/>
  <c r="L6" i="4" s="1"/>
  <c r="L7" i="4" s="1"/>
  <c r="L8" i="4" s="1"/>
  <c r="M33" i="3"/>
  <c r="L33" i="3"/>
  <c r="C17" i="3"/>
  <c r="E17" i="3" s="1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E24" i="3" s="1"/>
  <c r="C25" i="3"/>
  <c r="E25" i="3" s="1"/>
  <c r="C26" i="3"/>
  <c r="E26" i="3" s="1"/>
  <c r="C27" i="3"/>
  <c r="E27" i="3" s="1"/>
  <c r="C28" i="3"/>
  <c r="E28" i="3" s="1"/>
  <c r="C29" i="3"/>
  <c r="E29" i="3" s="1"/>
  <c r="C30" i="3"/>
  <c r="E30" i="3" s="1"/>
  <c r="C31" i="3"/>
  <c r="E31" i="3" s="1"/>
  <c r="B17" i="3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H31" i="1"/>
  <c r="D31" i="1"/>
  <c r="H30" i="1"/>
  <c r="I27" i="1"/>
  <c r="E27" i="1"/>
  <c r="H26" i="1"/>
  <c r="D27" i="1"/>
  <c r="D26" i="1"/>
  <c r="D22" i="1"/>
  <c r="F28" i="1"/>
  <c r="G31" i="1"/>
  <c r="H32" i="1"/>
  <c r="R9" i="1"/>
  <c r="R10" i="1" s="1"/>
  <c r="R11" i="1" s="1"/>
  <c r="R12" i="1" s="1"/>
  <c r="R13" i="1" s="1"/>
  <c r="I38" i="1" l="1"/>
  <c r="G26" i="1"/>
  <c r="H27" i="1"/>
  <c r="F22" i="1"/>
  <c r="G28" i="1"/>
  <c r="H28" i="1"/>
  <c r="F33" i="1"/>
  <c r="D17" i="3"/>
  <c r="F17" i="3" s="1"/>
  <c r="F19" i="4"/>
  <c r="D29" i="1"/>
  <c r="G22" i="1"/>
  <c r="H33" i="1" l="1"/>
  <c r="K33" i="1"/>
  <c r="L33" i="1" s="1"/>
  <c r="D34" i="1"/>
  <c r="F34" i="1" s="1"/>
  <c r="G17" i="3"/>
  <c r="H17" i="3" s="1"/>
  <c r="F18" i="3"/>
  <c r="F19" i="3" s="1"/>
  <c r="F20" i="4"/>
  <c r="F21" i="4" s="1"/>
  <c r="G19" i="4"/>
  <c r="H19" i="4" s="1"/>
  <c r="F29" i="1"/>
  <c r="G29" i="1"/>
  <c r="K22" i="1"/>
  <c r="L22" i="1" s="1"/>
  <c r="D23" i="1"/>
  <c r="F23" i="1" s="1"/>
  <c r="H22" i="1"/>
  <c r="G18" i="3" l="1"/>
  <c r="I18" i="3" s="1"/>
  <c r="J18" i="3" s="1"/>
  <c r="G34" i="1"/>
  <c r="I17" i="3"/>
  <c r="J17" i="3" s="1"/>
  <c r="H34" i="1"/>
  <c r="G20" i="4"/>
  <c r="I20" i="4" s="1"/>
  <c r="J20" i="4" s="1"/>
  <c r="I19" i="4"/>
  <c r="J19" i="4" s="1"/>
  <c r="F22" i="4"/>
  <c r="D35" i="1"/>
  <c r="F35" i="1" s="1"/>
  <c r="F20" i="3"/>
  <c r="D30" i="1"/>
  <c r="G30" i="1" s="1"/>
  <c r="H29" i="1"/>
  <c r="G23" i="1"/>
  <c r="H18" i="3" l="1"/>
  <c r="G19" i="3" s="1"/>
  <c r="I19" i="3" s="1"/>
  <c r="J19" i="3" s="1"/>
  <c r="H20" i="4"/>
  <c r="G21" i="4" s="1"/>
  <c r="H21" i="4" s="1"/>
  <c r="G22" i="4" s="1"/>
  <c r="F23" i="4"/>
  <c r="G35" i="1"/>
  <c r="F21" i="3"/>
  <c r="H23" i="1"/>
  <c r="L23" i="1"/>
  <c r="D24" i="1"/>
  <c r="F24" i="1" s="1"/>
  <c r="H19" i="3" l="1"/>
  <c r="G20" i="3" s="1"/>
  <c r="H20" i="3" s="1"/>
  <c r="G21" i="3" s="1"/>
  <c r="I21" i="4"/>
  <c r="I22" i="4"/>
  <c r="J22" i="4" s="1"/>
  <c r="H22" i="4"/>
  <c r="G23" i="4" s="1"/>
  <c r="F24" i="4"/>
  <c r="D36" i="1"/>
  <c r="H35" i="1"/>
  <c r="F22" i="3"/>
  <c r="G24" i="1"/>
  <c r="F36" i="1" l="1"/>
  <c r="H36" i="1" s="1"/>
  <c r="G36" i="1"/>
  <c r="I20" i="3"/>
  <c r="J20" i="3" s="1"/>
  <c r="J21" i="4"/>
  <c r="I23" i="4"/>
  <c r="J23" i="4" s="1"/>
  <c r="H23" i="4"/>
  <c r="G24" i="4" s="1"/>
  <c r="F25" i="4"/>
  <c r="H21" i="3"/>
  <c r="G22" i="3" s="1"/>
  <c r="I21" i="3"/>
  <c r="F23" i="3"/>
  <c r="H24" i="1"/>
  <c r="L24" i="1"/>
  <c r="D25" i="1"/>
  <c r="I24" i="4" l="1"/>
  <c r="H24" i="4"/>
  <c r="G25" i="4" s="1"/>
  <c r="F26" i="4"/>
  <c r="J21" i="3"/>
  <c r="H22" i="3"/>
  <c r="G23" i="3" s="1"/>
  <c r="I22" i="3"/>
  <c r="F24" i="3"/>
  <c r="G25" i="1"/>
  <c r="G38" i="1" s="1"/>
  <c r="J24" i="4" l="1"/>
  <c r="H25" i="4"/>
  <c r="G26" i="4" s="1"/>
  <c r="I25" i="4"/>
  <c r="J25" i="4" s="1"/>
  <c r="F27" i="4"/>
  <c r="J22" i="3"/>
  <c r="H23" i="3"/>
  <c r="G24" i="3" s="1"/>
  <c r="I23" i="3"/>
  <c r="J23" i="3" s="1"/>
  <c r="F25" i="3"/>
  <c r="H25" i="1"/>
  <c r="H38" i="1" s="1"/>
  <c r="I26" i="4" l="1"/>
  <c r="H26" i="4"/>
  <c r="G27" i="4" s="1"/>
  <c r="F28" i="4"/>
  <c r="H24" i="3"/>
  <c r="G25" i="3" s="1"/>
  <c r="I24" i="3"/>
  <c r="J24" i="3" s="1"/>
  <c r="F26" i="3"/>
  <c r="J26" i="4" l="1"/>
  <c r="H27" i="4"/>
  <c r="G28" i="4" s="1"/>
  <c r="I27" i="4"/>
  <c r="J27" i="4" s="1"/>
  <c r="F29" i="4"/>
  <c r="H25" i="3"/>
  <c r="G26" i="3" s="1"/>
  <c r="I25" i="3"/>
  <c r="J25" i="3" s="1"/>
  <c r="F27" i="3"/>
  <c r="F30" i="4" l="1"/>
  <c r="I28" i="4"/>
  <c r="J28" i="4" s="1"/>
  <c r="H28" i="4"/>
  <c r="G29" i="4" s="1"/>
  <c r="H26" i="3"/>
  <c r="G27" i="3" s="1"/>
  <c r="I26" i="3"/>
  <c r="J26" i="3" s="1"/>
  <c r="F28" i="3"/>
  <c r="H29" i="4" l="1"/>
  <c r="G30" i="4" s="1"/>
  <c r="I29" i="4"/>
  <c r="J29" i="4" s="1"/>
  <c r="F31" i="4"/>
  <c r="H27" i="3"/>
  <c r="G28" i="3" s="1"/>
  <c r="I27" i="3"/>
  <c r="J27" i="3" s="1"/>
  <c r="F29" i="3"/>
  <c r="I30" i="4" l="1"/>
  <c r="H30" i="4"/>
  <c r="G31" i="4" s="1"/>
  <c r="F32" i="4"/>
  <c r="H28" i="3"/>
  <c r="G29" i="3" s="1"/>
  <c r="I28" i="3"/>
  <c r="J28" i="3" s="1"/>
  <c r="F30" i="3"/>
  <c r="J30" i="4" l="1"/>
  <c r="H31" i="4"/>
  <c r="G32" i="4" s="1"/>
  <c r="I31" i="4"/>
  <c r="J31" i="4" s="1"/>
  <c r="F33" i="4"/>
  <c r="H29" i="3"/>
  <c r="G30" i="3" s="1"/>
  <c r="I29" i="3"/>
  <c r="J29" i="3" s="1"/>
  <c r="F31" i="3"/>
  <c r="I32" i="4" l="1"/>
  <c r="J32" i="4" s="1"/>
  <c r="H32" i="4"/>
  <c r="G33" i="4" s="1"/>
  <c r="H30" i="3"/>
  <c r="G31" i="3" s="1"/>
  <c r="I30" i="3"/>
  <c r="J30" i="3" s="1"/>
  <c r="I33" i="4" l="1"/>
  <c r="H33" i="4"/>
  <c r="H31" i="3"/>
  <c r="I31" i="3"/>
  <c r="I32" i="3" s="1"/>
  <c r="J33" i="4" l="1"/>
  <c r="J34" i="4" s="1"/>
  <c r="I34" i="4"/>
  <c r="J31" i="3"/>
  <c r="J32" i="3" s="1"/>
</calcChain>
</file>

<file path=xl/sharedStrings.xml><?xml version="1.0" encoding="utf-8"?>
<sst xmlns="http://schemas.openxmlformats.org/spreadsheetml/2006/main" count="76" uniqueCount="47">
  <si>
    <t>Demanda Diaria</t>
  </si>
  <si>
    <t>Probabilidad</t>
  </si>
  <si>
    <t>FDA</t>
  </si>
  <si>
    <t>MIN</t>
  </si>
  <si>
    <t>MAX</t>
  </si>
  <si>
    <t>Tiempo de entrega días</t>
  </si>
  <si>
    <t>semana</t>
  </si>
  <si>
    <t>demanda</t>
  </si>
  <si>
    <t>Inventario</t>
  </si>
  <si>
    <t>inicial</t>
  </si>
  <si>
    <t>ingresos</t>
  </si>
  <si>
    <t>final</t>
  </si>
  <si>
    <t>faltante</t>
  </si>
  <si>
    <t>costo mantener</t>
  </si>
  <si>
    <t>ri</t>
  </si>
  <si>
    <t>tiempo entrega</t>
  </si>
  <si>
    <t>dia de entrega</t>
  </si>
  <si>
    <t>Cantidad Optima Q</t>
  </si>
  <si>
    <t>Costo de reorden R</t>
  </si>
  <si>
    <t>Inventario Inicial</t>
  </si>
  <si>
    <t>Costo ordenar Co</t>
  </si>
  <si>
    <t>Costo de mantenimiento de inventario Ch</t>
  </si>
  <si>
    <t>Costo por faltante Cf</t>
  </si>
  <si>
    <t>costo ordenar</t>
  </si>
  <si>
    <t>TOTAL</t>
  </si>
  <si>
    <t>Lambda</t>
  </si>
  <si>
    <t>Niu</t>
  </si>
  <si>
    <t>45 por hora</t>
  </si>
  <si>
    <t>4 minutos</t>
  </si>
  <si>
    <t>Conversión a minutos =&gt;</t>
  </si>
  <si>
    <t>60/45</t>
  </si>
  <si>
    <t>Es correcto</t>
  </si>
  <si>
    <t>1,33 minutos</t>
  </si>
  <si>
    <t>Trabajo numero</t>
  </si>
  <si>
    <t>Aleatorio llegada</t>
  </si>
  <si>
    <t>Aleatorio servicios</t>
  </si>
  <si>
    <t>Tiempo entre llegadas</t>
  </si>
  <si>
    <t>Tiempo entre servicios</t>
  </si>
  <si>
    <t>Hora exacta de llegada</t>
  </si>
  <si>
    <t>Hora de inicializacion de servicio</t>
  </si>
  <si>
    <t>Hora de terminación del servicio</t>
  </si>
  <si>
    <t>Tiempo de espera</t>
  </si>
  <si>
    <t>Tiempo del sistema</t>
  </si>
  <si>
    <t>Media de tiempo entre llegadas</t>
  </si>
  <si>
    <t>Media de tiempo de servicio</t>
  </si>
  <si>
    <t>Más simulaciones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</si>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</sst>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2" fontId="0" fillId="0" borderId="7" xfId="1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2" fontId="0" fillId="0" borderId="5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2" borderId="5" xfId="0" applyFill="1" applyBorder="1"/>
    <xf numFmtId="0" fontId="0" fillId="0" borderId="5" xfId="0" applyFill="1" applyBorder="1"/>
    <xf numFmtId="0" fontId="2" fillId="0" borderId="0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2" fontId="0" fillId="0" borderId="0" xfId="0" applyNumberFormat="1"/>
    <xf numFmtId="0" fontId="3" fillId="0" borderId="0" xfId="0" applyFont="1" applyAlignment="1">
      <alignment wrapText="1"/>
    </xf>
    <xf numFmtId="2" fontId="0" fillId="0" borderId="4" xfId="0" applyNumberFormat="1" applyBorder="1" applyAlignment="1">
      <alignment vertical="center" wrapText="1"/>
    </xf>
    <xf numFmtId="1" fontId="0" fillId="0" borderId="5" xfId="0" applyNumberFormat="1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2" fontId="0" fillId="0" borderId="0" xfId="1" applyNumberFormat="1" applyFont="1" applyBorder="1" applyAlignment="1">
      <alignment vertical="center" wrapText="1"/>
    </xf>
    <xf numFmtId="2" fontId="0" fillId="0" borderId="0" xfId="0" applyNumberFormat="1" applyBorder="1"/>
    <xf numFmtId="0" fontId="0" fillId="0" borderId="0" xfId="0" applyBorder="1"/>
    <xf numFmtId="0" fontId="0" fillId="0" borderId="8" xfId="0" applyFill="1" applyBorder="1"/>
    <xf numFmtId="2" fontId="4" fillId="0" borderId="5" xfId="0" applyNumberFormat="1" applyFont="1" applyBorder="1"/>
    <xf numFmtId="2" fontId="0" fillId="0" borderId="5" xfId="0" applyNumberFormat="1" applyFont="1" applyBorder="1"/>
    <xf numFmtId="2" fontId="0" fillId="0" borderId="5" xfId="0" applyNumberFormat="1" applyFont="1" applyFill="1" applyBorder="1"/>
    <xf numFmtId="0" fontId="2" fillId="0" borderId="5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95250</xdr:rowOff>
    </xdr:from>
    <xdr:to>
      <xdr:col>10</xdr:col>
      <xdr:colOff>295275</xdr:colOff>
      <xdr:row>7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11DF1EC-0072-40E2-AAF8-527E1ED854FD}"/>
            </a:ext>
          </a:extLst>
        </xdr:cNvPr>
        <xdr:cNvSpPr txBox="1"/>
      </xdr:nvSpPr>
      <xdr:spPr>
        <a:xfrm>
          <a:off x="219075" y="95250"/>
          <a:ext cx="7658100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40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EJERCICO 3</a:t>
          </a:r>
          <a:endParaRPr lang="es-ES" sz="40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142874</xdr:colOff>
      <xdr:row>10</xdr:row>
      <xdr:rowOff>19050</xdr:rowOff>
    </xdr:from>
    <xdr:to>
      <xdr:col>10</xdr:col>
      <xdr:colOff>133349</xdr:colOff>
      <xdr:row>12</xdr:row>
      <xdr:rowOff>190500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E50C962-7E38-4482-93A8-3F4C1B911FE0}"/>
            </a:ext>
          </a:extLst>
        </xdr:cNvPr>
        <xdr:cNvSpPr txBox="1"/>
      </xdr:nvSpPr>
      <xdr:spPr>
        <a:xfrm>
          <a:off x="2428874" y="2162175"/>
          <a:ext cx="452437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2400" b="1">
              <a:solidFill>
                <a:srgbClr val="FF0000"/>
              </a:solidFill>
            </a:rPr>
            <a:t>INVENTARIO CON MONTECARLO</a:t>
          </a:r>
        </a:p>
      </xdr:txBody>
    </xdr:sp>
    <xdr:clientData/>
  </xdr:twoCellAnchor>
  <xdr:twoCellAnchor>
    <xdr:from>
      <xdr:col>1</xdr:col>
      <xdr:colOff>295275</xdr:colOff>
      <xdr:row>38</xdr:row>
      <xdr:rowOff>133350</xdr:rowOff>
    </xdr:from>
    <xdr:to>
      <xdr:col>6</xdr:col>
      <xdr:colOff>542925</xdr:colOff>
      <xdr:row>41</xdr:row>
      <xdr:rowOff>38100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817274A-B361-4595-893D-F6FBC2BB51A4}"/>
            </a:ext>
          </a:extLst>
        </xdr:cNvPr>
        <xdr:cNvSpPr txBox="1"/>
      </xdr:nvSpPr>
      <xdr:spPr>
        <a:xfrm>
          <a:off x="1057275" y="8410575"/>
          <a:ext cx="40576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ingreso inicial</a:t>
          </a:r>
          <a:r>
            <a:rPr lang="es-ES" sz="1100" baseline="0"/>
            <a:t> es el final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619125</xdr:colOff>
      <xdr:row>7</xdr:row>
      <xdr:rowOff>133350</xdr:rowOff>
    </xdr:to>
    <xdr:pic>
      <xdr:nvPicPr>
        <xdr:cNvPr id="2" name="Imagen 1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9D9720A7-551C-4A99-9C62-0268AD028E2D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22965" t="32020" r="18093" b="50252"/>
        <a:stretch/>
      </xdr:blipFill>
      <xdr:spPr bwMode="auto">
        <a:xfrm>
          <a:off x="0" y="0"/>
          <a:ext cx="6362700" cy="14668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457200</xdr:colOff>
      <xdr:row>0</xdr:row>
      <xdr:rowOff>161925</xdr:rowOff>
    </xdr:from>
    <xdr:to>
      <xdr:col>11</xdr:col>
      <xdr:colOff>371475</xdr:colOff>
      <xdr:row>6</xdr:row>
      <xdr:rowOff>28575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91A2995-BA9C-40D1-BAE4-A4F1BBD29E8D}"/>
            </a:ext>
          </a:extLst>
        </xdr:cNvPr>
        <xdr:cNvSpPr txBox="1"/>
      </xdr:nvSpPr>
      <xdr:spPr>
        <a:xfrm>
          <a:off x="6553200" y="161925"/>
          <a:ext cx="2200275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RECORDATORIO:</a:t>
          </a:r>
        </a:p>
        <a:p>
          <a:r>
            <a:rPr lang="es-ES" sz="1100"/>
            <a:t>Niu</a:t>
          </a:r>
          <a:r>
            <a:rPr lang="es-ES" sz="1100" baseline="0"/>
            <a:t> debe ser mayor que lambda</a:t>
          </a:r>
        </a:p>
        <a:p>
          <a:r>
            <a:rPr lang="es-ES" sz="1100" baseline="0"/>
            <a:t>Tanto Niu como Lambda deben estar en la misma magnitud, ya sean horas o minutos</a:t>
          </a:r>
          <a:endParaRPr lang="es-ES" sz="1100"/>
        </a:p>
      </xdr:txBody>
    </xdr:sp>
    <xdr:clientData/>
  </xdr:twoCellAnchor>
  <xdr:twoCellAnchor>
    <xdr:from>
      <xdr:col>11</xdr:col>
      <xdr:colOff>581025</xdr:colOff>
      <xdr:row>0</xdr:row>
      <xdr:rowOff>161924</xdr:rowOff>
    </xdr:from>
    <xdr:to>
      <xdr:col>16</xdr:col>
      <xdr:colOff>66675</xdr:colOff>
      <xdr:row>7</xdr:row>
      <xdr:rowOff>123825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61EF4EF-5416-42E9-B94C-43EE00BEF872}"/>
            </a:ext>
          </a:extLst>
        </xdr:cNvPr>
        <xdr:cNvSpPr txBox="1"/>
      </xdr:nvSpPr>
      <xdr:spPr>
        <a:xfrm>
          <a:off x="9620250" y="161924"/>
          <a:ext cx="3619500" cy="1295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RECORDATORIO:</a:t>
          </a:r>
        </a:p>
        <a:p>
          <a:r>
            <a:rPr lang="es-ES" sz="1100"/>
            <a:t>Cuando solo se tiene Niu, el tiempo de servicio se calcula =-Niu*LN(aleatorio-servicio)</a:t>
          </a:r>
        </a:p>
        <a:p>
          <a:endParaRPr lang="es-ES" sz="1100"/>
        </a:p>
        <a:p>
          <a:r>
            <a:rPr lang="es-ES" sz="1100"/>
            <a:t>Cuando se tiene niu y lambda el tiempo entre llegadas es </a:t>
          </a:r>
        </a:p>
        <a:p>
          <a:r>
            <a:rPr lang="es-ES" sz="1100"/>
            <a:t>=-1/Lambda*LN(aleatorio</a:t>
          </a:r>
          <a:r>
            <a:rPr lang="es-ES" sz="1100" baseline="0"/>
            <a:t>-llegada</a:t>
          </a:r>
          <a:r>
            <a:rPr lang="es-ES" sz="1100"/>
            <a:t>)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Tiempo servicio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=-1/Niu*LN(aleatorio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-servicio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s-ES" sz="1100"/>
        </a:p>
        <a:p>
          <a:endParaRPr lang="es-ES" sz="1100"/>
        </a:p>
      </xdr:txBody>
    </xdr:sp>
    <xdr:clientData/>
  </xdr:twoCellAnchor>
  <xdr:twoCellAnchor editAs="oneCell">
    <xdr:from>
      <xdr:col>0</xdr:col>
      <xdr:colOff>190499</xdr:colOff>
      <xdr:row>31</xdr:row>
      <xdr:rowOff>142875</xdr:rowOff>
    </xdr:from>
    <xdr:to>
      <xdr:col>8</xdr:col>
      <xdr:colOff>117431</xdr:colOff>
      <xdr:row>43</xdr:row>
      <xdr:rowOff>117432</xdr:rowOff>
    </xdr:to>
    <xdr:pic>
      <xdr:nvPicPr>
        <xdr:cNvPr id="5" name="Imagen 4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EC181806-0E4B-46A8-B8F2-F443E036F8E8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22012" t="50200" r="32332" b="22870"/>
        <a:stretch/>
      </xdr:blipFill>
      <xdr:spPr bwMode="auto">
        <a:xfrm>
          <a:off x="190499" y="7240957"/>
          <a:ext cx="6411761" cy="232318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485774</xdr:colOff>
      <xdr:row>10</xdr:row>
      <xdr:rowOff>352425</xdr:rowOff>
    </xdr:to>
    <xdr:pic>
      <xdr:nvPicPr>
        <xdr:cNvPr id="2" name="Imagen 1" descr="Interfaz de usuario gráfica, Aplicación, Word&#10;&#10;Descripción generada automáticamente">
          <a:extLst>
            <a:ext uri="{FF2B5EF4-FFF2-40B4-BE49-F238E27FC236}">
              <a16:creationId xmlns:a16="http://schemas.microsoft.com/office/drawing/2014/main" id="{EA28B231-1A7E-4281-B2C9-5DDC4F1ED39A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29790" t="38064" r="27956" b="28835"/>
        <a:stretch/>
      </xdr:blipFill>
      <xdr:spPr bwMode="auto">
        <a:xfrm>
          <a:off x="0" y="0"/>
          <a:ext cx="5819774" cy="25241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217B-31DF-40B2-9DE9-295270851A9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B3A1-87C1-4C09-AE25-50AB1048BBAB}">
  <dimension ref="A6:T38"/>
  <sheetViews>
    <sheetView tabSelected="1" view="pageBreakPreview" zoomScale="60" zoomScaleNormal="70" workbookViewId="0">
      <selection activeCell="Q3" sqref="Q3"/>
    </sheetView>
  </sheetViews>
  <sheetFormatPr baseColWidth="10" defaultRowHeight="15" x14ac:dyDescent="0.25"/>
  <cols>
    <col min="10" max="10" width="10.85546875" customWidth="1"/>
    <col min="11" max="11" width="11.42578125" customWidth="1"/>
    <col min="12" max="12" width="11.28515625" customWidth="1"/>
    <col min="13" max="13" width="11.5703125" customWidth="1"/>
    <col min="14" max="14" width="12" customWidth="1"/>
    <col min="18" max="18" width="8" customWidth="1"/>
    <col min="19" max="19" width="7.7109375" customWidth="1"/>
    <col min="20" max="20" width="7.5703125" customWidth="1"/>
  </cols>
  <sheetData>
    <row r="6" spans="15:20" ht="15.75" thickBot="1" x14ac:dyDescent="0.3"/>
    <row r="7" spans="15:20" ht="30.75" thickBot="1" x14ac:dyDescent="0.3">
      <c r="O7" s="5" t="s">
        <v>0</v>
      </c>
      <c r="P7" s="25" t="s">
        <v>46</v>
      </c>
      <c r="Q7" s="6" t="s">
        <v>1</v>
      </c>
      <c r="R7" s="8" t="s">
        <v>2</v>
      </c>
      <c r="S7" s="8" t="s">
        <v>3</v>
      </c>
      <c r="T7" s="8" t="s">
        <v>4</v>
      </c>
    </row>
    <row r="8" spans="15:20" ht="15.75" thickBot="1" x14ac:dyDescent="0.3">
      <c r="O8" s="3">
        <v>0</v>
      </c>
      <c r="P8" s="26">
        <v>15</v>
      </c>
      <c r="Q8" s="7">
        <v>0.05</v>
      </c>
      <c r="R8" s="9">
        <v>0.05</v>
      </c>
      <c r="S8" s="9">
        <v>0</v>
      </c>
      <c r="T8" s="9">
        <v>0.05</v>
      </c>
    </row>
    <row r="9" spans="15:20" ht="15.75" thickBot="1" x14ac:dyDescent="0.3">
      <c r="O9" s="3">
        <v>1</v>
      </c>
      <c r="P9" s="26">
        <v>30</v>
      </c>
      <c r="Q9" s="7">
        <v>0.1</v>
      </c>
      <c r="R9" s="10">
        <f>R8+Q9</f>
        <v>0.15000000000000002</v>
      </c>
      <c r="S9" s="9">
        <v>0.06</v>
      </c>
      <c r="T9" s="9">
        <v>0.15</v>
      </c>
    </row>
    <row r="10" spans="15:20" ht="15.75" thickBot="1" x14ac:dyDescent="0.3">
      <c r="O10" s="3">
        <v>2</v>
      </c>
      <c r="P10" s="26">
        <v>60</v>
      </c>
      <c r="Q10" s="7">
        <v>0.2</v>
      </c>
      <c r="R10" s="10">
        <f t="shared" ref="R10:R13" si="0">R9+Q10</f>
        <v>0.35000000000000003</v>
      </c>
      <c r="S10" s="9">
        <v>0.16</v>
      </c>
      <c r="T10" s="9">
        <v>0.35</v>
      </c>
    </row>
    <row r="11" spans="15:20" ht="15.75" thickBot="1" x14ac:dyDescent="0.3">
      <c r="O11" s="3">
        <v>3</v>
      </c>
      <c r="P11" s="26">
        <v>120</v>
      </c>
      <c r="Q11" s="7">
        <v>0.4</v>
      </c>
      <c r="R11" s="10">
        <f t="shared" si="0"/>
        <v>0.75</v>
      </c>
      <c r="S11" s="9">
        <v>0.36</v>
      </c>
      <c r="T11" s="9">
        <v>0.75</v>
      </c>
    </row>
    <row r="12" spans="15:20" ht="15.75" thickBot="1" x14ac:dyDescent="0.3">
      <c r="O12" s="3">
        <v>4</v>
      </c>
      <c r="P12" s="26">
        <v>45</v>
      </c>
      <c r="Q12" s="7">
        <v>0.15</v>
      </c>
      <c r="R12" s="10">
        <f t="shared" si="0"/>
        <v>0.9</v>
      </c>
      <c r="S12" s="9">
        <v>0.76</v>
      </c>
      <c r="T12" s="10">
        <v>0.9</v>
      </c>
    </row>
    <row r="13" spans="15:20" ht="15.75" thickBot="1" x14ac:dyDescent="0.3">
      <c r="O13" s="3">
        <v>5</v>
      </c>
      <c r="P13" s="26">
        <v>30</v>
      </c>
      <c r="Q13" s="7">
        <v>0.1</v>
      </c>
      <c r="R13" s="10">
        <f t="shared" si="0"/>
        <v>1</v>
      </c>
      <c r="S13" s="9">
        <v>0.91</v>
      </c>
      <c r="T13" s="9">
        <v>1</v>
      </c>
    </row>
    <row r="14" spans="15:20" x14ac:dyDescent="0.25">
      <c r="O14" s="27"/>
      <c r="P14" s="27">
        <f>SUM(P8:P13)</f>
        <v>300</v>
      </c>
      <c r="Q14" s="28"/>
      <c r="R14" s="29"/>
      <c r="S14" s="30"/>
      <c r="T14" s="30"/>
    </row>
    <row r="15" spans="15:20" ht="15.75" thickBot="1" x14ac:dyDescent="0.3"/>
    <row r="16" spans="15:20" ht="45.75" thickBot="1" x14ac:dyDescent="0.3">
      <c r="O16" s="1" t="s">
        <v>5</v>
      </c>
      <c r="P16" s="2" t="s">
        <v>46</v>
      </c>
      <c r="Q16" s="2" t="s">
        <v>1</v>
      </c>
      <c r="R16" s="8" t="s">
        <v>2</v>
      </c>
      <c r="S16" s="8" t="s">
        <v>3</v>
      </c>
      <c r="T16" s="8" t="s">
        <v>4</v>
      </c>
    </row>
    <row r="17" spans="1:20" ht="16.5" customHeight="1" thickBot="1" x14ac:dyDescent="0.3">
      <c r="O17" s="3">
        <v>1</v>
      </c>
      <c r="P17" s="4">
        <v>10</v>
      </c>
      <c r="Q17" s="4">
        <v>0.2</v>
      </c>
      <c r="R17" s="9">
        <v>0.2</v>
      </c>
      <c r="S17" s="9">
        <v>0</v>
      </c>
      <c r="T17" s="9">
        <v>0.2</v>
      </c>
    </row>
    <row r="18" spans="1:20" ht="53.25" customHeight="1" thickBot="1" x14ac:dyDescent="0.3">
      <c r="A18" s="12" t="s">
        <v>17</v>
      </c>
      <c r="B18">
        <v>13</v>
      </c>
      <c r="C18" s="12" t="s">
        <v>18</v>
      </c>
      <c r="D18">
        <v>6</v>
      </c>
      <c r="E18" s="12" t="s">
        <v>19</v>
      </c>
      <c r="F18">
        <v>10</v>
      </c>
      <c r="G18" s="14" t="s">
        <v>21</v>
      </c>
      <c r="H18">
        <v>6</v>
      </c>
      <c r="J18" s="11" t="s">
        <v>20</v>
      </c>
      <c r="K18">
        <v>10</v>
      </c>
      <c r="L18" s="11" t="s">
        <v>22</v>
      </c>
      <c r="M18">
        <v>8</v>
      </c>
      <c r="O18" s="3">
        <v>2</v>
      </c>
      <c r="P18" s="4">
        <v>25</v>
      </c>
      <c r="Q18" s="4">
        <v>0.5</v>
      </c>
      <c r="R18" s="10">
        <f>R17+Q18</f>
        <v>0.7</v>
      </c>
      <c r="S18" s="10">
        <v>0.21</v>
      </c>
      <c r="T18" s="9">
        <v>0.7</v>
      </c>
    </row>
    <row r="19" spans="1:20" ht="15.75" thickBot="1" x14ac:dyDescent="0.3">
      <c r="O19" s="3">
        <v>3</v>
      </c>
      <c r="P19" s="4">
        <v>15</v>
      </c>
      <c r="Q19" s="4">
        <v>0.3</v>
      </c>
      <c r="R19" s="10">
        <f t="shared" ref="R19" si="1">R18+Q19</f>
        <v>1</v>
      </c>
      <c r="S19" s="10">
        <v>0.71</v>
      </c>
      <c r="T19" s="9">
        <v>1</v>
      </c>
    </row>
    <row r="20" spans="1:20" x14ac:dyDescent="0.25">
      <c r="A20" s="38" t="s">
        <v>6</v>
      </c>
      <c r="B20" s="39" t="s">
        <v>14</v>
      </c>
      <c r="C20" s="38" t="s">
        <v>7</v>
      </c>
      <c r="D20" s="38" t="s">
        <v>8</v>
      </c>
      <c r="E20" s="38"/>
      <c r="F20" s="38"/>
      <c r="G20" s="38" t="s">
        <v>12</v>
      </c>
      <c r="H20" s="39" t="s">
        <v>13</v>
      </c>
      <c r="I20" s="36" t="s">
        <v>23</v>
      </c>
      <c r="J20" s="39" t="s">
        <v>14</v>
      </c>
      <c r="K20" s="39" t="s">
        <v>15</v>
      </c>
      <c r="L20" s="35" t="s">
        <v>16</v>
      </c>
      <c r="P20">
        <f>SUM(P17:P19)</f>
        <v>50</v>
      </c>
    </row>
    <row r="21" spans="1:20" x14ac:dyDescent="0.25">
      <c r="A21" s="38"/>
      <c r="B21" s="39"/>
      <c r="C21" s="38"/>
      <c r="D21" s="13" t="s">
        <v>9</v>
      </c>
      <c r="E21" s="13" t="s">
        <v>10</v>
      </c>
      <c r="F21" s="13" t="s">
        <v>11</v>
      </c>
      <c r="G21" s="38"/>
      <c r="H21" s="39"/>
      <c r="I21" s="37"/>
      <c r="J21" s="39"/>
      <c r="K21" s="39"/>
      <c r="L21" s="35"/>
    </row>
    <row r="22" spans="1:20" x14ac:dyDescent="0.25">
      <c r="A22" s="9">
        <v>1</v>
      </c>
      <c r="B22" s="32">
        <v>0.2</v>
      </c>
      <c r="C22" s="9">
        <f>LOOKUP(B22,$S$8:$T$13,$O$8:$O$13)</f>
        <v>2</v>
      </c>
      <c r="D22" s="9">
        <f>F18</f>
        <v>10</v>
      </c>
      <c r="E22" s="9">
        <v>0</v>
      </c>
      <c r="F22" s="9">
        <f t="shared" ref="F22:F23" si="2">D22-C22+E22</f>
        <v>8</v>
      </c>
      <c r="G22" s="9">
        <f>IF(C22&gt;D22,$M$18,0)</f>
        <v>0</v>
      </c>
      <c r="H22" s="9">
        <f t="shared" ref="H22:H37" si="3">$H$18*F22</f>
        <v>48</v>
      </c>
      <c r="I22" s="9"/>
      <c r="J22" s="9">
        <v>0.8</v>
      </c>
      <c r="K22" s="9">
        <f>IF(F22&lt;=$D$18,LOOKUP(J22,#REF!,#REF!),0)</f>
        <v>0</v>
      </c>
      <c r="L22" s="9">
        <f>IF(K22&gt;0,K22+A22+1,0)</f>
        <v>0</v>
      </c>
    </row>
    <row r="23" spans="1:20" x14ac:dyDescent="0.25">
      <c r="A23" s="9">
        <v>2</v>
      </c>
      <c r="B23" s="32">
        <v>0</v>
      </c>
      <c r="C23" s="9">
        <f t="shared" ref="C23:C37" si="4">LOOKUP(B23,$S$8:$T$13,$O$8:$O$13)</f>
        <v>0</v>
      </c>
      <c r="D23" s="9">
        <f>F22</f>
        <v>8</v>
      </c>
      <c r="E23" s="9">
        <v>0</v>
      </c>
      <c r="F23" s="9">
        <f t="shared" si="2"/>
        <v>8</v>
      </c>
      <c r="G23" s="9">
        <f>IF(C23&gt;D23,$M$18,0)</f>
        <v>0</v>
      </c>
      <c r="H23" s="9">
        <f t="shared" si="3"/>
        <v>48</v>
      </c>
      <c r="I23" s="9"/>
      <c r="J23" s="9">
        <v>0.7</v>
      </c>
      <c r="K23" s="9">
        <f>IF(F23&lt;=$D$18,LOOKUP(J23,#REF!,#REF!),0)</f>
        <v>0</v>
      </c>
      <c r="L23" s="9">
        <f>IF(K23&gt;0,K23+A23+1,0)</f>
        <v>0</v>
      </c>
    </row>
    <row r="24" spans="1:20" x14ac:dyDescent="0.25">
      <c r="A24" s="9">
        <v>3</v>
      </c>
      <c r="B24" s="32">
        <v>0.4</v>
      </c>
      <c r="C24" s="9">
        <f t="shared" si="4"/>
        <v>3</v>
      </c>
      <c r="D24" s="9">
        <f>F23</f>
        <v>8</v>
      </c>
      <c r="E24" s="9">
        <v>0</v>
      </c>
      <c r="F24" s="9">
        <f t="shared" ref="F24:F30" si="5">D24-C24+E24</f>
        <v>5</v>
      </c>
      <c r="G24" s="9">
        <f>IF(C24&gt;D24,$M$18,0)</f>
        <v>0</v>
      </c>
      <c r="H24" s="9">
        <f t="shared" si="3"/>
        <v>30</v>
      </c>
      <c r="I24" s="9"/>
      <c r="J24" s="9">
        <v>0.7</v>
      </c>
      <c r="K24" s="9">
        <f>IF(F24&lt;=$D$18,LOOKUP(J24,$S$17:$T$19,$O$17:$O$19),0)</f>
        <v>2</v>
      </c>
      <c r="L24" s="9">
        <f>IF(K24&gt;0,K24+A24+1,0)</f>
        <v>6</v>
      </c>
    </row>
    <row r="25" spans="1:20" x14ac:dyDescent="0.25">
      <c r="A25" s="9">
        <v>4</v>
      </c>
      <c r="B25" s="32">
        <v>0.1</v>
      </c>
      <c r="C25" s="9">
        <f t="shared" si="4"/>
        <v>1</v>
      </c>
      <c r="D25" s="9">
        <f>F24</f>
        <v>5</v>
      </c>
      <c r="E25" s="9">
        <v>0</v>
      </c>
      <c r="F25" s="9">
        <f t="shared" si="5"/>
        <v>4</v>
      </c>
      <c r="G25" s="9">
        <f>IF(C25&gt;D25,$M$18,0)</f>
        <v>0</v>
      </c>
      <c r="H25" s="9">
        <f t="shared" si="3"/>
        <v>24</v>
      </c>
      <c r="I25" s="9"/>
      <c r="J25" s="9">
        <v>0.2</v>
      </c>
      <c r="K25" s="9"/>
      <c r="L25" s="9"/>
    </row>
    <row r="26" spans="1:20" x14ac:dyDescent="0.25">
      <c r="A26" s="9">
        <v>5</v>
      </c>
      <c r="B26" s="33">
        <v>0.6</v>
      </c>
      <c r="C26" s="9">
        <f t="shared" si="4"/>
        <v>3</v>
      </c>
      <c r="D26" s="9">
        <f>F25</f>
        <v>4</v>
      </c>
      <c r="E26" s="9">
        <v>0</v>
      </c>
      <c r="F26" s="9">
        <f t="shared" si="5"/>
        <v>1</v>
      </c>
      <c r="G26" s="9">
        <f>IF(C26&gt;D26,$M$18,0)</f>
        <v>0</v>
      </c>
      <c r="H26" s="9">
        <f t="shared" si="3"/>
        <v>6</v>
      </c>
      <c r="I26" s="9"/>
      <c r="J26" s="9">
        <v>0.5</v>
      </c>
      <c r="K26" s="9"/>
      <c r="L26" s="9"/>
    </row>
    <row r="27" spans="1:20" x14ac:dyDescent="0.25">
      <c r="A27" s="15">
        <v>6</v>
      </c>
      <c r="B27" s="33">
        <v>0.1</v>
      </c>
      <c r="C27" s="9">
        <f t="shared" si="4"/>
        <v>1</v>
      </c>
      <c r="D27" s="9">
        <f>F26</f>
        <v>1</v>
      </c>
      <c r="E27" s="9">
        <f>B18</f>
        <v>13</v>
      </c>
      <c r="F27" s="9">
        <f t="shared" si="5"/>
        <v>13</v>
      </c>
      <c r="G27" s="9"/>
      <c r="H27" s="9">
        <f t="shared" si="3"/>
        <v>78</v>
      </c>
      <c r="I27" s="9">
        <f>K18</f>
        <v>10</v>
      </c>
      <c r="J27" s="9">
        <v>0</v>
      </c>
      <c r="K27" s="9"/>
      <c r="L27" s="9"/>
    </row>
    <row r="28" spans="1:20" x14ac:dyDescent="0.25">
      <c r="A28" s="16">
        <v>7</v>
      </c>
      <c r="B28" s="33">
        <v>0.6</v>
      </c>
      <c r="C28" s="9">
        <f t="shared" si="4"/>
        <v>3</v>
      </c>
      <c r="D28" s="9">
        <v>13</v>
      </c>
      <c r="E28" s="9">
        <v>0</v>
      </c>
      <c r="F28" s="9">
        <f t="shared" si="5"/>
        <v>10</v>
      </c>
      <c r="G28" s="9">
        <f>IF(C28&gt;D28,$M$18,0)</f>
        <v>0</v>
      </c>
      <c r="H28" s="9">
        <f t="shared" si="3"/>
        <v>60</v>
      </c>
      <c r="I28" s="9"/>
      <c r="J28" s="9">
        <v>0.1</v>
      </c>
      <c r="K28" s="9">
        <f>IF(F28&lt;=$D$18,LOOKUP(J28,$S$17:$T$19,$O$17:$O$19),0)</f>
        <v>0</v>
      </c>
      <c r="L28" s="9">
        <f t="shared" ref="L28:L37" si="6">IF(K28&gt;0,K28+A28+1,0)</f>
        <v>0</v>
      </c>
    </row>
    <row r="29" spans="1:20" x14ac:dyDescent="0.25">
      <c r="A29" s="9">
        <v>8</v>
      </c>
      <c r="B29" s="33">
        <v>0.9</v>
      </c>
      <c r="C29" s="9">
        <f t="shared" si="4"/>
        <v>4</v>
      </c>
      <c r="D29" s="9">
        <f>F28</f>
        <v>10</v>
      </c>
      <c r="E29" s="9">
        <v>0</v>
      </c>
      <c r="F29" s="9">
        <f t="shared" si="5"/>
        <v>6</v>
      </c>
      <c r="G29" s="9">
        <f>IF(C29&gt;D29,$M$18,0)</f>
        <v>0</v>
      </c>
      <c r="H29" s="9">
        <f t="shared" si="3"/>
        <v>36</v>
      </c>
      <c r="I29" s="9"/>
      <c r="J29" s="9">
        <v>0.9</v>
      </c>
      <c r="K29" s="9">
        <f>IF(F29&lt;=$D$18,LOOKUP(J29,$S$17:$T$19,$O$17:$O$19),0)</f>
        <v>3</v>
      </c>
      <c r="L29" s="9">
        <f t="shared" si="6"/>
        <v>12</v>
      </c>
    </row>
    <row r="30" spans="1:20" x14ac:dyDescent="0.25">
      <c r="A30" s="9">
        <v>9</v>
      </c>
      <c r="B30" s="33">
        <v>0.73</v>
      </c>
      <c r="C30" s="9">
        <f t="shared" si="4"/>
        <v>3</v>
      </c>
      <c r="D30" s="9">
        <f>F29</f>
        <v>6</v>
      </c>
      <c r="E30" s="9">
        <v>0</v>
      </c>
      <c r="F30" s="9">
        <f t="shared" si="5"/>
        <v>3</v>
      </c>
      <c r="G30" s="9">
        <f>IF(C30&gt;D30,$M$18,0)</f>
        <v>0</v>
      </c>
      <c r="H30" s="9">
        <f t="shared" si="3"/>
        <v>18</v>
      </c>
      <c r="I30" s="9"/>
      <c r="J30" s="9">
        <v>0.72</v>
      </c>
      <c r="K30" s="9"/>
      <c r="L30" s="9">
        <f t="shared" si="6"/>
        <v>0</v>
      </c>
    </row>
    <row r="31" spans="1:20" x14ac:dyDescent="0.25">
      <c r="A31" s="9">
        <v>10</v>
      </c>
      <c r="B31" s="33">
        <v>0.7</v>
      </c>
      <c r="C31" s="9">
        <f t="shared" si="4"/>
        <v>3</v>
      </c>
      <c r="D31" s="9">
        <f>F30</f>
        <v>3</v>
      </c>
      <c r="E31" s="9">
        <v>0</v>
      </c>
      <c r="F31" s="9">
        <v>0</v>
      </c>
      <c r="G31" s="9">
        <f>IF(C31&gt;D31,$M$18,0)</f>
        <v>0</v>
      </c>
      <c r="H31" s="9">
        <f t="shared" si="3"/>
        <v>0</v>
      </c>
      <c r="I31" s="9"/>
      <c r="J31" s="9">
        <v>0.7</v>
      </c>
      <c r="K31" s="9"/>
      <c r="L31" s="9">
        <f t="shared" si="6"/>
        <v>0</v>
      </c>
    </row>
    <row r="32" spans="1:20" x14ac:dyDescent="0.25">
      <c r="A32" s="16">
        <v>11</v>
      </c>
      <c r="B32" s="33">
        <v>0.94</v>
      </c>
      <c r="C32" s="9">
        <f t="shared" si="4"/>
        <v>5</v>
      </c>
      <c r="D32" s="9">
        <v>0</v>
      </c>
      <c r="E32" s="9"/>
      <c r="F32" s="9">
        <v>0</v>
      </c>
      <c r="G32" s="9">
        <f>IF(C32&gt;D32,$M$18,0)</f>
        <v>8</v>
      </c>
      <c r="H32" s="9">
        <f t="shared" si="3"/>
        <v>0</v>
      </c>
      <c r="I32" s="9"/>
      <c r="J32" s="9">
        <v>0.51</v>
      </c>
      <c r="K32" s="9"/>
      <c r="L32" s="9">
        <f t="shared" si="6"/>
        <v>0</v>
      </c>
    </row>
    <row r="33" spans="1:12" x14ac:dyDescent="0.25">
      <c r="A33" s="15">
        <v>12</v>
      </c>
      <c r="B33" s="33">
        <v>0.67</v>
      </c>
      <c r="C33" s="9">
        <f t="shared" si="4"/>
        <v>3</v>
      </c>
      <c r="D33" s="9">
        <v>0</v>
      </c>
      <c r="E33" s="9">
        <f>B18</f>
        <v>13</v>
      </c>
      <c r="F33" s="9">
        <f>D33-C33+E33</f>
        <v>10</v>
      </c>
      <c r="G33" s="9"/>
      <c r="H33" s="9">
        <f t="shared" si="3"/>
        <v>60</v>
      </c>
      <c r="I33" s="9">
        <f>K18</f>
        <v>10</v>
      </c>
      <c r="J33" s="9">
        <v>7.0000000000000007E-2</v>
      </c>
      <c r="K33" s="9">
        <f t="shared" ref="K33:K37" si="7">IF(F33&lt;=$D$18,LOOKUP(J33,$S$17:$T$19,$O$17:$O$19),0)</f>
        <v>0</v>
      </c>
      <c r="L33" s="9">
        <f t="shared" si="6"/>
        <v>0</v>
      </c>
    </row>
    <row r="34" spans="1:12" x14ac:dyDescent="0.25">
      <c r="A34" s="9">
        <v>13</v>
      </c>
      <c r="B34" s="33">
        <v>0.3</v>
      </c>
      <c r="C34" s="9">
        <f t="shared" si="4"/>
        <v>2</v>
      </c>
      <c r="D34" s="9">
        <f>F33</f>
        <v>10</v>
      </c>
      <c r="E34" s="9">
        <v>0</v>
      </c>
      <c r="F34" s="9">
        <f>D34-C34+E34</f>
        <v>8</v>
      </c>
      <c r="G34" s="9">
        <f t="shared" ref="G34:G36" si="8">IF(C34&gt;D34,$M$18,0)</f>
        <v>0</v>
      </c>
      <c r="H34" s="9">
        <f t="shared" si="3"/>
        <v>48</v>
      </c>
      <c r="I34" s="9"/>
      <c r="J34" s="9">
        <v>0.3</v>
      </c>
      <c r="K34" s="9">
        <f t="shared" si="7"/>
        <v>0</v>
      </c>
      <c r="L34" s="9">
        <f t="shared" si="6"/>
        <v>0</v>
      </c>
    </row>
    <row r="35" spans="1:12" x14ac:dyDescent="0.25">
      <c r="A35" s="9">
        <v>14</v>
      </c>
      <c r="B35" s="33">
        <v>0</v>
      </c>
      <c r="C35" s="9">
        <f t="shared" si="4"/>
        <v>0</v>
      </c>
      <c r="D35" s="9">
        <f>F34</f>
        <v>8</v>
      </c>
      <c r="E35" s="9">
        <v>0</v>
      </c>
      <c r="F35" s="9">
        <f>D35-C35+E35</f>
        <v>8</v>
      </c>
      <c r="G35" s="9">
        <f t="shared" si="8"/>
        <v>0</v>
      </c>
      <c r="H35" s="9">
        <f t="shared" si="3"/>
        <v>48</v>
      </c>
      <c r="I35" s="9"/>
      <c r="J35" s="9">
        <v>0.1</v>
      </c>
      <c r="K35" s="9">
        <f t="shared" si="7"/>
        <v>0</v>
      </c>
      <c r="L35" s="9">
        <f t="shared" si="6"/>
        <v>0</v>
      </c>
    </row>
    <row r="36" spans="1:12" x14ac:dyDescent="0.25">
      <c r="A36" s="16">
        <v>15</v>
      </c>
      <c r="B36" s="33">
        <v>0.1</v>
      </c>
      <c r="C36" s="9">
        <f t="shared" si="4"/>
        <v>1</v>
      </c>
      <c r="D36" s="9">
        <f>F35</f>
        <v>8</v>
      </c>
      <c r="E36" s="9">
        <v>0</v>
      </c>
      <c r="F36" s="9">
        <f>D36-C36+E36</f>
        <v>7</v>
      </c>
      <c r="G36" s="9">
        <f t="shared" si="8"/>
        <v>0</v>
      </c>
      <c r="H36" s="9">
        <f t="shared" si="3"/>
        <v>42</v>
      </c>
      <c r="I36" s="9"/>
      <c r="J36" s="9">
        <v>0.7</v>
      </c>
      <c r="K36" s="9">
        <f t="shared" si="7"/>
        <v>0</v>
      </c>
      <c r="L36" s="9">
        <f t="shared" si="6"/>
        <v>0</v>
      </c>
    </row>
    <row r="37" spans="1:12" x14ac:dyDescent="0.25">
      <c r="A37" s="16">
        <v>16</v>
      </c>
      <c r="B37" s="34">
        <v>0.78</v>
      </c>
      <c r="C37" s="9">
        <f t="shared" si="4"/>
        <v>4</v>
      </c>
      <c r="D37" s="9">
        <v>2</v>
      </c>
      <c r="E37" s="9">
        <v>0</v>
      </c>
      <c r="F37" s="9">
        <v>0</v>
      </c>
      <c r="G37" s="9"/>
      <c r="H37" s="9">
        <f t="shared" si="3"/>
        <v>0</v>
      </c>
      <c r="I37" s="9"/>
      <c r="J37" s="9">
        <v>0.22</v>
      </c>
      <c r="K37" s="9">
        <f t="shared" si="7"/>
        <v>2</v>
      </c>
      <c r="L37" s="9">
        <f t="shared" si="6"/>
        <v>19</v>
      </c>
    </row>
    <row r="38" spans="1:12" x14ac:dyDescent="0.25">
      <c r="F38" s="17" t="s">
        <v>24</v>
      </c>
      <c r="G38" s="31">
        <f>SUM(G22:G36)</f>
        <v>8</v>
      </c>
      <c r="H38" s="31">
        <f>SUM(H22:H36)</f>
        <v>546</v>
      </c>
      <c r="I38" s="31">
        <f>SUM(I22:I36)</f>
        <v>20</v>
      </c>
    </row>
  </sheetData>
  <mergeCells count="10">
    <mergeCell ref="L20:L21"/>
    <mergeCell ref="I20:I21"/>
    <mergeCell ref="D20:F20"/>
    <mergeCell ref="A20:A21"/>
    <mergeCell ref="B20:B21"/>
    <mergeCell ref="C20:C21"/>
    <mergeCell ref="G20:G21"/>
    <mergeCell ref="H20:H21"/>
    <mergeCell ref="J20:J21"/>
    <mergeCell ref="K20:K21"/>
  </mergeCells>
  <pageMargins left="0.7" right="0.7" top="0.75" bottom="0.75" header="0.3" footer="0.3"/>
  <pageSetup paperSize="9" scale="4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4A70-D6C1-482B-85FC-E758FEEC522B}">
  <dimension ref="A9:N36"/>
  <sheetViews>
    <sheetView topLeftCell="A9" zoomScale="73" zoomScaleNormal="73" workbookViewId="0">
      <selection activeCell="J15" sqref="J15"/>
    </sheetView>
  </sheetViews>
  <sheetFormatPr baseColWidth="10" defaultRowHeight="15" x14ac:dyDescent="0.25"/>
  <cols>
    <col min="1" max="1" width="16" customWidth="1"/>
    <col min="2" max="2" width="11.85546875" bestFit="1" customWidth="1"/>
    <col min="7" max="7" width="12.5703125" customWidth="1"/>
    <col min="11" max="11" width="15.140625" customWidth="1"/>
    <col min="13" max="13" width="12.85546875" customWidth="1"/>
    <col min="14" max="14" width="14.85546875" customWidth="1"/>
  </cols>
  <sheetData>
    <row r="9" spans="1:14" ht="30" x14ac:dyDescent="0.25">
      <c r="I9" s="18" t="s">
        <v>25</v>
      </c>
      <c r="J9" s="18" t="s">
        <v>27</v>
      </c>
      <c r="K9" s="19" t="s">
        <v>29</v>
      </c>
      <c r="L9" t="s">
        <v>30</v>
      </c>
      <c r="M9" t="s">
        <v>32</v>
      </c>
      <c r="N9" t="s">
        <v>31</v>
      </c>
    </row>
    <row r="10" spans="1:14" x14ac:dyDescent="0.25">
      <c r="I10" s="18" t="s">
        <v>26</v>
      </c>
      <c r="J10" s="18" t="s">
        <v>28</v>
      </c>
      <c r="M10" t="s">
        <v>28</v>
      </c>
    </row>
    <row r="11" spans="1:14" ht="26.25" x14ac:dyDescent="0.25">
      <c r="A11" s="22" t="s">
        <v>43</v>
      </c>
      <c r="B11" t="s">
        <v>25</v>
      </c>
      <c r="C11">
        <v>1.33</v>
      </c>
    </row>
    <row r="12" spans="1:14" ht="26.25" x14ac:dyDescent="0.25">
      <c r="A12" s="22" t="s">
        <v>44</v>
      </c>
      <c r="B12" t="s">
        <v>26</v>
      </c>
      <c r="C12">
        <v>4</v>
      </c>
    </row>
    <row r="13" spans="1:14" x14ac:dyDescent="0.25">
      <c r="I13" s="18"/>
      <c r="J13" s="18"/>
      <c r="K13" s="19"/>
    </row>
    <row r="15" spans="1:14" ht="60" x14ac:dyDescent="0.25">
      <c r="A15" s="20" t="s">
        <v>33</v>
      </c>
      <c r="B15" s="20" t="s">
        <v>34</v>
      </c>
      <c r="C15" s="20" t="s">
        <v>35</v>
      </c>
      <c r="D15" s="20" t="s">
        <v>36</v>
      </c>
      <c r="E15" s="20" t="s">
        <v>37</v>
      </c>
      <c r="F15" s="20" t="s">
        <v>38</v>
      </c>
      <c r="G15" s="20" t="s">
        <v>39</v>
      </c>
      <c r="H15" s="20" t="s">
        <v>40</v>
      </c>
      <c r="I15" s="20" t="s">
        <v>41</v>
      </c>
      <c r="J15" s="20" t="s">
        <v>42</v>
      </c>
    </row>
    <row r="16" spans="1:14" x14ac:dyDescent="0.25">
      <c r="A16" s="9">
        <v>0</v>
      </c>
      <c r="B16" s="10"/>
      <c r="C16" s="10"/>
      <c r="D16" s="9"/>
      <c r="E16" s="9"/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3" x14ac:dyDescent="0.25">
      <c r="A17" s="9">
        <v>1</v>
      </c>
      <c r="B17" s="10">
        <f t="shared" ref="B17:C31" ca="1" si="0">RAND()</f>
        <v>0.93498044796649815</v>
      </c>
      <c r="C17" s="10">
        <f t="shared" ca="1" si="0"/>
        <v>0.24843222960361566</v>
      </c>
      <c r="D17" s="10">
        <f ca="1">-1/$C$11*LN(B17)</f>
        <v>5.0548617426970671E-2</v>
      </c>
      <c r="E17" s="10">
        <f ca="1">-1/$C$12*LN(C17)</f>
        <v>0.34814629713315887</v>
      </c>
      <c r="F17" s="10">
        <f ca="1">F16+D17</f>
        <v>5.0548617426970671E-2</v>
      </c>
      <c r="G17" s="10">
        <f ca="1">MAX(F17,H16)</f>
        <v>5.0548617426970671E-2</v>
      </c>
      <c r="H17" s="10">
        <f ca="1">G17+E17</f>
        <v>0.39869491456012951</v>
      </c>
      <c r="I17" s="10">
        <f ca="1">G17-F17</f>
        <v>0</v>
      </c>
      <c r="J17" s="10">
        <f ca="1">I17+E17</f>
        <v>0.34814629713315887</v>
      </c>
    </row>
    <row r="18" spans="1:13" x14ac:dyDescent="0.25">
      <c r="A18" s="9">
        <v>2</v>
      </c>
      <c r="B18" s="10">
        <f t="shared" ca="1" si="0"/>
        <v>0.88963777489223583</v>
      </c>
      <c r="C18" s="10">
        <f t="shared" ca="1" si="0"/>
        <v>0.39601629376597014</v>
      </c>
      <c r="D18" s="10">
        <f t="shared" ref="D18:D31" ca="1" si="1">-1/$C$11*LN(B18)</f>
        <v>8.79254839126309E-2</v>
      </c>
      <c r="E18" s="10">
        <f t="shared" ref="E18:E31" ca="1" si="2">-1/$C$12*LN(C18)</f>
        <v>0.2315749806751157</v>
      </c>
      <c r="F18" s="10">
        <f t="shared" ref="F18:F31" ca="1" si="3">F17+D18</f>
        <v>0.13847410133960159</v>
      </c>
      <c r="G18" s="10">
        <f t="shared" ref="G18:G31" ca="1" si="4">MAX(F18,H17)</f>
        <v>0.39869491456012951</v>
      </c>
      <c r="H18" s="10">
        <f t="shared" ref="H18:H31" ca="1" si="5">G18+E18</f>
        <v>0.63026989523524524</v>
      </c>
      <c r="I18" s="10">
        <f t="shared" ref="I18:I31" ca="1" si="6">G18-F18</f>
        <v>0.26022081322052792</v>
      </c>
      <c r="J18" s="10">
        <f t="shared" ref="J18:J31" ca="1" si="7">I18+E18</f>
        <v>0.49179579389564365</v>
      </c>
    </row>
    <row r="19" spans="1:13" x14ac:dyDescent="0.25">
      <c r="A19" s="9">
        <v>3</v>
      </c>
      <c r="B19" s="10">
        <f t="shared" ca="1" si="0"/>
        <v>0.69250596764681538</v>
      </c>
      <c r="C19" s="10">
        <f t="shared" ca="1" si="0"/>
        <v>0.80960511709392091</v>
      </c>
      <c r="D19" s="10">
        <f t="shared" ca="1" si="1"/>
        <v>0.27626949129116285</v>
      </c>
      <c r="E19" s="10">
        <f t="shared" ca="1" si="2"/>
        <v>5.280216498694075E-2</v>
      </c>
      <c r="F19" s="10">
        <f t="shared" ca="1" si="3"/>
        <v>0.41474359263076443</v>
      </c>
      <c r="G19" s="10">
        <f t="shared" ca="1" si="4"/>
        <v>0.63026989523524524</v>
      </c>
      <c r="H19" s="10">
        <f t="shared" ca="1" si="5"/>
        <v>0.68307206022218603</v>
      </c>
      <c r="I19" s="10">
        <f t="shared" ca="1" si="6"/>
        <v>0.2155263026044808</v>
      </c>
      <c r="J19" s="10">
        <f t="shared" ca="1" si="7"/>
        <v>0.26832846759142154</v>
      </c>
    </row>
    <row r="20" spans="1:13" x14ac:dyDescent="0.25">
      <c r="A20" s="9">
        <v>4</v>
      </c>
      <c r="B20" s="10">
        <f t="shared" ca="1" si="0"/>
        <v>0.38756023760890357</v>
      </c>
      <c r="C20" s="10">
        <f t="shared" ca="1" si="0"/>
        <v>0.54041034117247544</v>
      </c>
      <c r="D20" s="10">
        <f t="shared" ca="1" si="1"/>
        <v>0.71269472960615354</v>
      </c>
      <c r="E20" s="10">
        <f t="shared" ca="1" si="2"/>
        <v>0.15385663423367746</v>
      </c>
      <c r="F20" s="10">
        <f t="shared" ca="1" si="3"/>
        <v>1.127438322236918</v>
      </c>
      <c r="G20" s="10">
        <f t="shared" ca="1" si="4"/>
        <v>1.127438322236918</v>
      </c>
      <c r="H20" s="10">
        <f t="shared" ca="1" si="5"/>
        <v>1.2812949564705955</v>
      </c>
      <c r="I20" s="10">
        <f t="shared" ca="1" si="6"/>
        <v>0</v>
      </c>
      <c r="J20" s="10">
        <f t="shared" ca="1" si="7"/>
        <v>0.15385663423367746</v>
      </c>
    </row>
    <row r="21" spans="1:13" x14ac:dyDescent="0.25">
      <c r="A21" s="9">
        <v>5</v>
      </c>
      <c r="B21" s="10">
        <f t="shared" ca="1" si="0"/>
        <v>0.5367374114817125</v>
      </c>
      <c r="C21" s="10">
        <f t="shared" ca="1" si="0"/>
        <v>0.59591067949633081</v>
      </c>
      <c r="D21" s="10">
        <f t="shared" ca="1" si="1"/>
        <v>0.46785435768635109</v>
      </c>
      <c r="E21" s="10">
        <f t="shared" ca="1" si="2"/>
        <v>0.12941612244120138</v>
      </c>
      <c r="F21" s="10">
        <f t="shared" ca="1" si="3"/>
        <v>1.595292679923269</v>
      </c>
      <c r="G21" s="10">
        <f t="shared" ca="1" si="4"/>
        <v>1.595292679923269</v>
      </c>
      <c r="H21" s="10">
        <f t="shared" ca="1" si="5"/>
        <v>1.7247088023644703</v>
      </c>
      <c r="I21" s="10">
        <f t="shared" ca="1" si="6"/>
        <v>0</v>
      </c>
      <c r="J21" s="10">
        <f t="shared" ca="1" si="7"/>
        <v>0.12941612244120138</v>
      </c>
    </row>
    <row r="22" spans="1:13" x14ac:dyDescent="0.25">
      <c r="A22" s="9">
        <v>6</v>
      </c>
      <c r="B22" s="10">
        <f t="shared" ca="1" si="0"/>
        <v>0.90288281196276321</v>
      </c>
      <c r="C22" s="10">
        <f t="shared" ca="1" si="0"/>
        <v>0.90841307938598725</v>
      </c>
      <c r="D22" s="10">
        <f t="shared" ca="1" si="1"/>
        <v>7.6813917540815568E-2</v>
      </c>
      <c r="E22" s="10">
        <f t="shared" ca="1" si="2"/>
        <v>2.4014017646779649E-2</v>
      </c>
      <c r="F22" s="10">
        <f t="shared" ca="1" si="3"/>
        <v>1.6721065974640845</v>
      </c>
      <c r="G22" s="10">
        <f t="shared" ca="1" si="4"/>
        <v>1.7247088023644703</v>
      </c>
      <c r="H22" s="10">
        <f t="shared" ca="1" si="5"/>
        <v>1.7487228200112499</v>
      </c>
      <c r="I22" s="10">
        <f t="shared" ca="1" si="6"/>
        <v>5.2602204900385807E-2</v>
      </c>
      <c r="J22" s="10">
        <f t="shared" ca="1" si="7"/>
        <v>7.6616222547165463E-2</v>
      </c>
    </row>
    <row r="23" spans="1:13" x14ac:dyDescent="0.25">
      <c r="A23" s="9">
        <v>7</v>
      </c>
      <c r="B23" s="10">
        <f t="shared" ca="1" si="0"/>
        <v>0.142922346114982</v>
      </c>
      <c r="C23" s="10">
        <f t="shared" ca="1" si="0"/>
        <v>0.90232146010335312</v>
      </c>
      <c r="D23" s="10">
        <f t="shared" ca="1" si="1"/>
        <v>1.4627472408869504</v>
      </c>
      <c r="E23" s="10">
        <f t="shared" ca="1" si="2"/>
        <v>2.569610912149942E-2</v>
      </c>
      <c r="F23" s="10">
        <f t="shared" ca="1" si="3"/>
        <v>3.1348538383510349</v>
      </c>
      <c r="G23" s="10">
        <f t="shared" ca="1" si="4"/>
        <v>3.1348538383510349</v>
      </c>
      <c r="H23" s="10">
        <f t="shared" ca="1" si="5"/>
        <v>3.1605499474725343</v>
      </c>
      <c r="I23" s="10">
        <f t="shared" ca="1" si="6"/>
        <v>0</v>
      </c>
      <c r="J23" s="10">
        <f t="shared" ca="1" si="7"/>
        <v>2.569610912149942E-2</v>
      </c>
    </row>
    <row r="24" spans="1:13" x14ac:dyDescent="0.25">
      <c r="A24" s="9">
        <v>8</v>
      </c>
      <c r="B24" s="10">
        <f t="shared" ca="1" si="0"/>
        <v>0.54111015725910683</v>
      </c>
      <c r="C24" s="10">
        <f t="shared" ca="1" si="0"/>
        <v>0.26768637078009594</v>
      </c>
      <c r="D24" s="10">
        <f t="shared" ca="1" si="1"/>
        <v>0.4617536864727711</v>
      </c>
      <c r="E24" s="10">
        <f t="shared" ca="1" si="2"/>
        <v>0.32948481051035577</v>
      </c>
      <c r="F24" s="10">
        <f t="shared" ca="1" si="3"/>
        <v>3.5966075248238059</v>
      </c>
      <c r="G24" s="10">
        <f t="shared" ca="1" si="4"/>
        <v>3.5966075248238059</v>
      </c>
      <c r="H24" s="10">
        <f t="shared" ca="1" si="5"/>
        <v>3.9260923353341615</v>
      </c>
      <c r="I24" s="10">
        <f t="shared" ca="1" si="6"/>
        <v>0</v>
      </c>
      <c r="J24" s="10">
        <f t="shared" ca="1" si="7"/>
        <v>0.32948481051035577</v>
      </c>
    </row>
    <row r="25" spans="1:13" x14ac:dyDescent="0.25">
      <c r="A25" s="9">
        <v>9</v>
      </c>
      <c r="B25" s="10">
        <f t="shared" ca="1" si="0"/>
        <v>0.92009095502050076</v>
      </c>
      <c r="C25" s="10">
        <f t="shared" ca="1" si="0"/>
        <v>0.39482733281008819</v>
      </c>
      <c r="D25" s="10">
        <f t="shared" ca="1" si="1"/>
        <v>6.2618608776745202E-2</v>
      </c>
      <c r="E25" s="10">
        <f t="shared" ca="1" si="2"/>
        <v>0.23232668544436857</v>
      </c>
      <c r="F25" s="10">
        <f t="shared" ca="1" si="3"/>
        <v>3.6592261336005509</v>
      </c>
      <c r="G25" s="10">
        <f t="shared" ca="1" si="4"/>
        <v>3.9260923353341615</v>
      </c>
      <c r="H25" s="10">
        <f t="shared" ca="1" si="5"/>
        <v>4.1584190207785303</v>
      </c>
      <c r="I25" s="10">
        <f t="shared" ca="1" si="6"/>
        <v>0.26686620173361053</v>
      </c>
      <c r="J25" s="10">
        <f t="shared" ca="1" si="7"/>
        <v>0.49919288717797911</v>
      </c>
    </row>
    <row r="26" spans="1:13" x14ac:dyDescent="0.25">
      <c r="A26" s="9">
        <v>10</v>
      </c>
      <c r="B26" s="10">
        <f t="shared" ca="1" si="0"/>
        <v>0.78382871399036325</v>
      </c>
      <c r="C26" s="10">
        <f t="shared" ca="1" si="0"/>
        <v>0.17171726020803757</v>
      </c>
      <c r="D26" s="10">
        <f t="shared" ca="1" si="1"/>
        <v>0.18313139816122209</v>
      </c>
      <c r="E26" s="10">
        <f t="shared" ca="1" si="2"/>
        <v>0.44047649768733665</v>
      </c>
      <c r="F26" s="10">
        <f t="shared" ca="1" si="3"/>
        <v>3.8423575317617731</v>
      </c>
      <c r="G26" s="10">
        <f t="shared" ca="1" si="4"/>
        <v>4.1584190207785303</v>
      </c>
      <c r="H26" s="10">
        <f t="shared" ca="1" si="5"/>
        <v>4.5988955184658673</v>
      </c>
      <c r="I26" s="10">
        <f t="shared" ca="1" si="6"/>
        <v>0.31606148901675724</v>
      </c>
      <c r="J26" s="10">
        <f t="shared" ca="1" si="7"/>
        <v>0.75653798670409389</v>
      </c>
    </row>
    <row r="27" spans="1:13" x14ac:dyDescent="0.25">
      <c r="A27" s="9">
        <v>11</v>
      </c>
      <c r="B27" s="10">
        <f t="shared" ca="1" si="0"/>
        <v>0.18366052670606081</v>
      </c>
      <c r="C27" s="10">
        <f t="shared" ca="1" si="0"/>
        <v>0.12589647832600248</v>
      </c>
      <c r="D27" s="10">
        <f t="shared" ca="1" si="1"/>
        <v>1.2741851044877284</v>
      </c>
      <c r="E27" s="10">
        <f t="shared" ca="1" si="2"/>
        <v>0.51807382757917131</v>
      </c>
      <c r="F27" s="10">
        <f t="shared" ca="1" si="3"/>
        <v>5.1165426362495019</v>
      </c>
      <c r="G27" s="10">
        <f t="shared" ca="1" si="4"/>
        <v>5.1165426362495019</v>
      </c>
      <c r="H27" s="10">
        <f t="shared" ca="1" si="5"/>
        <v>5.6346164638286735</v>
      </c>
      <c r="I27" s="10">
        <f t="shared" ca="1" si="6"/>
        <v>0</v>
      </c>
      <c r="J27" s="10">
        <f t="shared" ca="1" si="7"/>
        <v>0.51807382757917131</v>
      </c>
    </row>
    <row r="28" spans="1:13" x14ac:dyDescent="0.25">
      <c r="A28" s="9">
        <v>12</v>
      </c>
      <c r="B28" s="10">
        <f t="shared" ca="1" si="0"/>
        <v>0.46533360470297014</v>
      </c>
      <c r="C28" s="10">
        <f t="shared" ca="1" si="0"/>
        <v>0.4770026227545151</v>
      </c>
      <c r="D28" s="10">
        <f t="shared" ca="1" si="1"/>
        <v>0.57518849710941888</v>
      </c>
      <c r="E28" s="10">
        <f t="shared" ca="1" si="2"/>
        <v>0.1850583224179434</v>
      </c>
      <c r="F28" s="10">
        <f t="shared" ca="1" si="3"/>
        <v>5.6917311333589211</v>
      </c>
      <c r="G28" s="10">
        <f t="shared" ca="1" si="4"/>
        <v>5.6917311333589211</v>
      </c>
      <c r="H28" s="10">
        <f t="shared" ca="1" si="5"/>
        <v>5.8767894557768647</v>
      </c>
      <c r="I28" s="10">
        <f t="shared" ca="1" si="6"/>
        <v>0</v>
      </c>
      <c r="J28" s="10">
        <f t="shared" ca="1" si="7"/>
        <v>0.1850583224179434</v>
      </c>
    </row>
    <row r="29" spans="1:13" x14ac:dyDescent="0.25">
      <c r="A29" s="9">
        <v>13</v>
      </c>
      <c r="B29" s="10">
        <f t="shared" ca="1" si="0"/>
        <v>0.76364813756392691</v>
      </c>
      <c r="C29" s="10">
        <f t="shared" ca="1" si="0"/>
        <v>0.96369808936045476</v>
      </c>
      <c r="D29" s="10">
        <f t="shared" ca="1" si="1"/>
        <v>0.20274296904472686</v>
      </c>
      <c r="E29" s="10">
        <f t="shared" ca="1" si="2"/>
        <v>9.2443046837711127E-3</v>
      </c>
      <c r="F29" s="10">
        <f t="shared" ca="1" si="3"/>
        <v>5.894474102403648</v>
      </c>
      <c r="G29" s="10">
        <f t="shared" ca="1" si="4"/>
        <v>5.894474102403648</v>
      </c>
      <c r="H29" s="10">
        <f t="shared" ca="1" si="5"/>
        <v>5.9037184070874194</v>
      </c>
      <c r="I29" s="10">
        <f t="shared" ca="1" si="6"/>
        <v>0</v>
      </c>
      <c r="J29" s="10">
        <f t="shared" ca="1" si="7"/>
        <v>9.2443046837711127E-3</v>
      </c>
    </row>
    <row r="30" spans="1:13" x14ac:dyDescent="0.25">
      <c r="A30" s="9">
        <v>14</v>
      </c>
      <c r="B30" s="10">
        <f t="shared" ca="1" si="0"/>
        <v>0.22958707824079705</v>
      </c>
      <c r="C30" s="10">
        <f t="shared" ca="1" si="0"/>
        <v>0.21933692740820643</v>
      </c>
      <c r="D30" s="10">
        <f t="shared" ca="1" si="1"/>
        <v>1.1063705981650451</v>
      </c>
      <c r="E30" s="10">
        <f t="shared" ca="1" si="2"/>
        <v>0.37928656252489518</v>
      </c>
      <c r="F30" s="10">
        <f t="shared" ca="1" si="3"/>
        <v>7.0008447005686936</v>
      </c>
      <c r="G30" s="10">
        <f t="shared" ca="1" si="4"/>
        <v>7.0008447005686936</v>
      </c>
      <c r="H30" s="10">
        <f t="shared" ca="1" si="5"/>
        <v>7.3801312630935891</v>
      </c>
      <c r="I30" s="10">
        <f t="shared" ca="1" si="6"/>
        <v>0</v>
      </c>
      <c r="J30" s="10">
        <f t="shared" ca="1" si="7"/>
        <v>0.37928656252489518</v>
      </c>
    </row>
    <row r="31" spans="1:13" x14ac:dyDescent="0.25">
      <c r="A31" s="9">
        <v>15</v>
      </c>
      <c r="B31" s="10">
        <f t="shared" ca="1" si="0"/>
        <v>0.41920508893616615</v>
      </c>
      <c r="C31" s="10">
        <f t="shared" ca="1" si="0"/>
        <v>0.29220429464727271</v>
      </c>
      <c r="D31" s="10">
        <f t="shared" ca="1" si="1"/>
        <v>0.65368045594826196</v>
      </c>
      <c r="E31" s="10">
        <f t="shared" ca="1" si="2"/>
        <v>0.30757552053606924</v>
      </c>
      <c r="F31" s="10">
        <f t="shared" ca="1" si="3"/>
        <v>7.6545251565169554</v>
      </c>
      <c r="G31" s="10">
        <f t="shared" ca="1" si="4"/>
        <v>7.6545251565169554</v>
      </c>
      <c r="H31" s="10">
        <f t="shared" ca="1" si="5"/>
        <v>7.9621006770530247</v>
      </c>
      <c r="I31" s="10">
        <f t="shared" ca="1" si="6"/>
        <v>0</v>
      </c>
      <c r="J31" s="10">
        <f t="shared" ca="1" si="7"/>
        <v>0.30757552053606924</v>
      </c>
      <c r="L31" s="40" t="s">
        <v>45</v>
      </c>
      <c r="M31" s="40"/>
    </row>
    <row r="32" spans="1:13" x14ac:dyDescent="0.25">
      <c r="I32" s="21">
        <f ca="1">AVERAGE(I17:I31)</f>
        <v>7.4085134098384159E-2</v>
      </c>
      <c r="J32" s="21">
        <f ca="1">AVERAGE(J17:J31)</f>
        <v>0.29855399127320309</v>
      </c>
      <c r="L32">
        <v>0.22587582674743586</v>
      </c>
      <c r="M32">
        <v>0.47411993489943322</v>
      </c>
    </row>
    <row r="33" spans="12:13" x14ac:dyDescent="0.25">
      <c r="L33" s="21">
        <f>AVERAGE(L18:L32)</f>
        <v>0.22587582674743586</v>
      </c>
      <c r="M33" s="21">
        <f>AVERAGE(M18:M32)</f>
        <v>0.47411993489943322</v>
      </c>
    </row>
    <row r="34" spans="12:13" x14ac:dyDescent="0.25">
      <c r="L34" s="21">
        <v>4.0742676602809141E-2</v>
      </c>
      <c r="M34" s="21">
        <v>0.21246719585685797</v>
      </c>
    </row>
    <row r="35" spans="12:13" x14ac:dyDescent="0.25">
      <c r="L35" s="21">
        <v>0</v>
      </c>
      <c r="M35" s="21">
        <v>0.19583256903202903</v>
      </c>
    </row>
    <row r="36" spans="12:13" x14ac:dyDescent="0.25">
      <c r="L36">
        <v>6.0823540430755094E-2</v>
      </c>
      <c r="M36">
        <v>0.27904133096490763</v>
      </c>
    </row>
  </sheetData>
  <mergeCells count="1">
    <mergeCell ref="L31:M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B14E-03A2-4EEA-A43F-8F0DD9BE1070}">
  <dimension ref="A2:N34"/>
  <sheetViews>
    <sheetView topLeftCell="A17" workbookViewId="0">
      <selection activeCell="H19" sqref="H19"/>
    </sheetView>
  </sheetViews>
  <sheetFormatPr baseColWidth="10" defaultRowHeight="15" x14ac:dyDescent="0.25"/>
  <cols>
    <col min="11" max="11" width="12.140625" customWidth="1"/>
  </cols>
  <sheetData>
    <row r="2" spans="10:14" ht="15.75" thickBot="1" x14ac:dyDescent="0.3"/>
    <row r="3" spans="10:14" ht="30.75" thickBot="1" x14ac:dyDescent="0.3">
      <c r="J3" s="5" t="s">
        <v>0</v>
      </c>
      <c r="K3" s="6" t="s">
        <v>1</v>
      </c>
      <c r="L3" s="8" t="s">
        <v>2</v>
      </c>
      <c r="M3" s="8" t="s">
        <v>3</v>
      </c>
      <c r="N3" s="8" t="s">
        <v>4</v>
      </c>
    </row>
    <row r="4" spans="10:14" ht="15.75" thickBot="1" x14ac:dyDescent="0.3">
      <c r="J4" s="3">
        <v>1</v>
      </c>
      <c r="K4" s="7">
        <v>0.17</v>
      </c>
      <c r="L4" s="9">
        <v>0.17</v>
      </c>
      <c r="M4" s="9">
        <v>0</v>
      </c>
      <c r="N4" s="9">
        <v>0.17</v>
      </c>
    </row>
    <row r="5" spans="10:14" ht="15.75" thickBot="1" x14ac:dyDescent="0.3">
      <c r="J5" s="3">
        <v>2</v>
      </c>
      <c r="K5" s="7">
        <v>0.25</v>
      </c>
      <c r="L5" s="10">
        <f>L4+K5</f>
        <v>0.42000000000000004</v>
      </c>
      <c r="M5" s="9">
        <v>0.18</v>
      </c>
      <c r="N5" s="9">
        <v>0.42</v>
      </c>
    </row>
    <row r="6" spans="10:14" ht="15.75" thickBot="1" x14ac:dyDescent="0.3">
      <c r="J6" s="3">
        <v>3</v>
      </c>
      <c r="K6" s="7">
        <v>0.25</v>
      </c>
      <c r="L6" s="10">
        <f t="shared" ref="L6:L8" si="0">L5+K6</f>
        <v>0.67</v>
      </c>
      <c r="M6" s="9">
        <v>0.43</v>
      </c>
      <c r="N6" s="9">
        <v>0.67</v>
      </c>
    </row>
    <row r="7" spans="10:14" ht="15.75" thickBot="1" x14ac:dyDescent="0.3">
      <c r="J7" s="3">
        <v>4</v>
      </c>
      <c r="K7" s="7">
        <v>0.2</v>
      </c>
      <c r="L7" s="10">
        <f t="shared" si="0"/>
        <v>0.87000000000000011</v>
      </c>
      <c r="M7" s="9">
        <v>0.68</v>
      </c>
      <c r="N7" s="9">
        <v>0.87</v>
      </c>
    </row>
    <row r="8" spans="10:14" ht="15.75" thickBot="1" x14ac:dyDescent="0.3">
      <c r="J8" s="3">
        <v>5</v>
      </c>
      <c r="K8" s="7">
        <v>0.13</v>
      </c>
      <c r="L8" s="10">
        <f t="shared" si="0"/>
        <v>1</v>
      </c>
      <c r="M8" s="9">
        <v>0.88</v>
      </c>
      <c r="N8" s="9">
        <v>1</v>
      </c>
    </row>
    <row r="10" spans="10:14" ht="15.75" thickBot="1" x14ac:dyDescent="0.3"/>
    <row r="11" spans="10:14" ht="45.75" thickBot="1" x14ac:dyDescent="0.3">
      <c r="J11" s="1" t="s">
        <v>5</v>
      </c>
      <c r="K11" s="2" t="s">
        <v>1</v>
      </c>
      <c r="L11" s="8" t="s">
        <v>2</v>
      </c>
      <c r="M11" s="8" t="s">
        <v>3</v>
      </c>
      <c r="N11" s="8" t="s">
        <v>4</v>
      </c>
    </row>
    <row r="12" spans="10:14" ht="15.75" thickBot="1" x14ac:dyDescent="0.3">
      <c r="J12" s="3">
        <v>1</v>
      </c>
      <c r="K12" s="23">
        <v>0.1</v>
      </c>
      <c r="L12" s="9">
        <v>0.1</v>
      </c>
      <c r="M12" s="9">
        <v>0</v>
      </c>
      <c r="N12" s="10">
        <v>0.1</v>
      </c>
    </row>
    <row r="13" spans="10:14" ht="15.75" thickBot="1" x14ac:dyDescent="0.3">
      <c r="J13" s="3">
        <v>2</v>
      </c>
      <c r="K13" s="23">
        <v>0.3</v>
      </c>
      <c r="L13" s="10">
        <f>L12+K13</f>
        <v>0.4</v>
      </c>
      <c r="M13" s="10">
        <v>0.11</v>
      </c>
      <c r="N13" s="10">
        <v>0.4</v>
      </c>
    </row>
    <row r="14" spans="10:14" ht="15.75" thickBot="1" x14ac:dyDescent="0.3">
      <c r="J14" s="3">
        <v>3</v>
      </c>
      <c r="K14" s="23">
        <v>0.4</v>
      </c>
      <c r="L14" s="10">
        <f t="shared" ref="L14:L15" si="1">L13+K14</f>
        <v>0.8</v>
      </c>
      <c r="M14" s="10">
        <v>0.41</v>
      </c>
      <c r="N14" s="10">
        <v>0.8</v>
      </c>
    </row>
    <row r="15" spans="10:14" ht="15.75" thickBot="1" x14ac:dyDescent="0.3">
      <c r="J15" s="3">
        <v>4</v>
      </c>
      <c r="K15" s="23">
        <v>0.2</v>
      </c>
      <c r="L15" s="10">
        <f t="shared" si="1"/>
        <v>1</v>
      </c>
      <c r="M15" s="9">
        <v>0.81</v>
      </c>
      <c r="N15" s="10">
        <v>1</v>
      </c>
    </row>
    <row r="17" spans="1:10" ht="60" x14ac:dyDescent="0.25">
      <c r="A17" s="20" t="s">
        <v>33</v>
      </c>
      <c r="B17" s="20" t="s">
        <v>34</v>
      </c>
      <c r="C17" s="20" t="s">
        <v>35</v>
      </c>
      <c r="D17" s="20" t="s">
        <v>36</v>
      </c>
      <c r="E17" s="20" t="s">
        <v>37</v>
      </c>
      <c r="F17" s="20" t="s">
        <v>38</v>
      </c>
      <c r="G17" s="20" t="s">
        <v>39</v>
      </c>
      <c r="H17" s="20" t="s">
        <v>40</v>
      </c>
      <c r="I17" s="20" t="s">
        <v>41</v>
      </c>
      <c r="J17" s="20" t="s">
        <v>42</v>
      </c>
    </row>
    <row r="18" spans="1:10" x14ac:dyDescent="0.25">
      <c r="A18" s="9">
        <v>0</v>
      </c>
      <c r="B18" s="10"/>
      <c r="C18" s="10"/>
      <c r="D18" s="9"/>
      <c r="E18" s="9"/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9">
        <v>1</v>
      </c>
      <c r="B19" s="10">
        <f t="shared" ref="B19:C33" ca="1" si="2">RAND()</f>
        <v>0.65823525676953443</v>
      </c>
      <c r="C19" s="10">
        <f t="shared" ca="1" si="2"/>
        <v>0.71472219759567213</v>
      </c>
      <c r="D19" s="24">
        <f ca="1">LOOKUP(B19,$M$4:$N$8,$J$4:$J$8)</f>
        <v>3</v>
      </c>
      <c r="E19" s="24">
        <f ca="1">LOOKUP(C19,$M$12:$N$15,$J$12:$J$15)</f>
        <v>3</v>
      </c>
      <c r="F19" s="24">
        <f ca="1">F18+D19</f>
        <v>3</v>
      </c>
      <c r="G19" s="24">
        <f ca="1">MAX(F19,H18)</f>
        <v>3</v>
      </c>
      <c r="H19" s="24">
        <f ca="1">G19+E19</f>
        <v>6</v>
      </c>
      <c r="I19" s="24">
        <f ca="1">G19-F19</f>
        <v>0</v>
      </c>
      <c r="J19" s="24">
        <f ca="1">I19+E19</f>
        <v>3</v>
      </c>
    </row>
    <row r="20" spans="1:10" x14ac:dyDescent="0.25">
      <c r="A20" s="9">
        <v>2</v>
      </c>
      <c r="B20" s="10">
        <f t="shared" ca="1" si="2"/>
        <v>0.23679321405320852</v>
      </c>
      <c r="C20" s="10">
        <f t="shared" ca="1" si="2"/>
        <v>0.39119401017229194</v>
      </c>
      <c r="D20" s="24">
        <f t="shared" ref="D20:D33" ca="1" si="3">LOOKUP(B20,$M$4:$N$8,$J$4:$J$8)</f>
        <v>2</v>
      </c>
      <c r="E20" s="24">
        <f t="shared" ref="E20:E33" ca="1" si="4">LOOKUP(C20,$M$12:$N$15,$J$12:$J$15)</f>
        <v>2</v>
      </c>
      <c r="F20" s="24">
        <f t="shared" ref="F20:F33" ca="1" si="5">F19+D20</f>
        <v>5</v>
      </c>
      <c r="G20" s="24">
        <f t="shared" ref="G20:G33" ca="1" si="6">MAX(F20,H19)</f>
        <v>6</v>
      </c>
      <c r="H20" s="24">
        <f t="shared" ref="H20:H33" ca="1" si="7">G20+E20</f>
        <v>8</v>
      </c>
      <c r="I20" s="24">
        <f t="shared" ref="I20:I33" ca="1" si="8">G20-F20</f>
        <v>1</v>
      </c>
      <c r="J20" s="24">
        <f t="shared" ref="J20:J33" ca="1" si="9">I20+E20</f>
        <v>3</v>
      </c>
    </row>
    <row r="21" spans="1:10" x14ac:dyDescent="0.25">
      <c r="A21" s="9">
        <v>3</v>
      </c>
      <c r="B21" s="10">
        <f t="shared" ca="1" si="2"/>
        <v>0.60131984596335708</v>
      </c>
      <c r="C21" s="10">
        <f t="shared" ca="1" si="2"/>
        <v>0.24968904636038891</v>
      </c>
      <c r="D21" s="24">
        <f t="shared" ca="1" si="3"/>
        <v>3</v>
      </c>
      <c r="E21" s="24">
        <f t="shared" ca="1" si="4"/>
        <v>2</v>
      </c>
      <c r="F21" s="24">
        <f t="shared" ca="1" si="5"/>
        <v>8</v>
      </c>
      <c r="G21" s="24">
        <f t="shared" ca="1" si="6"/>
        <v>8</v>
      </c>
      <c r="H21" s="24">
        <f t="shared" ca="1" si="7"/>
        <v>10</v>
      </c>
      <c r="I21" s="24">
        <f t="shared" ca="1" si="8"/>
        <v>0</v>
      </c>
      <c r="J21" s="24">
        <f t="shared" ca="1" si="9"/>
        <v>2</v>
      </c>
    </row>
    <row r="22" spans="1:10" x14ac:dyDescent="0.25">
      <c r="A22" s="9">
        <v>4</v>
      </c>
      <c r="B22" s="10">
        <f t="shared" ca="1" si="2"/>
        <v>0.5015397174675037</v>
      </c>
      <c r="C22" s="10">
        <f t="shared" ca="1" si="2"/>
        <v>9.5746618924241411E-2</v>
      </c>
      <c r="D22" s="24">
        <f t="shared" ca="1" si="3"/>
        <v>3</v>
      </c>
      <c r="E22" s="24">
        <f t="shared" ca="1" si="4"/>
        <v>1</v>
      </c>
      <c r="F22" s="24">
        <f t="shared" ca="1" si="5"/>
        <v>11</v>
      </c>
      <c r="G22" s="24">
        <f t="shared" ca="1" si="6"/>
        <v>11</v>
      </c>
      <c r="H22" s="24">
        <f t="shared" ca="1" si="7"/>
        <v>12</v>
      </c>
      <c r="I22" s="24">
        <f t="shared" ca="1" si="8"/>
        <v>0</v>
      </c>
      <c r="J22" s="24">
        <f t="shared" ca="1" si="9"/>
        <v>1</v>
      </c>
    </row>
    <row r="23" spans="1:10" x14ac:dyDescent="0.25">
      <c r="A23" s="9">
        <v>5</v>
      </c>
      <c r="B23" s="10">
        <f t="shared" ca="1" si="2"/>
        <v>0.34503519406897165</v>
      </c>
      <c r="C23" s="10">
        <f t="shared" ca="1" si="2"/>
        <v>0.87513479686271678</v>
      </c>
      <c r="D23" s="24">
        <f t="shared" ca="1" si="3"/>
        <v>2</v>
      </c>
      <c r="E23" s="24">
        <f t="shared" ca="1" si="4"/>
        <v>4</v>
      </c>
      <c r="F23" s="24">
        <f t="shared" ca="1" si="5"/>
        <v>13</v>
      </c>
      <c r="G23" s="24">
        <f t="shared" ca="1" si="6"/>
        <v>13</v>
      </c>
      <c r="H23" s="24">
        <f t="shared" ca="1" si="7"/>
        <v>17</v>
      </c>
      <c r="I23" s="24">
        <f t="shared" ca="1" si="8"/>
        <v>0</v>
      </c>
      <c r="J23" s="24">
        <f t="shared" ca="1" si="9"/>
        <v>4</v>
      </c>
    </row>
    <row r="24" spans="1:10" x14ac:dyDescent="0.25">
      <c r="A24" s="9">
        <v>6</v>
      </c>
      <c r="B24" s="10">
        <f t="shared" ca="1" si="2"/>
        <v>0.91032745210597066</v>
      </c>
      <c r="C24" s="10">
        <f t="shared" ca="1" si="2"/>
        <v>0.10192847188291043</v>
      </c>
      <c r="D24" s="24">
        <f t="shared" ca="1" si="3"/>
        <v>5</v>
      </c>
      <c r="E24" s="24">
        <f t="shared" ca="1" si="4"/>
        <v>1</v>
      </c>
      <c r="F24" s="24">
        <f t="shared" ca="1" si="5"/>
        <v>18</v>
      </c>
      <c r="G24" s="24">
        <f t="shared" ca="1" si="6"/>
        <v>18</v>
      </c>
      <c r="H24" s="24">
        <f t="shared" ca="1" si="7"/>
        <v>19</v>
      </c>
      <c r="I24" s="24">
        <f t="shared" ca="1" si="8"/>
        <v>0</v>
      </c>
      <c r="J24" s="24">
        <f t="shared" ca="1" si="9"/>
        <v>1</v>
      </c>
    </row>
    <row r="25" spans="1:10" x14ac:dyDescent="0.25">
      <c r="A25" s="9">
        <v>7</v>
      </c>
      <c r="B25" s="10">
        <f t="shared" ca="1" si="2"/>
        <v>0.88887207304154492</v>
      </c>
      <c r="C25" s="10">
        <f t="shared" ca="1" si="2"/>
        <v>0.5061666320691236</v>
      </c>
      <c r="D25" s="24">
        <f t="shared" ca="1" si="3"/>
        <v>5</v>
      </c>
      <c r="E25" s="24">
        <f t="shared" ca="1" si="4"/>
        <v>3</v>
      </c>
      <c r="F25" s="24">
        <f t="shared" ca="1" si="5"/>
        <v>23</v>
      </c>
      <c r="G25" s="24">
        <f t="shared" ca="1" si="6"/>
        <v>23</v>
      </c>
      <c r="H25" s="24">
        <f t="shared" ca="1" si="7"/>
        <v>26</v>
      </c>
      <c r="I25" s="24">
        <f t="shared" ca="1" si="8"/>
        <v>0</v>
      </c>
      <c r="J25" s="24">
        <f t="shared" ca="1" si="9"/>
        <v>3</v>
      </c>
    </row>
    <row r="26" spans="1:10" x14ac:dyDescent="0.25">
      <c r="A26" s="9">
        <v>8</v>
      </c>
      <c r="B26" s="10">
        <f t="shared" ca="1" si="2"/>
        <v>0.7378799864487201</v>
      </c>
      <c r="C26" s="10">
        <f t="shared" ca="1" si="2"/>
        <v>0.5229095651536102</v>
      </c>
      <c r="D26" s="24">
        <f t="shared" ca="1" si="3"/>
        <v>4</v>
      </c>
      <c r="E26" s="24">
        <f t="shared" ca="1" si="4"/>
        <v>3</v>
      </c>
      <c r="F26" s="24">
        <f t="shared" ca="1" si="5"/>
        <v>27</v>
      </c>
      <c r="G26" s="24">
        <f t="shared" ca="1" si="6"/>
        <v>27</v>
      </c>
      <c r="H26" s="24">
        <f t="shared" ca="1" si="7"/>
        <v>30</v>
      </c>
      <c r="I26" s="24">
        <f t="shared" ca="1" si="8"/>
        <v>0</v>
      </c>
      <c r="J26" s="24">
        <f t="shared" ca="1" si="9"/>
        <v>3</v>
      </c>
    </row>
    <row r="27" spans="1:10" x14ac:dyDescent="0.25">
      <c r="A27" s="9">
        <v>9</v>
      </c>
      <c r="B27" s="10">
        <f t="shared" ca="1" si="2"/>
        <v>0.82182049925577128</v>
      </c>
      <c r="C27" s="10">
        <f t="shared" ca="1" si="2"/>
        <v>0.5422730292416994</v>
      </c>
      <c r="D27" s="24">
        <f t="shared" ca="1" si="3"/>
        <v>4</v>
      </c>
      <c r="E27" s="24">
        <f t="shared" ca="1" si="4"/>
        <v>3</v>
      </c>
      <c r="F27" s="24">
        <f t="shared" ca="1" si="5"/>
        <v>31</v>
      </c>
      <c r="G27" s="24">
        <f t="shared" ca="1" si="6"/>
        <v>31</v>
      </c>
      <c r="H27" s="24">
        <f t="shared" ca="1" si="7"/>
        <v>34</v>
      </c>
      <c r="I27" s="24">
        <f t="shared" ca="1" si="8"/>
        <v>0</v>
      </c>
      <c r="J27" s="24">
        <f t="shared" ca="1" si="9"/>
        <v>3</v>
      </c>
    </row>
    <row r="28" spans="1:10" x14ac:dyDescent="0.25">
      <c r="A28" s="9">
        <v>10</v>
      </c>
      <c r="B28" s="10">
        <f t="shared" ca="1" si="2"/>
        <v>0.77173407649618608</v>
      </c>
      <c r="C28" s="10">
        <f t="shared" ca="1" si="2"/>
        <v>0.62184431281618369</v>
      </c>
      <c r="D28" s="24">
        <f t="shared" ca="1" si="3"/>
        <v>4</v>
      </c>
      <c r="E28" s="24">
        <f t="shared" ca="1" si="4"/>
        <v>3</v>
      </c>
      <c r="F28" s="24">
        <f t="shared" ca="1" si="5"/>
        <v>35</v>
      </c>
      <c r="G28" s="24">
        <f t="shared" ca="1" si="6"/>
        <v>35</v>
      </c>
      <c r="H28" s="24">
        <f t="shared" ca="1" si="7"/>
        <v>38</v>
      </c>
      <c r="I28" s="24">
        <f t="shared" ca="1" si="8"/>
        <v>0</v>
      </c>
      <c r="J28" s="24">
        <f t="shared" ca="1" si="9"/>
        <v>3</v>
      </c>
    </row>
    <row r="29" spans="1:10" x14ac:dyDescent="0.25">
      <c r="A29" s="9">
        <v>11</v>
      </c>
      <c r="B29" s="10">
        <f t="shared" ca="1" si="2"/>
        <v>0.40447256961543043</v>
      </c>
      <c r="C29" s="10">
        <f t="shared" ca="1" si="2"/>
        <v>0.46581631108851795</v>
      </c>
      <c r="D29" s="24">
        <f t="shared" ca="1" si="3"/>
        <v>2</v>
      </c>
      <c r="E29" s="24">
        <f t="shared" ca="1" si="4"/>
        <v>3</v>
      </c>
      <c r="F29" s="24">
        <f t="shared" ca="1" si="5"/>
        <v>37</v>
      </c>
      <c r="G29" s="24">
        <f t="shared" ca="1" si="6"/>
        <v>38</v>
      </c>
      <c r="H29" s="24">
        <f t="shared" ca="1" si="7"/>
        <v>41</v>
      </c>
      <c r="I29" s="24">
        <f t="shared" ca="1" si="8"/>
        <v>1</v>
      </c>
      <c r="J29" s="24">
        <f t="shared" ca="1" si="9"/>
        <v>4</v>
      </c>
    </row>
    <row r="30" spans="1:10" x14ac:dyDescent="0.25">
      <c r="A30" s="9">
        <v>12</v>
      </c>
      <c r="B30" s="10">
        <f t="shared" ca="1" si="2"/>
        <v>0.3922387201312636</v>
      </c>
      <c r="C30" s="10">
        <f t="shared" ca="1" si="2"/>
        <v>0.5332142630103589</v>
      </c>
      <c r="D30" s="24">
        <f t="shared" ca="1" si="3"/>
        <v>2</v>
      </c>
      <c r="E30" s="24">
        <f t="shared" ca="1" si="4"/>
        <v>3</v>
      </c>
      <c r="F30" s="24">
        <f t="shared" ca="1" si="5"/>
        <v>39</v>
      </c>
      <c r="G30" s="24">
        <f t="shared" ca="1" si="6"/>
        <v>41</v>
      </c>
      <c r="H30" s="24">
        <f t="shared" ca="1" si="7"/>
        <v>44</v>
      </c>
      <c r="I30" s="24">
        <f t="shared" ca="1" si="8"/>
        <v>2</v>
      </c>
      <c r="J30" s="24">
        <f t="shared" ca="1" si="9"/>
        <v>5</v>
      </c>
    </row>
    <row r="31" spans="1:10" x14ac:dyDescent="0.25">
      <c r="A31" s="9">
        <v>13</v>
      </c>
      <c r="B31" s="10">
        <f t="shared" ca="1" si="2"/>
        <v>0.82888451300965205</v>
      </c>
      <c r="C31" s="10">
        <f t="shared" ca="1" si="2"/>
        <v>7.3275514137137288E-2</v>
      </c>
      <c r="D31" s="24">
        <f t="shared" ca="1" si="3"/>
        <v>4</v>
      </c>
      <c r="E31" s="24">
        <f t="shared" ca="1" si="4"/>
        <v>1</v>
      </c>
      <c r="F31" s="24">
        <f t="shared" ca="1" si="5"/>
        <v>43</v>
      </c>
      <c r="G31" s="24">
        <f t="shared" ca="1" si="6"/>
        <v>44</v>
      </c>
      <c r="H31" s="24">
        <f t="shared" ca="1" si="7"/>
        <v>45</v>
      </c>
      <c r="I31" s="24">
        <f t="shared" ca="1" si="8"/>
        <v>1</v>
      </c>
      <c r="J31" s="24">
        <f t="shared" ca="1" si="9"/>
        <v>2</v>
      </c>
    </row>
    <row r="32" spans="1:10" x14ac:dyDescent="0.25">
      <c r="A32" s="9">
        <v>14</v>
      </c>
      <c r="B32" s="10">
        <f t="shared" ca="1" si="2"/>
        <v>0.50107320242709052</v>
      </c>
      <c r="C32" s="10">
        <f t="shared" ca="1" si="2"/>
        <v>0.44473162142528555</v>
      </c>
      <c r="D32" s="24">
        <f t="shared" ca="1" si="3"/>
        <v>3</v>
      </c>
      <c r="E32" s="24">
        <f t="shared" ca="1" si="4"/>
        <v>3</v>
      </c>
      <c r="F32" s="24">
        <f t="shared" ca="1" si="5"/>
        <v>46</v>
      </c>
      <c r="G32" s="24">
        <f t="shared" ca="1" si="6"/>
        <v>46</v>
      </c>
      <c r="H32" s="24">
        <f t="shared" ca="1" si="7"/>
        <v>49</v>
      </c>
      <c r="I32" s="24">
        <f t="shared" ca="1" si="8"/>
        <v>0</v>
      </c>
      <c r="J32" s="24">
        <f t="shared" ca="1" si="9"/>
        <v>3</v>
      </c>
    </row>
    <row r="33" spans="1:10" x14ac:dyDescent="0.25">
      <c r="A33" s="9">
        <v>15</v>
      </c>
      <c r="B33" s="10">
        <f t="shared" ca="1" si="2"/>
        <v>0.77692733355658883</v>
      </c>
      <c r="C33" s="10">
        <f t="shared" ca="1" si="2"/>
        <v>0.9056693468923247</v>
      </c>
      <c r="D33" s="24">
        <f t="shared" ca="1" si="3"/>
        <v>4</v>
      </c>
      <c r="E33" s="24">
        <f t="shared" ca="1" si="4"/>
        <v>4</v>
      </c>
      <c r="F33" s="24">
        <f t="shared" ca="1" si="5"/>
        <v>50</v>
      </c>
      <c r="G33" s="24">
        <f t="shared" ca="1" si="6"/>
        <v>50</v>
      </c>
      <c r="H33" s="24">
        <f t="shared" ca="1" si="7"/>
        <v>54</v>
      </c>
      <c r="I33" s="24">
        <f t="shared" ca="1" si="8"/>
        <v>0</v>
      </c>
      <c r="J33" s="24">
        <f t="shared" ca="1" si="9"/>
        <v>4</v>
      </c>
    </row>
    <row r="34" spans="1:10" x14ac:dyDescent="0.25">
      <c r="I34" s="21">
        <f ca="1">AVERAGE(I19:I33)</f>
        <v>0.33333333333333331</v>
      </c>
      <c r="J34" s="21">
        <f ca="1">AVERAGE(J19:J33)</f>
        <v>2.9333333333333331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MONTECARLO</vt:lpstr>
      <vt:lpstr>INVENTARIO</vt:lpstr>
      <vt:lpstr>LINEA DE ESPERA</vt:lpstr>
      <vt:lpstr>LINEA DE ESPERA MONTECARLO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SANCHEZ</dc:creator>
  <cp:lastModifiedBy>Belen</cp:lastModifiedBy>
  <cp:lastPrinted>2021-09-01T01:32:43Z</cp:lastPrinted>
  <dcterms:created xsi:type="dcterms:W3CDTF">2021-08-30T23:13:01Z</dcterms:created>
  <dcterms:modified xsi:type="dcterms:W3CDTF">2021-09-01T01:34:09Z</dcterms:modified>
</cp:coreProperties>
</file>