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5" windowWidth="20640" windowHeight="9975"/>
  </bookViews>
  <sheets>
    <sheet name="Neraca 2016-2017" sheetId="5" r:id="rId1"/>
    <sheet name="LK 2017" sheetId="9" r:id="rId2"/>
    <sheet name="Laporan Arus Kas 2017" sheetId="10" r:id="rId3"/>
    <sheet name="Daftar Penyusutan 2017" sheetId="3" r:id="rId4"/>
  </sheets>
  <calcPr calcId="124519"/>
</workbook>
</file>

<file path=xl/calcChain.xml><?xml version="1.0" encoding="utf-8"?>
<calcChain xmlns="http://schemas.openxmlformats.org/spreadsheetml/2006/main">
  <c r="C26" i="10"/>
  <c r="C24"/>
  <c r="C17"/>
  <c r="C10"/>
  <c r="F22" i="9"/>
  <c r="E24" i="5"/>
  <c r="E3"/>
  <c r="E4"/>
  <c r="F16" i="9"/>
  <c r="F5"/>
  <c r="F8" s="1"/>
  <c r="D34" i="5"/>
  <c r="C30"/>
  <c r="D25"/>
  <c r="C25"/>
  <c r="D21"/>
  <c r="C21"/>
  <c r="E20"/>
  <c r="E19"/>
  <c r="D14"/>
  <c r="C14"/>
  <c r="E13"/>
  <c r="E12"/>
  <c r="E11"/>
  <c r="E10"/>
  <c r="E9"/>
  <c r="D6"/>
  <c r="C6"/>
  <c r="E5"/>
  <c r="D13" i="3"/>
  <c r="D12"/>
  <c r="D10"/>
  <c r="D9"/>
  <c r="F23" i="9" l="1"/>
  <c r="F24" s="1"/>
  <c r="C30" i="10"/>
  <c r="E6" i="5"/>
  <c r="D16"/>
  <c r="C32"/>
  <c r="C16"/>
  <c r="D29" l="1"/>
  <c r="D30" l="1"/>
  <c r="D32" s="1"/>
</calcChain>
</file>

<file path=xl/sharedStrings.xml><?xml version="1.0" encoding="utf-8"?>
<sst xmlns="http://schemas.openxmlformats.org/spreadsheetml/2006/main" count="83" uniqueCount="67">
  <si>
    <t>Aktiva Lancar</t>
  </si>
  <si>
    <t>Kas &amp; Bank</t>
  </si>
  <si>
    <t>Hutang Dagang</t>
  </si>
  <si>
    <t>Piutang Dagang</t>
  </si>
  <si>
    <t>Persediaan Barang</t>
  </si>
  <si>
    <t>Hutang Bank</t>
  </si>
  <si>
    <t>Total Hutang</t>
  </si>
  <si>
    <t>Total Aktiva Lancar</t>
  </si>
  <si>
    <t>Aktiva Tetap</t>
  </si>
  <si>
    <t>Tanah</t>
  </si>
  <si>
    <t>Bangunan</t>
  </si>
  <si>
    <t>Akumulasi Penyusutan Bangunan</t>
  </si>
  <si>
    <t>Kendaraan</t>
  </si>
  <si>
    <t>Modal</t>
  </si>
  <si>
    <t>Akumulasi Penyusutan Kendaraan</t>
  </si>
  <si>
    <t>Laba ditahan</t>
  </si>
  <si>
    <t>Laba tahun berjalan</t>
  </si>
  <si>
    <t>Total Aktiva Tetap</t>
  </si>
  <si>
    <t>Total Ekuitas</t>
  </si>
  <si>
    <t>TOTAL AKTIVA</t>
  </si>
  <si>
    <t>TOTAL PASSIVA</t>
  </si>
  <si>
    <t>Penjualan</t>
  </si>
  <si>
    <t>Net Penjualan</t>
  </si>
  <si>
    <t xml:space="preserve">Harga Pokok Penjualan </t>
  </si>
  <si>
    <t>Laba Kotor</t>
  </si>
  <si>
    <t>Biaya Operasi</t>
  </si>
  <si>
    <t>By. Alat-alat Kantor</t>
  </si>
  <si>
    <t>Upah &amp; Gaji, THR</t>
  </si>
  <si>
    <t>Total Biaya Operasi</t>
  </si>
  <si>
    <t>Beban Lain-Lain</t>
  </si>
  <si>
    <t>Laba Bersih sebelum Pajak</t>
  </si>
  <si>
    <t>Pajak Penghasilan</t>
  </si>
  <si>
    <t>Laba Bersih setelah Pajak</t>
  </si>
  <si>
    <t>Beban Bunga Bank</t>
  </si>
  <si>
    <t>Biaya Utilitas</t>
  </si>
  <si>
    <t>Peny per tahun</t>
  </si>
  <si>
    <t>DEVIDEN</t>
  </si>
  <si>
    <t>Laporan Arus Kas 2017</t>
  </si>
  <si>
    <t>Laba 2017</t>
  </si>
  <si>
    <t>Penurunan Piutang</t>
  </si>
  <si>
    <t>Kenaikan Hutang Dagang</t>
  </si>
  <si>
    <t>Pembelian Bangunan</t>
  </si>
  <si>
    <t>Pembelian Kendaraan</t>
  </si>
  <si>
    <t>Pembelian Tanah</t>
  </si>
  <si>
    <t>Penyusutan Bangunan</t>
  </si>
  <si>
    <t>Penyusutan Kendaraan</t>
  </si>
  <si>
    <t>Penurunan Hutang Bank</t>
  </si>
  <si>
    <t>Kenaikan Hutang Bank J.k Pjg</t>
  </si>
  <si>
    <t>Penambahan Kas</t>
  </si>
  <si>
    <t>Saldo Kas 2017</t>
  </si>
  <si>
    <t>Selisih 2016-2017</t>
  </si>
  <si>
    <t>Hutang J.k Pendek</t>
  </si>
  <si>
    <t>Hutang J.k Panjang</t>
  </si>
  <si>
    <t>Aktivitas Operasional</t>
  </si>
  <si>
    <t>Arus Kas Aktivitas Operasional</t>
  </si>
  <si>
    <t>Aktivitas Investasi</t>
  </si>
  <si>
    <t>Arus Kas Aktivitas Investasi</t>
  </si>
  <si>
    <t>Aktivitas Pembiayaan</t>
  </si>
  <si>
    <t>Arus Kas Aktivitas Pembiayaan</t>
  </si>
  <si>
    <t>( Akt. Operasional + Akt. Investasi + Akt. Pembiayaan )</t>
  </si>
  <si>
    <t>Pembayaran Deviden</t>
  </si>
  <si>
    <t>Penurunan Persediaan</t>
  </si>
  <si>
    <t>Operasional</t>
  </si>
  <si>
    <t>Investasi</t>
  </si>
  <si>
    <t>Pembiayaan</t>
  </si>
  <si>
    <t>Saldo Akhir Kas 2016</t>
  </si>
  <si>
    <t xml:space="preserve"> atau Saldo awal kas 2017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</si>
</sst>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Border="1"/>
    <xf numFmtId="43" fontId="0" fillId="0" borderId="0" xfId="1" applyFont="1" applyBorder="1"/>
    <xf numFmtId="43" fontId="0" fillId="0" borderId="0" xfId="1" applyFont="1" applyFill="1"/>
    <xf numFmtId="0" fontId="0" fillId="0" borderId="0" xfId="0" applyFill="1"/>
    <xf numFmtId="0" fontId="0" fillId="0" borderId="0" xfId="0" applyFill="1" applyBorder="1"/>
    <xf numFmtId="43" fontId="0" fillId="0" borderId="0" xfId="1" applyFont="1" applyFill="1" applyBorder="1"/>
    <xf numFmtId="43" fontId="0" fillId="0" borderId="1" xfId="1" applyFont="1" applyBorder="1"/>
    <xf numFmtId="43" fontId="2" fillId="0" borderId="2" xfId="1" applyFont="1" applyBorder="1"/>
    <xf numFmtId="0" fontId="0" fillId="0" borderId="2" xfId="0" applyBorder="1"/>
    <xf numFmtId="43" fontId="0" fillId="0" borderId="2" xfId="1" applyFont="1" applyBorder="1"/>
    <xf numFmtId="43" fontId="0" fillId="0" borderId="2" xfId="0" applyNumberFormat="1" applyFill="1" applyBorder="1"/>
    <xf numFmtId="0" fontId="0" fillId="0" borderId="2" xfId="0" applyFill="1" applyBorder="1"/>
    <xf numFmtId="43" fontId="0" fillId="0" borderId="2" xfId="0" applyNumberFormat="1" applyBorder="1"/>
    <xf numFmtId="43" fontId="0" fillId="2" borderId="2" xfId="0" applyNumberFormat="1" applyFill="1" applyBorder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3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43" fontId="0" fillId="0" borderId="2" xfId="1" applyFont="1" applyFill="1" applyBorder="1"/>
    <xf numFmtId="43" fontId="2" fillId="0" borderId="2" xfId="1" applyFont="1" applyFill="1" applyBorder="1"/>
    <xf numFmtId="0" fontId="2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3" fontId="0" fillId="0" borderId="10" xfId="1" applyFont="1" applyBorder="1"/>
    <xf numFmtId="43" fontId="0" fillId="2" borderId="0" xfId="1" applyFont="1" applyFill="1" applyBorder="1"/>
    <xf numFmtId="0" fontId="0" fillId="0" borderId="11" xfId="0" applyBorder="1"/>
    <xf numFmtId="0" fontId="0" fillId="0" borderId="1" xfId="0" applyBorder="1"/>
    <xf numFmtId="43" fontId="0" fillId="0" borderId="12" xfId="1" applyFont="1" applyBorder="1"/>
    <xf numFmtId="0" fontId="2" fillId="0" borderId="6" xfId="0" applyFont="1" applyBorder="1"/>
    <xf numFmtId="43" fontId="2" fillId="0" borderId="10" xfId="1" applyFont="1" applyBorder="1"/>
    <xf numFmtId="0" fontId="2" fillId="0" borderId="9" xfId="0" applyFont="1" applyBorder="1"/>
    <xf numFmtId="43" fontId="2" fillId="0" borderId="0" xfId="1" applyFont="1" applyBorder="1"/>
    <xf numFmtId="0" fontId="0" fillId="0" borderId="0" xfId="0" applyAlignment="1">
      <alignment horizontal="center"/>
    </xf>
    <xf numFmtId="43" fontId="0" fillId="0" borderId="1" xfId="1" applyFont="1" applyFill="1" applyBorder="1"/>
    <xf numFmtId="43" fontId="2" fillId="2" borderId="12" xfId="1" applyFont="1" applyFill="1" applyBorder="1"/>
    <xf numFmtId="0" fontId="0" fillId="2" borderId="2" xfId="0" applyFill="1" applyBorder="1"/>
    <xf numFmtId="43" fontId="0" fillId="2" borderId="2" xfId="0" applyNumberFormat="1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43" fontId="0" fillId="2" borderId="2" xfId="1" applyFont="1" applyFill="1" applyBorder="1"/>
    <xf numFmtId="43" fontId="0" fillId="0" borderId="0" xfId="0" applyNumberFormat="1" applyFill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Q73"/>
  <sheetViews>
    <sheetView tabSelected="1" workbookViewId="0">
      <selection activeCell="C9" sqref="C9"/>
    </sheetView>
  </sheetViews>
  <sheetFormatPr defaultRowHeight="15"/>
  <cols>
    <col min="1" max="1" width="31.7109375" bestFit="1" customWidth="1"/>
    <col min="3" max="3" width="20.7109375" customWidth="1"/>
    <col min="4" max="4" width="18.140625" customWidth="1"/>
    <col min="5" max="5" width="21" customWidth="1"/>
    <col min="6" max="6" width="20.140625" style="1" customWidth="1"/>
    <col min="7" max="7" width="18.7109375" bestFit="1" customWidth="1"/>
    <col min="11" max="11" width="26.7109375" customWidth="1"/>
    <col min="13" max="13" width="17.7109375" style="1" bestFit="1" customWidth="1"/>
    <col min="15" max="15" width="28.5703125" bestFit="1" customWidth="1"/>
    <col min="17" max="17" width="17.7109375" bestFit="1" customWidth="1"/>
  </cols>
  <sheetData>
    <row r="1" spans="1:7">
      <c r="C1" s="17">
        <v>2016</v>
      </c>
      <c r="D1" s="17">
        <v>2017</v>
      </c>
      <c r="E1" s="17" t="s">
        <v>50</v>
      </c>
    </row>
    <row r="2" spans="1:7">
      <c r="A2" s="11" t="s">
        <v>0</v>
      </c>
      <c r="B2" s="11"/>
      <c r="C2" s="11"/>
      <c r="D2" s="11"/>
      <c r="E2" s="18"/>
    </row>
    <row r="3" spans="1:7">
      <c r="A3" s="11" t="s">
        <v>1</v>
      </c>
      <c r="B3" s="11"/>
      <c r="C3" s="12">
        <v>100000000</v>
      </c>
      <c r="D3" s="45">
        <v>150000000</v>
      </c>
      <c r="E3" s="19">
        <f>C3-D3</f>
        <v>-50000000</v>
      </c>
    </row>
    <row r="4" spans="1:7">
      <c r="A4" s="41" t="s">
        <v>3</v>
      </c>
      <c r="B4" s="11"/>
      <c r="C4" s="12">
        <v>2436562500</v>
      </c>
      <c r="D4" s="12">
        <v>2005000000</v>
      </c>
      <c r="E4" s="42">
        <f>C4-D4</f>
        <v>431562500</v>
      </c>
      <c r="F4" s="1" t="s">
        <v>62</v>
      </c>
    </row>
    <row r="5" spans="1:7">
      <c r="A5" s="41" t="s">
        <v>4</v>
      </c>
      <c r="B5" s="11"/>
      <c r="C5" s="12">
        <v>490000000</v>
      </c>
      <c r="D5" s="12">
        <v>443125000</v>
      </c>
      <c r="E5" s="42">
        <f>C5-D5</f>
        <v>46875000</v>
      </c>
      <c r="F5" s="1" t="s">
        <v>62</v>
      </c>
    </row>
    <row r="6" spans="1:7">
      <c r="A6" s="11" t="s">
        <v>7</v>
      </c>
      <c r="B6" s="11"/>
      <c r="C6" s="12">
        <f>SUM(C3:C5)</f>
        <v>3026562500</v>
      </c>
      <c r="D6" s="12">
        <f>SUM(D3:D5)</f>
        <v>2598125000</v>
      </c>
      <c r="E6" s="19">
        <f>C6-D6</f>
        <v>428437500</v>
      </c>
    </row>
    <row r="7" spans="1:7">
      <c r="A7" s="11"/>
      <c r="B7" s="11"/>
      <c r="C7" s="12"/>
      <c r="D7" s="12"/>
      <c r="E7" s="20"/>
    </row>
    <row r="8" spans="1:7">
      <c r="A8" s="11" t="s">
        <v>8</v>
      </c>
      <c r="B8" s="11"/>
      <c r="C8" s="12"/>
      <c r="D8" s="12"/>
      <c r="E8" s="20"/>
    </row>
    <row r="9" spans="1:7">
      <c r="A9" s="44" t="s">
        <v>9</v>
      </c>
      <c r="B9" s="11"/>
      <c r="C9" s="12">
        <v>500000000</v>
      </c>
      <c r="D9" s="12">
        <v>1250000000</v>
      </c>
      <c r="E9" s="19">
        <f>C9-D9</f>
        <v>-750000000</v>
      </c>
      <c r="F9" s="1" t="s">
        <v>63</v>
      </c>
    </row>
    <row r="10" spans="1:7">
      <c r="A10" s="44" t="s">
        <v>10</v>
      </c>
      <c r="B10" s="11"/>
      <c r="C10" s="12">
        <v>800000000</v>
      </c>
      <c r="D10" s="12">
        <v>1250000000</v>
      </c>
      <c r="E10" s="19">
        <f>C10-D10</f>
        <v>-450000000</v>
      </c>
      <c r="F10" s="1" t="s">
        <v>63</v>
      </c>
    </row>
    <row r="11" spans="1:7">
      <c r="A11" s="11" t="s">
        <v>11</v>
      </c>
      <c r="B11" s="11"/>
      <c r="C11" s="12">
        <v>-40000000</v>
      </c>
      <c r="D11" s="12">
        <v>-102500000</v>
      </c>
      <c r="E11" s="19">
        <f>C11-D11</f>
        <v>62500000</v>
      </c>
      <c r="G11" s="2"/>
    </row>
    <row r="12" spans="1:7">
      <c r="A12" s="44" t="s">
        <v>12</v>
      </c>
      <c r="B12" s="11"/>
      <c r="C12" s="12">
        <v>250000000</v>
      </c>
      <c r="D12" s="12">
        <v>550000000</v>
      </c>
      <c r="E12" s="19">
        <f>C12-D12</f>
        <v>-300000000</v>
      </c>
      <c r="F12" s="1" t="s">
        <v>63</v>
      </c>
    </row>
    <row r="13" spans="1:7">
      <c r="A13" s="11" t="s">
        <v>14</v>
      </c>
      <c r="B13" s="11"/>
      <c r="C13" s="12">
        <v>-31250000</v>
      </c>
      <c r="D13" s="12">
        <v>-100000000</v>
      </c>
      <c r="E13" s="19">
        <f>C13-D13</f>
        <v>68750000</v>
      </c>
    </row>
    <row r="14" spans="1:7" ht="13.5" customHeight="1">
      <c r="A14" s="11" t="s">
        <v>17</v>
      </c>
      <c r="B14" s="11"/>
      <c r="C14" s="12">
        <f>SUM(C9:C13)</f>
        <v>1478750000</v>
      </c>
      <c r="D14" s="12">
        <f>SUM(D9:D13)</f>
        <v>2847500000</v>
      </c>
      <c r="E14" s="20"/>
    </row>
    <row r="15" spans="1:7" s="3" customFormat="1">
      <c r="A15" s="11"/>
      <c r="B15" s="11"/>
      <c r="C15" s="12"/>
      <c r="D15" s="12"/>
      <c r="E15" s="20"/>
    </row>
    <row r="16" spans="1:7" s="3" customFormat="1">
      <c r="A16" s="11" t="s">
        <v>19</v>
      </c>
      <c r="B16" s="11"/>
      <c r="C16" s="10">
        <f>C14+C6</f>
        <v>4505312500</v>
      </c>
      <c r="D16" s="10">
        <f>D14+D6</f>
        <v>5445625000</v>
      </c>
      <c r="E16" s="20"/>
    </row>
    <row r="17" spans="1:17">
      <c r="C17" s="1"/>
      <c r="D17" s="1"/>
      <c r="E17" s="21"/>
    </row>
    <row r="18" spans="1:17">
      <c r="A18" s="11" t="s">
        <v>51</v>
      </c>
      <c r="B18" s="11"/>
      <c r="C18" s="11"/>
      <c r="D18" s="12"/>
      <c r="E18" s="20"/>
    </row>
    <row r="19" spans="1:17">
      <c r="A19" s="41" t="s">
        <v>2</v>
      </c>
      <c r="B19" s="11"/>
      <c r="C19" s="12">
        <v>800000000</v>
      </c>
      <c r="D19" s="12">
        <v>1200000000</v>
      </c>
      <c r="E19" s="42">
        <f>C19-D19</f>
        <v>-400000000</v>
      </c>
      <c r="F19" s="1" t="s">
        <v>62</v>
      </c>
    </row>
    <row r="20" spans="1:17">
      <c r="A20" s="43" t="s">
        <v>5</v>
      </c>
      <c r="B20" s="11"/>
      <c r="C20" s="12">
        <v>1575000000</v>
      </c>
      <c r="D20" s="12">
        <v>1353750000</v>
      </c>
      <c r="E20" s="19">
        <f>C20-D20</f>
        <v>221250000</v>
      </c>
      <c r="F20" s="1" t="s">
        <v>64</v>
      </c>
    </row>
    <row r="21" spans="1:17">
      <c r="A21" s="11" t="s">
        <v>6</v>
      </c>
      <c r="B21" s="11"/>
      <c r="C21" s="12">
        <f>SUM(C19:C20)</f>
        <v>2375000000</v>
      </c>
      <c r="D21" s="12">
        <f>SUM(D19:D20)</f>
        <v>2553750000</v>
      </c>
      <c r="E21" s="19"/>
    </row>
    <row r="22" spans="1:17">
      <c r="A22" s="11"/>
      <c r="B22" s="11"/>
      <c r="C22" s="12"/>
      <c r="D22" s="12"/>
      <c r="E22" s="20"/>
    </row>
    <row r="23" spans="1:17">
      <c r="A23" s="11" t="s">
        <v>52</v>
      </c>
      <c r="B23" s="11"/>
      <c r="C23" s="12"/>
      <c r="D23" s="12"/>
      <c r="E23" s="20"/>
    </row>
    <row r="24" spans="1:17">
      <c r="A24" s="43" t="s">
        <v>5</v>
      </c>
      <c r="B24" s="11"/>
      <c r="C24" s="12">
        <v>900000000</v>
      </c>
      <c r="D24" s="12">
        <v>1200000000</v>
      </c>
      <c r="E24" s="19">
        <f>C24-D24</f>
        <v>-300000000</v>
      </c>
      <c r="F24" s="1" t="s">
        <v>64</v>
      </c>
    </row>
    <row r="25" spans="1:17">
      <c r="A25" s="11" t="s">
        <v>6</v>
      </c>
      <c r="B25" s="11"/>
      <c r="C25" s="12">
        <f>SUM(C23:C24)</f>
        <v>900000000</v>
      </c>
      <c r="D25" s="12">
        <f>SUM(D23:D24)</f>
        <v>1200000000</v>
      </c>
      <c r="E25" s="20"/>
    </row>
    <row r="26" spans="1:17">
      <c r="A26" s="11"/>
      <c r="B26" s="11"/>
      <c r="C26" s="12"/>
      <c r="D26" s="12"/>
      <c r="E26" s="20"/>
      <c r="M26" s="5"/>
      <c r="N26" s="6"/>
      <c r="O26" s="6"/>
      <c r="P26" s="6"/>
      <c r="Q26" s="6"/>
    </row>
    <row r="27" spans="1:17">
      <c r="A27" s="11" t="s">
        <v>13</v>
      </c>
      <c r="B27" s="11"/>
      <c r="C27" s="12">
        <v>250000000</v>
      </c>
      <c r="D27" s="12">
        <v>250000000</v>
      </c>
      <c r="E27" s="19"/>
      <c r="M27" s="5"/>
      <c r="N27" s="6"/>
      <c r="O27" s="6"/>
      <c r="P27" s="6"/>
      <c r="Q27" s="6"/>
    </row>
    <row r="28" spans="1:17">
      <c r="A28" s="11" t="s">
        <v>15</v>
      </c>
      <c r="B28" s="11"/>
      <c r="C28" s="12">
        <v>350000000</v>
      </c>
      <c r="D28" s="12">
        <v>580312500</v>
      </c>
      <c r="E28" s="13"/>
      <c r="M28" s="5"/>
      <c r="N28" s="6"/>
      <c r="O28" s="6"/>
      <c r="P28" s="6"/>
      <c r="Q28" s="6"/>
    </row>
    <row r="29" spans="1:17">
      <c r="A29" s="11" t="s">
        <v>16</v>
      </c>
      <c r="B29" s="11"/>
      <c r="C29" s="12">
        <v>630312500</v>
      </c>
      <c r="D29" s="12">
        <f>'LK 2017'!F24</f>
        <v>861562500</v>
      </c>
      <c r="E29" s="13"/>
    </row>
    <row r="30" spans="1:17">
      <c r="A30" s="11" t="s">
        <v>18</v>
      </c>
      <c r="B30" s="11"/>
      <c r="C30" s="12">
        <f>SUM(C27:C29)</f>
        <v>1230312500</v>
      </c>
      <c r="D30" s="12">
        <f>SUM(D27:D29)</f>
        <v>1691875000</v>
      </c>
      <c r="E30" s="13"/>
    </row>
    <row r="31" spans="1:17">
      <c r="A31" s="11"/>
      <c r="B31" s="11"/>
      <c r="C31" s="12"/>
      <c r="D31" s="12"/>
      <c r="E31" s="14"/>
    </row>
    <row r="32" spans="1:17">
      <c r="A32" s="11" t="s">
        <v>20</v>
      </c>
      <c r="B32" s="11"/>
      <c r="C32" s="10">
        <f>C30+C25+C21</f>
        <v>4505312500</v>
      </c>
      <c r="D32" s="10">
        <f>D30+D25+D21</f>
        <v>5445625000</v>
      </c>
      <c r="E32" s="14"/>
    </row>
    <row r="33" spans="1:6">
      <c r="C33" s="1"/>
      <c r="D33" s="2"/>
      <c r="E33" s="6"/>
    </row>
    <row r="34" spans="1:6">
      <c r="A34" s="43" t="s">
        <v>36</v>
      </c>
      <c r="B34" s="11"/>
      <c r="C34" s="15"/>
      <c r="D34" s="16">
        <f>C28+C29-D28</f>
        <v>400000000</v>
      </c>
      <c r="E34" s="6"/>
      <c r="F34" s="1" t="s">
        <v>64</v>
      </c>
    </row>
    <row r="73" spans="4:4">
      <c r="D7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61"/>
  <sheetViews>
    <sheetView workbookViewId="0">
      <selection activeCell="D14" sqref="D14"/>
    </sheetView>
  </sheetViews>
  <sheetFormatPr defaultRowHeight="15"/>
  <cols>
    <col min="2" max="2" width="24.7109375" bestFit="1" customWidth="1"/>
    <col min="4" max="4" width="15.28515625" bestFit="1" customWidth="1"/>
    <col min="6" max="6" width="18.7109375" bestFit="1" customWidth="1"/>
    <col min="8" max="8" width="13.28515625" bestFit="1" customWidth="1"/>
  </cols>
  <sheetData>
    <row r="2" spans="2:8">
      <c r="B2" s="34">
        <v>2017</v>
      </c>
      <c r="C2" s="25"/>
      <c r="D2" s="25"/>
      <c r="E2" s="25"/>
      <c r="F2" s="26"/>
    </row>
    <row r="3" spans="2:8">
      <c r="B3" s="27"/>
      <c r="C3" s="3"/>
      <c r="D3" s="3"/>
      <c r="E3" s="3"/>
      <c r="F3" s="28"/>
    </row>
    <row r="4" spans="2:8">
      <c r="B4" s="27" t="s">
        <v>21</v>
      </c>
      <c r="C4" s="3"/>
      <c r="D4" s="4"/>
      <c r="E4" s="4"/>
      <c r="F4" s="29">
        <v>14750000000</v>
      </c>
    </row>
    <row r="5" spans="2:8">
      <c r="B5" s="27" t="s">
        <v>22</v>
      </c>
      <c r="C5" s="3"/>
      <c r="D5" s="4"/>
      <c r="E5" s="4"/>
      <c r="F5" s="35">
        <f>F4</f>
        <v>14750000000</v>
      </c>
    </row>
    <row r="6" spans="2:8">
      <c r="B6" s="27"/>
      <c r="C6" s="3"/>
      <c r="D6" s="4"/>
      <c r="E6" s="4"/>
      <c r="F6" s="29"/>
    </row>
    <row r="7" spans="2:8">
      <c r="B7" s="27" t="s">
        <v>23</v>
      </c>
      <c r="C7" s="3"/>
      <c r="D7" s="4"/>
      <c r="E7" s="4"/>
      <c r="F7" s="33">
        <v>13100000000</v>
      </c>
    </row>
    <row r="8" spans="2:8">
      <c r="B8" s="27" t="s">
        <v>24</v>
      </c>
      <c r="C8" s="3"/>
      <c r="D8" s="4"/>
      <c r="E8" s="4"/>
      <c r="F8" s="35">
        <f>F5-F7</f>
        <v>1650000000</v>
      </c>
    </row>
    <row r="9" spans="2:8">
      <c r="B9" s="27"/>
      <c r="C9" s="3"/>
      <c r="D9" s="4"/>
      <c r="E9" s="4"/>
      <c r="F9" s="29"/>
    </row>
    <row r="10" spans="2:8">
      <c r="B10" s="27" t="s">
        <v>25</v>
      </c>
      <c r="C10" s="3"/>
      <c r="D10" s="4"/>
      <c r="E10" s="4"/>
      <c r="F10" s="29"/>
    </row>
    <row r="11" spans="2:8">
      <c r="B11" s="27" t="s">
        <v>26</v>
      </c>
      <c r="C11" s="3"/>
      <c r="D11" s="4">
        <v>2000000</v>
      </c>
      <c r="E11" s="4"/>
      <c r="F11" s="29"/>
    </row>
    <row r="12" spans="2:8">
      <c r="B12" s="27" t="s">
        <v>27</v>
      </c>
      <c r="C12" s="3"/>
      <c r="D12" s="8">
        <v>145000000</v>
      </c>
      <c r="E12" s="4"/>
      <c r="F12" s="29"/>
    </row>
    <row r="13" spans="2:8">
      <c r="B13" s="27" t="s">
        <v>44</v>
      </c>
      <c r="C13" s="3"/>
      <c r="D13" s="30">
        <v>62500000</v>
      </c>
      <c r="E13" s="4"/>
      <c r="F13" s="29"/>
      <c r="H13" s="1" t="s">
        <v>62</v>
      </c>
    </row>
    <row r="14" spans="2:8">
      <c r="B14" s="27" t="s">
        <v>45</v>
      </c>
      <c r="C14" s="3"/>
      <c r="D14" s="30">
        <v>68750000</v>
      </c>
      <c r="E14" s="4"/>
      <c r="F14" s="29"/>
      <c r="H14" s="1" t="s">
        <v>62</v>
      </c>
    </row>
    <row r="15" spans="2:8">
      <c r="B15" s="27" t="s">
        <v>34</v>
      </c>
      <c r="C15" s="3"/>
      <c r="D15" s="39">
        <v>27000000</v>
      </c>
      <c r="E15" s="4"/>
      <c r="F15" s="29"/>
    </row>
    <row r="16" spans="2:8">
      <c r="B16" s="36" t="s">
        <v>28</v>
      </c>
      <c r="C16" s="24"/>
      <c r="D16" s="37"/>
      <c r="E16" s="37"/>
      <c r="F16" s="35">
        <f>-(D11+D12+D13+D15+D14)</f>
        <v>-305250000</v>
      </c>
    </row>
    <row r="17" spans="2:8">
      <c r="B17" s="27"/>
      <c r="F17" s="28"/>
    </row>
    <row r="18" spans="2:8">
      <c r="B18" s="27" t="s">
        <v>29</v>
      </c>
      <c r="C18" s="3"/>
      <c r="D18" s="4"/>
      <c r="E18" s="4"/>
      <c r="F18" s="29"/>
    </row>
    <row r="19" spans="2:8">
      <c r="B19" s="27" t="s">
        <v>33</v>
      </c>
      <c r="C19" s="3"/>
      <c r="D19" s="4"/>
      <c r="E19" s="4"/>
      <c r="F19" s="33">
        <v>-196000000</v>
      </c>
    </row>
    <row r="20" spans="2:8">
      <c r="B20" s="27"/>
      <c r="C20" s="3"/>
      <c r="D20" s="4"/>
      <c r="E20" s="4"/>
      <c r="F20" s="29"/>
    </row>
    <row r="21" spans="2:8">
      <c r="B21" s="27"/>
      <c r="C21" s="3"/>
      <c r="D21" s="4"/>
      <c r="E21" s="4"/>
      <c r="F21" s="29"/>
    </row>
    <row r="22" spans="2:8">
      <c r="B22" s="27" t="s">
        <v>30</v>
      </c>
      <c r="C22" s="3"/>
      <c r="D22" s="4"/>
      <c r="E22" s="4"/>
      <c r="F22" s="35">
        <f>SUM(F8:F21)</f>
        <v>1148750000</v>
      </c>
    </row>
    <row r="23" spans="2:8">
      <c r="B23" s="27" t="s">
        <v>31</v>
      </c>
      <c r="C23" s="3"/>
      <c r="D23" s="4"/>
      <c r="E23" s="4"/>
      <c r="F23" s="33">
        <f>F22*25%</f>
        <v>287187500</v>
      </c>
    </row>
    <row r="24" spans="2:8">
      <c r="B24" s="31" t="s">
        <v>32</v>
      </c>
      <c r="C24" s="32"/>
      <c r="D24" s="9"/>
      <c r="E24" s="9"/>
      <c r="F24" s="40">
        <f>F22-F23</f>
        <v>861562500</v>
      </c>
      <c r="H24" s="1" t="s">
        <v>62</v>
      </c>
    </row>
    <row r="60" spans="6:6">
      <c r="F60" s="1"/>
    </row>
    <row r="61" spans="6:6">
      <c r="F6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A15" sqref="A15"/>
    </sheetView>
  </sheetViews>
  <sheetFormatPr defaultRowHeight="15"/>
  <cols>
    <col min="1" max="1" width="31.85546875" customWidth="1"/>
    <col min="3" max="3" width="17.7109375" bestFit="1" customWidth="1"/>
  </cols>
  <sheetData>
    <row r="1" spans="1:4">
      <c r="A1" s="24" t="s">
        <v>37</v>
      </c>
      <c r="B1" s="3"/>
      <c r="C1" s="4"/>
    </row>
    <row r="2" spans="1:4">
      <c r="A2" s="3"/>
      <c r="B2" s="3"/>
      <c r="C2" s="8"/>
    </row>
    <row r="3" spans="1:4">
      <c r="A3" s="47" t="s">
        <v>53</v>
      </c>
      <c r="B3" s="48"/>
      <c r="C3" s="49"/>
    </row>
    <row r="4" spans="1:4">
      <c r="A4" s="11" t="s">
        <v>38</v>
      </c>
      <c r="B4" s="11"/>
      <c r="C4" s="22">
        <v>861562500</v>
      </c>
      <c r="D4" s="6"/>
    </row>
    <row r="5" spans="1:4">
      <c r="A5" s="11" t="s">
        <v>44</v>
      </c>
      <c r="B5" s="11"/>
      <c r="C5" s="22">
        <v>62500000</v>
      </c>
      <c r="D5" s="6"/>
    </row>
    <row r="6" spans="1:4">
      <c r="A6" s="11" t="s">
        <v>45</v>
      </c>
      <c r="B6" s="11"/>
      <c r="C6" s="22">
        <v>68750000</v>
      </c>
      <c r="D6" s="6"/>
    </row>
    <row r="7" spans="1:4">
      <c r="A7" s="11" t="s">
        <v>39</v>
      </c>
      <c r="B7" s="11"/>
      <c r="C7" s="22">
        <v>431562500</v>
      </c>
      <c r="D7" s="6"/>
    </row>
    <row r="8" spans="1:4">
      <c r="A8" s="11" t="s">
        <v>61</v>
      </c>
      <c r="B8" s="11"/>
      <c r="C8" s="22">
        <v>46875000</v>
      </c>
      <c r="D8" s="6"/>
    </row>
    <row r="9" spans="1:4">
      <c r="A9" s="11" t="s">
        <v>40</v>
      </c>
      <c r="B9" s="11"/>
      <c r="C9" s="22">
        <v>400000000</v>
      </c>
      <c r="D9" s="6"/>
    </row>
    <row r="10" spans="1:4">
      <c r="A10" s="11" t="s">
        <v>54</v>
      </c>
      <c r="B10" s="11"/>
      <c r="C10" s="23">
        <f>SUM(C4:C9)</f>
        <v>1871250000</v>
      </c>
      <c r="D10" s="6"/>
    </row>
    <row r="11" spans="1:4">
      <c r="A11" s="11"/>
      <c r="B11" s="11"/>
      <c r="C11" s="22"/>
      <c r="D11" s="6"/>
    </row>
    <row r="12" spans="1:4">
      <c r="A12" s="47" t="s">
        <v>55</v>
      </c>
      <c r="B12" s="48"/>
      <c r="C12" s="49"/>
      <c r="D12" s="6"/>
    </row>
    <row r="13" spans="1:4">
      <c r="A13" s="11"/>
      <c r="B13" s="11"/>
      <c r="C13" s="22"/>
      <c r="D13" s="6"/>
    </row>
    <row r="14" spans="1:4">
      <c r="A14" s="11" t="s">
        <v>41</v>
      </c>
      <c r="B14" s="11"/>
      <c r="C14" s="22">
        <v>-450000000</v>
      </c>
      <c r="D14" s="6"/>
    </row>
    <row r="15" spans="1:4">
      <c r="A15" s="11" t="s">
        <v>42</v>
      </c>
      <c r="B15" s="11"/>
      <c r="C15" s="22">
        <v>-300000000</v>
      </c>
      <c r="D15" s="6"/>
    </row>
    <row r="16" spans="1:4">
      <c r="A16" s="11" t="s">
        <v>43</v>
      </c>
      <c r="B16" s="11"/>
      <c r="C16" s="22">
        <v>-750000000</v>
      </c>
      <c r="D16" s="6"/>
    </row>
    <row r="17" spans="1:4">
      <c r="A17" s="11" t="s">
        <v>56</v>
      </c>
      <c r="B17" s="11"/>
      <c r="C17" s="23">
        <f>SUM(C14:C16)</f>
        <v>-1500000000</v>
      </c>
      <c r="D17" s="6"/>
    </row>
    <row r="18" spans="1:4">
      <c r="A18" s="11"/>
      <c r="B18" s="11"/>
      <c r="C18" s="22"/>
      <c r="D18" s="7"/>
    </row>
    <row r="19" spans="1:4">
      <c r="A19" s="47" t="s">
        <v>57</v>
      </c>
      <c r="B19" s="48"/>
      <c r="C19" s="49"/>
      <c r="D19" s="7"/>
    </row>
    <row r="20" spans="1:4">
      <c r="A20" s="11"/>
      <c r="B20" s="11"/>
      <c r="C20" s="22"/>
      <c r="D20" s="6"/>
    </row>
    <row r="21" spans="1:4">
      <c r="A21" s="11" t="s">
        <v>46</v>
      </c>
      <c r="B21" s="11"/>
      <c r="C21" s="22">
        <v>-221250000</v>
      </c>
      <c r="D21" s="6"/>
    </row>
    <row r="22" spans="1:4">
      <c r="A22" s="11" t="s">
        <v>47</v>
      </c>
      <c r="B22" s="11"/>
      <c r="C22" s="22">
        <v>300000000</v>
      </c>
      <c r="D22" s="6"/>
    </row>
    <row r="23" spans="1:4">
      <c r="A23" s="14" t="s">
        <v>60</v>
      </c>
      <c r="B23" s="11"/>
      <c r="C23" s="22">
        <v>-400000000</v>
      </c>
      <c r="D23" s="6"/>
    </row>
    <row r="24" spans="1:4">
      <c r="A24" s="11" t="s">
        <v>58</v>
      </c>
      <c r="B24" s="11"/>
      <c r="C24" s="23">
        <f>SUM(C21:C23)</f>
        <v>-321250000</v>
      </c>
      <c r="D24" s="6"/>
    </row>
    <row r="25" spans="1:4">
      <c r="A25" s="11"/>
      <c r="B25" s="11"/>
      <c r="C25" s="22"/>
      <c r="D25" s="6"/>
    </row>
    <row r="26" spans="1:4">
      <c r="A26" s="11" t="s">
        <v>48</v>
      </c>
      <c r="B26" s="11"/>
      <c r="C26" s="22">
        <f>C24+C17+C10</f>
        <v>50000000</v>
      </c>
      <c r="D26" s="6"/>
    </row>
    <row r="27" spans="1:4">
      <c r="A27" s="11" t="s">
        <v>59</v>
      </c>
      <c r="B27" s="11"/>
      <c r="C27" s="22"/>
      <c r="D27" s="6"/>
    </row>
    <row r="28" spans="1:4">
      <c r="A28" s="11" t="s">
        <v>65</v>
      </c>
      <c r="B28" s="11"/>
      <c r="C28" s="22">
        <v>100000000</v>
      </c>
      <c r="D28" s="6"/>
    </row>
    <row r="29" spans="1:4">
      <c r="A29" s="11" t="s">
        <v>66</v>
      </c>
      <c r="B29" s="11"/>
      <c r="C29" s="22"/>
      <c r="D29" s="6"/>
    </row>
    <row r="30" spans="1:4">
      <c r="A30" s="11" t="s">
        <v>49</v>
      </c>
      <c r="B30" s="11"/>
      <c r="C30" s="45">
        <f>SUM(C26:C28)</f>
        <v>150000000</v>
      </c>
      <c r="D30" s="6"/>
    </row>
    <row r="31" spans="1:4">
      <c r="C31" s="6"/>
    </row>
  </sheetData>
  <mergeCells count="3">
    <mergeCell ref="A3:C3"/>
    <mergeCell ref="A12:C12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3:G15"/>
  <sheetViews>
    <sheetView workbookViewId="0">
      <selection activeCell="G19" sqref="G19"/>
    </sheetView>
  </sheetViews>
  <sheetFormatPr defaultRowHeight="15"/>
  <cols>
    <col min="3" max="3" width="15.28515625" bestFit="1" customWidth="1"/>
    <col min="4" max="4" width="14.28515625" bestFit="1" customWidth="1"/>
    <col min="6" max="6" width="15.28515625" bestFit="1" customWidth="1"/>
    <col min="7" max="8" width="14.28515625" bestFit="1" customWidth="1"/>
  </cols>
  <sheetData>
    <row r="3" spans="1:7">
      <c r="F3">
        <v>2016</v>
      </c>
      <c r="G3">
        <v>2017</v>
      </c>
    </row>
    <row r="4" spans="1:7">
      <c r="D4" t="s">
        <v>35</v>
      </c>
    </row>
    <row r="5" spans="1:7">
      <c r="F5" s="38">
        <v>2016</v>
      </c>
      <c r="G5" s="38">
        <v>2017</v>
      </c>
    </row>
    <row r="6" spans="1:7">
      <c r="A6" s="6" t="s">
        <v>9</v>
      </c>
      <c r="B6" s="6">
        <v>2016</v>
      </c>
      <c r="C6" s="5">
        <v>500000000</v>
      </c>
      <c r="D6" s="6"/>
      <c r="E6" s="6"/>
      <c r="F6" s="6"/>
      <c r="G6" s="6"/>
    </row>
    <row r="7" spans="1:7">
      <c r="A7" s="6"/>
      <c r="B7" s="6">
        <v>2017</v>
      </c>
      <c r="C7" s="5">
        <v>750000000</v>
      </c>
      <c r="D7" s="6"/>
      <c r="E7" s="6"/>
      <c r="F7" s="6"/>
      <c r="G7" s="6"/>
    </row>
    <row r="8" spans="1:7">
      <c r="A8" s="6"/>
      <c r="B8" s="6"/>
      <c r="C8" s="5"/>
      <c r="D8" s="6"/>
      <c r="E8" s="6"/>
      <c r="F8" s="6"/>
      <c r="G8" s="5"/>
    </row>
    <row r="9" spans="1:7">
      <c r="A9" s="6" t="s">
        <v>10</v>
      </c>
      <c r="B9" s="6">
        <v>2016</v>
      </c>
      <c r="C9" s="5">
        <v>800000000</v>
      </c>
      <c r="D9" s="46">
        <f>C9/20</f>
        <v>40000000</v>
      </c>
      <c r="E9" s="6"/>
      <c r="F9" s="5">
        <v>40000000</v>
      </c>
      <c r="G9" s="5">
        <v>40000000</v>
      </c>
    </row>
    <row r="10" spans="1:7">
      <c r="A10" s="6"/>
      <c r="B10" s="6">
        <v>2017</v>
      </c>
      <c r="C10" s="5">
        <v>450000000</v>
      </c>
      <c r="D10" s="46">
        <f>C10/20</f>
        <v>22500000</v>
      </c>
      <c r="E10" s="6"/>
      <c r="F10" s="5"/>
      <c r="G10" s="5">
        <v>22500000</v>
      </c>
    </row>
    <row r="11" spans="1:7">
      <c r="A11" s="6"/>
      <c r="B11" s="6"/>
      <c r="C11" s="5"/>
      <c r="D11" s="6"/>
      <c r="E11" s="6"/>
      <c r="F11" s="5"/>
      <c r="G11" s="5"/>
    </row>
    <row r="12" spans="1:7">
      <c r="A12" s="6" t="s">
        <v>12</v>
      </c>
      <c r="B12" s="6">
        <v>2016</v>
      </c>
      <c r="C12" s="5">
        <v>250000000</v>
      </c>
      <c r="D12" s="46">
        <f>C12/8</f>
        <v>31250000</v>
      </c>
      <c r="E12" s="6"/>
      <c r="F12" s="5">
        <v>31250000</v>
      </c>
      <c r="G12" s="5">
        <v>31250000</v>
      </c>
    </row>
    <row r="13" spans="1:7">
      <c r="A13" s="6"/>
      <c r="B13" s="6">
        <v>2017</v>
      </c>
      <c r="C13" s="5">
        <v>300000000</v>
      </c>
      <c r="D13" s="46">
        <f>C13/8</f>
        <v>37500000</v>
      </c>
      <c r="E13" s="6"/>
      <c r="F13" s="5"/>
      <c r="G13" s="5">
        <v>37500000</v>
      </c>
    </row>
    <row r="14" spans="1:7">
      <c r="F14" s="1"/>
      <c r="G14" s="1"/>
    </row>
    <row r="15" spans="1:7">
      <c r="G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Neraca 2016-2017</vt:lpstr>
      <vt:lpstr>LK 2017</vt:lpstr>
      <vt:lpstr>Laporan Arus Kas 2017</vt:lpstr>
      <vt:lpstr>Daftar Penyusutan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kpowilli</dc:creator>
  <cp:lastModifiedBy>William Basri</cp:lastModifiedBy>
  <dcterms:created xsi:type="dcterms:W3CDTF">2019-08-20T02:34:24Z</dcterms:created>
  <dcterms:modified xsi:type="dcterms:W3CDTF">2019-09-03T15:45:06Z</dcterms:modified>
</cp:coreProperties>
</file>