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firstSheet="7" activeTab="11"/>
  </bookViews>
  <sheets>
    <sheet name="Tips - Posisi Akun - Siklus" sheetId="2" r:id="rId1"/>
    <sheet name="Ringkasan" sheetId="1" r:id="rId2"/>
    <sheet name="SOALL" sheetId="18" r:id="rId3"/>
    <sheet name="Jurnal Penjualan" sheetId="8" r:id="rId4"/>
    <sheet name="Buku Pembantu Piutang" sheetId="14" r:id="rId5"/>
    <sheet name="Jurnal Kas Masuk" sheetId="11" r:id="rId6"/>
    <sheet name="Jurnal Kas Keluar" sheetId="12" r:id="rId7"/>
    <sheet name="Jurnal Pembelian" sheetId="9" r:id="rId8"/>
    <sheet name="Buku Pembantu Utang" sheetId="15" r:id="rId9"/>
    <sheet name="Kartu Persediaan" sheetId="6" r:id="rId10"/>
    <sheet name="Jurnal Gabungan - Umum" sheetId="13" r:id="rId11"/>
    <sheet name="Sheet1" sheetId="19" r:id="rId12"/>
  </sheets>
  <calcPr calcId="124519"/>
</workbook>
</file>

<file path=xl/calcChain.xml><?xml version="1.0" encoding="utf-8"?>
<calcChain xmlns="http://schemas.openxmlformats.org/spreadsheetml/2006/main">
  <c r="E64" i="18"/>
  <c r="F22" i="14"/>
  <c r="F21"/>
  <c r="G8" i="15"/>
  <c r="G7"/>
  <c r="G21"/>
  <c r="G4"/>
  <c r="G5" s="1"/>
  <c r="AC31" i="6"/>
  <c r="AG26"/>
  <c r="AD26"/>
  <c r="AD10"/>
  <c r="AG25"/>
  <c r="AG27" s="1"/>
  <c r="AD25"/>
  <c r="AG24"/>
  <c r="AG23"/>
  <c r="AG22"/>
  <c r="AA22"/>
  <c r="AG21"/>
  <c r="AG20"/>
  <c r="AD20"/>
  <c r="AG19"/>
  <c r="AG18"/>
  <c r="AG17"/>
  <c r="AA17"/>
  <c r="AG16"/>
  <c r="AG15"/>
  <c r="AG14"/>
  <c r="AA14"/>
  <c r="AG13"/>
  <c r="AG12"/>
  <c r="AD12"/>
  <c r="AG11"/>
  <c r="AG10"/>
  <c r="AG9"/>
  <c r="AG8"/>
  <c r="AG7"/>
  <c r="AG6"/>
  <c r="AA6"/>
  <c r="AG5"/>
  <c r="AA5"/>
  <c r="F77" i="18"/>
  <c r="B31" i="6"/>
  <c r="B33" s="1"/>
  <c r="B32"/>
  <c r="B30"/>
  <c r="B29"/>
  <c r="E28" i="8"/>
  <c r="D27"/>
  <c r="L25" i="6"/>
  <c r="L27" s="1"/>
  <c r="I25"/>
  <c r="E79" i="18"/>
  <c r="F64"/>
  <c r="E74"/>
  <c r="E88"/>
  <c r="E87"/>
  <c r="E86"/>
  <c r="E85"/>
  <c r="F84"/>
  <c r="F83"/>
  <c r="F82"/>
  <c r="E81"/>
  <c r="E80"/>
  <c r="F79"/>
  <c r="E78" l="1"/>
  <c r="F76"/>
  <c r="E75"/>
  <c r="F74"/>
  <c r="F73"/>
  <c r="F72"/>
  <c r="E72"/>
  <c r="E71"/>
  <c r="E70"/>
  <c r="E89" s="1"/>
  <c r="F28" i="9"/>
  <c r="E27"/>
  <c r="E22"/>
  <c r="D21"/>
  <c r="E19"/>
  <c r="D19"/>
  <c r="E28"/>
  <c r="F27"/>
  <c r="E29"/>
  <c r="F30" i="11"/>
  <c r="F29"/>
  <c r="F20"/>
  <c r="E20"/>
  <c r="F23"/>
  <c r="E23"/>
  <c r="D22"/>
  <c r="D20"/>
  <c r="E28" s="1"/>
  <c r="E31" s="1"/>
  <c r="E30"/>
  <c r="E29"/>
  <c r="F28"/>
  <c r="D37" i="8"/>
  <c r="D24"/>
  <c r="E32" s="1"/>
  <c r="E24"/>
  <c r="F33" s="1"/>
  <c r="F24"/>
  <c r="I24"/>
  <c r="H24"/>
  <c r="E34"/>
  <c r="E33"/>
  <c r="F32"/>
  <c r="H39" i="13"/>
  <c r="G38"/>
  <c r="H37"/>
  <c r="G36"/>
  <c r="H35"/>
  <c r="G34"/>
  <c r="G33"/>
  <c r="G32"/>
  <c r="I24"/>
  <c r="H24"/>
  <c r="I28"/>
  <c r="J28" s="1"/>
  <c r="H27"/>
  <c r="J27" s="1"/>
  <c r="E33" i="12"/>
  <c r="E32"/>
  <c r="E31"/>
  <c r="E30"/>
  <c r="F29"/>
  <c r="D22"/>
  <c r="I19"/>
  <c r="H19"/>
  <c r="F19"/>
  <c r="E28" s="1"/>
  <c r="E19"/>
  <c r="E27" s="1"/>
  <c r="D19"/>
  <c r="F26" s="1"/>
  <c r="I22"/>
  <c r="H21"/>
  <c r="F21"/>
  <c r="E21"/>
  <c r="F22" i="9"/>
  <c r="F21"/>
  <c r="J23" i="11"/>
  <c r="H22"/>
  <c r="I23"/>
  <c r="J22"/>
  <c r="F22" i="6"/>
  <c r="I20"/>
  <c r="L16"/>
  <c r="L13"/>
  <c r="L24"/>
  <c r="L23"/>
  <c r="L22"/>
  <c r="L21"/>
  <c r="L20"/>
  <c r="L19"/>
  <c r="L18"/>
  <c r="L17"/>
  <c r="L15"/>
  <c r="L14"/>
  <c r="L12"/>
  <c r="L11"/>
  <c r="L10"/>
  <c r="L9"/>
  <c r="L8"/>
  <c r="L7"/>
  <c r="L6"/>
  <c r="F17"/>
  <c r="F14"/>
  <c r="I12"/>
  <c r="H21" i="14"/>
  <c r="J21" s="1"/>
  <c r="J22" s="1"/>
  <c r="J23" s="1"/>
  <c r="J4"/>
  <c r="F27" i="8"/>
  <c r="L5" i="6"/>
  <c r="F6"/>
  <c r="F5"/>
  <c r="I28" i="8"/>
  <c r="I27"/>
  <c r="R6" i="15"/>
  <c r="R5"/>
  <c r="R4"/>
  <c r="U6" i="14"/>
  <c r="U5"/>
  <c r="U4"/>
  <c r="F34" i="12" l="1"/>
  <c r="E34"/>
  <c r="H44" i="13"/>
  <c r="G44"/>
  <c r="E35" i="8"/>
  <c r="F89" i="18"/>
  <c r="F29" i="9"/>
  <c r="F31" i="11"/>
  <c r="F35" i="8"/>
  <c r="J21" i="12"/>
  <c r="J22"/>
</calcChain>
</file>

<file path=xl/sharedStrings.xml><?xml version="1.0" encoding="utf-8"?>
<sst xmlns="http://schemas.openxmlformats.org/spreadsheetml/2006/main" count="850" uniqueCount="304">
  <si>
    <t>Jurnal Penjualan</t>
  </si>
  <si>
    <t>Jurnal Pembelian</t>
  </si>
  <si>
    <t>Jurnal Bank</t>
  </si>
  <si>
    <t>Jurnal Kas Keluar</t>
  </si>
  <si>
    <t>Jurnal Gabungan / Jurnal Umum</t>
  </si>
  <si>
    <t>Jurnal Kas Masuk</t>
  </si>
  <si>
    <t>Posting Ke</t>
  </si>
  <si>
    <t>Buku Pembantu Utang</t>
  </si>
  <si>
    <t>Buku Pembantu Piutang</t>
  </si>
  <si>
    <t>Setiap Ada Pembayaran Piutang</t>
  </si>
  <si>
    <t>Bersifat</t>
  </si>
  <si>
    <t>Menambah Piutang</t>
  </si>
  <si>
    <t>Menambah Utang</t>
  </si>
  <si>
    <t>Mengurangi Piutang</t>
  </si>
  <si>
    <t>Setiap Ada Pembayaran Utang</t>
  </si>
  <si>
    <t>Mengurangi Utang</t>
  </si>
  <si>
    <t>Pendapatan Lain- Lain</t>
  </si>
  <si>
    <t>Menambah Laba</t>
  </si>
  <si>
    <t>Segala transaksi yang tidak dapat dijurnal diatas meliputi :</t>
  </si>
  <si>
    <t>Pembatalan Penjualan</t>
  </si>
  <si>
    <t>Pembatalan Pembelian</t>
  </si>
  <si>
    <t>Penyusutan</t>
  </si>
  <si>
    <t>dll</t>
  </si>
  <si>
    <t>Perincian Piutang</t>
  </si>
  <si>
    <t>Saldo Awal</t>
  </si>
  <si>
    <t>+</t>
  </si>
  <si>
    <t>-</t>
  </si>
  <si>
    <t xml:space="preserve">Nama Costumer </t>
  </si>
  <si>
    <t>X</t>
  </si>
  <si>
    <t>D</t>
  </si>
  <si>
    <t>K</t>
  </si>
  <si>
    <t>Jurnal gabungan</t>
  </si>
  <si>
    <t xml:space="preserve">Kesalahan Harga </t>
  </si>
  <si>
    <t>Saldo Akhir</t>
  </si>
  <si>
    <t>XXX</t>
  </si>
  <si>
    <t>Perincian Utang</t>
  </si>
  <si>
    <t>Nama Supplier</t>
  </si>
  <si>
    <t>Mencatat 6 jurnal :</t>
  </si>
  <si>
    <t>Tutup Buku Closing</t>
  </si>
  <si>
    <t>Siklus Akuntansi</t>
  </si>
  <si>
    <t>Transaksi</t>
  </si>
  <si>
    <t>Jurnal</t>
  </si>
  <si>
    <t>Buku Besar</t>
  </si>
  <si>
    <t>Buku Besar Pembantu</t>
  </si>
  <si>
    <t>&lt;-&gt;</t>
  </si>
  <si>
    <t>Neraca Saldo</t>
  </si>
  <si>
    <t>Laporan Keuangan</t>
  </si>
  <si>
    <t>Jurnal Penutup</t>
  </si>
  <si>
    <t>Jurnal Penyesuaian pada akhir periode</t>
  </si>
  <si>
    <t>Posting semua jurnal ke buku besar</t>
  </si>
  <si>
    <t>Menyusun laporan keuangan</t>
  </si>
  <si>
    <t>Membuat Jurnal Penutup</t>
  </si>
  <si>
    <t>1. Laporan Laba Rugi</t>
  </si>
  <si>
    <t>2. Laporan Perubahan Modal ( Jika ada )</t>
  </si>
  <si>
    <t>3. Neraca</t>
  </si>
  <si>
    <t>4. Catatan atas laporan keuangan ( segala perincian )</t>
  </si>
  <si>
    <t>Tanggal</t>
  </si>
  <si>
    <t>Nama Costumer</t>
  </si>
  <si>
    <t>Piutang</t>
  </si>
  <si>
    <t>Penjualan Kredit</t>
  </si>
  <si>
    <t>Penjualan</t>
  </si>
  <si>
    <t>(D)</t>
  </si>
  <si>
    <t>(K)</t>
  </si>
  <si>
    <t>Pembelian</t>
  </si>
  <si>
    <t>Hutang</t>
  </si>
  <si>
    <t>Penjualan Tunai</t>
  </si>
  <si>
    <t xml:space="preserve">Jurnal Penjualan </t>
  </si>
  <si>
    <t>No Faktur</t>
  </si>
  <si>
    <t>Via Kas</t>
  </si>
  <si>
    <t>Via Bank</t>
  </si>
  <si>
    <t>Total</t>
  </si>
  <si>
    <t>Posting</t>
  </si>
  <si>
    <t>POSTING</t>
  </si>
  <si>
    <t>Qty</t>
  </si>
  <si>
    <t>Keterangan</t>
  </si>
  <si>
    <t>Masuk</t>
  </si>
  <si>
    <t>Keluar</t>
  </si>
  <si>
    <t>Stok</t>
  </si>
  <si>
    <t>Harga</t>
  </si>
  <si>
    <t>Mengurangi Stok ( menggunakan SPK )</t>
  </si>
  <si>
    <t>Menambah Stok ( menggunakan faktur pembelian )</t>
  </si>
  <si>
    <r>
      <t>Setelah Input Jurnal Pembelian</t>
    </r>
    <r>
      <rPr>
        <b/>
        <sz val="11"/>
        <color theme="1"/>
        <rFont val="Calibri"/>
        <family val="2"/>
        <scheme val="minor"/>
      </rPr>
      <t xml:space="preserve"> ( berdasarkan faktur pembelian )</t>
    </r>
  </si>
  <si>
    <r>
      <t xml:space="preserve">Setelah Input Jurnal Penjualan </t>
    </r>
    <r>
      <rPr>
        <b/>
        <sz val="11"/>
        <color theme="1"/>
        <rFont val="Calibri"/>
        <family val="2"/>
        <scheme val="minor"/>
      </rPr>
      <t>( berdasarkan faktur penjualan )</t>
    </r>
  </si>
  <si>
    <t>Stok persediaan</t>
  </si>
  <si>
    <t>Pembayaran beban listrik dll</t>
  </si>
  <si>
    <t>Berdasarkan Penagihan Tanda terima ( kredit ) or penjualan tunai</t>
  </si>
  <si>
    <t>Berdasarkan bon biaya yang dibayar melalui bank</t>
  </si>
  <si>
    <t>Berdasarkan Pembayaran tanda terima ( kredit ) or pembelian tunai</t>
  </si>
  <si>
    <t>Pembelian Aktiva Tetap</t>
  </si>
  <si>
    <t>Berdasarkan bon pembelian aktiva tetap</t>
  </si>
  <si>
    <t>Menambah aktiva tetap pada neraca</t>
  </si>
  <si>
    <t>Menambah biaya pada laporan laba rugi</t>
  </si>
  <si>
    <t>Penjualan aktiva tetap</t>
  </si>
  <si>
    <t>Berdasarkan kwitansi penerimaan uang</t>
  </si>
  <si>
    <t>Mengurangi aktiva tetap pada neraca</t>
  </si>
  <si>
    <t>Pembayaran Biaya</t>
  </si>
  <si>
    <t>Pembayaran penjualan bersifat tunai</t>
  </si>
  <si>
    <t>Pembelian tunai</t>
  </si>
  <si>
    <t>Segala jenis bon --&gt; Diarsip</t>
  </si>
  <si>
    <t>pekerjaan bank :</t>
  </si>
  <si>
    <t xml:space="preserve">* setor giro </t>
  </si>
  <si>
    <t>* kliring</t>
  </si>
  <si>
    <t>* cek pembayaran masuk</t>
  </si>
  <si>
    <t>* tarik tunai / setor tunai dll</t>
  </si>
  <si>
    <t>Setiap Ada Penerimaan Piutang</t>
  </si>
  <si>
    <t>Kas Masuk</t>
  </si>
  <si>
    <t>Kas Keluar</t>
  </si>
  <si>
    <t>Pembelian Tunai</t>
  </si>
  <si>
    <t>Hutang Dagang</t>
  </si>
  <si>
    <t>Jurnal Sekarang</t>
  </si>
  <si>
    <t>Retur Penjualan</t>
  </si>
  <si>
    <t>JPJ.01</t>
  </si>
  <si>
    <t>JPB.01</t>
  </si>
  <si>
    <t>JKM.01</t>
  </si>
  <si>
    <t>JKK.01</t>
  </si>
  <si>
    <t>@</t>
  </si>
  <si>
    <t>Jurnal Gabungan</t>
  </si>
  <si>
    <t>Jurnal Sebelumnya ( untuk koreksi )</t>
  </si>
  <si>
    <t>JGB.01</t>
  </si>
  <si>
    <t>Item</t>
  </si>
  <si>
    <t>Harga Total</t>
  </si>
  <si>
    <t>Saldo    (D)</t>
  </si>
  <si>
    <t>PIU.01</t>
  </si>
  <si>
    <t>PIU.02</t>
  </si>
  <si>
    <t>PIU.03</t>
  </si>
  <si>
    <t>Saldo    (K)</t>
  </si>
  <si>
    <t>UD.01</t>
  </si>
  <si>
    <t>UD.02</t>
  </si>
  <si>
    <t>Toko AC</t>
  </si>
  <si>
    <t>UD.03</t>
  </si>
  <si>
    <t>Akhir Periode ada 2 cara :</t>
  </si>
  <si>
    <t>Posting semua jurnal ke Neraca Saldo</t>
  </si>
  <si>
    <t>Neraca Saldo pindahkan ke buku besar</t>
  </si>
  <si>
    <t>Harta</t>
  </si>
  <si>
    <t>Harta Lancar</t>
  </si>
  <si>
    <t>Bertambah</t>
  </si>
  <si>
    <t>Berkurang</t>
  </si>
  <si>
    <t>Kas</t>
  </si>
  <si>
    <t>Persediaan</t>
  </si>
  <si>
    <t>Deposito</t>
  </si>
  <si>
    <t>Harta Tidak Lancar / Tetap</t>
  </si>
  <si>
    <t>Tanah</t>
  </si>
  <si>
    <t>Bangunan</t>
  </si>
  <si>
    <t>Peralatan</t>
  </si>
  <si>
    <t>Kendaraan</t>
  </si>
  <si>
    <t>Mesin</t>
  </si>
  <si>
    <t>Akumulasi Penyusutan</t>
  </si>
  <si>
    <t>Kewajiban</t>
  </si>
  <si>
    <t>Kewajiban Jangka Pendek</t>
  </si>
  <si>
    <t>Hutang Usaha</t>
  </si>
  <si>
    <t>Hutang Bank dibawah 1 tahun</t>
  </si>
  <si>
    <t>Kewajiban Jangka Panjang</t>
  </si>
  <si>
    <t>Hutang Bank diatas 1 tahun</t>
  </si>
  <si>
    <t>Modal</t>
  </si>
  <si>
    <t>Prive</t>
  </si>
  <si>
    <t>Komponen Laba Rugi</t>
  </si>
  <si>
    <t>Potongan Penjualan</t>
  </si>
  <si>
    <t>Potongan Pembelian</t>
  </si>
  <si>
    <t>Retur pembelian</t>
  </si>
  <si>
    <t>Beban / Biaya</t>
  </si>
  <si>
    <t>Soal</t>
  </si>
  <si>
    <t>Tuan A menyetorkan :</t>
  </si>
  <si>
    <t>- tanah 500.000.000</t>
  </si>
  <si>
    <t>- bangunan 300.000.000</t>
  </si>
  <si>
    <t>- Uang tunai 100.000.000</t>
  </si>
  <si>
    <t>5. Ternyata barang yang dikirimkan toko X memiliki masalah. Maka sesuai kesepakatan, Tuan A melakukan retur /</t>
  </si>
  <si>
    <t>3. Pada tanggal 3 Januari, UD.X melakukan pembelian barang 100 unit flash disk seharga @55.000 dari Toko X secara kredit ( no faktur 010 )</t>
  </si>
  <si>
    <t>4. Pada tanggal 4 Januari, UD.X kembali melakukan pembelian barang 50 unit flashdisk seharga @52.500 dari Toko Y secara kredit ( no faktur 10010 )</t>
  </si>
  <si>
    <t>Pengembalian kepada Toko X sebanyak 20 unit . ( no faktur 010 )</t>
  </si>
  <si>
    <t>6. Pada tanggal 10 Januari,  UD. X menjual barang kepada Tn. Joko , 10 unit flashdisk seharga 57.500 akan dibayar minggu depan ( no faktur 1 )</t>
  </si>
  <si>
    <t>7. Pada tanggal 11 Januari, UD. X kembali menjual barang kepada Sekolah QQ, 50 unit flashdisk seharga 58.500 akan dibayar minggu depan ( no faktur 2 )</t>
  </si>
  <si>
    <t>8. Pada tanggal 16 Januari, UD. X kembali melakukan pembelian barang sebanyak 30 unit flashdisk seharga @55.500 dari Toko X secara kredit ( no faktur 011 )</t>
  </si>
  <si>
    <t xml:space="preserve">11. Pada tanggal 20 Januari, UD. X menerima pembayaran piutang dari sekolah QQ , dengan no faktur 2 </t>
  </si>
  <si>
    <t>13. Pada tanggal 27 Januari, ada penjualan tunai dari Tuan Budi , 25 unit flashdisk seharga @60.000 (faktur no 3)</t>
  </si>
  <si>
    <t>Buatlah Jurnalnya dalam btk jurnal khusus</t>
  </si>
  <si>
    <t>dan susun laporan keuangannya</t>
  </si>
  <si>
    <t>Retur Pembelian</t>
  </si>
  <si>
    <t>Beban Listrik</t>
  </si>
  <si>
    <t>Beban Penyusutan Gedung</t>
  </si>
  <si>
    <t>Akm Penyusutan Gedung</t>
  </si>
  <si>
    <t>Beban gaji</t>
  </si>
  <si>
    <t xml:space="preserve">Stok item </t>
  </si>
  <si>
    <t>1. Pada tanggal 1 Januari 2018, Tuan A mendirikan UD. X yang bergerak dibidang penjualan flashdisk</t>
  </si>
  <si>
    <t>TN</t>
  </si>
  <si>
    <t>BG</t>
  </si>
  <si>
    <t>KM</t>
  </si>
  <si>
    <t>MD</t>
  </si>
  <si>
    <t>Akun</t>
  </si>
  <si>
    <t>Kode Akun</t>
  </si>
  <si>
    <t>Jurnal di jurnal gabungan</t>
  </si>
  <si>
    <t>Pembelian 10 unit flashdisk seharga @55.500 , namun Toko Y memberikan diskon sebesar @1.000 /unit</t>
  </si>
  <si>
    <t>Beban Penyusutan Kendaraan</t>
  </si>
  <si>
    <t>Akm Penyusutan Kendaraan</t>
  </si>
  <si>
    <t>2.1.18</t>
  </si>
  <si>
    <t>2. Pada tanggal 2 Januari, UD.X membeli kendaraan kantor seharga 30.000.000 dari Tn. Amin  secara tunai ( no faktur 33 )</t>
  </si>
  <si>
    <t>Tn. Amin</t>
  </si>
  <si>
    <t>Pembelian Kendaraan</t>
  </si>
  <si>
    <t>KD</t>
  </si>
  <si>
    <t>KK</t>
  </si>
  <si>
    <t>Toko X</t>
  </si>
  <si>
    <t>3.1.18</t>
  </si>
  <si>
    <t>010</t>
  </si>
  <si>
    <t>Flashdisk 100 unit  @55.000</t>
  </si>
  <si>
    <t>UD 01</t>
  </si>
  <si>
    <t>Toko Y</t>
  </si>
  <si>
    <t>4.1.18</t>
  </si>
  <si>
    <t>Flashdisk 50 unit @52.500</t>
  </si>
  <si>
    <t>UD 02</t>
  </si>
  <si>
    <t>Jurnal di jurnal pembelian -&gt; buku pembantu utang -&gt; posting juga di stok</t>
  </si>
  <si>
    <t>4.1.2018</t>
  </si>
  <si>
    <t>1.1.2018</t>
  </si>
  <si>
    <t>Retur flashdisk faktur no 010</t>
  </si>
  <si>
    <t>retur 20 unit</t>
  </si>
  <si>
    <t>Jurnal di jurnal umum/ gabungan -&gt; buku pembantu utang -&gt; posting di stok</t>
  </si>
  <si>
    <t>10.1.18</t>
  </si>
  <si>
    <t>Tn Joko</t>
  </si>
  <si>
    <t>Flashdisk</t>
  </si>
  <si>
    <t>PIU 01</t>
  </si>
  <si>
    <t>Jurnal di jurnal penjualan -&gt; buku pembantu piutang -&gt; posting di stok</t>
  </si>
  <si>
    <t>11.1.18</t>
  </si>
  <si>
    <t>Sekolah QQ</t>
  </si>
  <si>
    <t>16.1.18</t>
  </si>
  <si>
    <t>011</t>
  </si>
  <si>
    <t>Flashdisk 30 unit @55.500</t>
  </si>
  <si>
    <t>PIU 02</t>
  </si>
  <si>
    <t>9. Pada tanggal 16 Januari, Ada retur dari Sekolah QQ sebanyak 5 unit, karena spek yang diberikan tidak sesuai,</t>
  </si>
  <si>
    <t xml:space="preserve"> maka sesuai kesepakatan dianggap potong tagihan. ( no faktur 2 )</t>
  </si>
  <si>
    <t>16.1.2018</t>
  </si>
  <si>
    <t>Retur flashdisk</t>
  </si>
  <si>
    <t>Jurnal di jurnal gabungan / jurnal umum -&gt; buku pembantu piutang -&gt; posting juga di stok</t>
  </si>
  <si>
    <t>Neraca Saldo Sementara Jurnal Kas Keluar</t>
  </si>
  <si>
    <t>19.1.18</t>
  </si>
  <si>
    <t>Pelunasan bon no 010</t>
  </si>
  <si>
    <t>Jurnal di jurnal kas keluar -&gt; buku pembantu utang</t>
  </si>
  <si>
    <t>20.1.18</t>
  </si>
  <si>
    <t>Posting dari</t>
  </si>
  <si>
    <t>Jurnal di jurnal kas masuk -&gt; buku pembantu piutang</t>
  </si>
  <si>
    <t>25.1.18</t>
  </si>
  <si>
    <t>BBL</t>
  </si>
  <si>
    <t>Jurnal di jurnal kas keluar</t>
  </si>
  <si>
    <t>Catatan di jurnal penjualan -&gt; Jurnal di kas masuk -&gt; posting juga di stok</t>
  </si>
  <si>
    <t>27.1.18</t>
  </si>
  <si>
    <t>Tuan Budi</t>
  </si>
  <si>
    <t>PIU 03</t>
  </si>
  <si>
    <t>Catat di kas keluar langsung -&gt; posting juga di stok</t>
  </si>
  <si>
    <t>28.1.18</t>
  </si>
  <si>
    <t>14. Pada tanggal 28 januari, UD. X melakukan pembelian kepada Toko Y secara tunai . ( faktur no 10050 )</t>
  </si>
  <si>
    <t>PPB</t>
  </si>
  <si>
    <t>Tuan Budi ( CASH )</t>
  </si>
  <si>
    <t>Dapat di posting di jurnal gabungan , dapat juga di kas keluar ( opsional )</t>
  </si>
  <si>
    <t>Kita posting di jurnal kas keluar</t>
  </si>
  <si>
    <t>15. Adanya penarikan prive sebesar 1.000.000 tanggal 29.1.18</t>
  </si>
  <si>
    <t>16. Bangunan disusutkan selama 20 tahun, Kendaraan disusutkan selama 8 tahun. Tanggal 31.1.18</t>
  </si>
  <si>
    <t>Dijurnal di jurnal gabungan</t>
  </si>
  <si>
    <t>Dijurnal di jurnal kas keluar</t>
  </si>
  <si>
    <t>29.1.18</t>
  </si>
  <si>
    <t>Penarikan Prive</t>
  </si>
  <si>
    <t>PRV</t>
  </si>
  <si>
    <t>31.1.18</t>
  </si>
  <si>
    <t>PKK</t>
  </si>
  <si>
    <t>PGG</t>
  </si>
  <si>
    <t>APK</t>
  </si>
  <si>
    <t>APG</t>
  </si>
  <si>
    <t>Bangunan 300jt, Kendaraan 30jt</t>
  </si>
  <si>
    <t>Bangunan = ( 300jt : 20 tahun x 1/12 )</t>
  </si>
  <si>
    <t>Kendaraan = ( 30jt : 8 tahun x 1/12 )</t>
  </si>
  <si>
    <t>Beban Gaji</t>
  </si>
  <si>
    <t>BBG</t>
  </si>
  <si>
    <t>PB</t>
  </si>
  <si>
    <t>UD</t>
  </si>
  <si>
    <t>Periode 2018</t>
  </si>
  <si>
    <t>RPB</t>
  </si>
  <si>
    <t>RPJ</t>
  </si>
  <si>
    <t>PD</t>
  </si>
  <si>
    <t>Piutang Dagang</t>
  </si>
  <si>
    <t>Beban Peny Kendaraan</t>
  </si>
  <si>
    <t>Beban Peny Gedung</t>
  </si>
  <si>
    <t>Akm Peny Kendaraan</t>
  </si>
  <si>
    <t>Akm Peny Gedung</t>
  </si>
  <si>
    <t>Neraca Saldo Sementara  Jurnal Gabungan</t>
  </si>
  <si>
    <t>Neraca Saldo Sementara Jurnal Penjualan</t>
  </si>
  <si>
    <t>PJ</t>
  </si>
  <si>
    <t>Neraca Saldo Sementara Jurnal Kas Masuk</t>
  </si>
  <si>
    <t>Neraca Saldo Sementara Jurnal Pembelian</t>
  </si>
  <si>
    <t>Pot Pembelian</t>
  </si>
  <si>
    <t>Stok Akhir</t>
  </si>
  <si>
    <t>18. Ada penjualan ke sekolah QC sebanyak 80pcs flashdisk seharga @100.000 secara kredit pada tanggal 31.1.18 ( no faktur 4 )</t>
  </si>
  <si>
    <t>Sekolah QC</t>
  </si>
  <si>
    <t>Stok akhir</t>
  </si>
  <si>
    <t>HPP</t>
  </si>
  <si>
    <t>Persediaan awal</t>
  </si>
  <si>
    <t>Retur Pembelian toko X</t>
  </si>
  <si>
    <t>Retur Penjualan Sekolah QQ</t>
  </si>
  <si>
    <t>Harga Jual</t>
  </si>
  <si>
    <t>Harga Beli</t>
  </si>
  <si>
    <t>Metode FIFO</t>
  </si>
  <si>
    <t>17. Pembayaran beban gaji sebesar 250.000 secara tunai pada tanggal 31.1.18</t>
  </si>
  <si>
    <t>12. Pada tanggal 25 januari, UD. X melakukan pembayaran beban listrik sebesar 100.000</t>
  </si>
  <si>
    <t>10. Pada tanggal 19 januari, UD. X melakukan pembayaran hutang kepada Toko X untuk transaksi tgl 3 januari ( no faktur 010 ) sebesar 4.400.000</t>
  </si>
  <si>
    <t>PKD</t>
  </si>
  <si>
    <t>Alur</t>
  </si>
  <si>
    <t>Harga Perolehan</t>
  </si>
  <si>
    <t>NB : Toko X - No faktur 010 ( retur flashdisk sebanyak 20 unit )</t>
  </si>
  <si>
    <t>NB : Sekolah QQ  - No Faktur 2 ( retur 5 unit 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</si>
</sst>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0" fontId="0" fillId="0" borderId="1" xfId="0" quotePrefix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7" xfId="0" applyFont="1" applyBorder="1"/>
    <xf numFmtId="0" fontId="5" fillId="0" borderId="1" xfId="0" applyFont="1" applyBorder="1" applyAlignme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0" fillId="0" borderId="9" xfId="0" applyFill="1" applyBorder="1"/>
    <xf numFmtId="43" fontId="0" fillId="0" borderId="9" xfId="1" applyFont="1" applyFill="1" applyBorder="1"/>
    <xf numFmtId="0" fontId="0" fillId="0" borderId="10" xfId="0" applyFill="1" applyBorder="1"/>
    <xf numFmtId="43" fontId="0" fillId="0" borderId="10" xfId="1" applyFont="1" applyFill="1" applyBorder="1"/>
    <xf numFmtId="0" fontId="0" fillId="0" borderId="11" xfId="0" applyFill="1" applyBorder="1"/>
    <xf numFmtId="43" fontId="0" fillId="0" borderId="11" xfId="1" applyFont="1" applyFill="1" applyBorder="1"/>
    <xf numFmtId="43" fontId="0" fillId="0" borderId="0" xfId="0" applyNumberFormat="1"/>
    <xf numFmtId="43" fontId="2" fillId="0" borderId="0" xfId="0" applyNumberFormat="1" applyFont="1"/>
    <xf numFmtId="0" fontId="0" fillId="0" borderId="13" xfId="0" applyBorder="1"/>
    <xf numFmtId="43" fontId="0" fillId="0" borderId="13" xfId="1" applyFont="1" applyBorder="1"/>
    <xf numFmtId="0" fontId="7" fillId="0" borderId="0" xfId="0" applyFont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3" fontId="0" fillId="0" borderId="19" xfId="1" applyFont="1" applyBorder="1"/>
    <xf numFmtId="43" fontId="0" fillId="0" borderId="20" xfId="1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/>
    <xf numFmtId="43" fontId="0" fillId="0" borderId="23" xfId="1" applyFont="1" applyBorder="1"/>
    <xf numFmtId="43" fontId="0" fillId="0" borderId="1" xfId="1" applyFont="1" applyBorder="1"/>
    <xf numFmtId="164" fontId="0" fillId="0" borderId="23" xfId="1" applyNumberFormat="1" applyFont="1" applyBorder="1"/>
    <xf numFmtId="164" fontId="0" fillId="0" borderId="11" xfId="1" applyNumberFormat="1" applyFont="1" applyBorder="1"/>
    <xf numFmtId="43" fontId="0" fillId="0" borderId="24" xfId="1" applyFont="1" applyBorder="1"/>
    <xf numFmtId="43" fontId="0" fillId="0" borderId="25" xfId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quotePrefix="1" applyFill="1" applyBorder="1"/>
    <xf numFmtId="0" fontId="0" fillId="0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2" fillId="0" borderId="0" xfId="1" applyFont="1"/>
    <xf numFmtId="43" fontId="0" fillId="0" borderId="1" xfId="0" applyNumberFormat="1" applyBorder="1"/>
    <xf numFmtId="43" fontId="2" fillId="0" borderId="1" xfId="1" applyFont="1" applyBorder="1"/>
    <xf numFmtId="43" fontId="2" fillId="0" borderId="1" xfId="0" applyNumberFormat="1" applyFont="1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3" borderId="3" xfId="0" applyFill="1" applyBorder="1"/>
    <xf numFmtId="43" fontId="0" fillId="3" borderId="3" xfId="0" applyNumberFormat="1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0" applyNumberFormat="1" applyBorder="1"/>
    <xf numFmtId="43" fontId="2" fillId="0" borderId="0" xfId="1" applyFont="1" applyBorder="1"/>
    <xf numFmtId="43" fontId="1" fillId="3" borderId="11" xfId="1" applyFont="1" applyFill="1" applyBorder="1"/>
    <xf numFmtId="43" fontId="0" fillId="3" borderId="11" xfId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3" fontId="0" fillId="3" borderId="3" xfId="1" applyFont="1" applyFill="1" applyBorder="1"/>
    <xf numFmtId="43" fontId="0" fillId="0" borderId="13" xfId="0" applyNumberFormat="1" applyBorder="1"/>
    <xf numFmtId="43" fontId="2" fillId="3" borderId="1" xfId="1" applyFont="1" applyFill="1" applyBorder="1"/>
    <xf numFmtId="43" fontId="2" fillId="3" borderId="1" xfId="0" applyNumberFormat="1" applyFont="1" applyFill="1" applyBorder="1"/>
    <xf numFmtId="0" fontId="0" fillId="0" borderId="29" xfId="0" applyBorder="1"/>
    <xf numFmtId="43" fontId="0" fillId="0" borderId="10" xfId="0" applyNumberFormat="1" applyBorder="1"/>
    <xf numFmtId="164" fontId="0" fillId="0" borderId="1" xfId="1" applyNumberFormat="1" applyFont="1" applyFill="1" applyBorder="1"/>
    <xf numFmtId="164" fontId="0" fillId="0" borderId="11" xfId="1" applyNumberFormat="1" applyFont="1" applyFill="1" applyBorder="1"/>
    <xf numFmtId="164" fontId="0" fillId="0" borderId="9" xfId="1" applyNumberFormat="1" applyFont="1" applyBorder="1"/>
    <xf numFmtId="164" fontId="0" fillId="2" borderId="23" xfId="1" applyNumberFormat="1" applyFont="1" applyFill="1" applyBorder="1"/>
    <xf numFmtId="164" fontId="0" fillId="2" borderId="1" xfId="1" applyNumberFormat="1" applyFont="1" applyFill="1" applyBorder="1"/>
    <xf numFmtId="164" fontId="0" fillId="2" borderId="23" xfId="0" applyNumberFormat="1" applyFill="1" applyBorder="1"/>
    <xf numFmtId="43" fontId="0" fillId="2" borderId="23" xfId="1" applyFont="1" applyFill="1" applyBorder="1"/>
    <xf numFmtId="164" fontId="0" fillId="0" borderId="0" xfId="0" applyNumberFormat="1"/>
    <xf numFmtId="164" fontId="0" fillId="0" borderId="9" xfId="1" applyNumberFormat="1" applyFont="1" applyFill="1" applyBorder="1"/>
    <xf numFmtId="164" fontId="0" fillId="0" borderId="23" xfId="1" applyNumberFormat="1" applyFont="1" applyFill="1" applyBorder="1"/>
    <xf numFmtId="0" fontId="0" fillId="0" borderId="23" xfId="0" applyFill="1" applyBorder="1"/>
    <xf numFmtId="164" fontId="0" fillId="0" borderId="23" xfId="0" applyNumberFormat="1" applyFill="1" applyBorder="1"/>
    <xf numFmtId="43" fontId="0" fillId="0" borderId="23" xfId="1" applyFont="1" applyFill="1" applyBorder="1"/>
    <xf numFmtId="164" fontId="0" fillId="0" borderId="11" xfId="0" applyNumberFormat="1" applyFill="1" applyBorder="1"/>
    <xf numFmtId="164" fontId="0" fillId="0" borderId="9" xfId="0" applyNumberFormat="1" applyFill="1" applyBorder="1"/>
    <xf numFmtId="164" fontId="0" fillId="0" borderId="10" xfId="1" applyNumberFormat="1" applyFont="1" applyFill="1" applyBorder="1"/>
    <xf numFmtId="164" fontId="0" fillId="0" borderId="10" xfId="0" applyNumberFormat="1" applyFill="1" applyBorder="1"/>
    <xf numFmtId="43" fontId="0" fillId="2" borderId="9" xfId="1" applyFont="1" applyFill="1" applyBorder="1"/>
    <xf numFmtId="43" fontId="0" fillId="2" borderId="11" xfId="1" applyFont="1" applyFill="1" applyBorder="1"/>
    <xf numFmtId="0" fontId="0" fillId="2" borderId="9" xfId="0" applyFill="1" applyBorder="1"/>
    <xf numFmtId="0" fontId="0" fillId="2" borderId="17" xfId="0" applyFill="1" applyBorder="1"/>
    <xf numFmtId="0" fontId="0" fillId="2" borderId="18" xfId="0" applyFill="1" applyBorder="1"/>
    <xf numFmtId="43" fontId="0" fillId="2" borderId="10" xfId="1" applyFont="1" applyFill="1" applyBorder="1"/>
    <xf numFmtId="43" fontId="0" fillId="2" borderId="19" xfId="1" applyFont="1" applyFill="1" applyBorder="1"/>
    <xf numFmtId="43" fontId="0" fillId="2" borderId="20" xfId="1" applyFont="1" applyFill="1" applyBorder="1"/>
    <xf numFmtId="43" fontId="0" fillId="2" borderId="21" xfId="1" applyFont="1" applyFill="1" applyBorder="1"/>
    <xf numFmtId="43" fontId="0" fillId="2" borderId="22" xfId="1" applyFont="1" applyFill="1" applyBorder="1"/>
    <xf numFmtId="0" fontId="7" fillId="2" borderId="0" xfId="0" applyFont="1" applyFill="1"/>
    <xf numFmtId="0" fontId="0" fillId="2" borderId="10" xfId="0" applyFill="1" applyBorder="1"/>
    <xf numFmtId="0" fontId="0" fillId="2" borderId="9" xfId="0" quotePrefix="1" applyFill="1" applyBorder="1" applyAlignment="1">
      <alignment horizontal="left"/>
    </xf>
    <xf numFmtId="0" fontId="0" fillId="2" borderId="9" xfId="0" quotePrefix="1" applyFill="1" applyBorder="1"/>
    <xf numFmtId="0" fontId="0" fillId="2" borderId="1" xfId="0" quotePrefix="1" applyFill="1" applyBorder="1" applyAlignment="1">
      <alignment horizontal="center"/>
    </xf>
    <xf numFmtId="43" fontId="0" fillId="2" borderId="1" xfId="1" applyFont="1" applyFill="1" applyBorder="1"/>
    <xf numFmtId="0" fontId="0" fillId="2" borderId="10" xfId="0" applyFill="1" applyBorder="1" applyAlignment="1">
      <alignment horizontal="left"/>
    </xf>
    <xf numFmtId="0" fontId="0" fillId="2" borderId="0" xfId="0" applyFill="1"/>
    <xf numFmtId="0" fontId="0" fillId="2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/>
    <xf numFmtId="0" fontId="0" fillId="0" borderId="11" xfId="0" applyFill="1" applyBorder="1" applyAlignment="1">
      <alignment horizontal="center"/>
    </xf>
    <xf numFmtId="0" fontId="7" fillId="0" borderId="0" xfId="0" applyFont="1" applyFill="1"/>
    <xf numFmtId="0" fontId="7" fillId="0" borderId="0" xfId="0" quotePrefix="1" applyFont="1" applyFill="1"/>
    <xf numFmtId="0" fontId="7" fillId="0" borderId="13" xfId="0" quotePrefix="1" applyFont="1" applyFill="1" applyBorder="1"/>
    <xf numFmtId="0" fontId="7" fillId="0" borderId="13" xfId="0" applyFont="1" applyFill="1" applyBorder="1"/>
    <xf numFmtId="43" fontId="0" fillId="0" borderId="19" xfId="1" applyFont="1" applyFill="1" applyBorder="1"/>
    <xf numFmtId="43" fontId="0" fillId="0" borderId="20" xfId="1" applyFont="1" applyFill="1" applyBorder="1"/>
    <xf numFmtId="43" fontId="0" fillId="0" borderId="21" xfId="1" applyFont="1" applyFill="1" applyBorder="1"/>
    <xf numFmtId="43" fontId="0" fillId="0" borderId="22" xfId="1" applyFont="1" applyFill="1" applyBorder="1"/>
    <xf numFmtId="0" fontId="0" fillId="0" borderId="13" xfId="0" applyFill="1" applyBorder="1"/>
    <xf numFmtId="43" fontId="0" fillId="0" borderId="24" xfId="1" applyFont="1" applyFill="1" applyBorder="1"/>
    <xf numFmtId="43" fontId="0" fillId="0" borderId="25" xfId="1" applyFont="1" applyFill="1" applyBorder="1"/>
    <xf numFmtId="0" fontId="2" fillId="2" borderId="0" xfId="0" applyFont="1" applyFill="1"/>
    <xf numFmtId="0" fontId="0" fillId="2" borderId="23" xfId="0" applyFill="1" applyBorder="1"/>
    <xf numFmtId="0" fontId="0" fillId="2" borderId="23" xfId="0" applyFill="1" applyBorder="1" applyAlignment="1">
      <alignment horizontal="center"/>
    </xf>
    <xf numFmtId="0" fontId="0" fillId="2" borderId="11" xfId="0" applyFill="1" applyBorder="1"/>
    <xf numFmtId="43" fontId="0" fillId="2" borderId="0" xfId="1" applyFont="1" applyFill="1"/>
    <xf numFmtId="43" fontId="0" fillId="2" borderId="10" xfId="1" applyFont="1" applyFill="1" applyBorder="1" applyAlignment="1">
      <alignment horizontal="left"/>
    </xf>
    <xf numFmtId="0" fontId="0" fillId="2" borderId="10" xfId="0" quotePrefix="1" applyFill="1" applyBorder="1"/>
    <xf numFmtId="43" fontId="0" fillId="2" borderId="10" xfId="1" applyFont="1" applyFill="1" applyBorder="1" applyAlignment="1">
      <alignment horizontal="center"/>
    </xf>
    <xf numFmtId="0" fontId="0" fillId="2" borderId="23" xfId="0" quotePrefix="1" applyFill="1" applyBorder="1" applyAlignment="1">
      <alignment horizontal="center"/>
    </xf>
    <xf numFmtId="164" fontId="0" fillId="2" borderId="11" xfId="1" applyNumberFormat="1" applyFont="1" applyFill="1" applyBorder="1"/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1" applyNumberFormat="1" applyFont="1" applyFill="1" applyBorder="1"/>
    <xf numFmtId="0" fontId="0" fillId="2" borderId="10" xfId="0" quotePrefix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164" fontId="0" fillId="2" borderId="10" xfId="1" applyNumberFormat="1" applyFon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9" xfId="0" applyNumberForma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1" applyNumberFormat="1" applyFont="1" applyFill="1" applyBorder="1"/>
    <xf numFmtId="43" fontId="0" fillId="2" borderId="3" xfId="1" applyFont="1" applyFill="1" applyBorder="1"/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20" fontId="0" fillId="0" borderId="0" xfId="0" applyNumberFormat="1"/>
    <xf numFmtId="4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opLeftCell="A19" workbookViewId="0">
      <selection activeCell="B29" sqref="B29:D29"/>
    </sheetView>
  </sheetViews>
  <sheetFormatPr defaultRowHeight="15"/>
  <cols>
    <col min="1" max="1" width="5.85546875" customWidth="1"/>
    <col min="2" max="2" width="39.140625" bestFit="1" customWidth="1"/>
    <col min="3" max="3" width="14.85546875" bestFit="1" customWidth="1"/>
    <col min="4" max="4" width="13.85546875" bestFit="1" customWidth="1"/>
    <col min="7" max="7" width="28.140625" bestFit="1" customWidth="1"/>
  </cols>
  <sheetData>
    <row r="1" spans="1:12" ht="23.25">
      <c r="A1" s="21" t="s">
        <v>133</v>
      </c>
      <c r="B1" s="20"/>
      <c r="C1" s="20"/>
      <c r="D1" s="20"/>
      <c r="F1" s="18"/>
      <c r="G1" s="18" t="s">
        <v>39</v>
      </c>
      <c r="H1" s="18"/>
      <c r="I1" s="18"/>
      <c r="J1" s="18"/>
      <c r="K1" s="18"/>
      <c r="L1" s="18"/>
    </row>
    <row r="2" spans="1:12" ht="23.25">
      <c r="A2" s="176" t="s">
        <v>134</v>
      </c>
      <c r="B2" s="177"/>
      <c r="C2" s="22" t="s">
        <v>135</v>
      </c>
      <c r="D2" s="22" t="s">
        <v>136</v>
      </c>
      <c r="F2" s="18"/>
      <c r="G2" s="18"/>
      <c r="H2" s="18"/>
      <c r="I2" s="18"/>
      <c r="J2" s="18"/>
      <c r="K2" s="18"/>
      <c r="L2" s="18"/>
    </row>
    <row r="3" spans="1:12" ht="23.25">
      <c r="A3" s="23">
        <v>1</v>
      </c>
      <c r="B3" s="24" t="s">
        <v>137</v>
      </c>
      <c r="C3" s="22" t="s">
        <v>29</v>
      </c>
      <c r="D3" s="22" t="s">
        <v>30</v>
      </c>
      <c r="F3" s="18">
        <v>1</v>
      </c>
      <c r="G3" s="18" t="s">
        <v>40</v>
      </c>
      <c r="H3" s="18"/>
      <c r="I3" s="18"/>
      <c r="J3" s="18"/>
      <c r="K3" s="18"/>
      <c r="L3" s="18"/>
    </row>
    <row r="4" spans="1:12" ht="23.25">
      <c r="A4" s="23">
        <v>2</v>
      </c>
      <c r="B4" s="24" t="s">
        <v>58</v>
      </c>
      <c r="C4" s="22" t="s">
        <v>29</v>
      </c>
      <c r="D4" s="22" t="s">
        <v>30</v>
      </c>
      <c r="F4" s="18">
        <v>2</v>
      </c>
      <c r="G4" s="18" t="s">
        <v>41</v>
      </c>
      <c r="H4" s="19" t="s">
        <v>44</v>
      </c>
      <c r="I4" s="19" t="s">
        <v>48</v>
      </c>
      <c r="J4" s="18"/>
      <c r="K4" s="18"/>
      <c r="L4" s="18"/>
    </row>
    <row r="5" spans="1:12" ht="23.25">
      <c r="A5" s="23">
        <v>3</v>
      </c>
      <c r="B5" s="24" t="s">
        <v>138</v>
      </c>
      <c r="C5" s="22" t="s">
        <v>29</v>
      </c>
      <c r="D5" s="22" t="s">
        <v>30</v>
      </c>
      <c r="F5" s="18">
        <v>3</v>
      </c>
      <c r="G5" s="18" t="s">
        <v>42</v>
      </c>
      <c r="H5" s="19" t="s">
        <v>44</v>
      </c>
      <c r="I5" s="18" t="s">
        <v>43</v>
      </c>
      <c r="J5" s="18"/>
      <c r="K5" s="18"/>
      <c r="L5" s="18"/>
    </row>
    <row r="6" spans="1:12" ht="23.25">
      <c r="A6" s="23">
        <v>4</v>
      </c>
      <c r="B6" s="24" t="s">
        <v>139</v>
      </c>
      <c r="C6" s="22" t="s">
        <v>29</v>
      </c>
      <c r="D6" s="22" t="s">
        <v>30</v>
      </c>
      <c r="F6" s="18">
        <v>4</v>
      </c>
      <c r="G6" s="18" t="s">
        <v>45</v>
      </c>
      <c r="H6" s="18"/>
      <c r="I6" s="18"/>
      <c r="J6" s="18"/>
      <c r="K6" s="18"/>
      <c r="L6" s="18"/>
    </row>
    <row r="7" spans="1:12" ht="23.25">
      <c r="A7" s="25" t="s">
        <v>140</v>
      </c>
      <c r="B7" s="25"/>
      <c r="C7" s="22" t="s">
        <v>135</v>
      </c>
      <c r="D7" s="22" t="s">
        <v>136</v>
      </c>
      <c r="F7" s="18">
        <v>5</v>
      </c>
      <c r="G7" s="18" t="s">
        <v>46</v>
      </c>
      <c r="H7" s="18"/>
      <c r="I7" s="18"/>
      <c r="J7" s="18"/>
      <c r="K7" s="18"/>
      <c r="L7" s="18"/>
    </row>
    <row r="8" spans="1:12" ht="23.25">
      <c r="A8" s="23">
        <v>1</v>
      </c>
      <c r="B8" s="24" t="s">
        <v>141</v>
      </c>
      <c r="C8" s="22" t="s">
        <v>29</v>
      </c>
      <c r="D8" s="22" t="s">
        <v>30</v>
      </c>
      <c r="F8" s="18">
        <v>6</v>
      </c>
      <c r="G8" s="18" t="s">
        <v>47</v>
      </c>
      <c r="H8" s="18"/>
      <c r="I8" s="18"/>
      <c r="J8" s="18"/>
      <c r="K8" s="18"/>
      <c r="L8" s="18"/>
    </row>
    <row r="9" spans="1:12" ht="21">
      <c r="A9" s="23">
        <v>2</v>
      </c>
      <c r="B9" s="24" t="s">
        <v>142</v>
      </c>
      <c r="C9" s="22" t="s">
        <v>29</v>
      </c>
      <c r="D9" s="22" t="s">
        <v>30</v>
      </c>
    </row>
    <row r="10" spans="1:12" ht="21">
      <c r="A10" s="23">
        <v>3</v>
      </c>
      <c r="B10" s="24" t="s">
        <v>143</v>
      </c>
      <c r="C10" s="22" t="s">
        <v>29</v>
      </c>
      <c r="D10" s="22" t="s">
        <v>30</v>
      </c>
    </row>
    <row r="11" spans="1:12" ht="21">
      <c r="A11" s="23">
        <v>4</v>
      </c>
      <c r="B11" s="24" t="s">
        <v>144</v>
      </c>
      <c r="C11" s="22" t="s">
        <v>29</v>
      </c>
      <c r="D11" s="22" t="s">
        <v>30</v>
      </c>
    </row>
    <row r="12" spans="1:12" ht="21">
      <c r="A12" s="23">
        <v>5</v>
      </c>
      <c r="B12" s="24" t="s">
        <v>145</v>
      </c>
      <c r="C12" s="22" t="s">
        <v>29</v>
      </c>
      <c r="D12" s="22" t="s">
        <v>30</v>
      </c>
    </row>
    <row r="13" spans="1:12" ht="21">
      <c r="A13" s="26">
        <v>6</v>
      </c>
      <c r="B13" s="27" t="s">
        <v>146</v>
      </c>
      <c r="C13" s="28" t="s">
        <v>30</v>
      </c>
      <c r="D13" s="28" t="s">
        <v>29</v>
      </c>
    </row>
    <row r="14" spans="1:12" ht="21">
      <c r="A14" s="20"/>
      <c r="B14" s="20"/>
      <c r="C14" s="20"/>
      <c r="D14" s="20"/>
    </row>
    <row r="15" spans="1:12" ht="21">
      <c r="A15" s="21" t="s">
        <v>147</v>
      </c>
      <c r="B15" s="20"/>
      <c r="C15" s="20"/>
      <c r="D15" s="20"/>
    </row>
    <row r="16" spans="1:12" ht="21">
      <c r="A16" s="176" t="s">
        <v>148</v>
      </c>
      <c r="B16" s="177"/>
      <c r="C16" s="22" t="s">
        <v>135</v>
      </c>
      <c r="D16" s="22" t="s">
        <v>136</v>
      </c>
    </row>
    <row r="17" spans="1:4" ht="21">
      <c r="A17" s="23">
        <v>1</v>
      </c>
      <c r="B17" s="24" t="s">
        <v>149</v>
      </c>
      <c r="C17" s="22" t="s">
        <v>30</v>
      </c>
      <c r="D17" s="22" t="s">
        <v>29</v>
      </c>
    </row>
    <row r="18" spans="1:4" ht="21">
      <c r="A18" s="23">
        <v>2</v>
      </c>
      <c r="B18" s="24" t="s">
        <v>150</v>
      </c>
      <c r="C18" s="22" t="s">
        <v>30</v>
      </c>
      <c r="D18" s="22" t="s">
        <v>29</v>
      </c>
    </row>
    <row r="19" spans="1:4" ht="21">
      <c r="A19" s="25" t="s">
        <v>151</v>
      </c>
      <c r="B19" s="25"/>
      <c r="C19" s="22" t="s">
        <v>135</v>
      </c>
      <c r="D19" s="22" t="s">
        <v>136</v>
      </c>
    </row>
    <row r="20" spans="1:4" ht="21">
      <c r="A20" s="23">
        <v>1</v>
      </c>
      <c r="B20" s="24" t="s">
        <v>152</v>
      </c>
      <c r="C20" s="22" t="s">
        <v>30</v>
      </c>
      <c r="D20" s="22" t="s">
        <v>29</v>
      </c>
    </row>
    <row r="21" spans="1:4" ht="21">
      <c r="A21" s="20"/>
      <c r="B21" s="20"/>
      <c r="C21" s="20"/>
      <c r="D21" s="20"/>
    </row>
    <row r="22" spans="1:4" ht="21">
      <c r="A22" s="178" t="s">
        <v>153</v>
      </c>
      <c r="B22" s="178"/>
      <c r="C22" s="22" t="s">
        <v>135</v>
      </c>
      <c r="D22" s="22" t="s">
        <v>136</v>
      </c>
    </row>
    <row r="23" spans="1:4" ht="21">
      <c r="A23" s="23">
        <v>1</v>
      </c>
      <c r="B23" s="23" t="s">
        <v>153</v>
      </c>
      <c r="C23" s="22" t="s">
        <v>30</v>
      </c>
      <c r="D23" s="22" t="s">
        <v>29</v>
      </c>
    </row>
    <row r="24" spans="1:4" ht="21">
      <c r="A24" s="23">
        <v>2</v>
      </c>
      <c r="B24" s="23" t="s">
        <v>154</v>
      </c>
      <c r="C24" s="22" t="s">
        <v>29</v>
      </c>
      <c r="D24" s="22" t="s">
        <v>30</v>
      </c>
    </row>
    <row r="25" spans="1:4" ht="21">
      <c r="A25" s="20"/>
      <c r="B25" s="20"/>
      <c r="C25" s="20"/>
      <c r="D25" s="20"/>
    </row>
    <row r="26" spans="1:4" ht="21">
      <c r="A26" s="178" t="s">
        <v>155</v>
      </c>
      <c r="B26" s="178"/>
      <c r="C26" s="22" t="s">
        <v>135</v>
      </c>
      <c r="D26" s="22" t="s">
        <v>136</v>
      </c>
    </row>
    <row r="27" spans="1:4" ht="21">
      <c r="A27" s="23">
        <v>1</v>
      </c>
      <c r="B27" s="23" t="s">
        <v>60</v>
      </c>
      <c r="C27" s="29" t="s">
        <v>30</v>
      </c>
      <c r="D27" s="29" t="s">
        <v>29</v>
      </c>
    </row>
    <row r="28" spans="1:4" ht="21">
      <c r="A28" s="23">
        <v>2</v>
      </c>
      <c r="B28" s="23" t="s">
        <v>156</v>
      </c>
      <c r="C28" s="29" t="s">
        <v>29</v>
      </c>
      <c r="D28" s="29" t="s">
        <v>30</v>
      </c>
    </row>
    <row r="29" spans="1:4" ht="21">
      <c r="A29" s="23">
        <v>3</v>
      </c>
      <c r="B29" s="23" t="s">
        <v>110</v>
      </c>
      <c r="C29" s="29" t="s">
        <v>29</v>
      </c>
      <c r="D29" s="29" t="s">
        <v>30</v>
      </c>
    </row>
    <row r="30" spans="1:4" ht="21">
      <c r="A30" s="23">
        <v>4</v>
      </c>
      <c r="B30" s="23" t="s">
        <v>63</v>
      </c>
      <c r="C30" s="29" t="s">
        <v>29</v>
      </c>
      <c r="D30" s="29" t="s">
        <v>30</v>
      </c>
    </row>
    <row r="31" spans="1:4" ht="21">
      <c r="A31" s="23">
        <v>5</v>
      </c>
      <c r="B31" s="23" t="s">
        <v>157</v>
      </c>
      <c r="C31" s="29" t="s">
        <v>30</v>
      </c>
      <c r="D31" s="29" t="s">
        <v>29</v>
      </c>
    </row>
    <row r="32" spans="1:4" ht="21">
      <c r="A32" s="23">
        <v>6</v>
      </c>
      <c r="B32" s="23" t="s">
        <v>158</v>
      </c>
      <c r="C32" s="29" t="s">
        <v>30</v>
      </c>
      <c r="D32" s="29" t="s">
        <v>29</v>
      </c>
    </row>
    <row r="33" spans="1:4" ht="21">
      <c r="A33" s="23">
        <v>7</v>
      </c>
      <c r="B33" s="23" t="s">
        <v>159</v>
      </c>
      <c r="C33" s="29" t="s">
        <v>29</v>
      </c>
      <c r="D33" s="29" t="s">
        <v>30</v>
      </c>
    </row>
  </sheetData>
  <mergeCells count="4">
    <mergeCell ref="A2:B2"/>
    <mergeCell ref="A16:B16"/>
    <mergeCell ref="A22:B22"/>
    <mergeCell ref="A26:B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33"/>
  <sheetViews>
    <sheetView topLeftCell="A2" workbookViewId="0">
      <selection activeCell="B28" sqref="B28"/>
    </sheetView>
  </sheetViews>
  <sheetFormatPr defaultRowHeight="15"/>
  <cols>
    <col min="2" max="2" width="25.7109375" customWidth="1"/>
    <col min="3" max="3" width="9.5703125" bestFit="1" customWidth="1"/>
    <col min="5" max="5" width="9.85546875" bestFit="1" customWidth="1"/>
    <col min="6" max="6" width="10.5703125" bestFit="1" customWidth="1"/>
    <col min="7" max="7" width="4.42578125" bestFit="1" customWidth="1"/>
    <col min="8" max="8" width="10.5703125" bestFit="1" customWidth="1"/>
    <col min="9" max="9" width="13.28515625" bestFit="1" customWidth="1"/>
    <col min="10" max="10" width="6.140625" customWidth="1"/>
    <col min="11" max="11" width="10.5703125" bestFit="1" customWidth="1"/>
    <col min="12" max="12" width="13.28515625" bestFit="1" customWidth="1"/>
    <col min="16" max="16" width="3" style="45" customWidth="1"/>
    <col min="23" max="23" width="26.42578125" bestFit="1" customWidth="1"/>
    <col min="27" max="27" width="10.5703125" bestFit="1" customWidth="1"/>
    <col min="28" max="28" width="4.42578125" bestFit="1" customWidth="1"/>
    <col min="29" max="29" width="15.7109375" bestFit="1" customWidth="1"/>
    <col min="30" max="30" width="13.28515625" bestFit="1" customWidth="1"/>
    <col min="31" max="31" width="4.42578125" bestFit="1" customWidth="1"/>
    <col min="32" max="32" width="10.5703125" bestFit="1" customWidth="1"/>
    <col min="33" max="33" width="13.28515625" bestFit="1" customWidth="1"/>
  </cols>
  <sheetData>
    <row r="1" spans="1:33">
      <c r="A1" t="s">
        <v>181</v>
      </c>
      <c r="P1" s="44"/>
      <c r="V1" t="s">
        <v>181</v>
      </c>
    </row>
    <row r="2" spans="1:33">
      <c r="L2" s="153" t="s">
        <v>295</v>
      </c>
      <c r="AG2" s="1" t="s">
        <v>295</v>
      </c>
    </row>
    <row r="3" spans="1:33">
      <c r="A3" s="197" t="s">
        <v>56</v>
      </c>
      <c r="B3" s="197" t="s">
        <v>74</v>
      </c>
      <c r="C3" s="197" t="s">
        <v>67</v>
      </c>
      <c r="D3" s="186" t="s">
        <v>75</v>
      </c>
      <c r="E3" s="186"/>
      <c r="F3" s="186"/>
      <c r="G3" s="186" t="s">
        <v>76</v>
      </c>
      <c r="H3" s="186"/>
      <c r="I3" s="186"/>
      <c r="J3" s="186" t="s">
        <v>77</v>
      </c>
      <c r="K3" s="186"/>
      <c r="L3" s="186"/>
      <c r="V3" s="197" t="s">
        <v>56</v>
      </c>
      <c r="W3" s="197" t="s">
        <v>74</v>
      </c>
      <c r="X3" s="197" t="s">
        <v>67</v>
      </c>
      <c r="Y3" s="186" t="s">
        <v>75</v>
      </c>
      <c r="Z3" s="186"/>
      <c r="AA3" s="186"/>
      <c r="AB3" s="186" t="s">
        <v>76</v>
      </c>
      <c r="AC3" s="186"/>
      <c r="AD3" s="186"/>
      <c r="AE3" s="186" t="s">
        <v>77</v>
      </c>
      <c r="AF3" s="186"/>
      <c r="AG3" s="186"/>
    </row>
    <row r="4" spans="1:33">
      <c r="A4" s="198"/>
      <c r="B4" s="198"/>
      <c r="C4" s="198"/>
      <c r="D4" s="91" t="s">
        <v>73</v>
      </c>
      <c r="E4" s="91" t="s">
        <v>294</v>
      </c>
      <c r="F4" s="91" t="s">
        <v>70</v>
      </c>
      <c r="G4" s="91" t="s">
        <v>73</v>
      </c>
      <c r="H4" s="91" t="s">
        <v>293</v>
      </c>
      <c r="I4" s="91" t="s">
        <v>70</v>
      </c>
      <c r="J4" s="91" t="s">
        <v>73</v>
      </c>
      <c r="K4" s="91" t="s">
        <v>78</v>
      </c>
      <c r="L4" s="91" t="s">
        <v>70</v>
      </c>
      <c r="V4" s="198"/>
      <c r="W4" s="198"/>
      <c r="X4" s="198"/>
      <c r="Y4" s="91" t="s">
        <v>73</v>
      </c>
      <c r="Z4" s="91" t="s">
        <v>294</v>
      </c>
      <c r="AA4" s="91" t="s">
        <v>70</v>
      </c>
      <c r="AB4" s="91" t="s">
        <v>73</v>
      </c>
      <c r="AC4" s="91" t="s">
        <v>301</v>
      </c>
      <c r="AD4" s="91" t="s">
        <v>70</v>
      </c>
      <c r="AE4" s="91" t="s">
        <v>73</v>
      </c>
      <c r="AF4" s="91" t="s">
        <v>78</v>
      </c>
      <c r="AG4" s="91" t="s">
        <v>70</v>
      </c>
    </row>
    <row r="5" spans="1:33">
      <c r="A5" s="91" t="s">
        <v>200</v>
      </c>
      <c r="B5" s="91" t="s">
        <v>199</v>
      </c>
      <c r="C5" s="134" t="s">
        <v>201</v>
      </c>
      <c r="D5" s="91">
        <v>100</v>
      </c>
      <c r="E5" s="107">
        <v>55000</v>
      </c>
      <c r="F5" s="107">
        <f>E5*D5</f>
        <v>5500000</v>
      </c>
      <c r="G5" s="80"/>
      <c r="H5" s="80"/>
      <c r="I5" s="80"/>
      <c r="J5" s="91">
        <v>100</v>
      </c>
      <c r="K5" s="135">
        <v>55000</v>
      </c>
      <c r="L5" s="135">
        <f>K5*J5</f>
        <v>5500000</v>
      </c>
      <c r="V5" s="6" t="s">
        <v>200</v>
      </c>
      <c r="W5" s="6" t="s">
        <v>199</v>
      </c>
      <c r="X5" s="62" t="s">
        <v>201</v>
      </c>
      <c r="Y5" s="6">
        <v>100</v>
      </c>
      <c r="Z5" s="103">
        <v>55000</v>
      </c>
      <c r="AA5" s="103">
        <f>Z5*Y5</f>
        <v>5500000</v>
      </c>
      <c r="AB5" s="80"/>
      <c r="AC5" s="80"/>
      <c r="AD5" s="80"/>
      <c r="AE5" s="80">
        <v>100</v>
      </c>
      <c r="AF5" s="54">
        <v>55000</v>
      </c>
      <c r="AG5" s="54">
        <f>AF5*AE5</f>
        <v>5500000</v>
      </c>
    </row>
    <row r="6" spans="1:33">
      <c r="A6" s="154" t="s">
        <v>205</v>
      </c>
      <c r="B6" s="154" t="s">
        <v>204</v>
      </c>
      <c r="C6" s="155">
        <v>10010</v>
      </c>
      <c r="D6" s="154">
        <v>50</v>
      </c>
      <c r="E6" s="106">
        <v>52500</v>
      </c>
      <c r="F6" s="106">
        <f>E6*D6</f>
        <v>2625000</v>
      </c>
      <c r="G6" s="113"/>
      <c r="H6" s="113"/>
      <c r="I6" s="113"/>
      <c r="J6" s="154">
        <v>100</v>
      </c>
      <c r="K6" s="109">
        <v>55000</v>
      </c>
      <c r="L6" s="109">
        <f t="shared" ref="L6:L25" si="0">K6*J6</f>
        <v>5500000</v>
      </c>
      <c r="V6" s="52" t="s">
        <v>205</v>
      </c>
      <c r="W6" s="52" t="s">
        <v>204</v>
      </c>
      <c r="X6" s="63">
        <v>10010</v>
      </c>
      <c r="Y6" s="52">
        <v>50</v>
      </c>
      <c r="Z6" s="112">
        <v>52500</v>
      </c>
      <c r="AA6" s="112">
        <f>Z6*Y6</f>
        <v>2625000</v>
      </c>
      <c r="AB6" s="113"/>
      <c r="AC6" s="113"/>
      <c r="AD6" s="113"/>
      <c r="AE6" s="113">
        <v>100</v>
      </c>
      <c r="AF6" s="53">
        <v>55000</v>
      </c>
      <c r="AG6" s="53">
        <f t="shared" ref="AG6:AG25" si="1">AF6*AE6</f>
        <v>5500000</v>
      </c>
    </row>
    <row r="7" spans="1:33">
      <c r="A7" s="36"/>
      <c r="B7" s="36"/>
      <c r="C7" s="141"/>
      <c r="D7" s="36"/>
      <c r="E7" s="104"/>
      <c r="F7" s="104"/>
      <c r="G7" s="36"/>
      <c r="H7" s="104"/>
      <c r="I7" s="36"/>
      <c r="J7" s="156">
        <v>50</v>
      </c>
      <c r="K7" s="121">
        <v>52500</v>
      </c>
      <c r="L7" s="121">
        <f t="shared" si="0"/>
        <v>2625000</v>
      </c>
      <c r="V7" s="13"/>
      <c r="W7" s="13"/>
      <c r="X7" s="64"/>
      <c r="Y7" s="13"/>
      <c r="Z7" s="104"/>
      <c r="AA7" s="104"/>
      <c r="AB7" s="36"/>
      <c r="AC7" s="104"/>
      <c r="AD7" s="36"/>
      <c r="AE7" s="36">
        <v>50</v>
      </c>
      <c r="AF7" s="16">
        <v>52500</v>
      </c>
      <c r="AG7" s="16">
        <f t="shared" si="1"/>
        <v>2625000</v>
      </c>
    </row>
    <row r="8" spans="1:33">
      <c r="A8" s="154" t="s">
        <v>205</v>
      </c>
      <c r="B8" s="154" t="s">
        <v>291</v>
      </c>
      <c r="C8" s="161" t="s">
        <v>201</v>
      </c>
      <c r="D8" s="113"/>
      <c r="E8" s="114"/>
      <c r="F8" s="114"/>
      <c r="G8" s="106">
        <v>20</v>
      </c>
      <c r="H8" s="106">
        <v>55000</v>
      </c>
      <c r="I8" s="109">
        <v>1100000</v>
      </c>
      <c r="J8" s="106">
        <v>80</v>
      </c>
      <c r="K8" s="109">
        <v>55000</v>
      </c>
      <c r="L8" s="109">
        <f t="shared" si="0"/>
        <v>4400000</v>
      </c>
      <c r="V8" s="52" t="s">
        <v>205</v>
      </c>
      <c r="W8" s="52" t="s">
        <v>291</v>
      </c>
      <c r="X8" s="65" t="s">
        <v>201</v>
      </c>
      <c r="Y8" s="52"/>
      <c r="Z8" s="114"/>
      <c r="AA8" s="114"/>
      <c r="AB8" s="112">
        <v>20</v>
      </c>
      <c r="AC8" s="112">
        <v>55000</v>
      </c>
      <c r="AD8" s="115">
        <v>1100000</v>
      </c>
      <c r="AE8" s="112">
        <v>80</v>
      </c>
      <c r="AF8" s="53">
        <v>55000</v>
      </c>
      <c r="AG8" s="53">
        <f t="shared" si="1"/>
        <v>4400000</v>
      </c>
    </row>
    <row r="9" spans="1:33">
      <c r="A9" s="36"/>
      <c r="B9" s="36"/>
      <c r="C9" s="141"/>
      <c r="D9" s="36"/>
      <c r="E9" s="116"/>
      <c r="F9" s="116"/>
      <c r="G9" s="104"/>
      <c r="H9" s="104"/>
      <c r="I9" s="37"/>
      <c r="J9" s="162">
        <v>50</v>
      </c>
      <c r="K9" s="121">
        <v>52500</v>
      </c>
      <c r="L9" s="121">
        <f t="shared" si="0"/>
        <v>2625000</v>
      </c>
      <c r="V9" s="13"/>
      <c r="W9" s="13"/>
      <c r="X9" s="64"/>
      <c r="Y9" s="13"/>
      <c r="Z9" s="116"/>
      <c r="AA9" s="116"/>
      <c r="AB9" s="104"/>
      <c r="AC9" s="104"/>
      <c r="AD9" s="37"/>
      <c r="AE9" s="104">
        <v>50</v>
      </c>
      <c r="AF9" s="16">
        <v>52500</v>
      </c>
      <c r="AG9" s="16">
        <f t="shared" si="1"/>
        <v>2625000</v>
      </c>
    </row>
    <row r="10" spans="1:33">
      <c r="A10" s="154" t="s">
        <v>214</v>
      </c>
      <c r="B10" s="154" t="s">
        <v>215</v>
      </c>
      <c r="C10" s="155">
        <v>1</v>
      </c>
      <c r="D10" s="113"/>
      <c r="E10" s="114"/>
      <c r="F10" s="114"/>
      <c r="G10" s="106">
        <v>10</v>
      </c>
      <c r="H10" s="106">
        <v>57500</v>
      </c>
      <c r="I10" s="109">
        <v>575000</v>
      </c>
      <c r="J10" s="106">
        <v>70</v>
      </c>
      <c r="K10" s="109">
        <v>55000</v>
      </c>
      <c r="L10" s="109">
        <f t="shared" si="0"/>
        <v>3850000</v>
      </c>
      <c r="V10" s="52" t="s">
        <v>214</v>
      </c>
      <c r="W10" s="52" t="s">
        <v>215</v>
      </c>
      <c r="X10" s="63">
        <v>1</v>
      </c>
      <c r="Y10" s="52"/>
      <c r="Z10" s="114"/>
      <c r="AA10" s="114"/>
      <c r="AB10" s="112">
        <v>10</v>
      </c>
      <c r="AC10" s="112">
        <v>55000</v>
      </c>
      <c r="AD10" s="109">
        <f>AC10*AB10</f>
        <v>550000</v>
      </c>
      <c r="AE10" s="112">
        <v>70</v>
      </c>
      <c r="AF10" s="53">
        <v>55000</v>
      </c>
      <c r="AG10" s="53">
        <f t="shared" si="1"/>
        <v>3850000</v>
      </c>
    </row>
    <row r="11" spans="1:33">
      <c r="A11" s="156"/>
      <c r="B11" s="156"/>
      <c r="C11" s="163"/>
      <c r="D11" s="36"/>
      <c r="E11" s="116"/>
      <c r="F11" s="116"/>
      <c r="G11" s="156"/>
      <c r="H11" s="162"/>
      <c r="I11" s="121"/>
      <c r="J11" s="156">
        <v>50</v>
      </c>
      <c r="K11" s="121">
        <v>52500</v>
      </c>
      <c r="L11" s="121">
        <f t="shared" si="0"/>
        <v>2625000</v>
      </c>
      <c r="V11" s="13"/>
      <c r="W11" s="13"/>
      <c r="X11" s="64"/>
      <c r="Y11" s="13"/>
      <c r="Z11" s="116"/>
      <c r="AA11" s="116"/>
      <c r="AB11" s="36"/>
      <c r="AC11" s="104"/>
      <c r="AD11" s="37"/>
      <c r="AE11" s="36">
        <v>50</v>
      </c>
      <c r="AF11" s="16">
        <v>52500</v>
      </c>
      <c r="AG11" s="16">
        <f t="shared" si="1"/>
        <v>2625000</v>
      </c>
    </row>
    <row r="12" spans="1:33">
      <c r="A12" s="122" t="s">
        <v>219</v>
      </c>
      <c r="B12" s="122" t="s">
        <v>220</v>
      </c>
      <c r="C12" s="164">
        <v>2</v>
      </c>
      <c r="D12" s="32"/>
      <c r="E12" s="117"/>
      <c r="F12" s="117"/>
      <c r="G12" s="122">
        <v>50</v>
      </c>
      <c r="H12" s="165">
        <v>58500</v>
      </c>
      <c r="I12" s="120">
        <f>H12*G12</f>
        <v>2925000</v>
      </c>
      <c r="J12" s="122">
        <v>20</v>
      </c>
      <c r="K12" s="120">
        <v>55000</v>
      </c>
      <c r="L12" s="120">
        <f t="shared" si="0"/>
        <v>1100000</v>
      </c>
      <c r="V12" s="11" t="s">
        <v>219</v>
      </c>
      <c r="W12" s="11" t="s">
        <v>220</v>
      </c>
      <c r="X12" s="67">
        <v>2</v>
      </c>
      <c r="Y12" s="11"/>
      <c r="Z12" s="117"/>
      <c r="AA12" s="117"/>
      <c r="AB12" s="32">
        <v>50</v>
      </c>
      <c r="AC12" s="111">
        <v>55000</v>
      </c>
      <c r="AD12" s="120">
        <f>AC12*AB12</f>
        <v>2750000</v>
      </c>
      <c r="AE12" s="32">
        <v>20</v>
      </c>
      <c r="AF12" s="14">
        <v>55000</v>
      </c>
      <c r="AG12" s="14">
        <f t="shared" si="1"/>
        <v>1100000</v>
      </c>
    </row>
    <row r="13" spans="1:33">
      <c r="A13" s="36"/>
      <c r="B13" s="36"/>
      <c r="C13" s="141"/>
      <c r="D13" s="36"/>
      <c r="E13" s="116"/>
      <c r="F13" s="116"/>
      <c r="G13" s="36"/>
      <c r="H13" s="104"/>
      <c r="I13" s="37"/>
      <c r="J13" s="156">
        <v>50</v>
      </c>
      <c r="K13" s="121">
        <v>52500</v>
      </c>
      <c r="L13" s="121">
        <f t="shared" si="0"/>
        <v>2625000</v>
      </c>
      <c r="V13" s="13"/>
      <c r="W13" s="13"/>
      <c r="X13" s="64"/>
      <c r="Y13" s="13"/>
      <c r="Z13" s="116"/>
      <c r="AA13" s="116"/>
      <c r="AB13" s="36"/>
      <c r="AC13" s="104"/>
      <c r="AD13" s="37"/>
      <c r="AE13" s="36">
        <v>50</v>
      </c>
      <c r="AF13" s="16">
        <v>52500</v>
      </c>
      <c r="AG13" s="16">
        <f t="shared" si="1"/>
        <v>2625000</v>
      </c>
    </row>
    <row r="14" spans="1:33">
      <c r="A14" s="154" t="s">
        <v>221</v>
      </c>
      <c r="B14" s="154" t="s">
        <v>199</v>
      </c>
      <c r="C14" s="161" t="s">
        <v>222</v>
      </c>
      <c r="D14" s="154">
        <v>30</v>
      </c>
      <c r="E14" s="106">
        <v>55500</v>
      </c>
      <c r="F14" s="106">
        <f>E14*D14</f>
        <v>1665000</v>
      </c>
      <c r="G14" s="154"/>
      <c r="H14" s="106"/>
      <c r="I14" s="109"/>
      <c r="J14" s="154">
        <v>20</v>
      </c>
      <c r="K14" s="109">
        <v>55000</v>
      </c>
      <c r="L14" s="109">
        <f t="shared" si="0"/>
        <v>1100000</v>
      </c>
      <c r="V14" s="52" t="s">
        <v>221</v>
      </c>
      <c r="W14" s="52" t="s">
        <v>199</v>
      </c>
      <c r="X14" s="65" t="s">
        <v>222</v>
      </c>
      <c r="Y14" s="52">
        <v>30</v>
      </c>
      <c r="Z14" s="112">
        <v>55500</v>
      </c>
      <c r="AA14" s="112">
        <f>Z14*Y14</f>
        <v>1665000</v>
      </c>
      <c r="AB14" s="113"/>
      <c r="AC14" s="112"/>
      <c r="AD14" s="115"/>
      <c r="AE14" s="113">
        <v>20</v>
      </c>
      <c r="AF14" s="53">
        <v>55000</v>
      </c>
      <c r="AG14" s="53">
        <f t="shared" si="1"/>
        <v>1100000</v>
      </c>
    </row>
    <row r="15" spans="1:33">
      <c r="A15" s="131"/>
      <c r="B15" s="131"/>
      <c r="C15" s="167"/>
      <c r="D15" s="131"/>
      <c r="E15" s="168"/>
      <c r="F15" s="168"/>
      <c r="G15" s="131"/>
      <c r="H15" s="168"/>
      <c r="I15" s="125"/>
      <c r="J15" s="131">
        <v>50</v>
      </c>
      <c r="K15" s="125">
        <v>52500</v>
      </c>
      <c r="L15" s="125">
        <f t="shared" si="0"/>
        <v>2625000</v>
      </c>
      <c r="V15" s="12"/>
      <c r="W15" s="12"/>
      <c r="X15" s="66"/>
      <c r="Y15" s="12"/>
      <c r="Z15" s="118"/>
      <c r="AA15" s="118"/>
      <c r="AB15" s="34"/>
      <c r="AC15" s="118"/>
      <c r="AD15" s="35"/>
      <c r="AE15" s="34">
        <v>50</v>
      </c>
      <c r="AF15" s="15">
        <v>52500</v>
      </c>
      <c r="AG15" s="15">
        <f t="shared" si="1"/>
        <v>2625000</v>
      </c>
    </row>
    <row r="16" spans="1:33">
      <c r="A16" s="156"/>
      <c r="B16" s="156"/>
      <c r="C16" s="163"/>
      <c r="D16" s="156"/>
      <c r="E16" s="162"/>
      <c r="F16" s="162"/>
      <c r="G16" s="156"/>
      <c r="H16" s="162"/>
      <c r="I16" s="121"/>
      <c r="J16" s="156">
        <v>30</v>
      </c>
      <c r="K16" s="121">
        <v>55500</v>
      </c>
      <c r="L16" s="121">
        <f t="shared" si="0"/>
        <v>1665000</v>
      </c>
      <c r="V16" s="13"/>
      <c r="W16" s="13"/>
      <c r="X16" s="64"/>
      <c r="Y16" s="13"/>
      <c r="Z16" s="104"/>
      <c r="AA16" s="104"/>
      <c r="AB16" s="36"/>
      <c r="AC16" s="104"/>
      <c r="AD16" s="37"/>
      <c r="AE16" s="36">
        <v>30</v>
      </c>
      <c r="AF16" s="16">
        <v>55500</v>
      </c>
      <c r="AG16" s="16">
        <f t="shared" si="1"/>
        <v>1665000</v>
      </c>
    </row>
    <row r="17" spans="1:33">
      <c r="A17" s="154" t="s">
        <v>221</v>
      </c>
      <c r="B17" s="154" t="s">
        <v>292</v>
      </c>
      <c r="C17" s="155">
        <v>2</v>
      </c>
      <c r="D17" s="106">
        <v>5</v>
      </c>
      <c r="E17" s="106">
        <v>55000</v>
      </c>
      <c r="F17" s="106">
        <f>E17*D17</f>
        <v>275000</v>
      </c>
      <c r="G17" s="154"/>
      <c r="H17" s="106"/>
      <c r="I17" s="109"/>
      <c r="J17" s="154">
        <v>25</v>
      </c>
      <c r="K17" s="109">
        <v>55000</v>
      </c>
      <c r="L17" s="109">
        <f t="shared" si="0"/>
        <v>1375000</v>
      </c>
      <c r="V17" s="52" t="s">
        <v>221</v>
      </c>
      <c r="W17" s="52" t="s">
        <v>292</v>
      </c>
      <c r="X17" s="63">
        <v>2</v>
      </c>
      <c r="Y17" s="55">
        <v>5</v>
      </c>
      <c r="Z17" s="112">
        <v>55000</v>
      </c>
      <c r="AA17" s="106">
        <f>Z17*Y17</f>
        <v>275000</v>
      </c>
      <c r="AB17" s="113"/>
      <c r="AC17" s="112"/>
      <c r="AD17" s="115"/>
      <c r="AE17" s="113">
        <v>25</v>
      </c>
      <c r="AF17" s="53">
        <v>55000</v>
      </c>
      <c r="AG17" s="53">
        <f t="shared" si="1"/>
        <v>1375000</v>
      </c>
    </row>
    <row r="18" spans="1:33">
      <c r="A18" s="131"/>
      <c r="B18" s="131"/>
      <c r="C18" s="167"/>
      <c r="D18" s="131"/>
      <c r="E18" s="169"/>
      <c r="F18" s="169"/>
      <c r="G18" s="131"/>
      <c r="H18" s="168"/>
      <c r="I18" s="125"/>
      <c r="J18" s="131">
        <v>50</v>
      </c>
      <c r="K18" s="125">
        <v>52500</v>
      </c>
      <c r="L18" s="125">
        <f t="shared" si="0"/>
        <v>2625000</v>
      </c>
      <c r="V18" s="12"/>
      <c r="W18" s="12"/>
      <c r="X18" s="66"/>
      <c r="Y18" s="12"/>
      <c r="Z18" s="119"/>
      <c r="AA18" s="119"/>
      <c r="AB18" s="34"/>
      <c r="AC18" s="118"/>
      <c r="AD18" s="35"/>
      <c r="AE18" s="34">
        <v>50</v>
      </c>
      <c r="AF18" s="15">
        <v>52500</v>
      </c>
      <c r="AG18" s="15">
        <f t="shared" si="1"/>
        <v>2625000</v>
      </c>
    </row>
    <row r="19" spans="1:33">
      <c r="A19" s="156"/>
      <c r="B19" s="156"/>
      <c r="C19" s="163"/>
      <c r="D19" s="156"/>
      <c r="E19" s="170"/>
      <c r="F19" s="170"/>
      <c r="G19" s="156"/>
      <c r="H19" s="162"/>
      <c r="I19" s="121"/>
      <c r="J19" s="156">
        <v>30</v>
      </c>
      <c r="K19" s="121">
        <v>55500</v>
      </c>
      <c r="L19" s="121">
        <f t="shared" si="0"/>
        <v>1665000</v>
      </c>
      <c r="V19" s="13"/>
      <c r="W19" s="13"/>
      <c r="X19" s="64"/>
      <c r="Y19" s="13"/>
      <c r="Z19" s="116"/>
      <c r="AA19" s="116"/>
      <c r="AB19" s="36"/>
      <c r="AC19" s="104"/>
      <c r="AD19" s="37"/>
      <c r="AE19" s="36">
        <v>30</v>
      </c>
      <c r="AF19" s="16">
        <v>55500</v>
      </c>
      <c r="AG19" s="16">
        <f t="shared" si="1"/>
        <v>1665000</v>
      </c>
    </row>
    <row r="20" spans="1:33">
      <c r="A20" s="122" t="s">
        <v>241</v>
      </c>
      <c r="B20" s="122" t="s">
        <v>242</v>
      </c>
      <c r="C20" s="164"/>
      <c r="D20" s="122"/>
      <c r="E20" s="171"/>
      <c r="F20" s="171"/>
      <c r="G20" s="122">
        <v>25</v>
      </c>
      <c r="H20" s="165">
        <v>60000</v>
      </c>
      <c r="I20" s="120">
        <f>H20*G20</f>
        <v>1500000</v>
      </c>
      <c r="J20" s="122">
        <v>50</v>
      </c>
      <c r="K20" s="120">
        <v>52500</v>
      </c>
      <c r="L20" s="120">
        <f t="shared" si="0"/>
        <v>2625000</v>
      </c>
      <c r="V20" s="11" t="s">
        <v>241</v>
      </c>
      <c r="W20" s="11" t="s">
        <v>242</v>
      </c>
      <c r="X20" s="67"/>
      <c r="Y20" s="11"/>
      <c r="Z20" s="117"/>
      <c r="AA20" s="117"/>
      <c r="AB20" s="32">
        <v>25</v>
      </c>
      <c r="AC20" s="111">
        <v>55000</v>
      </c>
      <c r="AD20" s="120">
        <f>AC20*AB20</f>
        <v>1375000</v>
      </c>
      <c r="AE20" s="32">
        <v>50</v>
      </c>
      <c r="AF20" s="14">
        <v>52500</v>
      </c>
      <c r="AG20" s="14">
        <f t="shared" si="1"/>
        <v>2625000</v>
      </c>
    </row>
    <row r="21" spans="1:33">
      <c r="A21" s="13"/>
      <c r="B21" s="13"/>
      <c r="C21" s="64"/>
      <c r="D21" s="13"/>
      <c r="E21" s="116"/>
      <c r="F21" s="116"/>
      <c r="G21" s="36"/>
      <c r="H21" s="104"/>
      <c r="I21" s="37"/>
      <c r="J21" s="156">
        <v>30</v>
      </c>
      <c r="K21" s="121">
        <v>55500</v>
      </c>
      <c r="L21" s="121">
        <f t="shared" si="0"/>
        <v>1665000</v>
      </c>
      <c r="V21" s="13"/>
      <c r="W21" s="13"/>
      <c r="X21" s="64"/>
      <c r="Y21" s="13"/>
      <c r="Z21" s="116"/>
      <c r="AA21" s="116"/>
      <c r="AB21" s="36"/>
      <c r="AC21" s="104"/>
      <c r="AD21" s="37"/>
      <c r="AE21" s="36">
        <v>30</v>
      </c>
      <c r="AF21" s="16">
        <v>55500</v>
      </c>
      <c r="AG21" s="16">
        <f t="shared" si="1"/>
        <v>1665000</v>
      </c>
    </row>
    <row r="22" spans="1:33">
      <c r="A22" s="154" t="s">
        <v>245</v>
      </c>
      <c r="B22" s="154" t="s">
        <v>204</v>
      </c>
      <c r="C22" s="63"/>
      <c r="D22" s="154">
        <v>10</v>
      </c>
      <c r="E22" s="108">
        <v>55500</v>
      </c>
      <c r="F22" s="108">
        <f>D22*E22</f>
        <v>555000</v>
      </c>
      <c r="G22" s="113"/>
      <c r="H22" s="112"/>
      <c r="I22" s="115"/>
      <c r="J22" s="106">
        <v>50</v>
      </c>
      <c r="K22" s="109">
        <v>52500</v>
      </c>
      <c r="L22" s="109">
        <f t="shared" si="0"/>
        <v>2625000</v>
      </c>
      <c r="V22" s="52" t="s">
        <v>245</v>
      </c>
      <c r="W22" s="52" t="s">
        <v>204</v>
      </c>
      <c r="X22" s="63"/>
      <c r="Y22" s="52">
        <v>10</v>
      </c>
      <c r="Z22" s="114">
        <v>55500</v>
      </c>
      <c r="AA22" s="114">
        <f>Y22*Z22</f>
        <v>555000</v>
      </c>
      <c r="AB22" s="113"/>
      <c r="AC22" s="112"/>
      <c r="AD22" s="115"/>
      <c r="AE22" s="112">
        <v>50</v>
      </c>
      <c r="AF22" s="53">
        <v>52500</v>
      </c>
      <c r="AG22" s="53">
        <f t="shared" si="1"/>
        <v>2625000</v>
      </c>
    </row>
    <row r="23" spans="1:33">
      <c r="A23" s="12"/>
      <c r="B23" s="12"/>
      <c r="C23" s="66"/>
      <c r="D23" s="12"/>
      <c r="E23" s="34"/>
      <c r="F23" s="34"/>
      <c r="G23" s="34"/>
      <c r="H23" s="118"/>
      <c r="I23" s="35"/>
      <c r="J23" s="168">
        <v>30</v>
      </c>
      <c r="K23" s="125">
        <v>55500</v>
      </c>
      <c r="L23" s="125">
        <f t="shared" si="0"/>
        <v>1665000</v>
      </c>
      <c r="V23" s="12"/>
      <c r="W23" s="12"/>
      <c r="X23" s="66"/>
      <c r="Y23" s="12"/>
      <c r="Z23" s="34"/>
      <c r="AA23" s="34"/>
      <c r="AB23" s="34"/>
      <c r="AC23" s="118"/>
      <c r="AD23" s="35"/>
      <c r="AE23" s="118">
        <v>30</v>
      </c>
      <c r="AF23" s="15">
        <v>55500</v>
      </c>
      <c r="AG23" s="15">
        <f t="shared" si="1"/>
        <v>1665000</v>
      </c>
    </row>
    <row r="24" spans="1:33">
      <c r="A24" s="13"/>
      <c r="B24" s="13"/>
      <c r="C24" s="64"/>
      <c r="D24" s="13"/>
      <c r="E24" s="13"/>
      <c r="F24" s="13"/>
      <c r="G24" s="13"/>
      <c r="H24" s="56"/>
      <c r="I24" s="16"/>
      <c r="J24" s="162">
        <v>10</v>
      </c>
      <c r="K24" s="121">
        <v>55500</v>
      </c>
      <c r="L24" s="121">
        <f t="shared" si="0"/>
        <v>555000</v>
      </c>
      <c r="V24" s="13"/>
      <c r="W24" s="13"/>
      <c r="X24" s="64"/>
      <c r="Y24" s="13"/>
      <c r="Z24" s="13"/>
      <c r="AA24" s="13"/>
      <c r="AB24" s="13"/>
      <c r="AC24" s="56"/>
      <c r="AD24" s="16"/>
      <c r="AE24" s="56">
        <v>10</v>
      </c>
      <c r="AF24" s="16">
        <v>55500</v>
      </c>
      <c r="AG24" s="16">
        <f t="shared" si="1"/>
        <v>555000</v>
      </c>
    </row>
    <row r="25" spans="1:33">
      <c r="A25" s="172" t="s">
        <v>258</v>
      </c>
      <c r="B25" s="172" t="s">
        <v>220</v>
      </c>
      <c r="C25" s="173">
        <v>4</v>
      </c>
      <c r="D25" s="172"/>
      <c r="E25" s="172"/>
      <c r="F25" s="172"/>
      <c r="G25" s="172">
        <v>80</v>
      </c>
      <c r="H25" s="174">
        <v>100000</v>
      </c>
      <c r="I25" s="175">
        <f>G25*H25</f>
        <v>8000000</v>
      </c>
      <c r="J25" s="174">
        <v>10</v>
      </c>
      <c r="K25" s="175">
        <v>55500</v>
      </c>
      <c r="L25" s="175">
        <f t="shared" si="0"/>
        <v>555000</v>
      </c>
      <c r="V25" s="11" t="s">
        <v>258</v>
      </c>
      <c r="W25" s="11" t="s">
        <v>220</v>
      </c>
      <c r="X25" s="67">
        <v>4</v>
      </c>
      <c r="Y25" s="11"/>
      <c r="Z25" s="11"/>
      <c r="AA25" s="11"/>
      <c r="AB25" s="11">
        <v>50</v>
      </c>
      <c r="AC25" s="105">
        <v>52500</v>
      </c>
      <c r="AD25" s="120">
        <f>AB25*AC25</f>
        <v>2625000</v>
      </c>
      <c r="AE25" s="111">
        <v>10</v>
      </c>
      <c r="AF25" s="33">
        <v>55500</v>
      </c>
      <c r="AG25" s="33">
        <f t="shared" si="1"/>
        <v>555000</v>
      </c>
    </row>
    <row r="26" spans="1:33">
      <c r="H26" s="76"/>
      <c r="I26" s="31"/>
      <c r="V26" s="13" t="s">
        <v>258</v>
      </c>
      <c r="W26" s="13" t="s">
        <v>220</v>
      </c>
      <c r="X26" s="64">
        <v>4</v>
      </c>
      <c r="Y26" s="13"/>
      <c r="Z26" s="13"/>
      <c r="AA26" s="13"/>
      <c r="AB26" s="13">
        <v>30</v>
      </c>
      <c r="AC26" s="56">
        <v>55500</v>
      </c>
      <c r="AD26" s="121">
        <f>AB26*AC26</f>
        <v>1665000</v>
      </c>
      <c r="AE26" s="104">
        <v>10</v>
      </c>
      <c r="AF26" s="37">
        <v>55500</v>
      </c>
      <c r="AG26" s="37">
        <f t="shared" ref="AG26" si="2">AF26*AE26</f>
        <v>555000</v>
      </c>
    </row>
    <row r="27" spans="1:33">
      <c r="H27" s="196" t="s">
        <v>285</v>
      </c>
      <c r="I27" s="196"/>
      <c r="J27" s="196"/>
      <c r="K27" s="196"/>
      <c r="L27" s="39">
        <f>L25</f>
        <v>555000</v>
      </c>
      <c r="AC27" s="196" t="s">
        <v>285</v>
      </c>
      <c r="AD27" s="196"/>
      <c r="AE27" s="196"/>
      <c r="AF27" s="196"/>
      <c r="AG27" s="39">
        <f>AG25</f>
        <v>555000</v>
      </c>
    </row>
    <row r="28" spans="1:33">
      <c r="A28" t="s">
        <v>290</v>
      </c>
      <c r="B28">
        <v>0</v>
      </c>
    </row>
    <row r="29" spans="1:33">
      <c r="A29" t="s">
        <v>63</v>
      </c>
      <c r="B29" s="110">
        <f>F5+F6+F14+F22</f>
        <v>10345000</v>
      </c>
    </row>
    <row r="30" spans="1:33">
      <c r="A30" t="s">
        <v>176</v>
      </c>
      <c r="B30" s="98">
        <f>I8</f>
        <v>1100000</v>
      </c>
      <c r="AC30" t="s">
        <v>289</v>
      </c>
    </row>
    <row r="31" spans="1:33">
      <c r="B31" s="38">
        <f>B28+B29-B30</f>
        <v>9245000</v>
      </c>
      <c r="AC31" s="38">
        <f>AD26+AD25+AD20+AD12+AD10-AA17</f>
        <v>8690000</v>
      </c>
    </row>
    <row r="32" spans="1:33">
      <c r="A32" t="s">
        <v>288</v>
      </c>
      <c r="B32" s="38">
        <f>L27</f>
        <v>555000</v>
      </c>
    </row>
    <row r="33" spans="1:2">
      <c r="A33" t="s">
        <v>289</v>
      </c>
      <c r="B33" s="38">
        <f>B31-B32</f>
        <v>8690000</v>
      </c>
    </row>
  </sheetData>
  <mergeCells count="14">
    <mergeCell ref="H27:K27"/>
    <mergeCell ref="C3:C4"/>
    <mergeCell ref="B3:B4"/>
    <mergeCell ref="A3:A4"/>
    <mergeCell ref="D3:F3"/>
    <mergeCell ref="G3:I3"/>
    <mergeCell ref="J3:L3"/>
    <mergeCell ref="AE3:AG3"/>
    <mergeCell ref="AC27:AF27"/>
    <mergeCell ref="V3:V4"/>
    <mergeCell ref="W3:W4"/>
    <mergeCell ref="X3:X4"/>
    <mergeCell ref="Y3:AA3"/>
    <mergeCell ref="AB3:A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4"/>
  <sheetViews>
    <sheetView topLeftCell="A19" workbookViewId="0">
      <selection activeCell="G44" sqref="G44"/>
    </sheetView>
  </sheetViews>
  <sheetFormatPr defaultRowHeight="15"/>
  <cols>
    <col min="2" max="2" width="14.28515625" customWidth="1"/>
    <col min="3" max="3" width="13.85546875" customWidth="1"/>
    <col min="4" max="4" width="16" bestFit="1" customWidth="1"/>
    <col min="5" max="5" width="15.28515625" bestFit="1" customWidth="1"/>
    <col min="6" max="6" width="21.42578125" customWidth="1"/>
    <col min="7" max="7" width="18.140625" customWidth="1"/>
    <col min="8" max="9" width="15.28515625" bestFit="1" customWidth="1"/>
    <col min="10" max="10" width="15" customWidth="1"/>
    <col min="11" max="11" width="11.28515625" bestFit="1" customWidth="1"/>
  </cols>
  <sheetData>
    <row r="1" spans="1:12">
      <c r="A1" t="s">
        <v>116</v>
      </c>
      <c r="J1" t="s">
        <v>270</v>
      </c>
    </row>
    <row r="2" spans="1:12">
      <c r="A2" s="87" t="s">
        <v>117</v>
      </c>
      <c r="B2" s="88"/>
      <c r="C2" s="88"/>
      <c r="D2" s="89"/>
      <c r="E2" s="88" t="s">
        <v>109</v>
      </c>
      <c r="F2" s="88"/>
      <c r="G2" s="88"/>
      <c r="H2" s="88"/>
      <c r="I2" s="88"/>
      <c r="J2" s="90"/>
    </row>
    <row r="3" spans="1:12">
      <c r="A3" s="91" t="s">
        <v>56</v>
      </c>
      <c r="B3" s="91" t="s">
        <v>74</v>
      </c>
      <c r="C3" s="91" t="s">
        <v>29</v>
      </c>
      <c r="D3" s="91" t="s">
        <v>30</v>
      </c>
      <c r="E3" s="91" t="s">
        <v>56</v>
      </c>
      <c r="F3" s="92" t="s">
        <v>74</v>
      </c>
      <c r="G3" s="93"/>
      <c r="H3" s="91" t="s">
        <v>29</v>
      </c>
      <c r="I3" s="91" t="s">
        <v>30</v>
      </c>
      <c r="J3" s="94" t="s">
        <v>71</v>
      </c>
    </row>
    <row r="4" spans="1:12">
      <c r="A4" s="11"/>
      <c r="B4" s="11"/>
      <c r="C4" s="11"/>
      <c r="D4" s="11"/>
      <c r="E4" s="122" t="s">
        <v>210</v>
      </c>
      <c r="F4" s="123" t="s">
        <v>141</v>
      </c>
      <c r="G4" s="124"/>
      <c r="H4" s="120">
        <v>500000000</v>
      </c>
      <c r="I4" s="120"/>
      <c r="J4" s="122" t="s">
        <v>183</v>
      </c>
      <c r="K4" s="140"/>
      <c r="L4" s="140"/>
    </row>
    <row r="5" spans="1:12">
      <c r="A5" s="12"/>
      <c r="B5" s="15"/>
      <c r="C5" s="15"/>
      <c r="D5" s="15"/>
      <c r="E5" s="35"/>
      <c r="F5" s="126" t="s">
        <v>142</v>
      </c>
      <c r="G5" s="127"/>
      <c r="H5" s="125">
        <v>300000000</v>
      </c>
      <c r="I5" s="125"/>
      <c r="J5" s="125" t="s">
        <v>184</v>
      </c>
      <c r="K5" s="140"/>
      <c r="L5" s="140"/>
    </row>
    <row r="6" spans="1:12">
      <c r="A6" s="12"/>
      <c r="B6" s="15"/>
      <c r="C6" s="15"/>
      <c r="D6" s="15"/>
      <c r="E6" s="35"/>
      <c r="F6" s="126" t="s">
        <v>137</v>
      </c>
      <c r="G6" s="127"/>
      <c r="H6" s="125">
        <v>100000000</v>
      </c>
      <c r="I6" s="125"/>
      <c r="J6" s="125" t="s">
        <v>185</v>
      </c>
      <c r="K6" s="140"/>
      <c r="L6" s="140"/>
    </row>
    <row r="7" spans="1:12" s="40" customFormat="1">
      <c r="A7" s="13"/>
      <c r="B7" s="16"/>
      <c r="C7" s="16"/>
      <c r="D7" s="16"/>
      <c r="E7" s="37"/>
      <c r="F7" s="128"/>
      <c r="G7" s="129" t="s">
        <v>153</v>
      </c>
      <c r="H7" s="121"/>
      <c r="I7" s="121">
        <v>900000000</v>
      </c>
      <c r="J7" s="121" t="s">
        <v>186</v>
      </c>
      <c r="K7" s="150"/>
      <c r="L7" s="150"/>
    </row>
    <row r="8" spans="1:12">
      <c r="A8" s="52"/>
      <c r="B8" s="53"/>
      <c r="C8" s="53"/>
      <c r="D8" s="53"/>
      <c r="E8" s="115"/>
      <c r="F8" s="140"/>
      <c r="G8" s="140"/>
      <c r="H8" s="35"/>
      <c r="I8" s="35"/>
      <c r="J8" s="115"/>
      <c r="K8" s="140"/>
      <c r="L8" s="140"/>
    </row>
    <row r="9" spans="1:12">
      <c r="A9" s="12"/>
      <c r="B9" s="15"/>
      <c r="C9" s="15"/>
      <c r="D9" s="15"/>
      <c r="E9" s="158" t="s">
        <v>209</v>
      </c>
      <c r="F9" s="126" t="s">
        <v>64</v>
      </c>
      <c r="G9" s="147"/>
      <c r="H9" s="125">
        <v>1100000</v>
      </c>
      <c r="I9" s="35"/>
      <c r="J9" s="125" t="s">
        <v>203</v>
      </c>
      <c r="K9" s="140"/>
      <c r="L9" s="140"/>
    </row>
    <row r="10" spans="1:12">
      <c r="A10" s="12"/>
      <c r="B10" s="15"/>
      <c r="C10" s="15"/>
      <c r="D10" s="15"/>
      <c r="E10" s="35"/>
      <c r="F10" s="146"/>
      <c r="G10" s="127" t="s">
        <v>176</v>
      </c>
      <c r="H10" s="35"/>
      <c r="I10" s="125">
        <v>1100000</v>
      </c>
      <c r="J10" s="35"/>
      <c r="K10" s="140"/>
      <c r="L10" s="140"/>
    </row>
    <row r="11" spans="1:12">
      <c r="A11" s="12"/>
      <c r="B11" s="15"/>
      <c r="C11" s="15"/>
      <c r="D11" s="15"/>
      <c r="E11" s="35"/>
      <c r="F11" s="146" t="s">
        <v>302</v>
      </c>
      <c r="G11" s="147"/>
      <c r="H11" s="35"/>
      <c r="I11" s="35"/>
      <c r="J11" s="35"/>
      <c r="K11" s="140"/>
      <c r="L11" s="140"/>
    </row>
    <row r="12" spans="1:12" s="40" customFormat="1">
      <c r="A12" s="13"/>
      <c r="B12" s="16"/>
      <c r="C12" s="16"/>
      <c r="D12" s="16"/>
      <c r="E12" s="37"/>
      <c r="F12" s="148"/>
      <c r="G12" s="149"/>
      <c r="H12" s="37"/>
      <c r="I12" s="37"/>
      <c r="J12" s="37"/>
      <c r="K12" s="150"/>
      <c r="L12" s="150"/>
    </row>
    <row r="13" spans="1:12">
      <c r="A13" s="52"/>
      <c r="B13" s="53"/>
      <c r="C13" s="53"/>
      <c r="D13" s="53"/>
      <c r="E13" s="115"/>
      <c r="F13" s="151"/>
      <c r="G13" s="152"/>
      <c r="H13" s="115"/>
      <c r="I13" s="115"/>
      <c r="J13" s="115"/>
      <c r="K13" s="140"/>
      <c r="L13" s="140"/>
    </row>
    <row r="14" spans="1:12">
      <c r="A14" s="12"/>
      <c r="B14" s="15"/>
      <c r="C14" s="15"/>
      <c r="D14" s="15"/>
      <c r="E14" s="125" t="s">
        <v>227</v>
      </c>
      <c r="F14" s="126" t="s">
        <v>110</v>
      </c>
      <c r="G14" s="127"/>
      <c r="H14" s="125">
        <v>292500</v>
      </c>
      <c r="I14" s="125"/>
      <c r="J14" s="125" t="s">
        <v>224</v>
      </c>
      <c r="K14" s="140"/>
      <c r="L14" s="140"/>
    </row>
    <row r="15" spans="1:12">
      <c r="A15" s="12"/>
      <c r="B15" s="15"/>
      <c r="C15" s="15"/>
      <c r="D15" s="15"/>
      <c r="E15" s="35"/>
      <c r="F15" s="126"/>
      <c r="G15" s="127" t="s">
        <v>58</v>
      </c>
      <c r="H15" s="125"/>
      <c r="I15" s="125">
        <v>292500</v>
      </c>
      <c r="J15" s="125"/>
      <c r="K15" s="140"/>
      <c r="L15" s="140"/>
    </row>
    <row r="16" spans="1:12">
      <c r="A16" s="12"/>
      <c r="B16" s="15"/>
      <c r="C16" s="15"/>
      <c r="D16" s="15"/>
      <c r="E16" s="35"/>
      <c r="F16" s="126" t="s">
        <v>303</v>
      </c>
      <c r="G16" s="127"/>
      <c r="H16" s="125"/>
      <c r="I16" s="125"/>
      <c r="J16" s="125"/>
      <c r="K16" s="140"/>
      <c r="L16" s="140"/>
    </row>
    <row r="17" spans="1:12">
      <c r="A17" s="13"/>
      <c r="B17" s="16"/>
      <c r="C17" s="16"/>
      <c r="D17" s="16"/>
      <c r="E17" s="37"/>
      <c r="F17" s="148"/>
      <c r="G17" s="149"/>
      <c r="H17" s="37"/>
      <c r="I17" s="37"/>
      <c r="J17" s="37"/>
      <c r="K17" s="140"/>
      <c r="L17" s="140"/>
    </row>
    <row r="18" spans="1:12">
      <c r="A18" s="52"/>
      <c r="B18" s="53"/>
      <c r="C18" s="53"/>
      <c r="D18" s="53"/>
      <c r="E18" s="53"/>
      <c r="F18" s="57"/>
      <c r="G18" s="58"/>
      <c r="H18" s="53"/>
      <c r="I18" s="53"/>
      <c r="J18" s="53"/>
    </row>
    <row r="19" spans="1:12">
      <c r="A19" s="12"/>
      <c r="B19" s="15"/>
      <c r="C19" s="15"/>
      <c r="D19" s="15"/>
      <c r="E19" s="125" t="s">
        <v>258</v>
      </c>
      <c r="F19" s="126" t="s">
        <v>191</v>
      </c>
      <c r="G19" s="127"/>
      <c r="H19" s="125">
        <v>312500</v>
      </c>
      <c r="I19" s="125"/>
      <c r="J19" s="125" t="s">
        <v>259</v>
      </c>
    </row>
    <row r="20" spans="1:12">
      <c r="A20" s="12"/>
      <c r="B20" s="15"/>
      <c r="C20" s="15"/>
      <c r="D20" s="15"/>
      <c r="E20" s="125"/>
      <c r="F20" s="126" t="s">
        <v>178</v>
      </c>
      <c r="G20" s="127"/>
      <c r="H20" s="125">
        <v>1250000</v>
      </c>
      <c r="I20" s="125"/>
      <c r="J20" s="125" t="s">
        <v>260</v>
      </c>
    </row>
    <row r="21" spans="1:12">
      <c r="A21" s="12"/>
      <c r="B21" s="15"/>
      <c r="C21" s="15"/>
      <c r="D21" s="15"/>
      <c r="E21" s="125"/>
      <c r="F21" s="126"/>
      <c r="G21" s="127" t="s">
        <v>192</v>
      </c>
      <c r="H21" s="125"/>
      <c r="I21" s="125">
        <v>312500</v>
      </c>
      <c r="J21" s="125" t="s">
        <v>261</v>
      </c>
    </row>
    <row r="22" spans="1:12">
      <c r="A22" s="12"/>
      <c r="B22" s="15"/>
      <c r="C22" s="15"/>
      <c r="D22" s="15"/>
      <c r="E22" s="125"/>
      <c r="F22" s="126"/>
      <c r="G22" s="127" t="s">
        <v>179</v>
      </c>
      <c r="H22" s="125"/>
      <c r="I22" s="125">
        <v>1250000</v>
      </c>
      <c r="J22" s="125" t="s">
        <v>262</v>
      </c>
    </row>
    <row r="23" spans="1:12">
      <c r="A23" s="12"/>
      <c r="B23" s="15"/>
      <c r="C23" s="15"/>
      <c r="D23" s="15"/>
      <c r="E23" s="15"/>
      <c r="F23" s="47"/>
      <c r="G23" s="48"/>
      <c r="H23" s="15"/>
      <c r="I23" s="15"/>
      <c r="J23" s="15"/>
    </row>
    <row r="24" spans="1:12">
      <c r="A24" s="199" t="s">
        <v>70</v>
      </c>
      <c r="B24" s="200"/>
      <c r="C24" s="200"/>
      <c r="D24" s="200"/>
      <c r="E24" s="200"/>
      <c r="F24" s="200"/>
      <c r="G24" s="201"/>
      <c r="H24" s="85">
        <f>SUM(H4:H23)</f>
        <v>902955000</v>
      </c>
      <c r="I24" s="85">
        <f>SUM(I4:I23)</f>
        <v>902955000</v>
      </c>
      <c r="J24" s="86"/>
    </row>
    <row r="25" spans="1:12">
      <c r="J25" t="s">
        <v>118</v>
      </c>
    </row>
    <row r="27" spans="1:12">
      <c r="B27" s="71" t="s">
        <v>29</v>
      </c>
      <c r="C27" s="6"/>
      <c r="D27" s="6"/>
      <c r="E27" s="6"/>
      <c r="F27" s="6"/>
      <c r="G27" s="6"/>
      <c r="H27" s="73">
        <f>SUM(H4:H23)</f>
        <v>902955000</v>
      </c>
      <c r="I27" s="6"/>
      <c r="J27" s="74">
        <f>SUM(H27:I27)</f>
        <v>902955000</v>
      </c>
    </row>
    <row r="28" spans="1:12">
      <c r="B28" s="71" t="s">
        <v>30</v>
      </c>
      <c r="C28" s="6"/>
      <c r="D28" s="6"/>
      <c r="E28" s="6"/>
      <c r="F28" s="6"/>
      <c r="G28" s="6"/>
      <c r="H28" s="6"/>
      <c r="I28" s="73">
        <f>SUM(I4:I23)</f>
        <v>902955000</v>
      </c>
      <c r="J28" s="74">
        <f>SUM(H28:I28)</f>
        <v>902955000</v>
      </c>
    </row>
    <row r="29" spans="1:12">
      <c r="B29" s="81"/>
      <c r="C29" s="82"/>
      <c r="D29" s="82"/>
      <c r="E29" s="82"/>
      <c r="F29" s="82"/>
      <c r="G29" s="82"/>
      <c r="H29" s="82"/>
      <c r="I29" s="83"/>
      <c r="J29" s="84"/>
    </row>
    <row r="30" spans="1:12">
      <c r="E30" t="s">
        <v>279</v>
      </c>
    </row>
    <row r="31" spans="1:12">
      <c r="E31" s="91" t="s">
        <v>188</v>
      </c>
      <c r="F31" s="91" t="s">
        <v>187</v>
      </c>
      <c r="G31" s="91" t="s">
        <v>29</v>
      </c>
      <c r="H31" s="91" t="s">
        <v>30</v>
      </c>
    </row>
    <row r="32" spans="1:12">
      <c r="E32" s="6" t="s">
        <v>183</v>
      </c>
      <c r="F32" s="6" t="s">
        <v>141</v>
      </c>
      <c r="G32" s="73">
        <f>H4</f>
        <v>500000000</v>
      </c>
      <c r="H32" s="6"/>
    </row>
    <row r="33" spans="5:8">
      <c r="E33" s="6" t="s">
        <v>184</v>
      </c>
      <c r="F33" s="6" t="s">
        <v>142</v>
      </c>
      <c r="G33" s="73">
        <f>H5</f>
        <v>300000000</v>
      </c>
      <c r="H33" s="6"/>
    </row>
    <row r="34" spans="5:8">
      <c r="E34" s="6" t="s">
        <v>185</v>
      </c>
      <c r="F34" s="6" t="s">
        <v>105</v>
      </c>
      <c r="G34" s="54">
        <f>H6</f>
        <v>100000000</v>
      </c>
      <c r="H34" s="54"/>
    </row>
    <row r="35" spans="5:8">
      <c r="E35" s="6" t="s">
        <v>186</v>
      </c>
      <c r="F35" s="6" t="s">
        <v>153</v>
      </c>
      <c r="G35" s="54"/>
      <c r="H35" s="54">
        <f>I7</f>
        <v>900000000</v>
      </c>
    </row>
    <row r="36" spans="5:8">
      <c r="E36" s="6" t="s">
        <v>269</v>
      </c>
      <c r="F36" s="6" t="s">
        <v>108</v>
      </c>
      <c r="G36" s="54">
        <f>H9</f>
        <v>1100000</v>
      </c>
      <c r="H36" s="54"/>
    </row>
    <row r="37" spans="5:8">
      <c r="E37" s="6" t="s">
        <v>271</v>
      </c>
      <c r="F37" s="6" t="s">
        <v>176</v>
      </c>
      <c r="G37" s="54"/>
      <c r="H37" s="54">
        <f>I10</f>
        <v>1100000</v>
      </c>
    </row>
    <row r="38" spans="5:8">
      <c r="E38" s="6" t="s">
        <v>272</v>
      </c>
      <c r="F38" s="6" t="s">
        <v>110</v>
      </c>
      <c r="G38" s="54">
        <f>H14</f>
        <v>292500</v>
      </c>
      <c r="H38" s="54"/>
    </row>
    <row r="39" spans="5:8">
      <c r="E39" s="6" t="s">
        <v>273</v>
      </c>
      <c r="F39" s="6" t="s">
        <v>274</v>
      </c>
      <c r="G39" s="54"/>
      <c r="H39" s="54">
        <f>I15</f>
        <v>292500</v>
      </c>
    </row>
    <row r="40" spans="5:8">
      <c r="E40" s="6" t="s">
        <v>299</v>
      </c>
      <c r="F40" s="6" t="s">
        <v>275</v>
      </c>
      <c r="G40" s="54">
        <v>312500</v>
      </c>
      <c r="H40" s="54"/>
    </row>
    <row r="41" spans="5:8">
      <c r="E41" s="6" t="s">
        <v>260</v>
      </c>
      <c r="F41" s="6" t="s">
        <v>276</v>
      </c>
      <c r="G41" s="54">
        <v>1250000</v>
      </c>
      <c r="H41" s="54"/>
    </row>
    <row r="42" spans="5:8">
      <c r="E42" s="6" t="s">
        <v>260</v>
      </c>
      <c r="F42" s="6" t="s">
        <v>277</v>
      </c>
      <c r="G42" s="54"/>
      <c r="H42" s="54">
        <v>312500</v>
      </c>
    </row>
    <row r="43" spans="5:8">
      <c r="E43" s="6" t="s">
        <v>262</v>
      </c>
      <c r="F43" s="6" t="s">
        <v>278</v>
      </c>
      <c r="G43" s="54"/>
      <c r="H43" s="54">
        <v>1250000</v>
      </c>
    </row>
    <row r="44" spans="5:8">
      <c r="E44" s="180" t="s">
        <v>70</v>
      </c>
      <c r="F44" s="181"/>
      <c r="G44" s="100">
        <f>SUM(G32:G43)</f>
        <v>902955000</v>
      </c>
      <c r="H44" s="100">
        <f>SUM(H32:H43)</f>
        <v>902955000</v>
      </c>
    </row>
  </sheetData>
  <mergeCells count="2">
    <mergeCell ref="A24:G24"/>
    <mergeCell ref="E44:F4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C19" sqref="C19"/>
    </sheetView>
  </sheetViews>
  <sheetFormatPr defaultRowHeight="15"/>
  <cols>
    <col min="1" max="1" width="130.28515625" bestFit="1" customWidth="1"/>
  </cols>
  <sheetData>
    <row r="1" spans="1:3">
      <c r="A1" s="130" t="s">
        <v>182</v>
      </c>
      <c r="C1" s="202">
        <v>0.15625</v>
      </c>
    </row>
    <row r="2" spans="1:3">
      <c r="A2" s="142" t="s">
        <v>161</v>
      </c>
      <c r="C2" s="202">
        <v>0.3125</v>
      </c>
    </row>
    <row r="3" spans="1:3">
      <c r="A3" s="143" t="s">
        <v>162</v>
      </c>
      <c r="C3" s="202">
        <v>0.4201388888888889</v>
      </c>
    </row>
    <row r="4" spans="1:3">
      <c r="A4" s="143" t="s">
        <v>163</v>
      </c>
      <c r="C4" s="202">
        <v>0.61458333333333337</v>
      </c>
    </row>
    <row r="5" spans="1:3">
      <c r="A5" s="144" t="s">
        <v>164</v>
      </c>
      <c r="C5" s="202">
        <v>0.6875</v>
      </c>
    </row>
    <row r="6" spans="1:3">
      <c r="A6" s="130" t="s">
        <v>194</v>
      </c>
      <c r="C6" s="202">
        <v>0.86805555555555547</v>
      </c>
    </row>
    <row r="7" spans="1:3">
      <c r="A7" s="130" t="s">
        <v>166</v>
      </c>
      <c r="C7" s="203">
        <v>1.0729166666666667</v>
      </c>
    </row>
    <row r="8" spans="1:3">
      <c r="A8" s="130" t="s">
        <v>167</v>
      </c>
      <c r="C8" s="203">
        <v>1.1597222222222221</v>
      </c>
    </row>
    <row r="9" spans="1:3">
      <c r="A9" s="130" t="s">
        <v>165</v>
      </c>
      <c r="C9" s="203">
        <v>1.2430555555555556</v>
      </c>
    </row>
    <row r="10" spans="1:3">
      <c r="A10" s="130" t="s">
        <v>168</v>
      </c>
      <c r="C10" s="203">
        <v>1.375</v>
      </c>
    </row>
    <row r="11" spans="1:3">
      <c r="A11" s="130" t="s">
        <v>169</v>
      </c>
      <c r="C11" s="203">
        <v>1.4305555555555556</v>
      </c>
    </row>
    <row r="12" spans="1:3">
      <c r="A12" s="130" t="s">
        <v>170</v>
      </c>
      <c r="C12" s="203">
        <v>1.5208333333333333</v>
      </c>
    </row>
    <row r="13" spans="1:3">
      <c r="A13" s="130" t="s">
        <v>171</v>
      </c>
      <c r="C13" s="203">
        <v>1.5486111111111109</v>
      </c>
    </row>
    <row r="14" spans="1:3">
      <c r="A14" s="130" t="s">
        <v>225</v>
      </c>
      <c r="C14" s="203">
        <v>1.6319444444444444</v>
      </c>
    </row>
    <row r="15" spans="1:3">
      <c r="A15" s="42" t="s">
        <v>226</v>
      </c>
      <c r="C15" s="203">
        <v>1.7083333333333333</v>
      </c>
    </row>
    <row r="16" spans="1:3">
      <c r="A16" s="130" t="s">
        <v>298</v>
      </c>
      <c r="C16" s="203">
        <v>1.7222222222222223</v>
      </c>
    </row>
    <row r="17" spans="1:3">
      <c r="A17" s="130" t="s">
        <v>172</v>
      </c>
      <c r="C17" s="203">
        <v>1.7534722222222223</v>
      </c>
    </row>
    <row r="18" spans="1:3">
      <c r="A18" s="130" t="s">
        <v>297</v>
      </c>
      <c r="C18" s="203">
        <v>1.7638888888888891</v>
      </c>
    </row>
    <row r="19" spans="1:3">
      <c r="A19" s="130" t="s">
        <v>173</v>
      </c>
    </row>
    <row r="20" spans="1:3">
      <c r="A20" s="130" t="s">
        <v>246</v>
      </c>
    </row>
    <row r="21" spans="1:3">
      <c r="A21" s="42" t="s">
        <v>190</v>
      </c>
    </row>
    <row r="22" spans="1:3">
      <c r="A22" s="130" t="s">
        <v>251</v>
      </c>
    </row>
    <row r="23" spans="1:3">
      <c r="A23" s="130" t="s">
        <v>252</v>
      </c>
    </row>
    <row r="24" spans="1:3">
      <c r="A24" s="130" t="s">
        <v>296</v>
      </c>
    </row>
    <row r="25" spans="1:3">
      <c r="A25" s="130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3"/>
  <sheetViews>
    <sheetView workbookViewId="0">
      <selection activeCell="C28" sqref="C28"/>
    </sheetView>
  </sheetViews>
  <sheetFormatPr defaultRowHeight="15"/>
  <cols>
    <col min="2" max="2" width="29.85546875" bestFit="1" customWidth="1"/>
    <col min="3" max="3" width="48.140625" customWidth="1"/>
    <col min="4" max="4" width="22.5703125" bestFit="1" customWidth="1"/>
    <col min="5" max="5" width="18.42578125" bestFit="1" customWidth="1"/>
    <col min="6" max="6" width="16" bestFit="1" customWidth="1"/>
    <col min="7" max="7" width="16.85546875" customWidth="1"/>
    <col min="9" max="9" width="11" bestFit="1" customWidth="1"/>
    <col min="16" max="16" width="9.5703125" bestFit="1" customWidth="1"/>
    <col min="17" max="17" width="15.85546875" bestFit="1" customWidth="1"/>
    <col min="18" max="18" width="12.140625" customWidth="1"/>
    <col min="19" max="19" width="15.140625" customWidth="1"/>
    <col min="20" max="20" width="16.5703125" customWidth="1"/>
    <col min="21" max="21" width="17.42578125" customWidth="1"/>
    <col min="22" max="22" width="15.28515625" bestFit="1" customWidth="1"/>
  </cols>
  <sheetData>
    <row r="1" spans="1:22">
      <c r="A1" s="1" t="s">
        <v>37</v>
      </c>
      <c r="D1" s="2" t="s">
        <v>6</v>
      </c>
      <c r="E1" s="1" t="s">
        <v>10</v>
      </c>
      <c r="H1" s="1" t="s">
        <v>98</v>
      </c>
    </row>
    <row r="2" spans="1:22" ht="30">
      <c r="A2">
        <v>1</v>
      </c>
      <c r="B2" s="1" t="s">
        <v>66</v>
      </c>
      <c r="C2" s="9" t="s">
        <v>82</v>
      </c>
      <c r="D2" t="s">
        <v>8</v>
      </c>
      <c r="E2" s="3" t="s">
        <v>11</v>
      </c>
      <c r="H2" s="1" t="s">
        <v>98</v>
      </c>
      <c r="L2" s="7"/>
    </row>
    <row r="3" spans="1:22">
      <c r="D3" s="3" t="s">
        <v>83</v>
      </c>
      <c r="E3" t="s">
        <v>79</v>
      </c>
      <c r="H3" s="1" t="s">
        <v>98</v>
      </c>
      <c r="L3" s="7"/>
    </row>
    <row r="5" spans="1:22" ht="30">
      <c r="A5">
        <v>2</v>
      </c>
      <c r="B5" s="1" t="s">
        <v>1</v>
      </c>
      <c r="C5" s="9" t="s">
        <v>81</v>
      </c>
      <c r="D5" t="s">
        <v>7</v>
      </c>
      <c r="E5" t="s">
        <v>12</v>
      </c>
      <c r="H5" s="1" t="s">
        <v>98</v>
      </c>
      <c r="P5" s="8"/>
      <c r="Q5" s="8"/>
      <c r="R5" s="8"/>
      <c r="S5" s="8"/>
      <c r="T5" s="7"/>
      <c r="U5" s="7"/>
      <c r="V5" s="7"/>
    </row>
    <row r="6" spans="1:22">
      <c r="D6" s="3" t="s">
        <v>83</v>
      </c>
      <c r="E6" t="s">
        <v>80</v>
      </c>
      <c r="H6" s="1" t="s">
        <v>98</v>
      </c>
    </row>
    <row r="7" spans="1:22">
      <c r="M7" s="8"/>
      <c r="N7" s="8"/>
      <c r="O7" s="8"/>
    </row>
    <row r="8" spans="1:22">
      <c r="A8">
        <v>3</v>
      </c>
      <c r="B8" s="1" t="s">
        <v>2</v>
      </c>
    </row>
    <row r="9" spans="1:22" ht="30">
      <c r="B9" t="s">
        <v>104</v>
      </c>
      <c r="C9" s="9" t="s">
        <v>85</v>
      </c>
      <c r="D9" t="s">
        <v>8</v>
      </c>
      <c r="E9" t="s">
        <v>13</v>
      </c>
      <c r="H9" s="1" t="s">
        <v>98</v>
      </c>
      <c r="L9" s="1" t="s">
        <v>99</v>
      </c>
    </row>
    <row r="10" spans="1:22" ht="30">
      <c r="B10" s="3" t="s">
        <v>14</v>
      </c>
      <c r="C10" s="9" t="s">
        <v>87</v>
      </c>
      <c r="D10" t="s">
        <v>7</v>
      </c>
      <c r="E10" t="s">
        <v>15</v>
      </c>
      <c r="H10" s="1" t="s">
        <v>98</v>
      </c>
      <c r="L10" s="1" t="s">
        <v>100</v>
      </c>
    </row>
    <row r="11" spans="1:22">
      <c r="B11" s="3" t="s">
        <v>84</v>
      </c>
      <c r="C11" t="s">
        <v>86</v>
      </c>
      <c r="E11" t="s">
        <v>91</v>
      </c>
      <c r="H11" s="1" t="s">
        <v>98</v>
      </c>
      <c r="L11" s="1" t="s">
        <v>101</v>
      </c>
    </row>
    <row r="12" spans="1:22">
      <c r="B12" t="s">
        <v>88</v>
      </c>
      <c r="C12" t="s">
        <v>89</v>
      </c>
      <c r="E12" t="s">
        <v>90</v>
      </c>
      <c r="H12" s="1" t="s">
        <v>98</v>
      </c>
      <c r="L12" s="1" t="s">
        <v>102</v>
      </c>
    </row>
    <row r="13" spans="1:22">
      <c r="B13" t="s">
        <v>92</v>
      </c>
      <c r="C13" t="s">
        <v>93</v>
      </c>
      <c r="E13" t="s">
        <v>94</v>
      </c>
      <c r="H13" s="1" t="s">
        <v>98</v>
      </c>
      <c r="L13" s="1" t="s">
        <v>103</v>
      </c>
    </row>
    <row r="14" spans="1:22">
      <c r="L14" s="1"/>
    </row>
    <row r="15" spans="1:22">
      <c r="A15">
        <v>4</v>
      </c>
      <c r="B15" s="1" t="s">
        <v>5</v>
      </c>
    </row>
    <row r="16" spans="1:22">
      <c r="B16" t="s">
        <v>9</v>
      </c>
      <c r="D16" t="s">
        <v>8</v>
      </c>
      <c r="E16" t="s">
        <v>13</v>
      </c>
      <c r="H16" s="1" t="s">
        <v>98</v>
      </c>
    </row>
    <row r="17" spans="1:8">
      <c r="B17" t="s">
        <v>96</v>
      </c>
      <c r="E17" t="s">
        <v>17</v>
      </c>
      <c r="H17" s="1" t="s">
        <v>98</v>
      </c>
    </row>
    <row r="18" spans="1:8">
      <c r="B18" t="s">
        <v>16</v>
      </c>
      <c r="E18" t="s">
        <v>17</v>
      </c>
      <c r="H18" s="1" t="s">
        <v>98</v>
      </c>
    </row>
    <row r="19" spans="1:8">
      <c r="H19" s="1"/>
    </row>
    <row r="20" spans="1:8">
      <c r="A20">
        <v>5</v>
      </c>
      <c r="B20" s="1" t="s">
        <v>3</v>
      </c>
    </row>
    <row r="21" spans="1:8">
      <c r="B21" t="s">
        <v>14</v>
      </c>
      <c r="D21" t="s">
        <v>7</v>
      </c>
      <c r="E21" t="s">
        <v>15</v>
      </c>
      <c r="H21" s="1" t="s">
        <v>98</v>
      </c>
    </row>
    <row r="22" spans="1:8">
      <c r="B22" t="s">
        <v>97</v>
      </c>
      <c r="D22" s="3" t="s">
        <v>83</v>
      </c>
      <c r="E22" t="s">
        <v>80</v>
      </c>
      <c r="H22" s="1" t="s">
        <v>98</v>
      </c>
    </row>
    <row r="23" spans="1:8">
      <c r="B23" t="s">
        <v>95</v>
      </c>
      <c r="E23" t="s">
        <v>91</v>
      </c>
      <c r="H23" s="1" t="s">
        <v>98</v>
      </c>
    </row>
    <row r="25" spans="1:8">
      <c r="A25">
        <v>6</v>
      </c>
      <c r="B25" s="1" t="s">
        <v>4</v>
      </c>
    </row>
    <row r="26" spans="1:8">
      <c r="B26" t="s">
        <v>18</v>
      </c>
    </row>
    <row r="27" spans="1:8">
      <c r="B27" s="1" t="s">
        <v>19</v>
      </c>
    </row>
    <row r="28" spans="1:8">
      <c r="B28" s="1" t="s">
        <v>20</v>
      </c>
    </row>
    <row r="29" spans="1:8">
      <c r="B29" s="1" t="s">
        <v>32</v>
      </c>
    </row>
    <row r="30" spans="1:8">
      <c r="B30" s="1" t="s">
        <v>21</v>
      </c>
    </row>
    <row r="31" spans="1:8">
      <c r="B31" s="1" t="s">
        <v>22</v>
      </c>
    </row>
    <row r="34" spans="2:8">
      <c r="B34" t="s">
        <v>130</v>
      </c>
    </row>
    <row r="36" spans="2:8">
      <c r="C36" s="1" t="s">
        <v>38</v>
      </c>
      <c r="G36" s="1" t="s">
        <v>38</v>
      </c>
    </row>
    <row r="37" spans="2:8">
      <c r="B37">
        <v>1</v>
      </c>
      <c r="C37" t="s">
        <v>49</v>
      </c>
      <c r="F37">
        <v>1</v>
      </c>
      <c r="G37" t="s">
        <v>131</v>
      </c>
    </row>
    <row r="38" spans="2:8">
      <c r="B38">
        <v>2</v>
      </c>
      <c r="C38" t="s">
        <v>50</v>
      </c>
      <c r="D38" t="s">
        <v>52</v>
      </c>
      <c r="F38">
        <v>2</v>
      </c>
      <c r="G38" t="s">
        <v>132</v>
      </c>
    </row>
    <row r="39" spans="2:8">
      <c r="D39" t="s">
        <v>53</v>
      </c>
      <c r="F39">
        <v>3</v>
      </c>
      <c r="G39" t="s">
        <v>50</v>
      </c>
      <c r="H39" t="s">
        <v>52</v>
      </c>
    </row>
    <row r="40" spans="2:8">
      <c r="D40" t="s">
        <v>54</v>
      </c>
      <c r="H40" t="s">
        <v>53</v>
      </c>
    </row>
    <row r="41" spans="2:8">
      <c r="D41" t="s">
        <v>55</v>
      </c>
      <c r="H41" t="s">
        <v>54</v>
      </c>
    </row>
    <row r="42" spans="2:8">
      <c r="B42">
        <v>3</v>
      </c>
      <c r="C42" t="s">
        <v>51</v>
      </c>
      <c r="H42" t="s">
        <v>55</v>
      </c>
    </row>
    <row r="43" spans="2:8">
      <c r="F43">
        <v>4</v>
      </c>
      <c r="G43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4"/>
  <sheetViews>
    <sheetView topLeftCell="A41" workbookViewId="0">
      <selection activeCell="A3" sqref="A3:A60"/>
    </sheetView>
  </sheetViews>
  <sheetFormatPr defaultRowHeight="15"/>
  <cols>
    <col min="1" max="1" width="123.5703125" style="42" customWidth="1"/>
    <col min="2" max="2" width="1" style="45" customWidth="1"/>
    <col min="3" max="3" width="15.28515625" bestFit="1" customWidth="1"/>
    <col min="4" max="4" width="15.28515625" customWidth="1"/>
    <col min="5" max="6" width="15.28515625" style="31" bestFit="1" customWidth="1"/>
    <col min="8" max="8" width="1" style="45" customWidth="1"/>
    <col min="9" max="9" width="81.7109375" bestFit="1" customWidth="1"/>
  </cols>
  <sheetData>
    <row r="1" spans="1:9">
      <c r="A1" s="42" t="s">
        <v>160</v>
      </c>
      <c r="B1" s="44"/>
      <c r="H1" s="44"/>
      <c r="I1" t="s">
        <v>300</v>
      </c>
    </row>
    <row r="3" spans="1:9">
      <c r="A3" s="130" t="s">
        <v>182</v>
      </c>
      <c r="C3" t="s">
        <v>141</v>
      </c>
      <c r="E3" s="31">
        <v>500000000</v>
      </c>
      <c r="I3" s="137" t="s">
        <v>189</v>
      </c>
    </row>
    <row r="4" spans="1:9">
      <c r="A4" s="142" t="s">
        <v>161</v>
      </c>
      <c r="C4" t="s">
        <v>142</v>
      </c>
      <c r="E4" s="31">
        <v>300000000</v>
      </c>
    </row>
    <row r="5" spans="1:9">
      <c r="A5" s="143" t="s">
        <v>162</v>
      </c>
      <c r="C5" t="s">
        <v>137</v>
      </c>
      <c r="E5" s="31">
        <v>100000000</v>
      </c>
    </row>
    <row r="6" spans="1:9">
      <c r="A6" s="143" t="s">
        <v>163</v>
      </c>
      <c r="D6" t="s">
        <v>153</v>
      </c>
      <c r="F6" s="31">
        <v>900000000</v>
      </c>
    </row>
    <row r="7" spans="1:9" s="40" customFormat="1">
      <c r="A7" s="144" t="s">
        <v>164</v>
      </c>
      <c r="B7" s="46"/>
      <c r="E7" s="41"/>
      <c r="F7" s="41"/>
      <c r="H7" s="46"/>
    </row>
    <row r="8" spans="1:9">
      <c r="A8" s="143"/>
    </row>
    <row r="9" spans="1:9">
      <c r="A9" s="130" t="s">
        <v>194</v>
      </c>
      <c r="C9" t="s">
        <v>144</v>
      </c>
      <c r="E9" s="31">
        <v>30000000</v>
      </c>
      <c r="I9" s="137" t="s">
        <v>3</v>
      </c>
    </row>
    <row r="10" spans="1:9">
      <c r="A10" s="142"/>
      <c r="D10" t="s">
        <v>137</v>
      </c>
      <c r="F10" s="31">
        <v>30000000</v>
      </c>
    </row>
    <row r="11" spans="1:9" s="40" customFormat="1">
      <c r="A11" s="145"/>
      <c r="B11" s="46"/>
      <c r="E11" s="41"/>
      <c r="F11" s="41"/>
      <c r="H11" s="46"/>
    </row>
    <row r="12" spans="1:9">
      <c r="A12" s="130" t="s">
        <v>166</v>
      </c>
      <c r="C12" t="s">
        <v>63</v>
      </c>
      <c r="E12" s="31">
        <v>5500000</v>
      </c>
      <c r="I12" s="137" t="s">
        <v>208</v>
      </c>
    </row>
    <row r="13" spans="1:9">
      <c r="A13" s="142"/>
      <c r="D13" t="s">
        <v>64</v>
      </c>
      <c r="F13" s="31">
        <v>5500000</v>
      </c>
    </row>
    <row r="14" spans="1:9" s="40" customFormat="1">
      <c r="A14" s="145"/>
      <c r="B14" s="46"/>
      <c r="E14" s="41"/>
      <c r="F14" s="41"/>
      <c r="H14" s="46"/>
    </row>
    <row r="15" spans="1:9">
      <c r="A15" s="130" t="s">
        <v>167</v>
      </c>
      <c r="C15" t="s">
        <v>63</v>
      </c>
      <c r="E15" s="31">
        <v>2625000</v>
      </c>
      <c r="I15" s="137" t="s">
        <v>208</v>
      </c>
    </row>
    <row r="16" spans="1:9">
      <c r="A16" s="142"/>
      <c r="D16" t="s">
        <v>64</v>
      </c>
      <c r="F16" s="31">
        <v>2625000</v>
      </c>
    </row>
    <row r="17" spans="1:9" s="40" customFormat="1">
      <c r="A17" s="145"/>
      <c r="B17" s="46"/>
      <c r="E17" s="41"/>
      <c r="F17" s="41"/>
      <c r="H17" s="46"/>
    </row>
    <row r="18" spans="1:9">
      <c r="A18" s="130" t="s">
        <v>165</v>
      </c>
      <c r="C18" s="137" t="s">
        <v>64</v>
      </c>
      <c r="D18" s="137"/>
      <c r="E18" s="157">
        <v>1100000</v>
      </c>
      <c r="I18" s="137" t="s">
        <v>213</v>
      </c>
    </row>
    <row r="19" spans="1:9">
      <c r="A19" s="130" t="s">
        <v>168</v>
      </c>
      <c r="D19" s="137" t="s">
        <v>176</v>
      </c>
      <c r="E19" s="157"/>
      <c r="F19" s="157">
        <v>1100000</v>
      </c>
    </row>
    <row r="20" spans="1:9" s="40" customFormat="1">
      <c r="A20" s="145"/>
      <c r="B20" s="46"/>
      <c r="E20" s="41"/>
      <c r="F20" s="41"/>
      <c r="H20" s="46"/>
    </row>
    <row r="21" spans="1:9">
      <c r="A21" s="130" t="s">
        <v>169</v>
      </c>
      <c r="C21" t="s">
        <v>58</v>
      </c>
      <c r="E21" s="31">
        <v>575000</v>
      </c>
      <c r="I21" t="s">
        <v>218</v>
      </c>
    </row>
    <row r="22" spans="1:9">
      <c r="D22" t="s">
        <v>60</v>
      </c>
      <c r="F22" s="31">
        <v>575000</v>
      </c>
    </row>
    <row r="23" spans="1:9" s="40" customFormat="1">
      <c r="A23" s="43"/>
      <c r="B23" s="46"/>
      <c r="E23" s="41"/>
      <c r="F23" s="41"/>
      <c r="H23" s="46"/>
    </row>
    <row r="24" spans="1:9">
      <c r="A24" s="130" t="s">
        <v>170</v>
      </c>
      <c r="C24" t="s">
        <v>58</v>
      </c>
      <c r="E24" s="31">
        <v>2925000</v>
      </c>
      <c r="I24" t="s">
        <v>218</v>
      </c>
    </row>
    <row r="25" spans="1:9">
      <c r="D25" t="s">
        <v>60</v>
      </c>
      <c r="F25" s="31">
        <v>2925000</v>
      </c>
    </row>
    <row r="26" spans="1:9" s="40" customFormat="1">
      <c r="A26" s="43"/>
      <c r="B26" s="46"/>
      <c r="E26" s="41"/>
      <c r="F26" s="41"/>
      <c r="H26" s="46"/>
    </row>
    <row r="27" spans="1:9">
      <c r="A27" s="130" t="s">
        <v>171</v>
      </c>
      <c r="C27" t="s">
        <v>63</v>
      </c>
      <c r="E27" s="31">
        <v>1665000</v>
      </c>
      <c r="I27" t="s">
        <v>208</v>
      </c>
    </row>
    <row r="28" spans="1:9">
      <c r="D28" t="s">
        <v>64</v>
      </c>
      <c r="F28" s="31">
        <v>1665000</v>
      </c>
    </row>
    <row r="29" spans="1:9" s="40" customFormat="1" ht="15.75" customHeight="1">
      <c r="A29" s="43"/>
      <c r="B29" s="46"/>
      <c r="E29" s="41"/>
      <c r="F29" s="41"/>
      <c r="H29" s="46"/>
    </row>
    <row r="30" spans="1:9">
      <c r="A30" s="130" t="s">
        <v>225</v>
      </c>
      <c r="C30" s="137" t="s">
        <v>110</v>
      </c>
      <c r="E30" s="31">
        <v>292500</v>
      </c>
      <c r="I30" t="s">
        <v>229</v>
      </c>
    </row>
    <row r="31" spans="1:9">
      <c r="A31" s="42" t="s">
        <v>226</v>
      </c>
      <c r="D31" s="137" t="s">
        <v>58</v>
      </c>
      <c r="F31" s="31">
        <v>292500</v>
      </c>
    </row>
    <row r="32" spans="1:9" s="40" customFormat="1">
      <c r="A32" s="43"/>
      <c r="B32" s="46"/>
      <c r="E32" s="41"/>
      <c r="F32" s="41"/>
      <c r="H32" s="46"/>
    </row>
    <row r="33" spans="1:9">
      <c r="A33" s="130" t="s">
        <v>298</v>
      </c>
      <c r="C33" t="s">
        <v>64</v>
      </c>
      <c r="E33" s="31">
        <v>4400000</v>
      </c>
      <c r="I33" s="137" t="s">
        <v>233</v>
      </c>
    </row>
    <row r="34" spans="1:9">
      <c r="D34" t="s">
        <v>137</v>
      </c>
      <c r="F34" s="31">
        <v>4400000</v>
      </c>
    </row>
    <row r="35" spans="1:9" s="40" customFormat="1">
      <c r="A35" s="43"/>
      <c r="B35" s="46"/>
      <c r="E35" s="41"/>
      <c r="F35" s="41"/>
      <c r="H35" s="46"/>
    </row>
    <row r="36" spans="1:9">
      <c r="A36" s="130" t="s">
        <v>172</v>
      </c>
      <c r="C36" t="s">
        <v>137</v>
      </c>
      <c r="E36" s="31">
        <v>2632500</v>
      </c>
      <c r="I36" t="s">
        <v>236</v>
      </c>
    </row>
    <row r="37" spans="1:9">
      <c r="D37" t="s">
        <v>58</v>
      </c>
      <c r="F37" s="31">
        <v>2632500</v>
      </c>
    </row>
    <row r="38" spans="1:9" s="40" customFormat="1">
      <c r="A38" s="43"/>
      <c r="B38" s="46"/>
      <c r="E38" s="41"/>
      <c r="F38" s="41"/>
      <c r="H38" s="46"/>
    </row>
    <row r="39" spans="1:9">
      <c r="A39" s="130" t="s">
        <v>297</v>
      </c>
      <c r="C39" t="s">
        <v>177</v>
      </c>
      <c r="E39" s="31">
        <v>100000</v>
      </c>
      <c r="I39" t="s">
        <v>239</v>
      </c>
    </row>
    <row r="40" spans="1:9">
      <c r="D40" t="s">
        <v>137</v>
      </c>
      <c r="F40" s="31">
        <v>100000</v>
      </c>
    </row>
    <row r="41" spans="1:9" s="40" customFormat="1">
      <c r="A41" s="43"/>
      <c r="B41" s="46"/>
      <c r="E41" s="41"/>
      <c r="F41" s="41"/>
      <c r="H41" s="46"/>
    </row>
    <row r="42" spans="1:9">
      <c r="A42" s="130" t="s">
        <v>173</v>
      </c>
      <c r="C42" t="s">
        <v>137</v>
      </c>
      <c r="E42" s="31">
        <v>1500000</v>
      </c>
      <c r="I42" t="s">
        <v>240</v>
      </c>
    </row>
    <row r="43" spans="1:9">
      <c r="D43" t="s">
        <v>60</v>
      </c>
      <c r="F43" s="31">
        <v>1500000</v>
      </c>
    </row>
    <row r="44" spans="1:9" s="40" customFormat="1">
      <c r="A44" s="43"/>
      <c r="B44" s="46"/>
      <c r="E44" s="41"/>
      <c r="F44" s="41"/>
      <c r="H44" s="46"/>
    </row>
    <row r="45" spans="1:9">
      <c r="A45" s="130" t="s">
        <v>246</v>
      </c>
      <c r="C45" t="s">
        <v>63</v>
      </c>
      <c r="E45" s="31">
        <v>555000</v>
      </c>
      <c r="I45" t="s">
        <v>244</v>
      </c>
    </row>
    <row r="46" spans="1:9">
      <c r="A46" s="42" t="s">
        <v>190</v>
      </c>
      <c r="D46" t="s">
        <v>137</v>
      </c>
      <c r="F46" s="31">
        <v>545000</v>
      </c>
    </row>
    <row r="47" spans="1:9">
      <c r="D47" t="s">
        <v>157</v>
      </c>
      <c r="F47" s="31">
        <v>10000</v>
      </c>
    </row>
    <row r="48" spans="1:9" s="40" customFormat="1">
      <c r="A48" s="43"/>
      <c r="B48" s="46"/>
      <c r="E48" s="41"/>
      <c r="F48" s="41"/>
      <c r="H48" s="46"/>
    </row>
    <row r="49" spans="1:9">
      <c r="A49" s="130" t="s">
        <v>251</v>
      </c>
      <c r="C49" t="s">
        <v>154</v>
      </c>
      <c r="E49" s="31">
        <v>1000000</v>
      </c>
      <c r="I49" t="s">
        <v>249</v>
      </c>
    </row>
    <row r="50" spans="1:9">
      <c r="D50" t="s">
        <v>137</v>
      </c>
      <c r="F50" s="31">
        <v>1000000</v>
      </c>
      <c r="I50" t="s">
        <v>250</v>
      </c>
    </row>
    <row r="51" spans="1:9" s="40" customFormat="1">
      <c r="A51" s="43"/>
      <c r="B51" s="46"/>
      <c r="E51" s="41"/>
      <c r="F51" s="41"/>
      <c r="H51" s="46"/>
    </row>
    <row r="52" spans="1:9">
      <c r="A52" s="130" t="s">
        <v>252</v>
      </c>
      <c r="C52" t="s">
        <v>191</v>
      </c>
      <c r="E52" s="31">
        <v>312500</v>
      </c>
      <c r="I52" t="s">
        <v>253</v>
      </c>
    </row>
    <row r="53" spans="1:9">
      <c r="A53" s="42" t="s">
        <v>263</v>
      </c>
      <c r="C53" t="s">
        <v>178</v>
      </c>
      <c r="E53" s="31">
        <v>1250000</v>
      </c>
    </row>
    <row r="54" spans="1:9">
      <c r="A54" s="42" t="s">
        <v>264</v>
      </c>
      <c r="D54" t="s">
        <v>192</v>
      </c>
      <c r="F54" s="31">
        <v>312500</v>
      </c>
    </row>
    <row r="55" spans="1:9">
      <c r="A55" s="42" t="s">
        <v>265</v>
      </c>
      <c r="D55" t="s">
        <v>179</v>
      </c>
      <c r="F55" s="31">
        <v>1250000</v>
      </c>
    </row>
    <row r="56" spans="1:9" s="40" customFormat="1">
      <c r="A56" s="43"/>
      <c r="B56" s="46"/>
      <c r="E56" s="41"/>
      <c r="F56" s="41"/>
      <c r="H56" s="46"/>
    </row>
    <row r="57" spans="1:9">
      <c r="A57" s="130" t="s">
        <v>296</v>
      </c>
      <c r="C57" t="s">
        <v>180</v>
      </c>
      <c r="E57" s="31">
        <v>250000</v>
      </c>
      <c r="I57" t="s">
        <v>254</v>
      </c>
    </row>
    <row r="58" spans="1:9">
      <c r="D58" t="s">
        <v>137</v>
      </c>
      <c r="F58" s="31">
        <v>250000</v>
      </c>
    </row>
    <row r="59" spans="1:9" s="40" customFormat="1">
      <c r="A59" s="43"/>
      <c r="B59" s="46"/>
      <c r="E59" s="41"/>
      <c r="F59" s="41"/>
      <c r="H59" s="46"/>
    </row>
    <row r="60" spans="1:9">
      <c r="A60" s="130" t="s">
        <v>286</v>
      </c>
      <c r="C60" t="s">
        <v>58</v>
      </c>
      <c r="E60" s="31">
        <v>8000000</v>
      </c>
      <c r="I60" t="s">
        <v>218</v>
      </c>
    </row>
    <row r="61" spans="1:9">
      <c r="D61" t="s">
        <v>60</v>
      </c>
      <c r="F61" s="31">
        <v>8000000</v>
      </c>
    </row>
    <row r="64" spans="1:9">
      <c r="A64" s="42" t="s">
        <v>174</v>
      </c>
      <c r="E64" s="72">
        <f>SUM(E3:E60)</f>
        <v>964682500</v>
      </c>
      <c r="F64" s="72">
        <f>SUM(F3:F61)</f>
        <v>964682500</v>
      </c>
    </row>
    <row r="65" spans="1:9">
      <c r="A65" s="42" t="s">
        <v>175</v>
      </c>
    </row>
    <row r="68" spans="1:9">
      <c r="C68" t="s">
        <v>279</v>
      </c>
      <c r="E68"/>
      <c r="F68"/>
    </row>
    <row r="69" spans="1:9">
      <c r="C69" s="91" t="s">
        <v>188</v>
      </c>
      <c r="D69" s="91" t="s">
        <v>187</v>
      </c>
      <c r="E69" s="91" t="s">
        <v>29</v>
      </c>
      <c r="F69" s="91" t="s">
        <v>30</v>
      </c>
    </row>
    <row r="70" spans="1:9">
      <c r="B70" s="101"/>
      <c r="C70" s="6" t="s">
        <v>183</v>
      </c>
      <c r="D70" s="6" t="s">
        <v>141</v>
      </c>
      <c r="E70" s="73">
        <f>E3</f>
        <v>500000000</v>
      </c>
      <c r="F70" s="6"/>
    </row>
    <row r="71" spans="1:9">
      <c r="B71" s="101"/>
      <c r="C71" s="6" t="s">
        <v>184</v>
      </c>
      <c r="D71" s="6" t="s">
        <v>142</v>
      </c>
      <c r="E71" s="73">
        <f>E4</f>
        <v>300000000</v>
      </c>
      <c r="F71" s="6"/>
    </row>
    <row r="72" spans="1:9">
      <c r="B72" s="101"/>
      <c r="C72" s="6" t="s">
        <v>30</v>
      </c>
      <c r="D72" s="6" t="s">
        <v>137</v>
      </c>
      <c r="E72" s="54">
        <f>E5+E36+E42</f>
        <v>104132500</v>
      </c>
      <c r="F72" s="54">
        <f>F58+F50+F46+F40+F34+F10</f>
        <v>36295000</v>
      </c>
      <c r="I72" s="38"/>
    </row>
    <row r="73" spans="1:9">
      <c r="B73" s="101"/>
      <c r="C73" s="6" t="s">
        <v>186</v>
      </c>
      <c r="D73" s="6" t="s">
        <v>153</v>
      </c>
      <c r="E73" s="54"/>
      <c r="F73" s="54">
        <f>F6</f>
        <v>900000000</v>
      </c>
    </row>
    <row r="74" spans="1:9">
      <c r="B74" s="101"/>
      <c r="C74" s="6" t="s">
        <v>269</v>
      </c>
      <c r="D74" s="6" t="s">
        <v>108</v>
      </c>
      <c r="E74" s="54">
        <f>E33+E18</f>
        <v>5500000</v>
      </c>
      <c r="F74" s="54">
        <f>F28+F16+F13</f>
        <v>9790000</v>
      </c>
    </row>
    <row r="75" spans="1:9">
      <c r="B75" s="101"/>
      <c r="C75" s="80" t="s">
        <v>268</v>
      </c>
      <c r="D75" s="80" t="s">
        <v>63</v>
      </c>
      <c r="E75" s="54">
        <f>E45+E27+E15+E12</f>
        <v>10345000</v>
      </c>
      <c r="F75" s="54"/>
    </row>
    <row r="76" spans="1:9">
      <c r="B76" s="101"/>
      <c r="C76" s="6" t="s">
        <v>271</v>
      </c>
      <c r="D76" s="6" t="s">
        <v>176</v>
      </c>
      <c r="E76" s="54"/>
      <c r="F76" s="54">
        <f>F19</f>
        <v>1100000</v>
      </c>
      <c r="I76" s="38"/>
    </row>
    <row r="77" spans="1:9">
      <c r="B77" s="101"/>
      <c r="C77" s="80" t="s">
        <v>281</v>
      </c>
      <c r="D77" s="80" t="s">
        <v>60</v>
      </c>
      <c r="E77" s="54"/>
      <c r="F77" s="54">
        <f>F43+F25+F22+F61</f>
        <v>13000000</v>
      </c>
      <c r="I77" s="38"/>
    </row>
    <row r="78" spans="1:9">
      <c r="B78" s="101"/>
      <c r="C78" s="6" t="s">
        <v>272</v>
      </c>
      <c r="D78" s="6" t="s">
        <v>110</v>
      </c>
      <c r="E78" s="54">
        <f>E30</f>
        <v>292500</v>
      </c>
      <c r="F78" s="54"/>
      <c r="I78" s="38"/>
    </row>
    <row r="79" spans="1:9">
      <c r="B79" s="101"/>
      <c r="C79" s="6" t="s">
        <v>273</v>
      </c>
      <c r="D79" s="6" t="s">
        <v>274</v>
      </c>
      <c r="E79" s="54">
        <f>E21+E24+E60</f>
        <v>11500000</v>
      </c>
      <c r="F79" s="54">
        <f>F37+F31</f>
        <v>2925000</v>
      </c>
      <c r="I79" s="38"/>
    </row>
    <row r="80" spans="1:9">
      <c r="B80" s="101"/>
      <c r="C80" s="6" t="s">
        <v>259</v>
      </c>
      <c r="D80" s="6" t="s">
        <v>275</v>
      </c>
      <c r="E80" s="54">
        <f>E52</f>
        <v>312500</v>
      </c>
      <c r="F80" s="54"/>
      <c r="I80" s="38"/>
    </row>
    <row r="81" spans="2:6">
      <c r="B81" s="101"/>
      <c r="C81" s="6" t="s">
        <v>260</v>
      </c>
      <c r="D81" s="6" t="s">
        <v>276</v>
      </c>
      <c r="E81" s="54">
        <f>E53</f>
        <v>1250000</v>
      </c>
      <c r="F81" s="54"/>
    </row>
    <row r="82" spans="2:6">
      <c r="B82" s="101"/>
      <c r="C82" s="6" t="s">
        <v>261</v>
      </c>
      <c r="D82" s="6" t="s">
        <v>277</v>
      </c>
      <c r="E82" s="54"/>
      <c r="F82" s="54">
        <f>F54</f>
        <v>312500</v>
      </c>
    </row>
    <row r="83" spans="2:6">
      <c r="B83" s="101"/>
      <c r="C83" s="6" t="s">
        <v>262</v>
      </c>
      <c r="D83" s="6" t="s">
        <v>278</v>
      </c>
      <c r="E83" s="54"/>
      <c r="F83" s="54">
        <f>F55</f>
        <v>1250000</v>
      </c>
    </row>
    <row r="84" spans="2:6">
      <c r="B84" s="101"/>
      <c r="C84" s="80" t="s">
        <v>247</v>
      </c>
      <c r="D84" s="80" t="s">
        <v>284</v>
      </c>
      <c r="E84" s="54"/>
      <c r="F84" s="54">
        <f>F47</f>
        <v>10000</v>
      </c>
    </row>
    <row r="85" spans="2:6">
      <c r="B85" s="101"/>
      <c r="C85" s="80" t="s">
        <v>238</v>
      </c>
      <c r="D85" s="80" t="s">
        <v>177</v>
      </c>
      <c r="E85" s="54">
        <f>E39</f>
        <v>100000</v>
      </c>
      <c r="F85" s="54"/>
    </row>
    <row r="86" spans="2:6">
      <c r="B86" s="101"/>
      <c r="C86" s="80" t="s">
        <v>267</v>
      </c>
      <c r="D86" s="80" t="s">
        <v>266</v>
      </c>
      <c r="E86" s="54">
        <f>E57</f>
        <v>250000</v>
      </c>
      <c r="F86" s="54"/>
    </row>
    <row r="87" spans="2:6">
      <c r="B87" s="101"/>
      <c r="C87" s="80" t="s">
        <v>257</v>
      </c>
      <c r="D87" s="80" t="s">
        <v>154</v>
      </c>
      <c r="E87" s="54">
        <f>E49</f>
        <v>1000000</v>
      </c>
      <c r="F87" s="54"/>
    </row>
    <row r="88" spans="2:6">
      <c r="B88" s="101"/>
      <c r="C88" s="80" t="s">
        <v>197</v>
      </c>
      <c r="D88" s="80" t="s">
        <v>144</v>
      </c>
      <c r="E88" s="54">
        <f>E9</f>
        <v>30000000</v>
      </c>
      <c r="F88" s="54"/>
    </row>
    <row r="89" spans="2:6">
      <c r="B89" s="101"/>
      <c r="C89" s="179" t="s">
        <v>70</v>
      </c>
      <c r="D89" s="179"/>
      <c r="E89" s="100">
        <f>SUM(E70:E88)</f>
        <v>964682500</v>
      </c>
      <c r="F89" s="100">
        <f>SUM(F70:F88)</f>
        <v>964682500</v>
      </c>
    </row>
    <row r="93" spans="2:6">
      <c r="D93" s="38"/>
    </row>
    <row r="94" spans="2:6">
      <c r="D94" s="38"/>
    </row>
  </sheetData>
  <mergeCells count="1">
    <mergeCell ref="C89:D8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topLeftCell="A13" workbookViewId="0">
      <selection activeCell="E35" sqref="E35"/>
    </sheetView>
  </sheetViews>
  <sheetFormatPr defaultRowHeight="15"/>
  <cols>
    <col min="3" max="3" width="17.42578125" bestFit="1" customWidth="1"/>
    <col min="4" max="4" width="14.28515625" bestFit="1" customWidth="1"/>
    <col min="5" max="5" width="15.28515625" bestFit="1" customWidth="1"/>
    <col min="6" max="6" width="15.42578125" bestFit="1" customWidth="1"/>
    <col min="7" max="7" width="10" customWidth="1"/>
    <col min="8" max="8" width="13.28515625" bestFit="1" customWidth="1"/>
    <col min="9" max="9" width="14.28515625" bestFit="1" customWidth="1"/>
    <col min="10" max="10" width="17.5703125" bestFit="1" customWidth="1"/>
  </cols>
  <sheetData>
    <row r="1" spans="1:9">
      <c r="A1" t="s">
        <v>0</v>
      </c>
      <c r="I1" t="s">
        <v>270</v>
      </c>
    </row>
    <row r="2" spans="1:9">
      <c r="A2" s="185" t="s">
        <v>56</v>
      </c>
      <c r="B2" s="185" t="s">
        <v>67</v>
      </c>
      <c r="C2" s="185" t="s">
        <v>57</v>
      </c>
      <c r="D2" s="186" t="s">
        <v>59</v>
      </c>
      <c r="E2" s="186"/>
      <c r="F2" s="186"/>
      <c r="G2" s="185" t="s">
        <v>71</v>
      </c>
      <c r="H2" s="186" t="s">
        <v>65</v>
      </c>
      <c r="I2" s="186"/>
    </row>
    <row r="3" spans="1:9">
      <c r="A3" s="185"/>
      <c r="B3" s="185"/>
      <c r="C3" s="185"/>
      <c r="D3" s="96" t="s">
        <v>58</v>
      </c>
      <c r="E3" s="96" t="s">
        <v>60</v>
      </c>
      <c r="F3" s="95" t="s">
        <v>110</v>
      </c>
      <c r="G3" s="185"/>
      <c r="H3" s="185" t="s">
        <v>68</v>
      </c>
      <c r="I3" s="185" t="s">
        <v>69</v>
      </c>
    </row>
    <row r="4" spans="1:9">
      <c r="A4" s="185"/>
      <c r="B4" s="185"/>
      <c r="C4" s="185"/>
      <c r="D4" s="96" t="s">
        <v>61</v>
      </c>
      <c r="E4" s="96" t="s">
        <v>62</v>
      </c>
      <c r="F4" s="95" t="s">
        <v>61</v>
      </c>
      <c r="G4" s="185"/>
      <c r="H4" s="185"/>
      <c r="I4" s="185"/>
    </row>
    <row r="5" spans="1:9">
      <c r="A5" s="122" t="s">
        <v>214</v>
      </c>
      <c r="B5" s="122">
        <v>1</v>
      </c>
      <c r="C5" s="122" t="s">
        <v>215</v>
      </c>
      <c r="D5" s="120">
        <v>575000</v>
      </c>
      <c r="E5" s="120">
        <v>575000</v>
      </c>
      <c r="F5" s="33"/>
      <c r="G5" s="120" t="s">
        <v>217</v>
      </c>
      <c r="H5" s="33"/>
      <c r="I5" s="33"/>
    </row>
    <row r="6" spans="1:9">
      <c r="A6" s="131" t="s">
        <v>219</v>
      </c>
      <c r="B6" s="131">
        <v>2</v>
      </c>
      <c r="C6" s="131" t="s">
        <v>220</v>
      </c>
      <c r="D6" s="125">
        <v>2925000</v>
      </c>
      <c r="E6" s="125">
        <v>2925000</v>
      </c>
      <c r="F6" s="35"/>
      <c r="G6" s="125" t="s">
        <v>224</v>
      </c>
      <c r="H6" s="35"/>
      <c r="I6" s="35"/>
    </row>
    <row r="7" spans="1:9">
      <c r="A7" s="131" t="s">
        <v>241</v>
      </c>
      <c r="B7" s="131">
        <v>3</v>
      </c>
      <c r="C7" s="131" t="s">
        <v>248</v>
      </c>
      <c r="D7" s="125"/>
      <c r="E7" s="125"/>
      <c r="F7" s="125"/>
      <c r="G7" s="125"/>
      <c r="H7" s="125">
        <v>1500000</v>
      </c>
      <c r="I7" s="125"/>
    </row>
    <row r="8" spans="1:9">
      <c r="A8" s="131" t="s">
        <v>258</v>
      </c>
      <c r="B8" s="131">
        <v>4</v>
      </c>
      <c r="C8" s="131" t="s">
        <v>287</v>
      </c>
      <c r="D8" s="125">
        <v>8000000</v>
      </c>
      <c r="E8" s="125">
        <v>8000000</v>
      </c>
      <c r="F8" s="35"/>
      <c r="G8" s="125" t="s">
        <v>243</v>
      </c>
      <c r="H8" s="35"/>
      <c r="I8" s="35"/>
    </row>
    <row r="9" spans="1:9">
      <c r="A9" s="34"/>
      <c r="B9" s="34">
        <v>5</v>
      </c>
      <c r="C9" s="34"/>
      <c r="D9" s="35"/>
      <c r="E9" s="35"/>
      <c r="F9" s="35"/>
      <c r="G9" s="35"/>
      <c r="H9" s="35"/>
      <c r="I9" s="35"/>
    </row>
    <row r="10" spans="1:9">
      <c r="A10" s="34"/>
      <c r="B10" s="34">
        <v>6</v>
      </c>
      <c r="C10" s="34"/>
      <c r="D10" s="35"/>
      <c r="E10" s="35"/>
      <c r="F10" s="35"/>
      <c r="G10" s="35"/>
      <c r="H10" s="35"/>
      <c r="I10" s="35"/>
    </row>
    <row r="11" spans="1:9">
      <c r="A11" s="34"/>
      <c r="B11" s="34">
        <v>7</v>
      </c>
      <c r="C11" s="34"/>
      <c r="D11" s="35"/>
      <c r="E11" s="35"/>
      <c r="F11" s="35"/>
      <c r="G11" s="35"/>
      <c r="H11" s="35"/>
      <c r="I11" s="35"/>
    </row>
    <row r="12" spans="1:9">
      <c r="A12" s="34"/>
      <c r="B12" s="34">
        <v>8</v>
      </c>
      <c r="C12" s="34"/>
      <c r="D12" s="35"/>
      <c r="E12" s="35"/>
      <c r="F12" s="35"/>
      <c r="G12" s="35"/>
      <c r="H12" s="35"/>
      <c r="I12" s="35"/>
    </row>
    <row r="13" spans="1:9">
      <c r="A13" s="34"/>
      <c r="B13" s="34">
        <v>9</v>
      </c>
      <c r="C13" s="34"/>
      <c r="D13" s="35"/>
      <c r="E13" s="35"/>
      <c r="F13" s="35"/>
      <c r="G13" s="35"/>
      <c r="H13" s="35"/>
      <c r="I13" s="35"/>
    </row>
    <row r="14" spans="1:9">
      <c r="A14" s="34"/>
      <c r="B14" s="34">
        <v>10</v>
      </c>
      <c r="C14" s="34"/>
      <c r="D14" s="35"/>
      <c r="E14" s="35"/>
      <c r="F14" s="35"/>
      <c r="G14" s="35"/>
      <c r="H14" s="35"/>
      <c r="I14" s="35"/>
    </row>
    <row r="15" spans="1:9">
      <c r="A15" s="34"/>
      <c r="B15" s="34">
        <v>11</v>
      </c>
      <c r="C15" s="34"/>
      <c r="D15" s="35"/>
      <c r="E15" s="35"/>
      <c r="F15" s="35"/>
      <c r="G15" s="35"/>
      <c r="H15" s="35"/>
      <c r="I15" s="35"/>
    </row>
    <row r="16" spans="1:9">
      <c r="A16" s="34"/>
      <c r="B16" s="34">
        <v>12</v>
      </c>
      <c r="C16" s="34"/>
      <c r="D16" s="35"/>
      <c r="E16" s="35"/>
      <c r="F16" s="35"/>
      <c r="G16" s="35"/>
      <c r="H16" s="35"/>
      <c r="I16" s="35"/>
    </row>
    <row r="17" spans="1:9">
      <c r="A17" s="34"/>
      <c r="B17" s="34">
        <v>13</v>
      </c>
      <c r="C17" s="34"/>
      <c r="D17" s="35"/>
      <c r="E17" s="35"/>
      <c r="F17" s="35"/>
      <c r="G17" s="35"/>
      <c r="H17" s="35"/>
      <c r="I17" s="35"/>
    </row>
    <row r="18" spans="1:9">
      <c r="A18" s="34"/>
      <c r="B18" s="34">
        <v>14</v>
      </c>
      <c r="C18" s="34"/>
      <c r="D18" s="35"/>
      <c r="E18" s="35"/>
      <c r="F18" s="35"/>
      <c r="G18" s="35"/>
      <c r="H18" s="35"/>
      <c r="I18" s="35"/>
    </row>
    <row r="19" spans="1:9">
      <c r="A19" s="34"/>
      <c r="B19" s="34">
        <v>15</v>
      </c>
      <c r="C19" s="34"/>
      <c r="D19" s="35"/>
      <c r="E19" s="35"/>
      <c r="F19" s="35"/>
      <c r="G19" s="35"/>
      <c r="H19" s="35"/>
      <c r="I19" s="35"/>
    </row>
    <row r="20" spans="1:9">
      <c r="A20" s="34"/>
      <c r="B20" s="34">
        <v>16</v>
      </c>
      <c r="C20" s="34"/>
      <c r="D20" s="35"/>
      <c r="E20" s="35"/>
      <c r="F20" s="35"/>
      <c r="G20" s="35"/>
      <c r="H20" s="35"/>
      <c r="I20" s="35"/>
    </row>
    <row r="21" spans="1:9">
      <c r="A21" s="34"/>
      <c r="B21" s="34">
        <v>17</v>
      </c>
      <c r="C21" s="34"/>
      <c r="D21" s="35"/>
      <c r="E21" s="35"/>
      <c r="F21" s="35"/>
      <c r="G21" s="35"/>
      <c r="H21" s="35"/>
      <c r="I21" s="35"/>
    </row>
    <row r="22" spans="1:9">
      <c r="A22" s="34"/>
      <c r="B22" s="34">
        <v>18</v>
      </c>
      <c r="C22" s="34"/>
      <c r="D22" s="35"/>
      <c r="E22" s="35"/>
      <c r="F22" s="35"/>
      <c r="G22" s="35"/>
      <c r="H22" s="35"/>
      <c r="I22" s="35"/>
    </row>
    <row r="23" spans="1:9">
      <c r="A23" s="36"/>
      <c r="B23" s="36">
        <v>19</v>
      </c>
      <c r="C23" s="36"/>
      <c r="D23" s="37"/>
      <c r="E23" s="37"/>
      <c r="F23" s="37"/>
      <c r="G23" s="37"/>
      <c r="H23" s="37"/>
      <c r="I23" s="37"/>
    </row>
    <row r="24" spans="1:9">
      <c r="A24" s="182" t="s">
        <v>70</v>
      </c>
      <c r="B24" s="183"/>
      <c r="C24" s="184"/>
      <c r="D24" s="97">
        <f>SUM(D5:D23)</f>
        <v>11500000</v>
      </c>
      <c r="E24" s="97">
        <f>SUM(E5:E23)</f>
        <v>11500000</v>
      </c>
      <c r="F24" s="97">
        <f>SUM(F5:F23)</f>
        <v>0</v>
      </c>
      <c r="G24" s="97"/>
      <c r="H24" s="97">
        <f>SUM(H5:H23)</f>
        <v>1500000</v>
      </c>
      <c r="I24" s="97">
        <f>SUM(I5:I23)</f>
        <v>0</v>
      </c>
    </row>
    <row r="25" spans="1:9">
      <c r="I25" s="30" t="s">
        <v>111</v>
      </c>
    </row>
    <row r="27" spans="1:9">
      <c r="C27" s="6" t="s">
        <v>29</v>
      </c>
      <c r="D27" s="73">
        <f>SUM(D5:D23)</f>
        <v>11500000</v>
      </c>
      <c r="E27" s="6"/>
      <c r="F27" s="73">
        <f>SUM(F5:F24)</f>
        <v>0</v>
      </c>
      <c r="G27" s="6"/>
      <c r="H27" s="6"/>
      <c r="I27" s="75">
        <f>SUM(D27:H27)</f>
        <v>11500000</v>
      </c>
    </row>
    <row r="28" spans="1:9">
      <c r="C28" s="6" t="s">
        <v>30</v>
      </c>
      <c r="D28" s="73"/>
      <c r="E28" s="73">
        <f>SUM(E5:E23)</f>
        <v>11500000</v>
      </c>
      <c r="F28" s="6"/>
      <c r="G28" s="6"/>
      <c r="H28" s="6"/>
      <c r="I28" s="75">
        <f>SUM(D28:H28)</f>
        <v>11500000</v>
      </c>
    </row>
    <row r="30" spans="1:9">
      <c r="C30" t="s">
        <v>280</v>
      </c>
    </row>
    <row r="31" spans="1:9">
      <c r="C31" s="91" t="s">
        <v>188</v>
      </c>
      <c r="D31" s="91" t="s">
        <v>187</v>
      </c>
      <c r="E31" s="91" t="s">
        <v>29</v>
      </c>
      <c r="F31" s="91" t="s">
        <v>30</v>
      </c>
    </row>
    <row r="32" spans="1:9">
      <c r="C32" s="6" t="s">
        <v>273</v>
      </c>
      <c r="D32" s="6" t="s">
        <v>58</v>
      </c>
      <c r="E32" s="54">
        <f>D24</f>
        <v>11500000</v>
      </c>
      <c r="F32" s="54">
        <f>D25</f>
        <v>0</v>
      </c>
    </row>
    <row r="33" spans="3:6">
      <c r="C33" s="6" t="s">
        <v>281</v>
      </c>
      <c r="D33" s="6" t="s">
        <v>60</v>
      </c>
      <c r="E33" s="54">
        <f>E25</f>
        <v>0</v>
      </c>
      <c r="F33" s="54">
        <f>E24</f>
        <v>11500000</v>
      </c>
    </row>
    <row r="34" spans="3:6">
      <c r="C34" s="6" t="s">
        <v>272</v>
      </c>
      <c r="D34" s="6" t="s">
        <v>110</v>
      </c>
      <c r="E34" s="54">
        <f>F25</f>
        <v>0</v>
      </c>
      <c r="F34" s="54"/>
    </row>
    <row r="35" spans="3:6">
      <c r="C35" s="180" t="s">
        <v>70</v>
      </c>
      <c r="D35" s="181"/>
      <c r="E35" s="99">
        <f>SUM(E32:E34)</f>
        <v>11500000</v>
      </c>
      <c r="F35" s="99">
        <f>SUM(F32:F34)</f>
        <v>11500000</v>
      </c>
    </row>
    <row r="37" spans="3:6">
      <c r="C37" s="6" t="s">
        <v>65</v>
      </c>
      <c r="D37" s="73">
        <f>H24</f>
        <v>1500000</v>
      </c>
    </row>
  </sheetData>
  <mergeCells count="10">
    <mergeCell ref="C35:D35"/>
    <mergeCell ref="A24:C24"/>
    <mergeCell ref="H3:H4"/>
    <mergeCell ref="I3:I4"/>
    <mergeCell ref="H2:I2"/>
    <mergeCell ref="G2:G4"/>
    <mergeCell ref="A2:A4"/>
    <mergeCell ref="B2:B4"/>
    <mergeCell ref="C2:C4"/>
    <mergeCell ref="D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H38" sqref="H38"/>
    </sheetView>
  </sheetViews>
  <sheetFormatPr defaultRowHeight="15"/>
  <cols>
    <col min="1" max="1" width="7.7109375" bestFit="1" customWidth="1"/>
    <col min="3" max="3" width="9.42578125" bestFit="1" customWidth="1"/>
    <col min="4" max="4" width="11.5703125" bestFit="1" customWidth="1"/>
    <col min="5" max="5" width="14.28515625" bestFit="1" customWidth="1"/>
    <col min="6" max="6" width="15.28515625" bestFit="1" customWidth="1"/>
    <col min="7" max="7" width="11.28515625" customWidth="1"/>
    <col min="8" max="8" width="15.28515625" bestFit="1" customWidth="1"/>
    <col min="9" max="9" width="13.28515625" bestFit="1" customWidth="1"/>
    <col min="10" max="10" width="14.28515625" bestFit="1" customWidth="1"/>
    <col min="14" max="14" width="16.5703125" bestFit="1" customWidth="1"/>
    <col min="15" max="15" width="10.7109375" bestFit="1" customWidth="1"/>
    <col min="16" max="16" width="15.7109375" bestFit="1" customWidth="1"/>
    <col min="17" max="17" width="11" bestFit="1" customWidth="1"/>
    <col min="18" max="18" width="16" bestFit="1" customWidth="1"/>
    <col min="19" max="19" width="8.7109375" customWidth="1"/>
    <col min="20" max="20" width="10.7109375" customWidth="1"/>
    <col min="21" max="21" width="18.28515625" customWidth="1"/>
  </cols>
  <sheetData>
    <row r="1" spans="1:21">
      <c r="A1" s="137" t="s">
        <v>215</v>
      </c>
      <c r="J1" s="137" t="s">
        <v>122</v>
      </c>
      <c r="N1" s="1" t="s">
        <v>23</v>
      </c>
    </row>
    <row r="2" spans="1:21">
      <c r="A2" s="187" t="s">
        <v>56</v>
      </c>
      <c r="B2" s="187" t="s">
        <v>67</v>
      </c>
      <c r="C2" s="187" t="s">
        <v>74</v>
      </c>
      <c r="D2" s="187"/>
      <c r="E2" s="187"/>
      <c r="F2" s="187"/>
      <c r="G2" s="189" t="s">
        <v>235</v>
      </c>
      <c r="H2" s="187" t="s">
        <v>29</v>
      </c>
      <c r="I2" s="187" t="s">
        <v>30</v>
      </c>
      <c r="J2" s="188" t="s">
        <v>121</v>
      </c>
      <c r="N2" s="187" t="s">
        <v>27</v>
      </c>
      <c r="O2" s="187" t="s">
        <v>24</v>
      </c>
      <c r="P2" s="187" t="s">
        <v>0</v>
      </c>
      <c r="Q2" s="187" t="s">
        <v>2</v>
      </c>
      <c r="R2" s="187" t="s">
        <v>5</v>
      </c>
      <c r="S2" s="187" t="s">
        <v>31</v>
      </c>
      <c r="T2" s="187"/>
      <c r="U2" s="187" t="s">
        <v>33</v>
      </c>
    </row>
    <row r="3" spans="1:21">
      <c r="A3" s="187"/>
      <c r="B3" s="187"/>
      <c r="C3" s="10" t="s">
        <v>73</v>
      </c>
      <c r="D3" s="10" t="s">
        <v>119</v>
      </c>
      <c r="E3" s="17" t="s">
        <v>115</v>
      </c>
      <c r="F3" s="10" t="s">
        <v>120</v>
      </c>
      <c r="G3" s="190"/>
      <c r="H3" s="187"/>
      <c r="I3" s="187"/>
      <c r="J3" s="188"/>
      <c r="N3" s="187"/>
      <c r="O3" s="187"/>
      <c r="P3" s="187"/>
      <c r="Q3" s="187"/>
      <c r="R3" s="187"/>
      <c r="S3" s="4" t="s">
        <v>29</v>
      </c>
      <c r="T3" s="5" t="s">
        <v>30</v>
      </c>
      <c r="U3" s="187"/>
    </row>
    <row r="4" spans="1:21">
      <c r="A4" s="122" t="s">
        <v>214</v>
      </c>
      <c r="B4" s="122">
        <v>1</v>
      </c>
      <c r="C4" s="122">
        <v>10</v>
      </c>
      <c r="D4" s="122" t="s">
        <v>216</v>
      </c>
      <c r="E4" s="120">
        <v>57500</v>
      </c>
      <c r="F4" s="120">
        <v>575000</v>
      </c>
      <c r="G4" s="14"/>
      <c r="H4" s="120">
        <v>575000</v>
      </c>
      <c r="I4" s="14"/>
      <c r="J4" s="120">
        <f>H4</f>
        <v>575000</v>
      </c>
      <c r="N4" s="5" t="s">
        <v>28</v>
      </c>
      <c r="O4" s="4" t="s">
        <v>34</v>
      </c>
      <c r="P4" s="4" t="s">
        <v>25</v>
      </c>
      <c r="Q4" s="4" t="s">
        <v>26</v>
      </c>
      <c r="R4" s="4" t="s">
        <v>26</v>
      </c>
      <c r="S4" s="4" t="s">
        <v>25</v>
      </c>
      <c r="T4" s="4" t="s">
        <v>26</v>
      </c>
      <c r="U4" s="4" t="e">
        <f>O4+P4-Q4-R4+S4-T4</f>
        <v>#VALUE!</v>
      </c>
    </row>
    <row r="5" spans="1:21">
      <c r="A5" s="12"/>
      <c r="B5" s="12"/>
      <c r="C5" s="12"/>
      <c r="D5" s="12"/>
      <c r="E5" s="15"/>
      <c r="F5" s="15"/>
      <c r="G5" s="15"/>
      <c r="H5" s="15"/>
      <c r="I5" s="15"/>
      <c r="J5" s="15"/>
      <c r="N5" s="10" t="s">
        <v>28</v>
      </c>
      <c r="O5" s="4" t="s">
        <v>34</v>
      </c>
      <c r="P5" s="4" t="s">
        <v>25</v>
      </c>
      <c r="Q5" s="4" t="s">
        <v>26</v>
      </c>
      <c r="R5" s="4" t="s">
        <v>26</v>
      </c>
      <c r="S5" s="4" t="s">
        <v>25</v>
      </c>
      <c r="T5" s="4" t="s">
        <v>26</v>
      </c>
      <c r="U5" s="4" t="e">
        <f t="shared" ref="U5:U6" si="0">O5+P5-Q5-R5+S5-T5</f>
        <v>#VALUE!</v>
      </c>
    </row>
    <row r="6" spans="1:21">
      <c r="A6" s="12"/>
      <c r="B6" s="12"/>
      <c r="C6" s="12"/>
      <c r="D6" s="12"/>
      <c r="E6" s="15"/>
      <c r="F6" s="15"/>
      <c r="G6" s="15"/>
      <c r="H6" s="15"/>
      <c r="I6" s="15"/>
      <c r="J6" s="15"/>
      <c r="N6" s="10" t="s">
        <v>28</v>
      </c>
      <c r="O6" s="4" t="s">
        <v>34</v>
      </c>
      <c r="P6" s="4" t="s">
        <v>25</v>
      </c>
      <c r="Q6" s="4" t="s">
        <v>26</v>
      </c>
      <c r="R6" s="4" t="s">
        <v>26</v>
      </c>
      <c r="S6" s="4" t="s">
        <v>25</v>
      </c>
      <c r="T6" s="4" t="s">
        <v>26</v>
      </c>
      <c r="U6" s="4" t="e">
        <f t="shared" si="0"/>
        <v>#VALUE!</v>
      </c>
    </row>
    <row r="7" spans="1:21">
      <c r="A7" s="12"/>
      <c r="B7" s="12"/>
      <c r="C7" s="12"/>
      <c r="D7" s="12"/>
      <c r="E7" s="12"/>
      <c r="F7" s="12"/>
      <c r="G7" s="12"/>
      <c r="H7" s="15"/>
      <c r="I7" s="15"/>
      <c r="J7" s="15"/>
    </row>
    <row r="8" spans="1:21">
      <c r="A8" s="12"/>
      <c r="B8" s="12"/>
      <c r="C8" s="12"/>
      <c r="D8" s="12"/>
      <c r="E8" s="12"/>
      <c r="F8" s="12"/>
      <c r="G8" s="12"/>
      <c r="H8" s="15"/>
      <c r="I8" s="15"/>
      <c r="J8" s="15"/>
    </row>
    <row r="9" spans="1:21">
      <c r="A9" s="12"/>
      <c r="B9" s="12"/>
      <c r="C9" s="12"/>
      <c r="D9" s="12"/>
      <c r="E9" s="12"/>
      <c r="F9" s="12"/>
      <c r="G9" s="12"/>
      <c r="H9" s="15"/>
      <c r="I9" s="15"/>
      <c r="J9" s="15"/>
    </row>
    <row r="10" spans="1:21">
      <c r="A10" s="12"/>
      <c r="B10" s="12"/>
      <c r="C10" s="12"/>
      <c r="D10" s="12"/>
      <c r="E10" s="12"/>
      <c r="F10" s="12"/>
      <c r="G10" s="12"/>
      <c r="H10" s="15"/>
      <c r="I10" s="15"/>
      <c r="J10" s="15"/>
    </row>
    <row r="11" spans="1:21">
      <c r="A11" s="12"/>
      <c r="B11" s="12"/>
      <c r="C11" s="12"/>
      <c r="D11" s="12"/>
      <c r="E11" s="12"/>
      <c r="F11" s="12"/>
      <c r="G11" s="12"/>
      <c r="H11" s="15"/>
      <c r="I11" s="15"/>
      <c r="J11" s="15"/>
    </row>
    <row r="12" spans="1:21">
      <c r="A12" s="12"/>
      <c r="B12" s="12"/>
      <c r="C12" s="12"/>
      <c r="D12" s="12"/>
      <c r="E12" s="12"/>
      <c r="F12" s="12"/>
      <c r="G12" s="12"/>
      <c r="H12" s="15"/>
      <c r="I12" s="15"/>
      <c r="J12" s="15"/>
    </row>
    <row r="13" spans="1:21">
      <c r="A13" s="12"/>
      <c r="B13" s="12"/>
      <c r="C13" s="12"/>
      <c r="D13" s="12"/>
      <c r="E13" s="12"/>
      <c r="F13" s="12"/>
      <c r="G13" s="12"/>
      <c r="H13" s="15"/>
      <c r="I13" s="15"/>
      <c r="J13" s="15"/>
    </row>
    <row r="14" spans="1:21">
      <c r="A14" s="12"/>
      <c r="B14" s="12"/>
      <c r="C14" s="12"/>
      <c r="D14" s="12"/>
      <c r="E14" s="12"/>
      <c r="F14" s="12"/>
      <c r="G14" s="12"/>
      <c r="H14" s="15"/>
      <c r="I14" s="15"/>
      <c r="J14" s="15"/>
    </row>
    <row r="15" spans="1:21">
      <c r="A15" s="12"/>
      <c r="B15" s="12"/>
      <c r="C15" s="12"/>
      <c r="D15" s="12"/>
      <c r="E15" s="12"/>
      <c r="F15" s="12"/>
      <c r="G15" s="12"/>
      <c r="H15" s="15"/>
      <c r="I15" s="15"/>
      <c r="J15" s="15"/>
    </row>
    <row r="16" spans="1:21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8" spans="1:10">
      <c r="A18" s="137" t="s">
        <v>220</v>
      </c>
      <c r="J18" s="137" t="s">
        <v>123</v>
      </c>
    </row>
    <row r="19" spans="1:10">
      <c r="A19" s="187" t="s">
        <v>56</v>
      </c>
      <c r="B19" s="187" t="s">
        <v>67</v>
      </c>
      <c r="C19" s="187" t="s">
        <v>74</v>
      </c>
      <c r="D19" s="187"/>
      <c r="E19" s="187"/>
      <c r="F19" s="187"/>
      <c r="G19" s="189" t="s">
        <v>235</v>
      </c>
      <c r="H19" s="187" t="s">
        <v>29</v>
      </c>
      <c r="I19" s="187" t="s">
        <v>30</v>
      </c>
      <c r="J19" s="188" t="s">
        <v>121</v>
      </c>
    </row>
    <row r="20" spans="1:10">
      <c r="A20" s="187"/>
      <c r="B20" s="187"/>
      <c r="C20" s="10" t="s">
        <v>73</v>
      </c>
      <c r="D20" s="10" t="s">
        <v>119</v>
      </c>
      <c r="E20" s="17" t="s">
        <v>115</v>
      </c>
      <c r="F20" s="10" t="s">
        <v>120</v>
      </c>
      <c r="G20" s="190"/>
      <c r="H20" s="187"/>
      <c r="I20" s="187"/>
      <c r="J20" s="188"/>
    </row>
    <row r="21" spans="1:10">
      <c r="A21" s="122" t="s">
        <v>219</v>
      </c>
      <c r="B21" s="122">
        <v>2</v>
      </c>
      <c r="C21" s="122">
        <v>50</v>
      </c>
      <c r="D21" s="122" t="s">
        <v>216</v>
      </c>
      <c r="E21" s="122">
        <v>58500</v>
      </c>
      <c r="F21" s="120">
        <f>C21*E21</f>
        <v>2925000</v>
      </c>
      <c r="G21" s="14"/>
      <c r="H21" s="120">
        <f>F21</f>
        <v>2925000</v>
      </c>
      <c r="I21" s="14"/>
      <c r="J21" s="120">
        <f>H21</f>
        <v>2925000</v>
      </c>
    </row>
    <row r="22" spans="1:10">
      <c r="A22" s="131" t="s">
        <v>221</v>
      </c>
      <c r="B22" s="131">
        <v>2</v>
      </c>
      <c r="C22" s="168">
        <v>-5</v>
      </c>
      <c r="D22" s="131" t="s">
        <v>228</v>
      </c>
      <c r="E22" s="125">
        <v>-58500</v>
      </c>
      <c r="F22" s="125">
        <f>E22*C22</f>
        <v>292500</v>
      </c>
      <c r="G22" s="125" t="s">
        <v>118</v>
      </c>
      <c r="H22" s="15"/>
      <c r="I22" s="125">
        <v>292500</v>
      </c>
      <c r="J22" s="125">
        <f>J21-I22</f>
        <v>2632500</v>
      </c>
    </row>
    <row r="23" spans="1:10">
      <c r="A23" s="131" t="s">
        <v>234</v>
      </c>
      <c r="B23" s="131">
        <v>2</v>
      </c>
      <c r="C23" s="15"/>
      <c r="D23" s="15"/>
      <c r="E23" s="12"/>
      <c r="F23" s="15"/>
      <c r="G23" s="125" t="s">
        <v>113</v>
      </c>
      <c r="H23" s="15"/>
      <c r="I23" s="125">
        <v>2632500</v>
      </c>
      <c r="J23" s="15">
        <f>J22-I23</f>
        <v>0</v>
      </c>
    </row>
    <row r="24" spans="1:10">
      <c r="A24" s="12"/>
      <c r="B24" s="12"/>
      <c r="C24" s="12"/>
      <c r="F24" s="12"/>
      <c r="G24" s="12"/>
      <c r="H24" s="12"/>
      <c r="I24" s="12"/>
      <c r="J24" s="12"/>
    </row>
    <row r="25" spans="1:10">
      <c r="A25" s="12"/>
      <c r="B25" s="12"/>
      <c r="C25" s="12"/>
      <c r="D25" s="12"/>
      <c r="E25" s="12"/>
      <c r="F25" s="15"/>
      <c r="G25" s="12"/>
      <c r="H25" s="15"/>
      <c r="I25" s="12"/>
      <c r="J25" s="102"/>
    </row>
    <row r="26" spans="1:10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5" spans="1:10">
      <c r="A35" s="137" t="s">
        <v>287</v>
      </c>
      <c r="J35" s="137" t="s">
        <v>124</v>
      </c>
    </row>
    <row r="36" spans="1:10">
      <c r="A36" s="187" t="s">
        <v>56</v>
      </c>
      <c r="B36" s="187" t="s">
        <v>67</v>
      </c>
      <c r="C36" s="187" t="s">
        <v>74</v>
      </c>
      <c r="D36" s="187"/>
      <c r="E36" s="187"/>
      <c r="F36" s="187"/>
      <c r="G36" s="189" t="s">
        <v>235</v>
      </c>
      <c r="H36" s="187" t="s">
        <v>29</v>
      </c>
      <c r="I36" s="187" t="s">
        <v>30</v>
      </c>
      <c r="J36" s="188" t="s">
        <v>121</v>
      </c>
    </row>
    <row r="37" spans="1:10">
      <c r="A37" s="187"/>
      <c r="B37" s="187"/>
      <c r="C37" s="10" t="s">
        <v>73</v>
      </c>
      <c r="D37" s="10" t="s">
        <v>119</v>
      </c>
      <c r="E37" s="17" t="s">
        <v>115</v>
      </c>
      <c r="F37" s="10" t="s">
        <v>120</v>
      </c>
      <c r="G37" s="190"/>
      <c r="H37" s="187"/>
      <c r="I37" s="187"/>
      <c r="J37" s="188"/>
    </row>
    <row r="38" spans="1:10">
      <c r="A38" s="12" t="s">
        <v>258</v>
      </c>
      <c r="B38" s="12">
        <v>4</v>
      </c>
      <c r="C38" s="15">
        <v>80</v>
      </c>
      <c r="D38" s="15">
        <v>100000</v>
      </c>
      <c r="E38" s="12" t="s">
        <v>216</v>
      </c>
      <c r="F38" s="15">
        <v>8000000</v>
      </c>
      <c r="G38" s="12"/>
      <c r="H38" s="15">
        <v>8000000</v>
      </c>
      <c r="I38" s="12"/>
      <c r="J38" s="102">
        <v>8000000</v>
      </c>
    </row>
    <row r="39" spans="1:10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</sheetData>
  <mergeCells count="28">
    <mergeCell ref="A2:A3"/>
    <mergeCell ref="C2:F2"/>
    <mergeCell ref="H2:H3"/>
    <mergeCell ref="I2:I3"/>
    <mergeCell ref="J2:J3"/>
    <mergeCell ref="B2:B3"/>
    <mergeCell ref="G2:G3"/>
    <mergeCell ref="J36:J37"/>
    <mergeCell ref="A19:A20"/>
    <mergeCell ref="B19:B20"/>
    <mergeCell ref="C19:F19"/>
    <mergeCell ref="H19:H20"/>
    <mergeCell ref="I19:I20"/>
    <mergeCell ref="J19:J20"/>
    <mergeCell ref="A36:A37"/>
    <mergeCell ref="B36:B37"/>
    <mergeCell ref="C36:F36"/>
    <mergeCell ref="H36:H37"/>
    <mergeCell ref="I36:I37"/>
    <mergeCell ref="G19:G20"/>
    <mergeCell ref="G36:G37"/>
    <mergeCell ref="N2:N3"/>
    <mergeCell ref="S2:T2"/>
    <mergeCell ref="U2:U3"/>
    <mergeCell ref="R2:R3"/>
    <mergeCell ref="Q2:Q3"/>
    <mergeCell ref="P2:P3"/>
    <mergeCell ref="O2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E31" sqref="E31"/>
    </sheetView>
  </sheetViews>
  <sheetFormatPr defaultRowHeight="15"/>
  <cols>
    <col min="2" max="2" width="11" style="68" customWidth="1"/>
    <col min="3" max="3" width="19.85546875" bestFit="1" customWidth="1"/>
    <col min="4" max="4" width="13.28515625" bestFit="1" customWidth="1"/>
    <col min="5" max="5" width="15.28515625" bestFit="1" customWidth="1"/>
    <col min="6" max="6" width="15.42578125" customWidth="1"/>
    <col min="9" max="10" width="13.28515625" bestFit="1" customWidth="1"/>
  </cols>
  <sheetData>
    <row r="1" spans="1:10">
      <c r="A1" s="1" t="s">
        <v>5</v>
      </c>
      <c r="J1" s="1" t="s">
        <v>270</v>
      </c>
    </row>
    <row r="2" spans="1:10">
      <c r="A2" s="185" t="s">
        <v>56</v>
      </c>
      <c r="B2" s="185" t="s">
        <v>67</v>
      </c>
      <c r="C2" s="185" t="s">
        <v>74</v>
      </c>
      <c r="D2" s="95" t="s">
        <v>105</v>
      </c>
      <c r="E2" s="95" t="s">
        <v>65</v>
      </c>
      <c r="F2" s="95" t="s">
        <v>58</v>
      </c>
      <c r="G2" s="185" t="s">
        <v>71</v>
      </c>
      <c r="H2" s="186" t="s">
        <v>42</v>
      </c>
      <c r="I2" s="186"/>
      <c r="J2" s="185" t="s">
        <v>71</v>
      </c>
    </row>
    <row r="3" spans="1:10">
      <c r="A3" s="185"/>
      <c r="B3" s="185"/>
      <c r="C3" s="185"/>
      <c r="D3" s="95" t="s">
        <v>29</v>
      </c>
      <c r="E3" s="95" t="s">
        <v>30</v>
      </c>
      <c r="F3" s="95" t="s">
        <v>30</v>
      </c>
      <c r="G3" s="185"/>
      <c r="H3" s="95" t="s">
        <v>29</v>
      </c>
      <c r="I3" s="95" t="s">
        <v>30</v>
      </c>
      <c r="J3" s="185"/>
    </row>
    <row r="4" spans="1:10">
      <c r="A4" s="11"/>
      <c r="B4" s="67"/>
      <c r="C4" s="11"/>
      <c r="D4" s="14"/>
      <c r="E4" s="14"/>
      <c r="F4" s="14"/>
      <c r="G4" s="14"/>
      <c r="H4" s="14"/>
      <c r="I4" s="14"/>
      <c r="J4" s="11"/>
    </row>
    <row r="5" spans="1:10">
      <c r="A5" s="131" t="s">
        <v>234</v>
      </c>
      <c r="B5" s="167">
        <v>2</v>
      </c>
      <c r="C5" s="131" t="s">
        <v>220</v>
      </c>
      <c r="D5" s="125">
        <v>2632500</v>
      </c>
      <c r="E5" s="15"/>
      <c r="F5" s="125">
        <v>2632500</v>
      </c>
      <c r="G5" s="125" t="s">
        <v>224</v>
      </c>
      <c r="H5" s="15"/>
      <c r="I5" s="15"/>
      <c r="J5" s="12"/>
    </row>
    <row r="6" spans="1:10">
      <c r="A6" s="12"/>
      <c r="B6" s="66"/>
      <c r="C6" s="12"/>
      <c r="D6" s="15"/>
      <c r="E6" s="15"/>
      <c r="F6" s="15"/>
      <c r="G6" s="15"/>
      <c r="H6" s="15"/>
      <c r="I6" s="15"/>
      <c r="J6" s="12"/>
    </row>
    <row r="7" spans="1:10">
      <c r="A7" s="131" t="s">
        <v>241</v>
      </c>
      <c r="B7" s="167">
        <v>3</v>
      </c>
      <c r="C7" s="131" t="s">
        <v>242</v>
      </c>
      <c r="D7" s="125">
        <v>1500000</v>
      </c>
      <c r="E7" s="125">
        <v>1500000</v>
      </c>
      <c r="F7" s="15"/>
      <c r="G7" s="15"/>
      <c r="H7" s="15"/>
      <c r="I7" s="15"/>
      <c r="J7" s="12"/>
    </row>
    <row r="8" spans="1:10">
      <c r="A8" s="12"/>
      <c r="B8" s="66"/>
      <c r="C8" s="12"/>
      <c r="D8" s="15"/>
      <c r="E8" s="15"/>
      <c r="F8" s="15"/>
      <c r="G8" s="15"/>
      <c r="H8" s="15"/>
      <c r="I8" s="15"/>
      <c r="J8" s="12"/>
    </row>
    <row r="9" spans="1:10">
      <c r="A9" s="12"/>
      <c r="B9" s="66"/>
      <c r="C9" s="12"/>
      <c r="D9" s="15"/>
      <c r="E9" s="15"/>
      <c r="F9" s="15"/>
      <c r="G9" s="15"/>
      <c r="H9" s="15"/>
      <c r="I9" s="15"/>
      <c r="J9" s="12"/>
    </row>
    <row r="10" spans="1:10">
      <c r="A10" s="12"/>
      <c r="B10" s="66"/>
      <c r="C10" s="12"/>
      <c r="D10" s="15"/>
      <c r="E10" s="15"/>
      <c r="F10" s="15"/>
      <c r="G10" s="15"/>
      <c r="H10" s="15"/>
      <c r="I10" s="15"/>
      <c r="J10" s="12"/>
    </row>
    <row r="11" spans="1:10">
      <c r="A11" s="12"/>
      <c r="B11" s="66"/>
      <c r="C11" s="12"/>
      <c r="D11" s="15"/>
      <c r="E11" s="15"/>
      <c r="F11" s="15"/>
      <c r="G11" s="15"/>
      <c r="H11" s="15"/>
      <c r="I11" s="15"/>
      <c r="J11" s="12"/>
    </row>
    <row r="12" spans="1:10">
      <c r="A12" s="12"/>
      <c r="B12" s="66"/>
      <c r="C12" s="12"/>
      <c r="D12" s="15"/>
      <c r="E12" s="15"/>
      <c r="F12" s="15"/>
      <c r="G12" s="15"/>
      <c r="H12" s="15"/>
      <c r="I12" s="15"/>
      <c r="J12" s="12"/>
    </row>
    <row r="13" spans="1:10">
      <c r="A13" s="12"/>
      <c r="B13" s="66"/>
      <c r="C13" s="12"/>
      <c r="D13" s="15"/>
      <c r="E13" s="15"/>
      <c r="F13" s="15"/>
      <c r="G13" s="15"/>
      <c r="H13" s="15"/>
      <c r="I13" s="15"/>
      <c r="J13" s="12"/>
    </row>
    <row r="14" spans="1:10">
      <c r="A14" s="12"/>
      <c r="B14" s="66"/>
      <c r="C14" s="12"/>
      <c r="D14" s="15"/>
      <c r="E14" s="15"/>
      <c r="F14" s="15"/>
      <c r="G14" s="15"/>
      <c r="H14" s="15"/>
      <c r="I14" s="15"/>
      <c r="J14" s="12"/>
    </row>
    <row r="15" spans="1:10">
      <c r="A15" s="12"/>
      <c r="B15" s="66"/>
      <c r="C15" s="12"/>
      <c r="D15" s="15"/>
      <c r="E15" s="15"/>
      <c r="F15" s="15"/>
      <c r="G15" s="15"/>
      <c r="H15" s="15"/>
      <c r="I15" s="15"/>
      <c r="J15" s="12"/>
    </row>
    <row r="16" spans="1:10">
      <c r="A16" s="12"/>
      <c r="B16" s="66"/>
      <c r="C16" s="12"/>
      <c r="D16" s="15"/>
      <c r="E16" s="15"/>
      <c r="F16" s="15"/>
      <c r="G16" s="15"/>
      <c r="H16" s="15"/>
      <c r="I16" s="15"/>
      <c r="J16" s="12"/>
    </row>
    <row r="17" spans="1:10">
      <c r="A17" s="12"/>
      <c r="B17" s="66"/>
      <c r="C17" s="12"/>
      <c r="D17" s="15"/>
      <c r="E17" s="15"/>
      <c r="F17" s="15"/>
      <c r="G17" s="15"/>
      <c r="H17" s="15"/>
      <c r="I17" s="15"/>
      <c r="J17" s="12"/>
    </row>
    <row r="18" spans="1:10">
      <c r="A18" s="12"/>
      <c r="B18" s="66"/>
      <c r="C18" s="12"/>
      <c r="D18" s="15"/>
      <c r="E18" s="15"/>
      <c r="F18" s="15"/>
      <c r="G18" s="15"/>
      <c r="H18" s="15"/>
      <c r="I18" s="15"/>
      <c r="J18" s="12"/>
    </row>
    <row r="19" spans="1:10">
      <c r="A19" s="13"/>
      <c r="B19" s="64"/>
      <c r="C19" s="13"/>
      <c r="D19" s="16"/>
      <c r="E19" s="16"/>
      <c r="F19" s="16"/>
      <c r="G19" s="16"/>
      <c r="H19" s="16"/>
      <c r="I19" s="16"/>
      <c r="J19" s="13"/>
    </row>
    <row r="20" spans="1:10">
      <c r="A20" s="180" t="s">
        <v>70</v>
      </c>
      <c r="B20" s="191"/>
      <c r="C20" s="181"/>
      <c r="D20" s="97">
        <f>SUM(D5:D19)</f>
        <v>4132500</v>
      </c>
      <c r="E20" s="97">
        <f t="shared" ref="E20:F20" si="0">SUM(E5:E19)</f>
        <v>1500000</v>
      </c>
      <c r="F20" s="97">
        <f t="shared" si="0"/>
        <v>2632500</v>
      </c>
      <c r="G20" s="97"/>
      <c r="H20" s="97"/>
      <c r="I20" s="97"/>
      <c r="J20" s="78"/>
    </row>
    <row r="21" spans="1:10">
      <c r="I21" s="38"/>
      <c r="J21" s="1" t="s">
        <v>113</v>
      </c>
    </row>
    <row r="22" spans="1:10">
      <c r="B22" s="71" t="s">
        <v>29</v>
      </c>
      <c r="C22" s="6"/>
      <c r="D22" s="61">
        <f>SUM(D5:D19)</f>
        <v>4132500</v>
      </c>
      <c r="E22" s="61"/>
      <c r="F22" s="61"/>
      <c r="G22" s="61"/>
      <c r="H22" s="61">
        <f>SUM(H5:H21)</f>
        <v>0</v>
      </c>
      <c r="I22" s="61"/>
      <c r="J22" s="77">
        <f>SUM(D22:I22)</f>
        <v>4132500</v>
      </c>
    </row>
    <row r="23" spans="1:10">
      <c r="B23" s="71" t="s">
        <v>30</v>
      </c>
      <c r="C23" s="6"/>
      <c r="D23" s="61"/>
      <c r="E23" s="61">
        <f>SUM(E5:E19)</f>
        <v>1500000</v>
      </c>
      <c r="F23" s="61">
        <f>SUM(F5:F19)</f>
        <v>2632500</v>
      </c>
      <c r="G23" s="61"/>
      <c r="H23" s="61"/>
      <c r="I23" s="61">
        <f>SUM(I5:I20)</f>
        <v>0</v>
      </c>
      <c r="J23" s="77">
        <f>SUM(D23:I23)</f>
        <v>4132500</v>
      </c>
    </row>
    <row r="26" spans="1:10">
      <c r="C26" t="s">
        <v>282</v>
      </c>
    </row>
    <row r="27" spans="1:10">
      <c r="C27" s="91" t="s">
        <v>188</v>
      </c>
      <c r="D27" s="91" t="s">
        <v>187</v>
      </c>
      <c r="E27" s="91" t="s">
        <v>29</v>
      </c>
      <c r="F27" s="91" t="s">
        <v>30</v>
      </c>
    </row>
    <row r="28" spans="1:10">
      <c r="C28" s="6" t="s">
        <v>185</v>
      </c>
      <c r="D28" s="6" t="s">
        <v>105</v>
      </c>
      <c r="E28" s="54">
        <f>D20</f>
        <v>4132500</v>
      </c>
      <c r="F28" s="54">
        <f>D21</f>
        <v>0</v>
      </c>
    </row>
    <row r="29" spans="1:10">
      <c r="C29" s="6" t="s">
        <v>273</v>
      </c>
      <c r="D29" s="6" t="s">
        <v>58</v>
      </c>
      <c r="E29" s="54">
        <f>E21</f>
        <v>0</v>
      </c>
      <c r="F29" s="54">
        <f>F20</f>
        <v>2632500</v>
      </c>
    </row>
    <row r="30" spans="1:10">
      <c r="C30" s="6" t="s">
        <v>281</v>
      </c>
      <c r="D30" s="6" t="s">
        <v>60</v>
      </c>
      <c r="E30" s="54">
        <f>F21</f>
        <v>0</v>
      </c>
      <c r="F30" s="54">
        <f>E20</f>
        <v>1500000</v>
      </c>
    </row>
    <row r="31" spans="1:10">
      <c r="C31" s="180" t="s">
        <v>70</v>
      </c>
      <c r="D31" s="181"/>
      <c r="E31" s="99">
        <f>SUM(E28:E30)</f>
        <v>4132500</v>
      </c>
      <c r="F31" s="99">
        <f>SUM(F28:F30)</f>
        <v>4132500</v>
      </c>
    </row>
  </sheetData>
  <mergeCells count="8">
    <mergeCell ref="C31:D31"/>
    <mergeCell ref="A20:C20"/>
    <mergeCell ref="G2:G3"/>
    <mergeCell ref="H2:I2"/>
    <mergeCell ref="J2:J3"/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E34" sqref="E34"/>
    </sheetView>
  </sheetViews>
  <sheetFormatPr defaultRowHeight="15"/>
  <cols>
    <col min="2" max="2" width="9.5703125" bestFit="1" customWidth="1"/>
    <col min="3" max="3" width="20.7109375" bestFit="1" customWidth="1"/>
    <col min="4" max="4" width="20.7109375" customWidth="1"/>
    <col min="5" max="5" width="16" bestFit="1" customWidth="1"/>
    <col min="6" max="6" width="14.28515625" bestFit="1" customWidth="1"/>
    <col min="7" max="7" width="7.5703125" bestFit="1" customWidth="1"/>
    <col min="8" max="8" width="14.28515625" bestFit="1" customWidth="1"/>
    <col min="9" max="9" width="11.5703125" bestFit="1" customWidth="1"/>
    <col min="10" max="10" width="14.28515625" bestFit="1" customWidth="1"/>
  </cols>
  <sheetData>
    <row r="1" spans="1:10">
      <c r="A1" t="s">
        <v>3</v>
      </c>
      <c r="J1" t="s">
        <v>270</v>
      </c>
    </row>
    <row r="2" spans="1:10">
      <c r="A2" s="185" t="s">
        <v>56</v>
      </c>
      <c r="B2" s="185" t="s">
        <v>67</v>
      </c>
      <c r="C2" s="185" t="s">
        <v>74</v>
      </c>
      <c r="D2" s="95" t="s">
        <v>106</v>
      </c>
      <c r="E2" s="95" t="s">
        <v>107</v>
      </c>
      <c r="F2" s="95" t="s">
        <v>108</v>
      </c>
      <c r="G2" s="185" t="s">
        <v>71</v>
      </c>
      <c r="H2" s="186" t="s">
        <v>42</v>
      </c>
      <c r="I2" s="186"/>
      <c r="J2" s="185" t="s">
        <v>71</v>
      </c>
    </row>
    <row r="3" spans="1:10">
      <c r="A3" s="185"/>
      <c r="B3" s="185"/>
      <c r="C3" s="185"/>
      <c r="D3" s="95" t="s">
        <v>30</v>
      </c>
      <c r="E3" s="95" t="s">
        <v>29</v>
      </c>
      <c r="F3" s="95" t="s">
        <v>29</v>
      </c>
      <c r="G3" s="185"/>
      <c r="H3" s="95" t="s">
        <v>29</v>
      </c>
      <c r="I3" s="95" t="s">
        <v>30</v>
      </c>
      <c r="J3" s="185"/>
    </row>
    <row r="4" spans="1:10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>
      <c r="A5" s="131" t="s">
        <v>193</v>
      </c>
      <c r="B5" s="131">
        <v>33</v>
      </c>
      <c r="C5" s="131" t="s">
        <v>195</v>
      </c>
      <c r="D5" s="125">
        <v>30000000</v>
      </c>
      <c r="E5" s="125"/>
      <c r="F5" s="125"/>
      <c r="G5" s="125"/>
      <c r="H5" s="125">
        <v>30000000</v>
      </c>
      <c r="I5" s="125"/>
      <c r="J5" s="125" t="s">
        <v>197</v>
      </c>
    </row>
    <row r="6" spans="1:10">
      <c r="A6" s="131"/>
      <c r="B6" s="131"/>
      <c r="C6" s="131" t="s">
        <v>196</v>
      </c>
      <c r="D6" s="125"/>
      <c r="E6" s="125"/>
      <c r="F6" s="125"/>
      <c r="G6" s="125"/>
      <c r="H6" s="125"/>
      <c r="I6" s="125"/>
      <c r="J6" s="125"/>
    </row>
    <row r="7" spans="1:10">
      <c r="A7" s="12"/>
      <c r="B7" s="12"/>
      <c r="C7" s="12"/>
      <c r="D7" s="15"/>
      <c r="E7" s="15"/>
      <c r="F7" s="15"/>
      <c r="G7" s="15"/>
      <c r="H7" s="15"/>
      <c r="I7" s="15"/>
      <c r="J7" s="15"/>
    </row>
    <row r="8" spans="1:10">
      <c r="A8" s="131" t="s">
        <v>231</v>
      </c>
      <c r="B8" s="131">
        <v>10</v>
      </c>
      <c r="C8" s="131" t="s">
        <v>199</v>
      </c>
      <c r="D8" s="125">
        <v>4400000</v>
      </c>
      <c r="E8" s="15"/>
      <c r="F8" s="125">
        <v>4400000</v>
      </c>
      <c r="G8" s="15" t="s">
        <v>203</v>
      </c>
      <c r="H8" s="15"/>
      <c r="I8" s="15"/>
      <c r="J8" s="15"/>
    </row>
    <row r="9" spans="1:10">
      <c r="A9" s="12"/>
      <c r="B9" s="12"/>
      <c r="C9" s="12"/>
      <c r="D9" s="15"/>
      <c r="E9" s="15"/>
      <c r="F9" s="15"/>
      <c r="G9" s="15"/>
      <c r="H9" s="15"/>
      <c r="I9" s="15"/>
      <c r="J9" s="15"/>
    </row>
    <row r="10" spans="1:10">
      <c r="A10" s="131" t="s">
        <v>237</v>
      </c>
      <c r="B10" s="12"/>
      <c r="C10" s="131" t="s">
        <v>177</v>
      </c>
      <c r="D10" s="125">
        <v>100000</v>
      </c>
      <c r="E10" s="15"/>
      <c r="F10" s="15"/>
      <c r="G10" s="15"/>
      <c r="H10" s="125">
        <v>100000</v>
      </c>
      <c r="I10" s="15"/>
      <c r="J10" s="125" t="s">
        <v>238</v>
      </c>
    </row>
    <row r="11" spans="1:10">
      <c r="A11" s="12"/>
      <c r="B11" s="12"/>
      <c r="C11" s="12"/>
      <c r="D11" s="15"/>
      <c r="E11" s="15"/>
      <c r="F11" s="15"/>
      <c r="G11" s="15"/>
      <c r="H11" s="15"/>
      <c r="I11" s="15"/>
      <c r="J11" s="15"/>
    </row>
    <row r="12" spans="1:10">
      <c r="A12" s="131" t="s">
        <v>245</v>
      </c>
      <c r="B12" s="131">
        <v>10050</v>
      </c>
      <c r="C12" s="131" t="s">
        <v>204</v>
      </c>
      <c r="D12" s="125">
        <v>545000</v>
      </c>
      <c r="E12" s="125">
        <v>555000</v>
      </c>
      <c r="F12" s="15"/>
      <c r="G12" s="15"/>
      <c r="H12" s="15"/>
      <c r="I12" s="125">
        <v>10000</v>
      </c>
      <c r="J12" s="125" t="s">
        <v>247</v>
      </c>
    </row>
    <row r="13" spans="1:10">
      <c r="A13" s="12"/>
      <c r="B13" s="12"/>
      <c r="C13" s="12"/>
      <c r="D13" s="15"/>
      <c r="E13" s="15"/>
      <c r="F13" s="15"/>
      <c r="G13" s="15"/>
      <c r="H13" s="15"/>
      <c r="I13" s="15"/>
      <c r="J13" s="15"/>
    </row>
    <row r="14" spans="1:10">
      <c r="A14" s="131" t="s">
        <v>255</v>
      </c>
      <c r="B14" s="12"/>
      <c r="C14" s="131" t="s">
        <v>256</v>
      </c>
      <c r="D14" s="125">
        <v>1000000</v>
      </c>
      <c r="E14" s="15"/>
      <c r="F14" s="15"/>
      <c r="G14" s="15"/>
      <c r="H14" s="125">
        <v>1000000</v>
      </c>
      <c r="I14" s="15"/>
      <c r="J14" s="125" t="s">
        <v>257</v>
      </c>
    </row>
    <row r="15" spans="1:10">
      <c r="A15" s="12"/>
      <c r="B15" s="12"/>
      <c r="C15" s="12"/>
      <c r="D15" s="15"/>
      <c r="E15" s="15"/>
      <c r="F15" s="15"/>
      <c r="G15" s="15"/>
      <c r="H15" s="15"/>
      <c r="I15" s="15"/>
      <c r="J15" s="15"/>
    </row>
    <row r="16" spans="1:10">
      <c r="A16" s="131" t="s">
        <v>258</v>
      </c>
      <c r="B16" s="131"/>
      <c r="C16" s="131" t="s">
        <v>266</v>
      </c>
      <c r="D16" s="125">
        <v>250000</v>
      </c>
      <c r="E16" s="125"/>
      <c r="F16" s="125"/>
      <c r="G16" s="125"/>
      <c r="H16" s="125">
        <v>250000</v>
      </c>
      <c r="I16" s="125"/>
      <c r="J16" s="125" t="s">
        <v>267</v>
      </c>
    </row>
    <row r="17" spans="1:10">
      <c r="A17" s="12"/>
      <c r="B17" s="12"/>
      <c r="C17" s="12"/>
      <c r="D17" s="15"/>
      <c r="E17" s="15"/>
      <c r="F17" s="15"/>
      <c r="G17" s="15"/>
      <c r="H17" s="15"/>
      <c r="I17" s="15"/>
      <c r="J17" s="15"/>
    </row>
    <row r="18" spans="1:10">
      <c r="A18" s="13"/>
      <c r="B18" s="13"/>
      <c r="C18" s="13"/>
      <c r="D18" s="16"/>
      <c r="E18" s="16"/>
      <c r="F18" s="16"/>
      <c r="G18" s="16"/>
      <c r="H18" s="16"/>
      <c r="I18" s="16"/>
      <c r="J18" s="16"/>
    </row>
    <row r="19" spans="1:10">
      <c r="A19" s="78"/>
      <c r="B19" s="78"/>
      <c r="C19" s="78"/>
      <c r="D19" s="79">
        <f>SUM(D5:D18)</f>
        <v>36295000</v>
      </c>
      <c r="E19" s="79">
        <f>SUM(E5:E18)</f>
        <v>555000</v>
      </c>
      <c r="F19" s="79">
        <f>SUM(F5:F18)</f>
        <v>4400000</v>
      </c>
      <c r="G19" s="78"/>
      <c r="H19" s="79">
        <f>SUM(H5:H18)</f>
        <v>31350000</v>
      </c>
      <c r="I19" s="79">
        <f>SUM(I5:I18)</f>
        <v>10000</v>
      </c>
      <c r="J19" s="78"/>
    </row>
    <row r="20" spans="1:10">
      <c r="J20" t="s">
        <v>114</v>
      </c>
    </row>
    <row r="21" spans="1:10">
      <c r="B21" s="71" t="s">
        <v>29</v>
      </c>
      <c r="C21" s="6"/>
      <c r="D21" s="6"/>
      <c r="E21" s="73">
        <f>SUM(E5:E18)</f>
        <v>555000</v>
      </c>
      <c r="F21" s="73">
        <f>SUM(F5:F18)</f>
        <v>4400000</v>
      </c>
      <c r="G21" s="6"/>
      <c r="H21" s="73">
        <f>SUM(H5:H18)</f>
        <v>31350000</v>
      </c>
      <c r="I21" s="6"/>
      <c r="J21" s="74">
        <f>SUM(D21:I21)</f>
        <v>36305000</v>
      </c>
    </row>
    <row r="22" spans="1:10">
      <c r="B22" s="71" t="s">
        <v>30</v>
      </c>
      <c r="C22" s="6"/>
      <c r="D22" s="73">
        <f>SUM(D5:D18)</f>
        <v>36295000</v>
      </c>
      <c r="E22" s="6"/>
      <c r="F22" s="6"/>
      <c r="G22" s="6"/>
      <c r="H22" s="6"/>
      <c r="I22" s="73">
        <f>SUM(I5:I18)</f>
        <v>10000</v>
      </c>
      <c r="J22" s="74">
        <f>SUM(D22:I22)</f>
        <v>36305000</v>
      </c>
    </row>
    <row r="23" spans="1:10">
      <c r="J23" s="31"/>
    </row>
    <row r="24" spans="1:10">
      <c r="C24" t="s">
        <v>230</v>
      </c>
      <c r="J24" s="38"/>
    </row>
    <row r="25" spans="1:10">
      <c r="C25" s="91" t="s">
        <v>188</v>
      </c>
      <c r="D25" s="91" t="s">
        <v>187</v>
      </c>
      <c r="E25" s="91" t="s">
        <v>29</v>
      </c>
      <c r="F25" s="91" t="s">
        <v>30</v>
      </c>
    </row>
    <row r="26" spans="1:10">
      <c r="C26" s="6" t="s">
        <v>198</v>
      </c>
      <c r="D26" s="6" t="s">
        <v>106</v>
      </c>
      <c r="E26" s="54"/>
      <c r="F26" s="54">
        <f>D19</f>
        <v>36295000</v>
      </c>
    </row>
    <row r="27" spans="1:10">
      <c r="C27" s="6" t="s">
        <v>268</v>
      </c>
      <c r="D27" s="6" t="s">
        <v>107</v>
      </c>
      <c r="E27" s="54">
        <f>E19</f>
        <v>555000</v>
      </c>
      <c r="F27" s="54"/>
    </row>
    <row r="28" spans="1:10">
      <c r="C28" s="6" t="s">
        <v>269</v>
      </c>
      <c r="D28" s="6" t="s">
        <v>108</v>
      </c>
      <c r="E28" s="54">
        <f>F19</f>
        <v>4400000</v>
      </c>
      <c r="F28" s="54"/>
    </row>
    <row r="29" spans="1:10">
      <c r="C29" s="6" t="s">
        <v>247</v>
      </c>
      <c r="D29" s="6" t="s">
        <v>157</v>
      </c>
      <c r="E29" s="54"/>
      <c r="F29" s="54">
        <f>I12</f>
        <v>10000</v>
      </c>
    </row>
    <row r="30" spans="1:10">
      <c r="C30" s="6" t="s">
        <v>197</v>
      </c>
      <c r="D30" s="6" t="s">
        <v>144</v>
      </c>
      <c r="E30" s="54">
        <f>H5</f>
        <v>30000000</v>
      </c>
      <c r="F30" s="54"/>
    </row>
    <row r="31" spans="1:10">
      <c r="C31" s="6" t="s">
        <v>238</v>
      </c>
      <c r="D31" s="6" t="s">
        <v>177</v>
      </c>
      <c r="E31" s="54">
        <f>H10</f>
        <v>100000</v>
      </c>
      <c r="F31" s="54"/>
    </row>
    <row r="32" spans="1:10">
      <c r="C32" s="6" t="s">
        <v>257</v>
      </c>
      <c r="D32" s="6" t="s">
        <v>154</v>
      </c>
      <c r="E32" s="54">
        <f>H14</f>
        <v>1000000</v>
      </c>
      <c r="F32" s="54"/>
    </row>
    <row r="33" spans="3:6">
      <c r="C33" s="6" t="s">
        <v>267</v>
      </c>
      <c r="D33" s="6" t="s">
        <v>266</v>
      </c>
      <c r="E33" s="54">
        <f>H16</f>
        <v>250000</v>
      </c>
      <c r="F33" s="54"/>
    </row>
    <row r="34" spans="3:6">
      <c r="C34" s="180" t="s">
        <v>70</v>
      </c>
      <c r="D34" s="181"/>
      <c r="E34" s="99">
        <f>SUM(E26:E33)</f>
        <v>36305000</v>
      </c>
      <c r="F34" s="99">
        <f>SUM(F26:F33)</f>
        <v>36305000</v>
      </c>
    </row>
  </sheetData>
  <mergeCells count="7">
    <mergeCell ref="C34:D34"/>
    <mergeCell ref="J2:J3"/>
    <mergeCell ref="A2:A3"/>
    <mergeCell ref="B2:B3"/>
    <mergeCell ref="C2:C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9"/>
  <sheetViews>
    <sheetView topLeftCell="A7" workbookViewId="0">
      <selection activeCell="E29" sqref="E29"/>
    </sheetView>
  </sheetViews>
  <sheetFormatPr defaultRowHeight="15"/>
  <cols>
    <col min="3" max="3" width="14.140625" bestFit="1" customWidth="1"/>
    <col min="4" max="4" width="19" customWidth="1"/>
    <col min="5" max="5" width="18.28515625" customWidth="1"/>
    <col min="6" max="6" width="13.28515625" bestFit="1" customWidth="1"/>
    <col min="7" max="7" width="15.85546875" bestFit="1" customWidth="1"/>
  </cols>
  <sheetData>
    <row r="1" spans="1:6">
      <c r="A1" t="s">
        <v>1</v>
      </c>
      <c r="F1" t="s">
        <v>270</v>
      </c>
    </row>
    <row r="2" spans="1:6">
      <c r="A2" s="185" t="s">
        <v>56</v>
      </c>
      <c r="B2" s="185" t="s">
        <v>67</v>
      </c>
      <c r="C2" s="185" t="s">
        <v>36</v>
      </c>
      <c r="D2" s="96" t="s">
        <v>63</v>
      </c>
      <c r="E2" s="96" t="s">
        <v>64</v>
      </c>
      <c r="F2" s="185" t="s">
        <v>72</v>
      </c>
    </row>
    <row r="3" spans="1:6">
      <c r="A3" s="185"/>
      <c r="B3" s="185"/>
      <c r="C3" s="185"/>
      <c r="D3" s="96" t="s">
        <v>61</v>
      </c>
      <c r="E3" s="96" t="s">
        <v>62</v>
      </c>
      <c r="F3" s="185"/>
    </row>
    <row r="4" spans="1:6">
      <c r="A4" s="122" t="s">
        <v>200</v>
      </c>
      <c r="B4" s="132" t="s">
        <v>201</v>
      </c>
      <c r="C4" s="122" t="s">
        <v>199</v>
      </c>
      <c r="D4" s="120">
        <v>5500000</v>
      </c>
      <c r="E4" s="120">
        <v>5500000</v>
      </c>
      <c r="F4" s="122" t="s">
        <v>203</v>
      </c>
    </row>
    <row r="5" spans="1:6">
      <c r="A5" s="131" t="s">
        <v>205</v>
      </c>
      <c r="B5" s="136">
        <v>10010</v>
      </c>
      <c r="C5" s="131" t="s">
        <v>204</v>
      </c>
      <c r="D5" s="125">
        <v>2625000</v>
      </c>
      <c r="E5" s="125">
        <v>2625000</v>
      </c>
      <c r="F5" s="131" t="s">
        <v>207</v>
      </c>
    </row>
    <row r="6" spans="1:6">
      <c r="A6" s="131" t="s">
        <v>221</v>
      </c>
      <c r="B6" s="166" t="s">
        <v>222</v>
      </c>
      <c r="C6" s="131" t="s">
        <v>199</v>
      </c>
      <c r="D6" s="125">
        <v>1665000</v>
      </c>
      <c r="E6" s="125">
        <v>1665000</v>
      </c>
      <c r="F6" s="131" t="s">
        <v>203</v>
      </c>
    </row>
    <row r="7" spans="1:6">
      <c r="A7" s="34"/>
      <c r="B7" s="139"/>
      <c r="C7" s="34"/>
      <c r="D7" s="35"/>
      <c r="E7" s="35"/>
      <c r="F7" s="34"/>
    </row>
    <row r="8" spans="1:6">
      <c r="A8" s="34"/>
      <c r="B8" s="139"/>
      <c r="C8" s="34"/>
      <c r="D8" s="35"/>
      <c r="E8" s="35"/>
      <c r="F8" s="34"/>
    </row>
    <row r="9" spans="1:6">
      <c r="A9" s="12"/>
      <c r="B9" s="49"/>
      <c r="C9" s="12"/>
      <c r="D9" s="15"/>
      <c r="E9" s="15"/>
      <c r="F9" s="12"/>
    </row>
    <row r="10" spans="1:6">
      <c r="A10" s="12"/>
      <c r="B10" s="49"/>
      <c r="C10" s="12"/>
      <c r="D10" s="15"/>
      <c r="E10" s="15"/>
      <c r="F10" s="12"/>
    </row>
    <row r="11" spans="1:6">
      <c r="A11" s="12"/>
      <c r="B11" s="49"/>
      <c r="C11" s="12"/>
      <c r="D11" s="15"/>
      <c r="E11" s="15"/>
      <c r="F11" s="12"/>
    </row>
    <row r="12" spans="1:6">
      <c r="A12" s="12"/>
      <c r="B12" s="49"/>
      <c r="C12" s="12"/>
      <c r="D12" s="15"/>
      <c r="E12" s="15"/>
      <c r="F12" s="12"/>
    </row>
    <row r="13" spans="1:6">
      <c r="A13" s="12"/>
      <c r="B13" s="49"/>
      <c r="C13" s="12"/>
      <c r="D13" s="15"/>
      <c r="E13" s="15"/>
      <c r="F13" s="12"/>
    </row>
    <row r="14" spans="1:6">
      <c r="A14" s="12"/>
      <c r="B14" s="49"/>
      <c r="C14" s="12"/>
      <c r="D14" s="15"/>
      <c r="E14" s="15"/>
      <c r="F14" s="12"/>
    </row>
    <row r="15" spans="1:6">
      <c r="A15" s="12"/>
      <c r="B15" s="49"/>
      <c r="C15" s="12"/>
      <c r="D15" s="15"/>
      <c r="E15" s="15"/>
      <c r="F15" s="12"/>
    </row>
    <row r="16" spans="1:6">
      <c r="A16" s="12"/>
      <c r="B16" s="49"/>
      <c r="C16" s="12"/>
      <c r="D16" s="15"/>
      <c r="E16" s="15"/>
      <c r="F16" s="12"/>
    </row>
    <row r="17" spans="1:6">
      <c r="A17" s="12"/>
      <c r="B17" s="49"/>
      <c r="C17" s="12"/>
      <c r="D17" s="15"/>
      <c r="E17" s="15"/>
      <c r="F17" s="12"/>
    </row>
    <row r="18" spans="1:6">
      <c r="A18" s="13"/>
      <c r="B18" s="50"/>
      <c r="C18" s="13"/>
      <c r="D18" s="16"/>
      <c r="E18" s="16"/>
      <c r="F18" s="13"/>
    </row>
    <row r="19" spans="1:6">
      <c r="A19" s="180" t="s">
        <v>70</v>
      </c>
      <c r="B19" s="191"/>
      <c r="C19" s="181"/>
      <c r="D19" s="97">
        <f>SUM(D4:D18)</f>
        <v>9790000</v>
      </c>
      <c r="E19" s="97">
        <f>SUM(E4:E18)</f>
        <v>9790000</v>
      </c>
      <c r="F19" s="78"/>
    </row>
    <row r="20" spans="1:6">
      <c r="B20" s="51"/>
      <c r="F20" s="1" t="s">
        <v>112</v>
      </c>
    </row>
    <row r="21" spans="1:6">
      <c r="B21" s="6" t="s">
        <v>29</v>
      </c>
      <c r="C21" s="6"/>
      <c r="D21" s="73">
        <f>SUM(D4:D18)</f>
        <v>9790000</v>
      </c>
      <c r="E21" s="6"/>
      <c r="F21" s="74">
        <f>SUM(C21:E21)</f>
        <v>9790000</v>
      </c>
    </row>
    <row r="22" spans="1:6">
      <c r="B22" s="6" t="s">
        <v>30</v>
      </c>
      <c r="C22" s="6"/>
      <c r="D22" s="6"/>
      <c r="E22" s="73">
        <f>SUM(E4:E18)</f>
        <v>9790000</v>
      </c>
      <c r="F22" s="74">
        <f>SUM(C22:E22)</f>
        <v>9790000</v>
      </c>
    </row>
    <row r="25" spans="1:6">
      <c r="C25" t="s">
        <v>283</v>
      </c>
    </row>
    <row r="26" spans="1:6">
      <c r="C26" s="91" t="s">
        <v>188</v>
      </c>
      <c r="D26" s="91" t="s">
        <v>187</v>
      </c>
      <c r="E26" s="91" t="s">
        <v>29</v>
      </c>
      <c r="F26" s="91" t="s">
        <v>30</v>
      </c>
    </row>
    <row r="27" spans="1:6">
      <c r="C27" s="6" t="s">
        <v>268</v>
      </c>
      <c r="D27" s="6" t="s">
        <v>63</v>
      </c>
      <c r="E27" s="54">
        <f>D19</f>
        <v>9790000</v>
      </c>
      <c r="F27" s="54">
        <f>D20</f>
        <v>0</v>
      </c>
    </row>
    <row r="28" spans="1:6">
      <c r="C28" s="6" t="s">
        <v>269</v>
      </c>
      <c r="D28" s="6" t="s">
        <v>108</v>
      </c>
      <c r="E28" s="54">
        <f>E20</f>
        <v>0</v>
      </c>
      <c r="F28" s="54">
        <f>E19</f>
        <v>9790000</v>
      </c>
    </row>
    <row r="29" spans="1:6">
      <c r="C29" s="180" t="s">
        <v>70</v>
      </c>
      <c r="D29" s="181"/>
      <c r="E29" s="99">
        <f>SUM(E27:E28)</f>
        <v>9790000</v>
      </c>
      <c r="F29" s="99">
        <f>SUM(F27:F28)</f>
        <v>9790000</v>
      </c>
    </row>
  </sheetData>
  <mergeCells count="6">
    <mergeCell ref="A2:A3"/>
    <mergeCell ref="C2:C3"/>
    <mergeCell ref="B2:B3"/>
    <mergeCell ref="F2:F3"/>
    <mergeCell ref="C29:D29"/>
    <mergeCell ref="A19:C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F10" sqref="F10"/>
    </sheetView>
  </sheetViews>
  <sheetFormatPr defaultRowHeight="15"/>
  <cols>
    <col min="3" max="3" width="28.42578125" customWidth="1"/>
    <col min="4" max="4" width="11.42578125" bestFit="1" customWidth="1"/>
    <col min="5" max="5" width="13.28515625" bestFit="1" customWidth="1"/>
    <col min="6" max="6" width="14.28515625" bestFit="1" customWidth="1"/>
    <col min="7" max="7" width="13.42578125" bestFit="1" customWidth="1"/>
    <col min="11" max="11" width="15.140625" bestFit="1" customWidth="1"/>
    <col min="12" max="12" width="10.7109375" bestFit="1" customWidth="1"/>
    <col min="13" max="13" width="16.42578125" bestFit="1" customWidth="1"/>
    <col min="14" max="14" width="11" bestFit="1" customWidth="1"/>
    <col min="15" max="15" width="16" bestFit="1" customWidth="1"/>
    <col min="16" max="16" width="11.28515625" customWidth="1"/>
    <col min="17" max="17" width="11" customWidth="1"/>
  </cols>
  <sheetData>
    <row r="1" spans="1:18">
      <c r="A1" s="137" t="s">
        <v>199</v>
      </c>
      <c r="G1" s="137" t="s">
        <v>126</v>
      </c>
      <c r="K1" s="1" t="s">
        <v>35</v>
      </c>
    </row>
    <row r="2" spans="1:18">
      <c r="A2" s="187" t="s">
        <v>56</v>
      </c>
      <c r="B2" s="187" t="s">
        <v>67</v>
      </c>
      <c r="C2" s="189" t="s">
        <v>74</v>
      </c>
      <c r="D2" s="189" t="s">
        <v>235</v>
      </c>
      <c r="E2" s="187" t="s">
        <v>29</v>
      </c>
      <c r="F2" s="187" t="s">
        <v>30</v>
      </c>
      <c r="G2" s="188" t="s">
        <v>125</v>
      </c>
      <c r="K2" s="187" t="s">
        <v>36</v>
      </c>
      <c r="L2" s="187" t="s">
        <v>24</v>
      </c>
      <c r="M2" s="187" t="s">
        <v>1</v>
      </c>
      <c r="N2" s="187" t="s">
        <v>2</v>
      </c>
      <c r="O2" s="187" t="s">
        <v>3</v>
      </c>
      <c r="P2" s="187" t="s">
        <v>31</v>
      </c>
      <c r="Q2" s="187"/>
      <c r="R2" s="187" t="s">
        <v>33</v>
      </c>
    </row>
    <row r="3" spans="1:18">
      <c r="A3" s="187"/>
      <c r="B3" s="187"/>
      <c r="C3" s="190"/>
      <c r="D3" s="190"/>
      <c r="E3" s="187"/>
      <c r="F3" s="187"/>
      <c r="G3" s="188"/>
      <c r="K3" s="187"/>
      <c r="L3" s="187"/>
      <c r="M3" s="187"/>
      <c r="N3" s="187"/>
      <c r="O3" s="187"/>
      <c r="P3" s="4" t="s">
        <v>29</v>
      </c>
      <c r="Q3" s="5" t="s">
        <v>30</v>
      </c>
      <c r="R3" s="187"/>
    </row>
    <row r="4" spans="1:18">
      <c r="A4" s="122" t="s">
        <v>200</v>
      </c>
      <c r="B4" s="133" t="s">
        <v>201</v>
      </c>
      <c r="C4" s="122" t="s">
        <v>202</v>
      </c>
      <c r="D4" s="32"/>
      <c r="E4" s="140"/>
      <c r="F4" s="120">
        <v>5500000</v>
      </c>
      <c r="G4" s="120">
        <f>F4</f>
        <v>5500000</v>
      </c>
      <c r="K4" s="5" t="s">
        <v>28</v>
      </c>
      <c r="L4" s="4" t="s">
        <v>34</v>
      </c>
      <c r="M4" s="4" t="s">
        <v>25</v>
      </c>
      <c r="N4" s="4" t="s">
        <v>26</v>
      </c>
      <c r="O4" s="4" t="s">
        <v>26</v>
      </c>
      <c r="P4" s="4" t="s">
        <v>26</v>
      </c>
      <c r="Q4" s="4" t="s">
        <v>25</v>
      </c>
      <c r="R4" s="4" t="e">
        <f>L4+M4-N4-O4-P4+Q4</f>
        <v>#VALUE!</v>
      </c>
    </row>
    <row r="5" spans="1:18">
      <c r="A5" s="131" t="s">
        <v>205</v>
      </c>
      <c r="B5" s="159" t="s">
        <v>201</v>
      </c>
      <c r="C5" s="131" t="s">
        <v>211</v>
      </c>
      <c r="D5" s="160" t="s">
        <v>118</v>
      </c>
      <c r="E5" s="125">
        <v>1100000</v>
      </c>
      <c r="F5" s="140"/>
      <c r="G5" s="125">
        <f>G4-E5</f>
        <v>4400000</v>
      </c>
      <c r="K5" s="10" t="s">
        <v>28</v>
      </c>
      <c r="L5" s="4" t="s">
        <v>34</v>
      </c>
      <c r="M5" s="4" t="s">
        <v>25</v>
      </c>
      <c r="N5" s="4" t="s">
        <v>26</v>
      </c>
      <c r="O5" s="4" t="s">
        <v>26</v>
      </c>
      <c r="P5" s="4" t="s">
        <v>26</v>
      </c>
      <c r="Q5" s="4" t="s">
        <v>25</v>
      </c>
      <c r="R5" s="4" t="e">
        <f t="shared" ref="R5:R6" si="0">L5+M5-N5-O5-P5+Q5</f>
        <v>#VALUE!</v>
      </c>
    </row>
    <row r="6" spans="1:18">
      <c r="A6" s="34"/>
      <c r="B6" s="34"/>
      <c r="C6" s="131" t="s">
        <v>212</v>
      </c>
      <c r="D6" s="70"/>
      <c r="E6" s="35"/>
      <c r="F6" s="35"/>
      <c r="G6" s="35"/>
      <c r="K6" s="10" t="s">
        <v>28</v>
      </c>
      <c r="L6" s="4" t="s">
        <v>34</v>
      </c>
      <c r="M6" s="4" t="s">
        <v>25</v>
      </c>
      <c r="N6" s="4" t="s">
        <v>26</v>
      </c>
      <c r="O6" s="4" t="s">
        <v>26</v>
      </c>
      <c r="P6" s="4" t="s">
        <v>26</v>
      </c>
      <c r="Q6" s="4" t="s">
        <v>25</v>
      </c>
      <c r="R6" s="4" t="e">
        <f t="shared" si="0"/>
        <v>#VALUE!</v>
      </c>
    </row>
    <row r="7" spans="1:18">
      <c r="A7" s="34" t="s">
        <v>221</v>
      </c>
      <c r="B7" s="69" t="s">
        <v>222</v>
      </c>
      <c r="C7" s="34" t="s">
        <v>223</v>
      </c>
      <c r="D7" s="70"/>
      <c r="E7" s="140"/>
      <c r="F7" s="35">
        <v>1665000</v>
      </c>
      <c r="G7" s="35">
        <f>G5+F7</f>
        <v>6065000</v>
      </c>
    </row>
    <row r="8" spans="1:18">
      <c r="A8" s="131" t="s">
        <v>231</v>
      </c>
      <c r="B8" s="159" t="s">
        <v>201</v>
      </c>
      <c r="C8" s="131" t="s">
        <v>232</v>
      </c>
      <c r="D8" s="167" t="s">
        <v>114</v>
      </c>
      <c r="E8" s="125">
        <v>4400000</v>
      </c>
      <c r="F8" s="140"/>
      <c r="G8" s="35">
        <f>G7-E8</f>
        <v>1665000</v>
      </c>
    </row>
    <row r="9" spans="1:18">
      <c r="A9" s="34"/>
      <c r="B9" s="34"/>
      <c r="C9" s="34"/>
      <c r="D9" s="70"/>
      <c r="E9" s="34"/>
      <c r="F9" s="34"/>
      <c r="G9" s="34"/>
    </row>
    <row r="10" spans="1:18">
      <c r="A10" s="34"/>
      <c r="B10" s="34"/>
      <c r="C10" s="34"/>
      <c r="D10" s="70"/>
      <c r="E10" s="34"/>
      <c r="F10" s="34"/>
      <c r="G10" s="34"/>
    </row>
    <row r="11" spans="1:18">
      <c r="A11" s="34"/>
      <c r="B11" s="34"/>
      <c r="C11" s="34"/>
      <c r="D11" s="34"/>
      <c r="E11" s="34"/>
      <c r="F11" s="34"/>
      <c r="G11" s="34"/>
    </row>
    <row r="12" spans="1:18">
      <c r="A12" s="34"/>
      <c r="B12" s="34"/>
      <c r="C12" s="34"/>
      <c r="D12" s="34"/>
      <c r="E12" s="34"/>
      <c r="F12" s="34"/>
      <c r="G12" s="34"/>
    </row>
    <row r="13" spans="1:18">
      <c r="A13" s="34"/>
      <c r="B13" s="34"/>
      <c r="C13" s="34"/>
      <c r="D13" s="34"/>
      <c r="E13" s="34"/>
      <c r="F13" s="34"/>
      <c r="G13" s="34"/>
    </row>
    <row r="14" spans="1:18">
      <c r="A14" s="12"/>
      <c r="B14" s="12"/>
      <c r="C14" s="12"/>
      <c r="D14" s="12"/>
      <c r="E14" s="12"/>
      <c r="F14" s="12"/>
      <c r="G14" s="12"/>
    </row>
    <row r="15" spans="1:18">
      <c r="A15" s="12"/>
      <c r="B15" s="12"/>
      <c r="C15" s="12"/>
      <c r="D15" s="12"/>
      <c r="E15" s="12"/>
      <c r="F15" s="12"/>
      <c r="G15" s="12"/>
    </row>
    <row r="16" spans="1:18">
      <c r="A16" s="13"/>
      <c r="B16" s="13"/>
      <c r="C16" s="13"/>
      <c r="D16" s="13"/>
      <c r="E16" s="13"/>
      <c r="F16" s="13"/>
      <c r="G16" s="13"/>
    </row>
    <row r="18" spans="1:8">
      <c r="A18" s="137" t="s">
        <v>204</v>
      </c>
      <c r="B18" s="140"/>
      <c r="C18" s="140"/>
      <c r="D18" s="140"/>
      <c r="E18" s="140"/>
      <c r="F18" s="140"/>
      <c r="G18" s="137" t="s">
        <v>127</v>
      </c>
    </row>
    <row r="19" spans="1:8">
      <c r="A19" s="192" t="s">
        <v>56</v>
      </c>
      <c r="B19" s="192" t="s">
        <v>67</v>
      </c>
      <c r="C19" s="193" t="s">
        <v>74</v>
      </c>
      <c r="D19" s="193" t="s">
        <v>235</v>
      </c>
      <c r="E19" s="192" t="s">
        <v>29</v>
      </c>
      <c r="F19" s="192" t="s">
        <v>30</v>
      </c>
      <c r="G19" s="195" t="s">
        <v>125</v>
      </c>
    </row>
    <row r="20" spans="1:8">
      <c r="A20" s="192"/>
      <c r="B20" s="192"/>
      <c r="C20" s="194"/>
      <c r="D20" s="194"/>
      <c r="E20" s="192"/>
      <c r="F20" s="192"/>
      <c r="G20" s="195"/>
    </row>
    <row r="21" spans="1:8">
      <c r="A21" s="122" t="s">
        <v>205</v>
      </c>
      <c r="B21" s="138">
        <v>10010</v>
      </c>
      <c r="C21" s="122" t="s">
        <v>206</v>
      </c>
      <c r="D21" s="32"/>
      <c r="E21" s="140"/>
      <c r="F21" s="120">
        <v>2625000</v>
      </c>
      <c r="G21" s="120">
        <f>F21</f>
        <v>2625000</v>
      </c>
      <c r="H21" s="31"/>
    </row>
    <row r="22" spans="1:8">
      <c r="A22" s="34"/>
      <c r="B22" s="139"/>
      <c r="C22" s="34"/>
      <c r="D22" s="34"/>
      <c r="E22" s="34"/>
      <c r="F22" s="35"/>
      <c r="G22" s="35"/>
      <c r="H22" s="31"/>
    </row>
    <row r="23" spans="1:8">
      <c r="A23" s="34"/>
      <c r="B23" s="139"/>
      <c r="C23" s="34"/>
      <c r="D23" s="34"/>
      <c r="E23" s="34"/>
      <c r="F23" s="35"/>
      <c r="G23" s="35"/>
      <c r="H23" s="31"/>
    </row>
    <row r="24" spans="1:8">
      <c r="A24" s="34"/>
      <c r="B24" s="139"/>
      <c r="C24" s="34"/>
      <c r="D24" s="34"/>
      <c r="E24" s="34"/>
      <c r="F24" s="35"/>
      <c r="G24" s="35"/>
      <c r="H24" s="31"/>
    </row>
    <row r="25" spans="1:8">
      <c r="A25" s="34"/>
      <c r="B25" s="139"/>
      <c r="C25" s="34"/>
      <c r="D25" s="34"/>
      <c r="E25" s="34"/>
      <c r="F25" s="35"/>
      <c r="G25" s="35"/>
      <c r="H25" s="31"/>
    </row>
    <row r="26" spans="1:8">
      <c r="A26" s="12"/>
      <c r="B26" s="49"/>
      <c r="C26" s="12"/>
      <c r="D26" s="12"/>
      <c r="E26" s="12"/>
      <c r="F26" s="12"/>
      <c r="G26" s="12"/>
    </row>
    <row r="27" spans="1:8">
      <c r="A27" s="12"/>
      <c r="B27" s="49"/>
      <c r="C27" s="12"/>
      <c r="D27" s="12"/>
      <c r="E27" s="12"/>
      <c r="F27" s="12"/>
      <c r="G27" s="12"/>
    </row>
    <row r="28" spans="1:8">
      <c r="A28" s="12"/>
      <c r="B28" s="49"/>
      <c r="C28" s="12"/>
      <c r="D28" s="12"/>
      <c r="E28" s="12"/>
      <c r="F28" s="12"/>
      <c r="G28" s="12"/>
    </row>
    <row r="29" spans="1:8">
      <c r="A29" s="12"/>
      <c r="B29" s="49"/>
      <c r="C29" s="12"/>
      <c r="D29" s="12"/>
      <c r="E29" s="12"/>
      <c r="F29" s="12"/>
      <c r="G29" s="12"/>
    </row>
    <row r="30" spans="1:8">
      <c r="A30" s="12"/>
      <c r="B30" s="49"/>
      <c r="C30" s="12"/>
      <c r="D30" s="12"/>
      <c r="E30" s="12"/>
      <c r="F30" s="12"/>
      <c r="G30" s="12"/>
    </row>
    <row r="31" spans="1:8">
      <c r="A31" s="12"/>
      <c r="B31" s="49"/>
      <c r="C31" s="12"/>
      <c r="D31" s="12"/>
      <c r="E31" s="12"/>
      <c r="F31" s="12"/>
      <c r="G31" s="12"/>
    </row>
    <row r="32" spans="1:8">
      <c r="A32" s="12"/>
      <c r="B32" s="49"/>
      <c r="C32" s="12"/>
      <c r="D32" s="12"/>
      <c r="E32" s="12"/>
      <c r="F32" s="12"/>
      <c r="G32" s="12"/>
    </row>
    <row r="33" spans="1:7">
      <c r="A33" s="13"/>
      <c r="B33" s="50"/>
      <c r="C33" s="13"/>
      <c r="D33" s="13"/>
      <c r="E33" s="13"/>
      <c r="F33" s="13"/>
      <c r="G33" s="13"/>
    </row>
    <row r="35" spans="1:7">
      <c r="A35" t="s">
        <v>128</v>
      </c>
      <c r="G35" t="s">
        <v>129</v>
      </c>
    </row>
    <row r="36" spans="1:7">
      <c r="A36" s="187" t="s">
        <v>56</v>
      </c>
      <c r="B36" s="187" t="s">
        <v>67</v>
      </c>
      <c r="C36" s="189" t="s">
        <v>74</v>
      </c>
      <c r="D36" s="59"/>
      <c r="E36" s="187" t="s">
        <v>29</v>
      </c>
      <c r="F36" s="187" t="s">
        <v>30</v>
      </c>
      <c r="G36" s="188" t="s">
        <v>125</v>
      </c>
    </row>
    <row r="37" spans="1:7">
      <c r="A37" s="187"/>
      <c r="B37" s="187"/>
      <c r="C37" s="190"/>
      <c r="D37" s="60"/>
      <c r="E37" s="187"/>
      <c r="F37" s="187"/>
      <c r="G37" s="188"/>
    </row>
    <row r="38" spans="1:7">
      <c r="A38" s="11"/>
      <c r="B38" s="11"/>
      <c r="C38" s="11"/>
      <c r="D38" s="11"/>
      <c r="E38" s="11"/>
      <c r="F38" s="11"/>
      <c r="G38" s="11"/>
    </row>
    <row r="39" spans="1:7">
      <c r="A39" s="12"/>
      <c r="B39" s="12"/>
      <c r="C39" s="12"/>
      <c r="D39" s="12"/>
      <c r="E39" s="12"/>
      <c r="F39" s="12"/>
      <c r="G39" s="12"/>
    </row>
    <row r="40" spans="1:7">
      <c r="A40" s="12"/>
      <c r="B40" s="12"/>
      <c r="C40" s="12"/>
      <c r="D40" s="12"/>
      <c r="E40" s="12"/>
      <c r="F40" s="12"/>
      <c r="G40" s="12"/>
    </row>
    <row r="41" spans="1:7">
      <c r="A41" s="12"/>
      <c r="B41" s="12"/>
      <c r="C41" s="12"/>
      <c r="D41" s="12"/>
      <c r="E41" s="12"/>
      <c r="F41" s="12"/>
      <c r="G41" s="12"/>
    </row>
    <row r="42" spans="1:7">
      <c r="A42" s="12"/>
      <c r="B42" s="12"/>
      <c r="C42" s="12"/>
      <c r="D42" s="12"/>
      <c r="E42" s="12"/>
      <c r="F42" s="12"/>
      <c r="G42" s="12"/>
    </row>
    <row r="43" spans="1:7">
      <c r="A43" s="12"/>
      <c r="B43" s="12"/>
      <c r="C43" s="12"/>
      <c r="D43" s="12"/>
      <c r="E43" s="12"/>
      <c r="F43" s="12"/>
      <c r="G43" s="12"/>
    </row>
    <row r="44" spans="1:7">
      <c r="A44" s="12"/>
      <c r="B44" s="12"/>
      <c r="C44" s="12"/>
      <c r="D44" s="12"/>
      <c r="E44" s="12"/>
      <c r="F44" s="12"/>
      <c r="G44" s="12"/>
    </row>
    <row r="45" spans="1:7">
      <c r="A45" s="12"/>
      <c r="B45" s="12"/>
      <c r="C45" s="12"/>
      <c r="D45" s="12"/>
      <c r="E45" s="12"/>
      <c r="F45" s="12"/>
      <c r="G45" s="12"/>
    </row>
    <row r="46" spans="1:7">
      <c r="A46" s="12"/>
      <c r="B46" s="12"/>
      <c r="C46" s="12"/>
      <c r="D46" s="12"/>
      <c r="E46" s="12"/>
      <c r="F46" s="12"/>
      <c r="G46" s="12"/>
    </row>
    <row r="47" spans="1:7">
      <c r="A47" s="12"/>
      <c r="B47" s="12"/>
      <c r="C47" s="12"/>
      <c r="D47" s="12"/>
      <c r="E47" s="12"/>
      <c r="F47" s="12"/>
      <c r="G47" s="12"/>
    </row>
    <row r="48" spans="1:7">
      <c r="A48" s="12"/>
      <c r="B48" s="12"/>
      <c r="C48" s="12"/>
      <c r="D48" s="12"/>
      <c r="E48" s="12"/>
      <c r="F48" s="12"/>
      <c r="G48" s="12"/>
    </row>
    <row r="49" spans="1:7">
      <c r="A49" s="12"/>
      <c r="B49" s="12"/>
      <c r="C49" s="12"/>
      <c r="D49" s="12"/>
      <c r="E49" s="12"/>
      <c r="F49" s="12"/>
      <c r="G49" s="12"/>
    </row>
    <row r="50" spans="1:7">
      <c r="A50" s="13"/>
      <c r="B50" s="13"/>
      <c r="C50" s="13"/>
      <c r="D50" s="13"/>
      <c r="E50" s="13"/>
      <c r="F50" s="13"/>
      <c r="G50" s="13"/>
    </row>
  </sheetData>
  <mergeCells count="27">
    <mergeCell ref="A2:A3"/>
    <mergeCell ref="B2:B3"/>
    <mergeCell ref="E2:E3"/>
    <mergeCell ref="F2:F3"/>
    <mergeCell ref="G2:G3"/>
    <mergeCell ref="C2:C3"/>
    <mergeCell ref="D2:D3"/>
    <mergeCell ref="G36:G37"/>
    <mergeCell ref="A19:A20"/>
    <mergeCell ref="B19:B20"/>
    <mergeCell ref="C19:C20"/>
    <mergeCell ref="E19:E20"/>
    <mergeCell ref="F19:F20"/>
    <mergeCell ref="G19:G20"/>
    <mergeCell ref="A36:A37"/>
    <mergeCell ref="B36:B37"/>
    <mergeCell ref="C36:C37"/>
    <mergeCell ref="E36:E37"/>
    <mergeCell ref="F36:F37"/>
    <mergeCell ref="D19:D20"/>
    <mergeCell ref="P2:Q2"/>
    <mergeCell ref="R2:R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Tips - Posisi Akun - Siklus</vt:lpstr>
      <vt:lpstr>Ringkasan</vt:lpstr>
      <vt:lpstr>SOALL</vt:lpstr>
      <vt:lpstr>Jurnal Penjualan</vt:lpstr>
      <vt:lpstr>Buku Pembantu Piutang</vt:lpstr>
      <vt:lpstr>Jurnal Kas Masuk</vt:lpstr>
      <vt:lpstr>Jurnal Kas Keluar</vt:lpstr>
      <vt:lpstr>Jurnal Pembelian</vt:lpstr>
      <vt:lpstr>Buku Pembantu Utang</vt:lpstr>
      <vt:lpstr>Kartu Persediaan</vt:lpstr>
      <vt:lpstr>Jurnal Gabungan - Umum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Lullaby</dc:creator>
  <cp:lastModifiedBy>William Basri</cp:lastModifiedBy>
  <dcterms:created xsi:type="dcterms:W3CDTF">2018-11-03T17:10:20Z</dcterms:created>
  <dcterms:modified xsi:type="dcterms:W3CDTF">2019-12-30T15:51:50Z</dcterms:modified>
</cp:coreProperties>
</file>