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ouis.josso\Documents\GitHub\Messenger_Podium\2. Output\"/>
    </mc:Choice>
  </mc:AlternateContent>
  <xr:revisionPtr revIDLastSave="0" documentId="13_ncr:1_{5C4A0755-D2EB-4819-8AE1-5505E5D4AE16}" xr6:coauthVersionLast="47" xr6:coauthVersionMax="47" xr10:uidLastSave="{00000000-0000-0000-0000-000000000000}"/>
  <bookViews>
    <workbookView xWindow="-108" yWindow="-108" windowWidth="23256" windowHeight="12576" xr2:uid="{5C88415F-5190-4D0E-9201-745FC61A728A}"/>
  </bookViews>
  <sheets>
    <sheet name="Overall" sheetId="1" r:id="rId1"/>
    <sheet name="React" sheetId="8" r:id="rId2"/>
    <sheet name="Robin" sheetId="2" r:id="rId3"/>
    <sheet name="Lib" sheetId="5" r:id="rId4"/>
    <sheet name="all" sheetId="6" r:id="rId5"/>
    <sheet name="Haribo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6" l="1"/>
  <c r="N9" i="6"/>
  <c r="M9" i="6"/>
  <c r="L9" i="6"/>
  <c r="K9" i="6"/>
  <c r="J9" i="6"/>
  <c r="I9" i="6"/>
  <c r="H9" i="6"/>
  <c r="G9" i="6"/>
  <c r="F9" i="6"/>
  <c r="E9" i="6"/>
  <c r="D9" i="6"/>
  <c r="C9" i="6"/>
  <c r="O8" i="6"/>
  <c r="B39" i="8"/>
  <c r="B19" i="8"/>
  <c r="C29" i="8"/>
  <c r="B29" i="8"/>
  <c r="A23" i="8"/>
  <c r="A24" i="8"/>
  <c r="E12" i="8"/>
  <c r="F12" i="8"/>
  <c r="C3" i="8"/>
  <c r="C12" i="8" s="1"/>
  <c r="D3" i="8"/>
  <c r="D12" i="8" s="1"/>
  <c r="E3" i="8"/>
  <c r="E18" i="8" s="1"/>
  <c r="F3" i="8"/>
  <c r="F18" i="8" s="1"/>
  <c r="G3" i="8"/>
  <c r="H3" i="8"/>
  <c r="I3" i="8"/>
  <c r="J3" i="8"/>
  <c r="J12" i="8" s="1"/>
  <c r="C4" i="8"/>
  <c r="D4" i="8"/>
  <c r="E4" i="8"/>
  <c r="E19" i="8" s="1"/>
  <c r="F4" i="8"/>
  <c r="F19" i="8" s="1"/>
  <c r="G4" i="8"/>
  <c r="H4" i="8"/>
  <c r="I4" i="8"/>
  <c r="J4" i="8"/>
  <c r="J19" i="8" s="1"/>
  <c r="C5" i="8"/>
  <c r="C32" i="8" s="1"/>
  <c r="D5" i="8"/>
  <c r="E5" i="8"/>
  <c r="E20" i="8" s="1"/>
  <c r="F5" i="8"/>
  <c r="G5" i="8"/>
  <c r="G32" i="8" s="1"/>
  <c r="H5" i="8"/>
  <c r="H32" i="8" s="1"/>
  <c r="I5" i="8"/>
  <c r="J5" i="8"/>
  <c r="J20" i="8" s="1"/>
  <c r="C6" i="8"/>
  <c r="D6" i="8"/>
  <c r="E6" i="8"/>
  <c r="F6" i="8"/>
  <c r="G6" i="8"/>
  <c r="H6" i="8"/>
  <c r="I6" i="8"/>
  <c r="J6" i="8"/>
  <c r="C7" i="8"/>
  <c r="D7" i="8"/>
  <c r="E7" i="8"/>
  <c r="E22" i="8" s="1"/>
  <c r="F7" i="8"/>
  <c r="F22" i="8" s="1"/>
  <c r="G7" i="8"/>
  <c r="H7" i="8"/>
  <c r="I7" i="8"/>
  <c r="J7" i="8"/>
  <c r="J22" i="8" s="1"/>
  <c r="C8" i="8"/>
  <c r="D8" i="8"/>
  <c r="E8" i="8"/>
  <c r="E23" i="8" s="1"/>
  <c r="F8" i="8"/>
  <c r="F23" i="8" s="1"/>
  <c r="G8" i="8"/>
  <c r="H8" i="8"/>
  <c r="I8" i="8"/>
  <c r="J8" i="8"/>
  <c r="J23" i="8" s="1"/>
  <c r="C9" i="8"/>
  <c r="D9" i="8"/>
  <c r="E9" i="8"/>
  <c r="E24" i="8" s="1"/>
  <c r="F9" i="8"/>
  <c r="F24" i="8" s="1"/>
  <c r="G9" i="8"/>
  <c r="H9" i="8"/>
  <c r="I9" i="8"/>
  <c r="J9" i="8"/>
  <c r="C10" i="8"/>
  <c r="D10" i="8"/>
  <c r="E10" i="8"/>
  <c r="E25" i="8" s="1"/>
  <c r="F10" i="8"/>
  <c r="F25" i="8" s="1"/>
  <c r="G10" i="8"/>
  <c r="H10" i="8"/>
  <c r="I10" i="8"/>
  <c r="J10" i="8"/>
  <c r="C11" i="8"/>
  <c r="D11" i="8"/>
  <c r="E11" i="8"/>
  <c r="E26" i="8" s="1"/>
  <c r="F11" i="8"/>
  <c r="F26" i="8" s="1"/>
  <c r="G11" i="8"/>
  <c r="H11" i="8"/>
  <c r="I11" i="8"/>
  <c r="J11" i="8"/>
  <c r="B4" i="8"/>
  <c r="K4" i="8" s="1"/>
  <c r="B5" i="8"/>
  <c r="K5" i="8" s="1"/>
  <c r="B6" i="8"/>
  <c r="B7" i="8"/>
  <c r="B8" i="8"/>
  <c r="B9" i="8"/>
  <c r="B10" i="8"/>
  <c r="B11" i="8"/>
  <c r="B3" i="8"/>
  <c r="A11" i="8"/>
  <c r="A38" i="8" s="1"/>
  <c r="A10" i="8"/>
  <c r="A37" i="8" s="1"/>
  <c r="A4" i="8"/>
  <c r="A31" i="8" s="1"/>
  <c r="A5" i="8"/>
  <c r="A20" i="8" s="1"/>
  <c r="A6" i="8"/>
  <c r="A21" i="8" s="1"/>
  <c r="A7" i="8"/>
  <c r="A22" i="8" s="1"/>
  <c r="A8" i="8"/>
  <c r="A35" i="8" s="1"/>
  <c r="A9" i="8"/>
  <c r="A36" i="8" s="1"/>
  <c r="A3" i="8"/>
  <c r="A30" i="8" s="1"/>
  <c r="I2" i="8"/>
  <c r="I29" i="8" s="1"/>
  <c r="J2" i="8"/>
  <c r="J29" i="8" s="1"/>
  <c r="C2" i="8"/>
  <c r="C17" i="8" s="1"/>
  <c r="D2" i="8"/>
  <c r="D29" i="8" s="1"/>
  <c r="E2" i="8"/>
  <c r="E17" i="8" s="1"/>
  <c r="F2" i="8"/>
  <c r="F17" i="8" s="1"/>
  <c r="G2" i="8"/>
  <c r="G17" i="8" s="1"/>
  <c r="H2" i="8"/>
  <c r="H29" i="8" s="1"/>
  <c r="B2" i="8"/>
  <c r="B17" i="8" s="1"/>
  <c r="G3" i="1"/>
  <c r="D13" i="1"/>
  <c r="C13" i="1"/>
  <c r="D16" i="7"/>
  <c r="C16" i="7"/>
  <c r="D15" i="7"/>
  <c r="C15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B11" i="7"/>
  <c r="Z7" i="7"/>
  <c r="Y7" i="7"/>
  <c r="N9" i="7" s="1"/>
  <c r="X7" i="7"/>
  <c r="W7" i="7"/>
  <c r="V7" i="7"/>
  <c r="U7" i="7"/>
  <c r="T7" i="7"/>
  <c r="K9" i="7" s="1"/>
  <c r="S7" i="7"/>
  <c r="R7" i="7"/>
  <c r="Q7" i="7"/>
  <c r="J9" i="7" s="1"/>
  <c r="P7" i="7"/>
  <c r="O7" i="7"/>
  <c r="I9" i="7" s="1"/>
  <c r="N7" i="7"/>
  <c r="M7" i="7"/>
  <c r="L7" i="7"/>
  <c r="G9" i="7" s="1"/>
  <c r="K7" i="7"/>
  <c r="J7" i="7"/>
  <c r="I7" i="7"/>
  <c r="F9" i="7" s="1"/>
  <c r="H7" i="7"/>
  <c r="G7" i="7"/>
  <c r="E9" i="7" s="1"/>
  <c r="F7" i="7"/>
  <c r="E7" i="7"/>
  <c r="D7" i="7"/>
  <c r="C9" i="7" s="1"/>
  <c r="C7" i="7"/>
  <c r="B7" i="7"/>
  <c r="Z6" i="7"/>
  <c r="Y6" i="7"/>
  <c r="X6" i="7"/>
  <c r="W6" i="7"/>
  <c r="V6" i="7"/>
  <c r="B6" i="7"/>
  <c r="D4" i="7"/>
  <c r="C4" i="7"/>
  <c r="D3" i="7"/>
  <c r="C3" i="7"/>
  <c r="M9" i="7"/>
  <c r="D16" i="5"/>
  <c r="C16" i="5"/>
  <c r="D15" i="5"/>
  <c r="C15" i="5"/>
  <c r="M12" i="5"/>
  <c r="L12" i="5"/>
  <c r="K12" i="5"/>
  <c r="J12" i="5"/>
  <c r="I12" i="5"/>
  <c r="H12" i="5"/>
  <c r="G12" i="5"/>
  <c r="F12" i="5"/>
  <c r="E12" i="5"/>
  <c r="D12" i="5"/>
  <c r="C12" i="5"/>
  <c r="B12" i="5"/>
  <c r="M11" i="5"/>
  <c r="L11" i="5"/>
  <c r="K11" i="5"/>
  <c r="J11" i="5"/>
  <c r="B11" i="5"/>
  <c r="Z7" i="5"/>
  <c r="Y7" i="5"/>
  <c r="X7" i="5"/>
  <c r="M9" i="5" s="1"/>
  <c r="W7" i="5"/>
  <c r="V7" i="5"/>
  <c r="U7" i="5"/>
  <c r="T7" i="5"/>
  <c r="S7" i="5"/>
  <c r="R7" i="5"/>
  <c r="Q7" i="5"/>
  <c r="J9" i="5" s="1"/>
  <c r="P7" i="5"/>
  <c r="I9" i="5" s="1"/>
  <c r="O7" i="5"/>
  <c r="N7" i="5"/>
  <c r="M7" i="5"/>
  <c r="L7" i="5"/>
  <c r="K7" i="5"/>
  <c r="G9" i="5" s="1"/>
  <c r="J7" i="5"/>
  <c r="I7" i="5"/>
  <c r="F9" i="5" s="1"/>
  <c r="H7" i="5"/>
  <c r="E9" i="5" s="1"/>
  <c r="G7" i="5"/>
  <c r="F7" i="5"/>
  <c r="E7" i="5"/>
  <c r="D7" i="5"/>
  <c r="C7" i="5"/>
  <c r="C9" i="5" s="1"/>
  <c r="B7" i="5"/>
  <c r="Z6" i="5"/>
  <c r="Y6" i="5"/>
  <c r="X6" i="5"/>
  <c r="W6" i="5"/>
  <c r="V6" i="5"/>
  <c r="B6" i="5"/>
  <c r="D4" i="5"/>
  <c r="C4" i="5"/>
  <c r="D3" i="5"/>
  <c r="C3" i="5"/>
  <c r="D16" i="6"/>
  <c r="C16" i="6"/>
  <c r="D15" i="6"/>
  <c r="C15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B11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Z6" i="6"/>
  <c r="Y6" i="6"/>
  <c r="X6" i="6"/>
  <c r="W6" i="6"/>
  <c r="V6" i="6"/>
  <c r="B6" i="6"/>
  <c r="D4" i="6"/>
  <c r="C4" i="6"/>
  <c r="D3" i="6"/>
  <c r="C3" i="6"/>
  <c r="K9" i="5"/>
  <c r="C7" i="2"/>
  <c r="D16" i="2"/>
  <c r="C16" i="2"/>
  <c r="D15" i="2"/>
  <c r="C15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B11" i="2"/>
  <c r="Z7" i="2"/>
  <c r="Y7" i="2"/>
  <c r="X7" i="2"/>
  <c r="W7" i="2"/>
  <c r="M9" i="2" s="1"/>
  <c r="V7" i="2"/>
  <c r="U7" i="2"/>
  <c r="T7" i="2"/>
  <c r="S7" i="2"/>
  <c r="R7" i="2"/>
  <c r="Q7" i="2"/>
  <c r="P7" i="2"/>
  <c r="O7" i="2"/>
  <c r="N7" i="2"/>
  <c r="M7" i="2"/>
  <c r="L7" i="2"/>
  <c r="K7" i="2"/>
  <c r="G9" i="2" s="1"/>
  <c r="J7" i="2"/>
  <c r="I7" i="2"/>
  <c r="H7" i="2"/>
  <c r="G7" i="2"/>
  <c r="F7" i="2"/>
  <c r="E7" i="2"/>
  <c r="D7" i="2"/>
  <c r="B7" i="2"/>
  <c r="Z6" i="2"/>
  <c r="Y6" i="2"/>
  <c r="X6" i="2"/>
  <c r="W6" i="2"/>
  <c r="V6" i="2"/>
  <c r="B6" i="2"/>
  <c r="D4" i="2"/>
  <c r="C4" i="2"/>
  <c r="D3" i="2"/>
  <c r="C3" i="2"/>
  <c r="D4" i="1"/>
  <c r="D5" i="1"/>
  <c r="D6" i="1"/>
  <c r="D7" i="1"/>
  <c r="D8" i="1"/>
  <c r="D9" i="1"/>
  <c r="D10" i="1"/>
  <c r="D11" i="1"/>
  <c r="D3" i="1"/>
  <c r="C4" i="1"/>
  <c r="C5" i="1"/>
  <c r="C6" i="1"/>
  <c r="C7" i="1"/>
  <c r="C8" i="1"/>
  <c r="C9" i="1"/>
  <c r="C10" i="1"/>
  <c r="C11" i="1"/>
  <c r="C3" i="1"/>
  <c r="I4" i="1"/>
  <c r="I5" i="1"/>
  <c r="I6" i="1"/>
  <c r="I7" i="1"/>
  <c r="J7" i="1" s="1"/>
  <c r="K7" i="1" s="1"/>
  <c r="I8" i="1"/>
  <c r="I9" i="1"/>
  <c r="I10" i="1"/>
  <c r="I11" i="1"/>
  <c r="I3" i="1"/>
  <c r="H4" i="1"/>
  <c r="H5" i="1"/>
  <c r="H6" i="1"/>
  <c r="H7" i="1"/>
  <c r="H8" i="1"/>
  <c r="H9" i="1"/>
  <c r="H10" i="1"/>
  <c r="H11" i="1"/>
  <c r="H3" i="1"/>
  <c r="G4" i="1"/>
  <c r="G5" i="1"/>
  <c r="G6" i="1"/>
  <c r="G7" i="1"/>
  <c r="G8" i="1"/>
  <c r="G9" i="1"/>
  <c r="G10" i="1"/>
  <c r="G11" i="1"/>
  <c r="F4" i="1"/>
  <c r="F5" i="1"/>
  <c r="F6" i="1"/>
  <c r="F7" i="1"/>
  <c r="F8" i="1"/>
  <c r="F9" i="1"/>
  <c r="F10" i="1"/>
  <c r="F11" i="1"/>
  <c r="F3" i="1"/>
  <c r="E4" i="1"/>
  <c r="E5" i="1"/>
  <c r="E6" i="1"/>
  <c r="E7" i="1"/>
  <c r="E8" i="1"/>
  <c r="E9" i="1"/>
  <c r="E10" i="1"/>
  <c r="E11" i="1"/>
  <c r="E3" i="1"/>
  <c r="B3" i="1"/>
  <c r="B4" i="1"/>
  <c r="B5" i="1"/>
  <c r="B6" i="1"/>
  <c r="B7" i="1"/>
  <c r="B8" i="1"/>
  <c r="B9" i="1"/>
  <c r="B10" i="1"/>
  <c r="B11" i="1"/>
  <c r="B2" i="1"/>
  <c r="J32" i="8" l="1"/>
  <c r="I32" i="8"/>
  <c r="D32" i="8"/>
  <c r="D31" i="8"/>
  <c r="C22" i="8"/>
  <c r="C19" i="8"/>
  <c r="B31" i="8"/>
  <c r="C31" i="8"/>
  <c r="J31" i="8"/>
  <c r="I37" i="8"/>
  <c r="I31" i="8"/>
  <c r="B36" i="8"/>
  <c r="H31" i="8"/>
  <c r="G26" i="8"/>
  <c r="G31" i="8"/>
  <c r="G18" i="8"/>
  <c r="F32" i="8"/>
  <c r="I12" i="8"/>
  <c r="K11" i="8"/>
  <c r="A18" i="8"/>
  <c r="A19" i="8"/>
  <c r="D17" i="8"/>
  <c r="D26" i="8"/>
  <c r="D25" i="8"/>
  <c r="D24" i="8"/>
  <c r="D23" i="8"/>
  <c r="D22" i="8"/>
  <c r="D21" i="8"/>
  <c r="D20" i="8"/>
  <c r="D19" i="8"/>
  <c r="D18" i="8"/>
  <c r="A34" i="8"/>
  <c r="G29" i="8"/>
  <c r="C34" i="8"/>
  <c r="E32" i="8"/>
  <c r="F31" i="8"/>
  <c r="K7" i="8"/>
  <c r="I34" i="8" s="1"/>
  <c r="G13" i="1"/>
  <c r="H12" i="8"/>
  <c r="K10" i="8"/>
  <c r="B37" i="8" s="1"/>
  <c r="A26" i="8"/>
  <c r="C26" i="8"/>
  <c r="C25" i="8"/>
  <c r="C24" i="8"/>
  <c r="C23" i="8"/>
  <c r="C21" i="8"/>
  <c r="C20" i="8"/>
  <c r="C18" i="8"/>
  <c r="A33" i="8"/>
  <c r="F29" i="8"/>
  <c r="J34" i="8"/>
  <c r="B34" i="8"/>
  <c r="E31" i="8"/>
  <c r="G38" i="8"/>
  <c r="H13" i="1"/>
  <c r="L9" i="2"/>
  <c r="G12" i="8"/>
  <c r="G24" i="8" s="1"/>
  <c r="K9" i="8"/>
  <c r="H36" i="8" s="1"/>
  <c r="A25" i="8"/>
  <c r="J17" i="8"/>
  <c r="J26" i="8"/>
  <c r="J25" i="8"/>
  <c r="J24" i="8"/>
  <c r="J21" i="8"/>
  <c r="J18" i="8"/>
  <c r="A32" i="8"/>
  <c r="E29" i="8"/>
  <c r="F37" i="8"/>
  <c r="G36" i="8"/>
  <c r="B33" i="8"/>
  <c r="H17" i="8"/>
  <c r="K8" i="8"/>
  <c r="H35" i="8" s="1"/>
  <c r="I17" i="8"/>
  <c r="D30" i="8"/>
  <c r="E37" i="8"/>
  <c r="B32" i="8"/>
  <c r="E38" i="8"/>
  <c r="E9" i="2"/>
  <c r="I9" i="2"/>
  <c r="C9" i="2"/>
  <c r="K6" i="8"/>
  <c r="E33" i="8" s="1"/>
  <c r="G21" i="8"/>
  <c r="G20" i="8"/>
  <c r="G19" i="8"/>
  <c r="E35" i="8"/>
  <c r="F34" i="8"/>
  <c r="B12" i="8"/>
  <c r="F21" i="8"/>
  <c r="F20" i="8"/>
  <c r="E34" i="8"/>
  <c r="B30" i="8"/>
  <c r="K3" i="8"/>
  <c r="G30" i="8" s="1"/>
  <c r="E21" i="8"/>
  <c r="F9" i="2"/>
  <c r="J9" i="2"/>
  <c r="N9" i="2"/>
  <c r="L9" i="5"/>
  <c r="D9" i="5"/>
  <c r="H9" i="5"/>
  <c r="K9" i="2"/>
  <c r="D9" i="2"/>
  <c r="N9" i="5"/>
  <c r="D9" i="7"/>
  <c r="H9" i="7"/>
  <c r="L9" i="7"/>
  <c r="H9" i="2"/>
  <c r="J3" i="1"/>
  <c r="J4" i="1"/>
  <c r="K4" i="1" s="1"/>
  <c r="J10" i="1"/>
  <c r="K10" i="1" s="1"/>
  <c r="J6" i="1"/>
  <c r="K6" i="1" s="1"/>
  <c r="J9" i="1"/>
  <c r="K9" i="1" s="1"/>
  <c r="J8" i="1"/>
  <c r="K8" i="1" s="1"/>
  <c r="J5" i="1"/>
  <c r="K5" i="1" s="1"/>
  <c r="J11" i="1"/>
  <c r="K11" i="1" s="1"/>
  <c r="B24" i="8" l="1"/>
  <c r="B25" i="8"/>
  <c r="H18" i="8"/>
  <c r="H21" i="8"/>
  <c r="H25" i="8"/>
  <c r="H19" i="8"/>
  <c r="H24" i="8"/>
  <c r="H20" i="8"/>
  <c r="H26" i="8"/>
  <c r="H23" i="8"/>
  <c r="H39" i="8"/>
  <c r="H22" i="8"/>
  <c r="G22" i="8"/>
  <c r="J37" i="8"/>
  <c r="C38" i="8"/>
  <c r="D36" i="8"/>
  <c r="K23" i="8"/>
  <c r="G35" i="8"/>
  <c r="F35" i="8"/>
  <c r="I18" i="8"/>
  <c r="I19" i="8"/>
  <c r="I20" i="8"/>
  <c r="I21" i="8"/>
  <c r="I22" i="8"/>
  <c r="I23" i="8"/>
  <c r="I24" i="8"/>
  <c r="I25" i="8"/>
  <c r="I26" i="8"/>
  <c r="G23" i="8"/>
  <c r="J38" i="8"/>
  <c r="B18" i="8"/>
  <c r="D37" i="8"/>
  <c r="E36" i="8"/>
  <c r="K24" i="8"/>
  <c r="F36" i="8"/>
  <c r="G37" i="8"/>
  <c r="H34" i="8"/>
  <c r="G34" i="8"/>
  <c r="H37" i="8"/>
  <c r="I35" i="8"/>
  <c r="B38" i="8"/>
  <c r="D38" i="8"/>
  <c r="C30" i="8"/>
  <c r="J30" i="8"/>
  <c r="F38" i="8"/>
  <c r="G39" i="8"/>
  <c r="F30" i="8"/>
  <c r="F33" i="8"/>
  <c r="G25" i="8"/>
  <c r="H38" i="8"/>
  <c r="I36" i="8"/>
  <c r="B20" i="8"/>
  <c r="B22" i="8"/>
  <c r="C33" i="8"/>
  <c r="B23" i="8"/>
  <c r="C37" i="8"/>
  <c r="I38" i="8"/>
  <c r="D33" i="8"/>
  <c r="B35" i="8"/>
  <c r="H30" i="8"/>
  <c r="J33" i="8"/>
  <c r="C35" i="8"/>
  <c r="D34" i="8"/>
  <c r="K12" i="8"/>
  <c r="K18" i="8" s="1"/>
  <c r="I33" i="8"/>
  <c r="H33" i="8"/>
  <c r="E30" i="8"/>
  <c r="B26" i="8"/>
  <c r="K25" i="8"/>
  <c r="J35" i="8"/>
  <c r="G33" i="8"/>
  <c r="I30" i="8"/>
  <c r="J36" i="8"/>
  <c r="C36" i="8"/>
  <c r="D35" i="8"/>
  <c r="B21" i="8"/>
  <c r="K3" i="1"/>
  <c r="J13" i="1"/>
  <c r="K22" i="8" l="1"/>
  <c r="K21" i="8"/>
  <c r="C39" i="8"/>
  <c r="E39" i="8"/>
  <c r="J39" i="8"/>
  <c r="F39" i="8"/>
  <c r="K20" i="8"/>
  <c r="D39" i="8"/>
  <c r="K19" i="8"/>
  <c r="I39" i="8"/>
  <c r="K26" i="8"/>
</calcChain>
</file>

<file path=xl/sharedStrings.xml><?xml version="1.0" encoding="utf-8"?>
<sst xmlns="http://schemas.openxmlformats.org/spreadsheetml/2006/main" count="66" uniqueCount="31">
  <si>
    <t>Yoy</t>
  </si>
  <si>
    <t>Nombre moyen de mot par message</t>
  </si>
  <si>
    <t>Repond a ses propres messages</t>
  </si>
  <si>
    <t>Nb message</t>
  </si>
  <si>
    <t>Robin Goutard</t>
  </si>
  <si>
    <t xml:space="preserve">Max messages : </t>
  </si>
  <si>
    <t>Lundi</t>
  </si>
  <si>
    <t>Mardi</t>
  </si>
  <si>
    <t>Mercredi</t>
  </si>
  <si>
    <t>Jeudi</t>
  </si>
  <si>
    <t>Vendredi</t>
  </si>
  <si>
    <t>Samedi</t>
  </si>
  <si>
    <t>Dimanche</t>
  </si>
  <si>
    <t>Mot les plus utilises</t>
  </si>
  <si>
    <t>Antoine Hamon</t>
  </si>
  <si>
    <t>All</t>
  </si>
  <si>
    <t>Plus long message (nb mots)</t>
  </si>
  <si>
    <t>vs last year</t>
  </si>
  <si>
    <t>% du temps</t>
  </si>
  <si>
    <t>Thomas Liberge</t>
  </si>
  <si>
    <t>Overall</t>
  </si>
  <si>
    <t>Column1</t>
  </si>
  <si>
    <t>Column2</t>
  </si>
  <si>
    <t>Adrien Goutard</t>
  </si>
  <si>
    <t>Alex Dns</t>
  </si>
  <si>
    <t>Alexandre Durand</t>
  </si>
  <si>
    <t>Antoine Gilles</t>
  </si>
  <si>
    <t>Arthur de Saint-Pierre</t>
  </si>
  <si>
    <t>Louis Jss</t>
  </si>
  <si>
    <t>T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</si>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</sst>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\+\ #;\-#"/>
    <numFmt numFmtId="165" formatCode="0.0"/>
    <numFmt numFmtId="166" formatCode="\+0%;\-0%"/>
    <numFmt numFmtId="167" formatCode="_-* #,##0.0_-;\-* #,##0.0_-;_-* &quot;-&quot;??_-;_-@_-"/>
    <numFmt numFmtId="168" formatCode="_-* #,##0_-;\-* #,##0_-;_-* &quot;-&quot;??_-;_-@_-"/>
    <numFmt numFmtId="169" formatCode="0.0%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i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2"/>
      </bottom>
      <diagonal/>
    </border>
    <border>
      <left/>
      <right/>
      <top style="medium">
        <color indexed="64"/>
      </top>
      <bottom style="thin">
        <color theme="2"/>
      </bottom>
      <diagonal/>
    </border>
    <border>
      <left/>
      <right style="medium">
        <color indexed="64"/>
      </right>
      <top style="medium">
        <color indexed="64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/>
      <top style="thin">
        <color theme="2"/>
      </top>
      <bottom style="medium">
        <color indexed="64"/>
      </bottom>
      <diagonal/>
    </border>
    <border>
      <left/>
      <right style="medium">
        <color indexed="64"/>
      </right>
      <top style="thin">
        <color theme="2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medium">
        <color indexed="64"/>
      </right>
      <top style="thin">
        <color theme="2"/>
      </top>
      <bottom/>
      <diagonal/>
    </border>
    <border>
      <left/>
      <right/>
      <top style="thin">
        <color theme="2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167" fontId="0" fillId="0" borderId="0" xfId="1" applyNumberFormat="1" applyFont="1"/>
    <xf numFmtId="0" fontId="2" fillId="3" borderId="0" xfId="0" applyFont="1" applyFill="1"/>
    <xf numFmtId="14" fontId="2" fillId="3" borderId="0" xfId="0" applyNumberFormat="1" applyFont="1" applyFill="1"/>
    <xf numFmtId="168" fontId="2" fillId="3" borderId="0" xfId="1" applyNumberFormat="1" applyFont="1" applyFill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4" xfId="0" applyFont="1" applyBorder="1"/>
    <xf numFmtId="0" fontId="0" fillId="0" borderId="5" xfId="0" applyBorder="1" applyAlignment="1">
      <alignment horizontal="center" vertical="center"/>
    </xf>
    <xf numFmtId="166" fontId="0" fillId="0" borderId="5" xfId="2" applyNumberFormat="1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2" fillId="0" borderId="7" xfId="0" applyFont="1" applyBorder="1"/>
    <xf numFmtId="0" fontId="0" fillId="0" borderId="8" xfId="0" applyBorder="1" applyAlignment="1">
      <alignment horizontal="center" vertical="center"/>
    </xf>
    <xf numFmtId="166" fontId="0" fillId="0" borderId="8" xfId="2" applyNumberFormat="1" applyFon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2" fillId="0" borderId="10" xfId="0" applyFont="1" applyBorder="1"/>
    <xf numFmtId="0" fontId="0" fillId="0" borderId="11" xfId="0" applyBorder="1" applyAlignment="1">
      <alignment horizontal="center" vertical="center"/>
    </xf>
    <xf numFmtId="166" fontId="0" fillId="0" borderId="11" xfId="2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2" fillId="0" borderId="6" xfId="0" applyFont="1" applyBorder="1"/>
    <xf numFmtId="0" fontId="2" fillId="0" borderId="9" xfId="0" applyFont="1" applyBorder="1"/>
    <xf numFmtId="0" fontId="2" fillId="0" borderId="13" xfId="0" applyFont="1" applyBorder="1"/>
    <xf numFmtId="0" fontId="0" fillId="0" borderId="14" xfId="0" applyBorder="1" applyAlignment="1">
      <alignment horizontal="center" vertical="center"/>
    </xf>
    <xf numFmtId="0" fontId="2" fillId="0" borderId="15" xfId="0" applyFont="1" applyBorder="1"/>
    <xf numFmtId="0" fontId="0" fillId="0" borderId="16" xfId="0" applyBorder="1" applyAlignment="1">
      <alignment horizontal="center" vertical="center"/>
    </xf>
    <xf numFmtId="169" fontId="0" fillId="0" borderId="6" xfId="2" applyNumberFormat="1" applyFont="1" applyBorder="1" applyAlignment="1">
      <alignment horizontal="center" vertical="center"/>
    </xf>
    <xf numFmtId="169" fontId="0" fillId="0" borderId="9" xfId="2" applyNumberFormat="1" applyFont="1" applyBorder="1" applyAlignment="1">
      <alignment horizontal="center" vertical="center"/>
    </xf>
    <xf numFmtId="169" fontId="0" fillId="0" borderId="12" xfId="2" applyNumberFormat="1" applyFont="1" applyBorder="1" applyAlignment="1">
      <alignment horizontal="center" vertical="center"/>
    </xf>
    <xf numFmtId="169" fontId="0" fillId="0" borderId="0" xfId="0" applyNumberFormat="1"/>
    <xf numFmtId="0" fontId="3" fillId="0" borderId="0" xfId="0" applyFont="1"/>
    <xf numFmtId="9" fontId="0" fillId="0" borderId="0" xfId="2" applyFo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4"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2"/>
        </top>
        <bottom style="thin">
          <color theme="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 style="medium">
          <color indexed="64"/>
        </right>
        <top style="thin">
          <color theme="2"/>
        </top>
        <bottom style="thin">
          <color theme="2"/>
        </bottom>
        <vertical/>
        <horizontal/>
      </border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 outline="0">
        <bottom style="thin">
          <color theme="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total de message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Overall!$B$20:$B$28</c:f>
              <c:strCache>
                <c:ptCount val="9"/>
                <c:pt idx="0">
                  <c:v>Robin Goutard</c:v>
                </c:pt>
                <c:pt idx="1">
                  <c:v>Louis Jss</c:v>
                </c:pt>
                <c:pt idx="2">
                  <c:v>Antoine Hamon</c:v>
                </c:pt>
                <c:pt idx="3">
                  <c:v>Thomas Liberge</c:v>
                </c:pt>
                <c:pt idx="4">
                  <c:v>Alex Dns</c:v>
                </c:pt>
                <c:pt idx="5">
                  <c:v>Arthur de Saint-Pierre</c:v>
                </c:pt>
                <c:pt idx="6">
                  <c:v>Adrien Goutard</c:v>
                </c:pt>
                <c:pt idx="7">
                  <c:v>Antoine Gilles</c:v>
                </c:pt>
                <c:pt idx="8">
                  <c:v>Alexandre Durand</c:v>
                </c:pt>
              </c:strCache>
            </c:strRef>
          </c:cat>
          <c:val>
            <c:numRef>
              <c:f>Overall!$C$20:$C$28</c:f>
              <c:numCache>
                <c:formatCode>General</c:formatCode>
                <c:ptCount val="9"/>
                <c:pt idx="0">
                  <c:v>3363</c:v>
                </c:pt>
                <c:pt idx="1">
                  <c:v>2524</c:v>
                </c:pt>
                <c:pt idx="2">
                  <c:v>2278</c:v>
                </c:pt>
                <c:pt idx="3">
                  <c:v>1559</c:v>
                </c:pt>
                <c:pt idx="4">
                  <c:v>1554</c:v>
                </c:pt>
                <c:pt idx="5">
                  <c:v>650</c:v>
                </c:pt>
                <c:pt idx="6">
                  <c:v>263</c:v>
                </c:pt>
                <c:pt idx="7">
                  <c:v>161</c:v>
                </c:pt>
                <c:pt idx="8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45-4E24-9DF5-7F51BCECD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5"/>
        <c:axId val="653016672"/>
        <c:axId val="653024576"/>
      </c:barChart>
      <c:catAx>
        <c:axId val="6530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24576"/>
        <c:crosses val="autoZero"/>
        <c:auto val="1"/>
        <c:lblAlgn val="ctr"/>
        <c:lblOffset val="100"/>
        <c:noMultiLvlLbl val="0"/>
      </c:catAx>
      <c:valAx>
        <c:axId val="6530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Haribo!$C$8:$N$8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cat>
          <c:val>
            <c:numRef>
              <c:f>Haribo!$C$9:$N$9</c:f>
              <c:numCache>
                <c:formatCode>General</c:formatCode>
                <c:ptCount val="12"/>
                <c:pt idx="0">
                  <c:v>0.41388888888888886</c:v>
                </c:pt>
                <c:pt idx="1">
                  <c:v>0.14444444444444443</c:v>
                </c:pt>
                <c:pt idx="2">
                  <c:v>0.17500000000000002</c:v>
                </c:pt>
                <c:pt idx="3">
                  <c:v>0.44444444444444442</c:v>
                </c:pt>
                <c:pt idx="4">
                  <c:v>1.6138888888888889</c:v>
                </c:pt>
                <c:pt idx="5">
                  <c:v>2.1749999999999998</c:v>
                </c:pt>
                <c:pt idx="6">
                  <c:v>2.1472222222222221</c:v>
                </c:pt>
                <c:pt idx="7">
                  <c:v>2.4194444444444443</c:v>
                </c:pt>
                <c:pt idx="8">
                  <c:v>3.0138888888888888</c:v>
                </c:pt>
                <c:pt idx="9">
                  <c:v>3.7833333333333332</c:v>
                </c:pt>
                <c:pt idx="10">
                  <c:v>2.941666666666666</c:v>
                </c:pt>
                <c:pt idx="11">
                  <c:v>1.7138888888888895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067-478E-971E-E81E772FA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05536"/>
        <c:axId val="2120308032"/>
      </c:lineChart>
      <c:catAx>
        <c:axId val="2120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8032"/>
        <c:crosses val="autoZero"/>
        <c:auto val="1"/>
        <c:lblAlgn val="ctr"/>
        <c:lblOffset val="100"/>
        <c:noMultiLvlLbl val="0"/>
      </c:catAx>
      <c:valAx>
        <c:axId val="21203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Haribo!$C$11:$I$11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Haribo!$C$12:$I$12</c:f>
              <c:numCache>
                <c:formatCode>General</c:formatCode>
                <c:ptCount val="7"/>
                <c:pt idx="0">
                  <c:v>17.899999999999999</c:v>
                </c:pt>
                <c:pt idx="1">
                  <c:v>23.18</c:v>
                </c:pt>
                <c:pt idx="2">
                  <c:v>25.5</c:v>
                </c:pt>
                <c:pt idx="3">
                  <c:v>27.64</c:v>
                </c:pt>
                <c:pt idx="4">
                  <c:v>24.3</c:v>
                </c:pt>
                <c:pt idx="5">
                  <c:v>20.46</c:v>
                </c:pt>
                <c:pt idx="6">
                  <c:v>12.12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8-4D71-B328-9C876CEA8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21248"/>
        <c:axId val="222620000"/>
      </c:barChart>
      <c:catAx>
        <c:axId val="2226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20000"/>
        <c:crosses val="autoZero"/>
        <c:auto val="1"/>
        <c:lblAlgn val="ctr"/>
        <c:lblOffset val="100"/>
        <c:noMultiLvlLbl val="0"/>
      </c:catAx>
      <c:valAx>
        <c:axId val="2226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moyen de mot par</a:t>
            </a:r>
            <a:r>
              <a:rPr lang="en-US" baseline="0"/>
              <a:t> message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Overall!$B$3:$B$11</c:f>
              <c:strCache>
                <c:ptCount val="9"/>
                <c:pt idx="0">
                  <c:v>Adrien Goutard</c:v>
                </c:pt>
                <c:pt idx="1">
                  <c:v>Alex Dns</c:v>
                </c:pt>
                <c:pt idx="2">
                  <c:v>Alexandre Durand</c:v>
                </c:pt>
                <c:pt idx="3">
                  <c:v>Antoine Gilles</c:v>
                </c:pt>
                <c:pt idx="4">
                  <c:v>Antoine Hamon</c:v>
                </c:pt>
                <c:pt idx="5">
                  <c:v>Arthur de Saint-Pierre</c:v>
                </c:pt>
                <c:pt idx="6">
                  <c:v>Louis Jss</c:v>
                </c:pt>
                <c:pt idx="7">
                  <c:v>Robin Goutard</c:v>
                </c:pt>
                <c:pt idx="8">
                  <c:v>Thomas Liberge</c:v>
                </c:pt>
              </c:strCache>
            </c:strRef>
          </c:cat>
          <c:val>
            <c:numRef>
              <c:f>Overall!$G$3:$G$11</c:f>
              <c:numCache>
                <c:formatCode>0.0</c:formatCode>
                <c:ptCount val="9"/>
                <c:pt idx="0">
                  <c:v>7.2319391634980992</c:v>
                </c:pt>
                <c:pt idx="1">
                  <c:v>9.4195624195624195</c:v>
                </c:pt>
                <c:pt idx="2">
                  <c:v>7.6229508196721314</c:v>
                </c:pt>
                <c:pt idx="3">
                  <c:v>5.9192546583850936</c:v>
                </c:pt>
                <c:pt idx="4">
                  <c:v>4.9635645302897284</c:v>
                </c:pt>
                <c:pt idx="5">
                  <c:v>9.3446153846153841</c:v>
                </c:pt>
                <c:pt idx="6">
                  <c:v>8.0198098256735335</c:v>
                </c:pt>
                <c:pt idx="7">
                  <c:v>7.0437109723461191</c:v>
                </c:pt>
                <c:pt idx="8">
                  <c:v>6.044900577293137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3F-45D7-8D97-3F44703FF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5"/>
        <c:axId val="653016672"/>
        <c:axId val="653024576"/>
      </c:barChart>
      <c:catAx>
        <c:axId val="6530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24576"/>
        <c:crosses val="autoZero"/>
        <c:auto val="1"/>
        <c:lblAlgn val="ctr"/>
        <c:lblOffset val="100"/>
        <c:noMultiLvlLbl val="0"/>
      </c:catAx>
      <c:valAx>
        <c:axId val="65302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1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 message moyen</a:t>
            </a:r>
            <a:r>
              <a:rPr lang="en-US" baseline="0"/>
              <a:t> par heure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Robin!$C$8:$N$8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cat>
          <c:val>
            <c:numRef>
              <c:f>Robin!$C$9:$N$9</c:f>
              <c:numCache>
                <c:formatCode>General</c:formatCode>
                <c:ptCount val="12"/>
                <c:pt idx="0">
                  <c:v>0.18611111111111114</c:v>
                </c:pt>
                <c:pt idx="1">
                  <c:v>2.777777777777778E-2</c:v>
                </c:pt>
                <c:pt idx="2">
                  <c:v>0.10833333333333334</c:v>
                </c:pt>
                <c:pt idx="3">
                  <c:v>1.1694444444444445</c:v>
                </c:pt>
                <c:pt idx="4">
                  <c:v>2.9166666666666661</c:v>
                </c:pt>
                <c:pt idx="5">
                  <c:v>3.647222222222223</c:v>
                </c:pt>
                <c:pt idx="6">
                  <c:v>3.7722222222222221</c:v>
                </c:pt>
                <c:pt idx="7">
                  <c:v>3.697222222222222</c:v>
                </c:pt>
                <c:pt idx="8">
                  <c:v>4.2222222222222232</c:v>
                </c:pt>
                <c:pt idx="9">
                  <c:v>4.95</c:v>
                </c:pt>
                <c:pt idx="10">
                  <c:v>3.469444444444445</c:v>
                </c:pt>
                <c:pt idx="11">
                  <c:v>1.1916666666666667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B00-41AA-92EF-A7333AF97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05536"/>
        <c:axId val="2120308032"/>
      </c:lineChart>
      <c:catAx>
        <c:axId val="2120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8032"/>
        <c:crosses val="autoZero"/>
        <c:auto val="1"/>
        <c:lblAlgn val="ctr"/>
        <c:lblOffset val="100"/>
        <c:noMultiLvlLbl val="0"/>
      </c:catAx>
      <c:valAx>
        <c:axId val="21203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nb</a:t>
            </a:r>
            <a:r>
              <a:rPr lang="en-US" baseline="0"/>
              <a:t> message moyen par jours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Robin!$C$11:$I$11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Robin!$C$12:$I$12</c:f>
              <c:numCache>
                <c:formatCode>General</c:formatCode>
                <c:ptCount val="7"/>
                <c:pt idx="0">
                  <c:v>25.92</c:v>
                </c:pt>
                <c:pt idx="1">
                  <c:v>30.46</c:v>
                </c:pt>
                <c:pt idx="2">
                  <c:v>32.64</c:v>
                </c:pt>
                <c:pt idx="3">
                  <c:v>36.04</c:v>
                </c:pt>
                <c:pt idx="4">
                  <c:v>34.9</c:v>
                </c:pt>
                <c:pt idx="5">
                  <c:v>29</c:v>
                </c:pt>
                <c:pt idx="6">
                  <c:v>22.42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5-4B07-B0EE-7BA97D91B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21248"/>
        <c:axId val="222620000"/>
      </c:barChart>
      <c:catAx>
        <c:axId val="2226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20000"/>
        <c:crosses val="autoZero"/>
        <c:auto val="1"/>
        <c:lblAlgn val="ctr"/>
        <c:lblOffset val="100"/>
        <c:noMultiLvlLbl val="0"/>
      </c:catAx>
      <c:valAx>
        <c:axId val="2226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Lib!$C$8:$N$8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</c:numCache>
            </c:numRef>
          </c:cat>
          <c:val>
            <c:numRef>
              <c:f>Lib!$C$9:$N$9</c:f>
              <c:numCache>
                <c:formatCode>General</c:formatCode>
                <c:ptCount val="12"/>
                <c:pt idx="0">
                  <c:v>0.17222222222222222</c:v>
                </c:pt>
                <c:pt idx="1">
                  <c:v>2.777777777777778E-2</c:v>
                </c:pt>
                <c:pt idx="2">
                  <c:v>0.17500000000000004</c:v>
                </c:pt>
                <c:pt idx="3">
                  <c:v>0.52222222222222237</c:v>
                </c:pt>
                <c:pt idx="4">
                  <c:v>1.2777777777777777</c:v>
                </c:pt>
                <c:pt idx="5">
                  <c:v>1.4027777777777777</c:v>
                </c:pt>
                <c:pt idx="6">
                  <c:v>1.3444444444444446</c:v>
                </c:pt>
                <c:pt idx="7">
                  <c:v>1.7083333333333335</c:v>
                </c:pt>
                <c:pt idx="8">
                  <c:v>2.8638888888888889</c:v>
                </c:pt>
                <c:pt idx="9">
                  <c:v>2.9361111111111109</c:v>
                </c:pt>
                <c:pt idx="10">
                  <c:v>1.7055555555555557</c:v>
                </c:pt>
                <c:pt idx="11">
                  <c:v>0.43888888888888888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FD-464F-B756-7453B851B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05536"/>
        <c:axId val="2120308032"/>
      </c:lineChart>
      <c:catAx>
        <c:axId val="2120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8032"/>
        <c:crosses val="autoZero"/>
        <c:auto val="1"/>
        <c:lblAlgn val="ctr"/>
        <c:lblOffset val="100"/>
        <c:noMultiLvlLbl val="0"/>
      </c:catAx>
      <c:valAx>
        <c:axId val="21203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Lib!$C$11:$I$11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Lib!$C$12:$I$12</c:f>
              <c:numCache>
                <c:formatCode>General</c:formatCode>
                <c:ptCount val="7"/>
                <c:pt idx="0">
                  <c:v>12.26</c:v>
                </c:pt>
                <c:pt idx="1">
                  <c:v>15.92</c:v>
                </c:pt>
                <c:pt idx="2">
                  <c:v>16.62</c:v>
                </c:pt>
                <c:pt idx="3">
                  <c:v>16.579999999999998</c:v>
                </c:pt>
                <c:pt idx="4">
                  <c:v>15</c:v>
                </c:pt>
                <c:pt idx="5">
                  <c:v>15.36</c:v>
                </c:pt>
                <c:pt idx="6">
                  <c:v>13.2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BE-48BE-BB81-B69F72116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621248"/>
        <c:axId val="222620000"/>
      </c:barChart>
      <c:catAx>
        <c:axId val="2226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20000"/>
        <c:crosses val="autoZero"/>
        <c:auto val="1"/>
        <c:lblAlgn val="ctr"/>
        <c:lblOffset val="100"/>
        <c:noMultiLvlLbl val="0"/>
      </c:catAx>
      <c:valAx>
        <c:axId val="2226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 par heure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all!$C$8:$O$8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1</c:v>
                </c:pt>
              </c:numCache>
            </c:numRef>
          </c:cat>
          <c:val>
            <c:numRef>
              <c:f>all!$C$9:$O$9</c:f>
              <c:numCache>
                <c:formatCode>General</c:formatCode>
                <c:ptCount val="13"/>
                <c:pt idx="0">
                  <c:v>0.85138888888888897</c:v>
                </c:pt>
                <c:pt idx="1">
                  <c:v>0.31388888888888888</c:v>
                </c:pt>
                <c:pt idx="2">
                  <c:v>0.33888888888888885</c:v>
                </c:pt>
                <c:pt idx="3">
                  <c:v>1.8083333333333331</c:v>
                </c:pt>
                <c:pt idx="4">
                  <c:v>4.9041666666666668</c:v>
                </c:pt>
                <c:pt idx="5">
                  <c:v>6.2986111111111107</c:v>
                </c:pt>
                <c:pt idx="6">
                  <c:v>6.375</c:v>
                </c:pt>
                <c:pt idx="7">
                  <c:v>6.4750000000000005</c:v>
                </c:pt>
                <c:pt idx="8">
                  <c:v>8.4361111111111118</c:v>
                </c:pt>
                <c:pt idx="9">
                  <c:v>9.7888888888888879</c:v>
                </c:pt>
                <c:pt idx="10">
                  <c:v>7.0055555555555555</c:v>
                </c:pt>
                <c:pt idx="11">
                  <c:v>3.1375000000000002</c:v>
                </c:pt>
                <c:pt idx="12">
                  <c:v>0.85138888888888897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0C2-4553-9C87-BC6634CDE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05536"/>
        <c:axId val="2120308032"/>
      </c:lineChart>
      <c:catAx>
        <c:axId val="2120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8032"/>
        <c:crosses val="autoZero"/>
        <c:auto val="1"/>
        <c:lblAlgn val="ctr"/>
        <c:lblOffset val="100"/>
        <c:noMultiLvlLbl val="0"/>
      </c:catAx>
      <c:valAx>
        <c:axId val="21203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Nombre de messages par jour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all!$C$11:$I$11</c:f>
              <c:strCache>
                <c:ptCount val="7"/>
                <c:pt idx="0">
                  <c:v>Lundi</c:v>
                </c:pt>
                <c:pt idx="1">
                  <c:v>Mardi</c:v>
                </c:pt>
                <c:pt idx="2">
                  <c:v>Mercredi</c:v>
                </c:pt>
                <c:pt idx="3">
                  <c:v>Jeudi</c:v>
                </c:pt>
                <c:pt idx="4">
                  <c:v>Vendredi</c:v>
                </c:pt>
                <c:pt idx="5">
                  <c:v>Samedi</c:v>
                </c:pt>
                <c:pt idx="6">
                  <c:v>Dimanche</c:v>
                </c:pt>
              </c:strCache>
            </c:strRef>
          </c:cat>
          <c:val>
            <c:numRef>
              <c:f>all!$C$12:$I$12</c:f>
              <c:numCache>
                <c:formatCode>General</c:formatCode>
                <c:ptCount val="7"/>
                <c:pt idx="0">
                  <c:v>94.64</c:v>
                </c:pt>
                <c:pt idx="1">
                  <c:v>114.38</c:v>
                </c:pt>
                <c:pt idx="2">
                  <c:v>126.76</c:v>
                </c:pt>
                <c:pt idx="3">
                  <c:v>134.58000000000001</c:v>
                </c:pt>
                <c:pt idx="4">
                  <c:v>131.24</c:v>
                </c:pt>
                <c:pt idx="5">
                  <c:v>116.3</c:v>
                </c:pt>
                <c:pt idx="6">
                  <c:v>84.66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2-4A65-B72F-89AC7DF2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222621248"/>
        <c:axId val="222620000"/>
      </c:barChart>
      <c:catAx>
        <c:axId val="22262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20000"/>
        <c:crosses val="autoZero"/>
        <c:auto val="1"/>
        <c:lblAlgn val="ctr"/>
        <c:lblOffset val="100"/>
        <c:noMultiLvlLbl val="0"/>
      </c:catAx>
      <c:valAx>
        <c:axId val="2226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62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 par heure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all!$C$6:$AA$6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all!$C$7:$Z$7</c:f>
              <c:numCache>
                <c:formatCode>General</c:formatCode>
                <c:ptCount val="24"/>
                <c:pt idx="0">
                  <c:v>1.213888888888889</c:v>
                </c:pt>
                <c:pt idx="1">
                  <c:v>0.48888888888888887</c:v>
                </c:pt>
                <c:pt idx="2">
                  <c:v>0.3527777777777778</c:v>
                </c:pt>
                <c:pt idx="3">
                  <c:v>0.27500000000000002</c:v>
                </c:pt>
                <c:pt idx="4">
                  <c:v>0.31944444444444442</c:v>
                </c:pt>
                <c:pt idx="5">
                  <c:v>0.35833333333333328</c:v>
                </c:pt>
                <c:pt idx="6">
                  <c:v>1.0583333333333329</c:v>
                </c:pt>
                <c:pt idx="7">
                  <c:v>2.5583333333333331</c:v>
                </c:pt>
                <c:pt idx="8">
                  <c:v>3.8833333333333329</c:v>
                </c:pt>
                <c:pt idx="9">
                  <c:v>5.9249999999999998</c:v>
                </c:pt>
                <c:pt idx="10">
                  <c:v>6.1638888888888888</c:v>
                </c:pt>
                <c:pt idx="11">
                  <c:v>6.4333333333333336</c:v>
                </c:pt>
                <c:pt idx="12">
                  <c:v>6.541666666666667</c:v>
                </c:pt>
                <c:pt idx="13">
                  <c:v>6.208333333333333</c:v>
                </c:pt>
                <c:pt idx="14">
                  <c:v>6.3805555555555564</c:v>
                </c:pt>
                <c:pt idx="15">
                  <c:v>6.5694444444444446</c:v>
                </c:pt>
                <c:pt idx="16">
                  <c:v>7.4916666666666663</c:v>
                </c:pt>
                <c:pt idx="17">
                  <c:v>9.3805555555555564</c:v>
                </c:pt>
                <c:pt idx="18">
                  <c:v>9.6</c:v>
                </c:pt>
                <c:pt idx="19">
                  <c:v>9.9777777777777779</c:v>
                </c:pt>
                <c:pt idx="20">
                  <c:v>7.8972222222222221</c:v>
                </c:pt>
                <c:pt idx="21">
                  <c:v>6.1138888888888889</c:v>
                </c:pt>
                <c:pt idx="22">
                  <c:v>4.2472222222222218</c:v>
                </c:pt>
                <c:pt idx="23">
                  <c:v>2.0277777777777781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9C8-4DA2-B66C-0B5512FED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305536"/>
        <c:axId val="2120308032"/>
      </c:lineChart>
      <c:catAx>
        <c:axId val="212030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8032"/>
        <c:crosses val="autoZero"/>
        <c:auto val="1"/>
        <c:lblAlgn val="ctr"/>
        <c:lblOffset val="100"/>
        <c:noMultiLvlLbl val="0"/>
      </c:catAx>
      <c:valAx>
        <c:axId val="212030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30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725805</xdr:colOff>
      <xdr:row>31</xdr:row>
      <xdr:rowOff>5715</xdr:rowOff>
    </xdr:from>
    <xdr:to>
      <xdr:col>8</xdr:col>
      <xdr:colOff>515302</xdr:colOff>
      <xdr:row>49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AAF77C-5074-492C-BC81-5B02AA5D4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1116330</xdr:colOff>
      <xdr:row>29</xdr:row>
      <xdr:rowOff>140970</xdr:rowOff>
    </xdr:from>
    <xdr:to>
      <xdr:col>17</xdr:col>
      <xdr:colOff>54292</xdr:colOff>
      <xdr:row>47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0933BD-51F1-4873-B651-00E990D63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655320</xdr:colOff>
      <xdr:row>17</xdr:row>
      <xdr:rowOff>171450</xdr:rowOff>
    </xdr:from>
    <xdr:to>
      <xdr:col>16</xdr:col>
      <xdr:colOff>289560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60BD44-5B2F-41D6-9A96-E67D4C5CA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129540</xdr:colOff>
      <xdr:row>17</xdr:row>
      <xdr:rowOff>102870</xdr:rowOff>
    </xdr:from>
    <xdr:to>
      <xdr:col>8</xdr:col>
      <xdr:colOff>434340</xdr:colOff>
      <xdr:row>32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594EAE-ACAF-46ED-89C4-D8B0FD1B0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655320</xdr:colOff>
      <xdr:row>17</xdr:row>
      <xdr:rowOff>171450</xdr:rowOff>
    </xdr:from>
    <xdr:to>
      <xdr:col>16</xdr:col>
      <xdr:colOff>289560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BF6BA-631F-418B-A430-41BB858EA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129540</xdr:colOff>
      <xdr:row>17</xdr:row>
      <xdr:rowOff>102870</xdr:rowOff>
    </xdr:from>
    <xdr:to>
      <xdr:col>8</xdr:col>
      <xdr:colOff>434340</xdr:colOff>
      <xdr:row>32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492FC-EFEC-4B1D-8C77-1B08A9781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655320</xdr:colOff>
      <xdr:row>17</xdr:row>
      <xdr:rowOff>171450</xdr:rowOff>
    </xdr:from>
    <xdr:to>
      <xdr:col>16</xdr:col>
      <xdr:colOff>289560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C94B8-1043-4F19-9326-1A595FE1A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129540</xdr:colOff>
      <xdr:row>17</xdr:row>
      <xdr:rowOff>102870</xdr:rowOff>
    </xdr:from>
    <xdr:to>
      <xdr:col>8</xdr:col>
      <xdr:colOff>434340</xdr:colOff>
      <xdr:row>32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66C26-7EA9-4E36-A5BC-A01165F9D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182880</xdr:colOff>
      <xdr:row>34</xdr:row>
      <xdr:rowOff>60960</xdr:rowOff>
    </xdr:from>
    <xdr:to>
      <xdr:col>16</xdr:col>
      <xdr:colOff>487680</xdr:colOff>
      <xdr:row>48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37416-1119-44E1-A5C1-95CF8B021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655320</xdr:colOff>
      <xdr:row>17</xdr:row>
      <xdr:rowOff>171450</xdr:rowOff>
    </xdr:from>
    <xdr:to>
      <xdr:col>16</xdr:col>
      <xdr:colOff>289560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69E21-3EE4-403F-B8D4-1753EAE4F5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129540</xdr:colOff>
      <xdr:row>17</xdr:row>
      <xdr:rowOff>102870</xdr:rowOff>
    </xdr:from>
    <xdr:to>
      <xdr:col>8</xdr:col>
      <xdr:colOff>434340</xdr:colOff>
      <xdr:row>32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B806B9-1B6C-48AD-9066-B93B40059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ouped"/>
      <sheetName val="Robin Goutard"/>
      <sheetName val="Louis Jss"/>
      <sheetName val="Antoine Hamon"/>
      <sheetName val="Adrien Goutard"/>
      <sheetName val="Thomas Liberge"/>
      <sheetName val="Alex Dns"/>
      <sheetName val="Arthur de Saint-Pierre"/>
      <sheetName val="Alexandre Durand"/>
      <sheetName val="Antoine Gilles"/>
      <sheetName val="all"/>
    </sheetNames>
    <sheetDataSet>
      <sheetData sheetId="0">
        <row r="2">
          <cell r="A2" t="str">
            <v>sender_name</v>
          </cell>
          <cell r="M2" t="str">
            <v>reac_from_Robin Goutard</v>
          </cell>
          <cell r="N2" t="str">
            <v>reac_from_Louis Jss</v>
          </cell>
          <cell r="O2" t="str">
            <v>reac_from_Antoine Hamon</v>
          </cell>
          <cell r="P2" t="str">
            <v>reac_from_Adrien Goutard</v>
          </cell>
          <cell r="Q2" t="str">
            <v>reac_from_Thomas Liberge</v>
          </cell>
          <cell r="R2" t="str">
            <v>reac_from_Alex Dns</v>
          </cell>
          <cell r="S2" t="str">
            <v>reac_from_Arthur de Saint-Pierre</v>
          </cell>
          <cell r="T2" t="str">
            <v>reac_from_Alexandre Durand</v>
          </cell>
          <cell r="U2" t="str">
            <v>reac_from_Antoine Gilles</v>
          </cell>
        </row>
        <row r="3">
          <cell r="A3" t="str">
            <v>Adrien Goutard</v>
          </cell>
          <cell r="C3">
            <v>48</v>
          </cell>
          <cell r="D3">
            <v>7.2319391634980992</v>
          </cell>
          <cell r="F3">
            <v>32</v>
          </cell>
          <cell r="L3">
            <v>263</v>
          </cell>
          <cell r="M3">
            <v>66</v>
          </cell>
          <cell r="N3">
            <v>21</v>
          </cell>
          <cell r="O3">
            <v>37</v>
          </cell>
          <cell r="P3">
            <v>0</v>
          </cell>
          <cell r="Q3">
            <v>6</v>
          </cell>
          <cell r="R3">
            <v>12</v>
          </cell>
          <cell r="S3">
            <v>8</v>
          </cell>
          <cell r="T3">
            <v>2</v>
          </cell>
          <cell r="U3">
            <v>3</v>
          </cell>
        </row>
        <row r="4">
          <cell r="A4" t="str">
            <v>Alex Dns</v>
          </cell>
          <cell r="C4">
            <v>423</v>
          </cell>
          <cell r="D4">
            <v>9.4195624195624195</v>
          </cell>
          <cell r="F4">
            <v>625</v>
          </cell>
          <cell r="L4">
            <v>1554</v>
          </cell>
          <cell r="M4">
            <v>449</v>
          </cell>
          <cell r="N4">
            <v>132</v>
          </cell>
          <cell r="O4">
            <v>419</v>
          </cell>
          <cell r="P4">
            <v>5</v>
          </cell>
          <cell r="Q4">
            <v>32</v>
          </cell>
          <cell r="R4">
            <v>0</v>
          </cell>
          <cell r="S4">
            <v>105</v>
          </cell>
          <cell r="T4">
            <v>9</v>
          </cell>
          <cell r="U4">
            <v>8</v>
          </cell>
        </row>
        <row r="5">
          <cell r="A5" t="str">
            <v>Alexandre Durand</v>
          </cell>
          <cell r="C5">
            <v>35</v>
          </cell>
          <cell r="D5">
            <v>7.6229508196721314</v>
          </cell>
          <cell r="F5">
            <v>13</v>
          </cell>
          <cell r="L5">
            <v>61</v>
          </cell>
          <cell r="M5">
            <v>8</v>
          </cell>
          <cell r="N5">
            <v>5</v>
          </cell>
          <cell r="O5">
            <v>9</v>
          </cell>
          <cell r="P5">
            <v>0</v>
          </cell>
          <cell r="Q5">
            <v>0</v>
          </cell>
          <cell r="R5">
            <v>4</v>
          </cell>
          <cell r="S5">
            <v>3</v>
          </cell>
          <cell r="T5">
            <v>0</v>
          </cell>
          <cell r="U5">
            <v>1</v>
          </cell>
        </row>
        <row r="6">
          <cell r="A6" t="str">
            <v>Antoine Gilles</v>
          </cell>
          <cell r="C6">
            <v>80</v>
          </cell>
          <cell r="D6">
            <v>5.9192546583850936</v>
          </cell>
          <cell r="F6">
            <v>35</v>
          </cell>
          <cell r="L6">
            <v>161</v>
          </cell>
          <cell r="M6">
            <v>31</v>
          </cell>
          <cell r="N6">
            <v>7</v>
          </cell>
          <cell r="O6">
            <v>16</v>
          </cell>
          <cell r="P6">
            <v>2</v>
          </cell>
          <cell r="Q6">
            <v>4</v>
          </cell>
          <cell r="R6">
            <v>7</v>
          </cell>
          <cell r="S6">
            <v>5</v>
          </cell>
          <cell r="T6">
            <v>0</v>
          </cell>
          <cell r="U6">
            <v>0</v>
          </cell>
        </row>
        <row r="7">
          <cell r="A7" t="str">
            <v>Antoine Hamon</v>
          </cell>
          <cell r="C7">
            <v>148</v>
          </cell>
          <cell r="D7">
            <v>4.9635645302897284</v>
          </cell>
          <cell r="F7">
            <v>938</v>
          </cell>
          <cell r="L7">
            <v>2278</v>
          </cell>
          <cell r="M7">
            <v>344</v>
          </cell>
          <cell r="N7">
            <v>112</v>
          </cell>
          <cell r="O7">
            <v>0</v>
          </cell>
          <cell r="P7">
            <v>0</v>
          </cell>
          <cell r="Q7">
            <v>15</v>
          </cell>
          <cell r="R7">
            <v>93</v>
          </cell>
          <cell r="S7">
            <v>41</v>
          </cell>
          <cell r="T7">
            <v>3</v>
          </cell>
          <cell r="U7">
            <v>24</v>
          </cell>
        </row>
        <row r="8">
          <cell r="A8" t="str">
            <v>Arthur de Saint-Pierre</v>
          </cell>
          <cell r="C8">
            <v>167</v>
          </cell>
          <cell r="D8">
            <v>9.3446153846153841</v>
          </cell>
          <cell r="F8">
            <v>81</v>
          </cell>
          <cell r="L8">
            <v>650</v>
          </cell>
          <cell r="M8">
            <v>173</v>
          </cell>
          <cell r="N8">
            <v>39</v>
          </cell>
          <cell r="O8">
            <v>95</v>
          </cell>
          <cell r="P8">
            <v>1</v>
          </cell>
          <cell r="Q8">
            <v>6</v>
          </cell>
          <cell r="R8">
            <v>49</v>
          </cell>
          <cell r="S8">
            <v>0</v>
          </cell>
          <cell r="T8">
            <v>10</v>
          </cell>
          <cell r="U8">
            <v>15</v>
          </cell>
        </row>
        <row r="9">
          <cell r="A9" t="str">
            <v>Louis Jss</v>
          </cell>
          <cell r="C9">
            <v>103</v>
          </cell>
          <cell r="D9">
            <v>8.0198098256735335</v>
          </cell>
          <cell r="F9">
            <v>1017</v>
          </cell>
          <cell r="L9">
            <v>2524</v>
          </cell>
          <cell r="M9">
            <v>581</v>
          </cell>
          <cell r="N9">
            <v>0</v>
          </cell>
          <cell r="O9">
            <v>440</v>
          </cell>
          <cell r="P9">
            <v>4</v>
          </cell>
          <cell r="Q9">
            <v>34</v>
          </cell>
          <cell r="R9">
            <v>139</v>
          </cell>
          <cell r="S9">
            <v>73</v>
          </cell>
          <cell r="T9">
            <v>7</v>
          </cell>
          <cell r="U9">
            <v>10</v>
          </cell>
        </row>
        <row r="10">
          <cell r="A10" t="str">
            <v>Robin Goutard</v>
          </cell>
          <cell r="C10">
            <v>159</v>
          </cell>
          <cell r="D10">
            <v>7.0437109723461191</v>
          </cell>
          <cell r="F10">
            <v>1285</v>
          </cell>
          <cell r="L10">
            <v>3363</v>
          </cell>
          <cell r="M10">
            <v>0</v>
          </cell>
          <cell r="N10">
            <v>161</v>
          </cell>
          <cell r="O10">
            <v>455</v>
          </cell>
          <cell r="P10">
            <v>4</v>
          </cell>
          <cell r="Q10">
            <v>29</v>
          </cell>
          <cell r="R10">
            <v>146</v>
          </cell>
          <cell r="S10">
            <v>87</v>
          </cell>
          <cell r="T10">
            <v>9</v>
          </cell>
          <cell r="U10">
            <v>34</v>
          </cell>
        </row>
        <row r="11">
          <cell r="A11" t="str">
            <v>Thomas Liberge</v>
          </cell>
          <cell r="C11">
            <v>119</v>
          </cell>
          <cell r="D11">
            <v>6.044900577293137</v>
          </cell>
          <cell r="F11">
            <v>540</v>
          </cell>
          <cell r="L11">
            <v>1559</v>
          </cell>
          <cell r="M11">
            <v>325</v>
          </cell>
          <cell r="N11">
            <v>105</v>
          </cell>
          <cell r="O11">
            <v>200</v>
          </cell>
          <cell r="P11">
            <v>4</v>
          </cell>
          <cell r="Q11">
            <v>0</v>
          </cell>
          <cell r="R11">
            <v>107</v>
          </cell>
          <cell r="S11">
            <v>63</v>
          </cell>
          <cell r="T11">
            <v>5</v>
          </cell>
          <cell r="U11">
            <v>9</v>
          </cell>
        </row>
        <row r="17">
          <cell r="C17">
            <v>16</v>
          </cell>
          <cell r="D17">
            <v>5.7777777777777777</v>
          </cell>
          <cell r="L17">
            <v>18</v>
          </cell>
        </row>
        <row r="18">
          <cell r="C18">
            <v>105</v>
          </cell>
          <cell r="D18">
            <v>8.4209591474245116</v>
          </cell>
          <cell r="L18">
            <v>2252</v>
          </cell>
        </row>
        <row r="19">
          <cell r="C19">
            <v>36</v>
          </cell>
          <cell r="D19">
            <v>6.8</v>
          </cell>
          <cell r="L19">
            <v>125</v>
          </cell>
        </row>
        <row r="20">
          <cell r="C20">
            <v>29</v>
          </cell>
          <cell r="D20">
            <v>4.867807153965785</v>
          </cell>
          <cell r="L20">
            <v>643</v>
          </cell>
        </row>
        <row r="21">
          <cell r="C21">
            <v>88</v>
          </cell>
          <cell r="D21">
            <v>4.9611931653634516</v>
          </cell>
          <cell r="L21">
            <v>3453</v>
          </cell>
        </row>
        <row r="22">
          <cell r="C22">
            <v>62</v>
          </cell>
          <cell r="D22">
            <v>8.2829989440337908</v>
          </cell>
          <cell r="L22">
            <v>947</v>
          </cell>
        </row>
        <row r="23">
          <cell r="C23">
            <v>386</v>
          </cell>
          <cell r="D23">
            <v>7.4275167785234899</v>
          </cell>
          <cell r="L23">
            <v>2980</v>
          </cell>
        </row>
        <row r="24">
          <cell r="C24">
            <v>544</v>
          </cell>
          <cell r="D24">
            <v>6.3269391159299424</v>
          </cell>
          <cell r="L24">
            <v>4796</v>
          </cell>
        </row>
        <row r="25">
          <cell r="C25">
            <v>132</v>
          </cell>
          <cell r="D25">
            <v>5.7608113279755067</v>
          </cell>
          <cell r="L25">
            <v>2613</v>
          </cell>
        </row>
      </sheetData>
      <sheetData sheetId="1">
        <row r="2">
          <cell r="A2">
            <v>43921</v>
          </cell>
          <cell r="B2">
            <v>74</v>
          </cell>
        </row>
        <row r="3">
          <cell r="A3">
            <v>43906</v>
          </cell>
          <cell r="B3">
            <v>64</v>
          </cell>
        </row>
        <row r="6">
          <cell r="U6">
            <v>19</v>
          </cell>
          <cell r="V6">
            <v>20</v>
          </cell>
          <cell r="W6">
            <v>21</v>
          </cell>
          <cell r="X6">
            <v>22</v>
          </cell>
          <cell r="Y6">
            <v>23</v>
          </cell>
        </row>
        <row r="7">
          <cell r="A7" t="str">
            <v>content</v>
          </cell>
          <cell r="B7">
            <v>0.13055555555555559</v>
          </cell>
          <cell r="C7">
            <v>5.5555555555555552E-2</v>
          </cell>
          <cell r="D7">
            <v>1.111111111111111E-2</v>
          </cell>
          <cell r="E7">
            <v>1.666666666666667E-2</v>
          </cell>
          <cell r="F7">
            <v>4.7222222222222221E-2</v>
          </cell>
          <cell r="G7">
            <v>6.1111111111111109E-2</v>
          </cell>
          <cell r="H7">
            <v>0.32777777777777778</v>
          </cell>
          <cell r="I7">
            <v>0.84166666666666667</v>
          </cell>
          <cell r="J7">
            <v>1.1444444444444439</v>
          </cell>
          <cell r="K7">
            <v>1.7722222222222219</v>
          </cell>
          <cell r="L7">
            <v>1.802777777777778</v>
          </cell>
          <cell r="M7">
            <v>1.844444444444445</v>
          </cell>
          <cell r="N7">
            <v>2.0027777777777782</v>
          </cell>
          <cell r="O7">
            <v>1.7694444444444439</v>
          </cell>
          <cell r="P7">
            <v>1.911111111111111</v>
          </cell>
          <cell r="Q7">
            <v>1.786111111111111</v>
          </cell>
          <cell r="R7">
            <v>1.844444444444445</v>
          </cell>
          <cell r="S7">
            <v>2.3777777777777782</v>
          </cell>
          <cell r="T7">
            <v>2.6361111111111111</v>
          </cell>
          <cell r="U7">
            <v>2.3138888888888891</v>
          </cell>
          <cell r="V7">
            <v>2.0388888888888892</v>
          </cell>
          <cell r="W7">
            <v>1.430555555555556</v>
          </cell>
          <cell r="X7">
            <v>0.8833333333333333</v>
          </cell>
          <cell r="Y7">
            <v>0.30833333333333329</v>
          </cell>
        </row>
        <row r="12">
          <cell r="A12" t="str">
            <v>content</v>
          </cell>
          <cell r="B12">
            <v>25.92</v>
          </cell>
          <cell r="C12">
            <v>30.46</v>
          </cell>
          <cell r="D12">
            <v>32.64</v>
          </cell>
          <cell r="E12">
            <v>36.04</v>
          </cell>
          <cell r="F12">
            <v>34.9</v>
          </cell>
          <cell r="G12">
            <v>29</v>
          </cell>
          <cell r="H12">
            <v>22.42</v>
          </cell>
        </row>
        <row r="17">
          <cell r="A17" t="str">
            <v>mec</v>
          </cell>
          <cell r="B17">
            <v>307</v>
          </cell>
        </row>
        <row r="18">
          <cell r="A18" t="str">
            <v>@thoma</v>
          </cell>
          <cell r="B18">
            <v>193</v>
          </cell>
        </row>
      </sheetData>
      <sheetData sheetId="2"/>
      <sheetData sheetId="3">
        <row r="2">
          <cell r="A2">
            <v>43909</v>
          </cell>
          <cell r="B2">
            <v>146</v>
          </cell>
        </row>
        <row r="3">
          <cell r="A3">
            <v>44139</v>
          </cell>
          <cell r="B3">
            <v>92</v>
          </cell>
        </row>
        <row r="6">
          <cell r="U6">
            <v>19</v>
          </cell>
          <cell r="V6">
            <v>20</v>
          </cell>
          <cell r="W6">
            <v>21</v>
          </cell>
          <cell r="X6">
            <v>22</v>
          </cell>
          <cell r="Y6">
            <v>23</v>
          </cell>
        </row>
        <row r="7">
          <cell r="A7" t="str">
            <v>content</v>
          </cell>
          <cell r="B7">
            <v>0.33333333333333331</v>
          </cell>
          <cell r="C7">
            <v>8.0555555555555561E-2</v>
          </cell>
          <cell r="D7">
            <v>9.4444444444444442E-2</v>
          </cell>
          <cell r="E7">
            <v>0.05</v>
          </cell>
          <cell r="F7">
            <v>0.1027777777777778</v>
          </cell>
          <cell r="G7">
            <v>7.2222222222222215E-2</v>
          </cell>
          <cell r="H7">
            <v>0.1361111111111111</v>
          </cell>
          <cell r="I7">
            <v>0.30833333333333329</v>
          </cell>
          <cell r="J7">
            <v>0.69722222222222219</v>
          </cell>
          <cell r="K7">
            <v>0.91666666666666663</v>
          </cell>
          <cell r="L7">
            <v>1.0083333333333331</v>
          </cell>
          <cell r="M7">
            <v>1.166666666666667</v>
          </cell>
          <cell r="N7">
            <v>1.1444444444444439</v>
          </cell>
          <cell r="O7">
            <v>1.002777777777778</v>
          </cell>
          <cell r="P7">
            <v>1.158333333333333</v>
          </cell>
          <cell r="Q7">
            <v>1.2611111111111111</v>
          </cell>
          <cell r="R7">
            <v>1.2749999999999999</v>
          </cell>
          <cell r="S7">
            <v>1.7388888888888889</v>
          </cell>
          <cell r="T7">
            <v>1.655555555555555</v>
          </cell>
          <cell r="U7">
            <v>2.1277777777777782</v>
          </cell>
          <cell r="V7">
            <v>1.5083333333333331</v>
          </cell>
          <cell r="W7">
            <v>1.4333333333333329</v>
          </cell>
          <cell r="X7">
            <v>1.130555555555556</v>
          </cell>
          <cell r="Y7">
            <v>0.58333333333333337</v>
          </cell>
        </row>
        <row r="12">
          <cell r="A12" t="str">
            <v>content</v>
          </cell>
          <cell r="B12">
            <v>17.899999999999999</v>
          </cell>
          <cell r="C12">
            <v>23.18</v>
          </cell>
          <cell r="D12">
            <v>25.5</v>
          </cell>
          <cell r="E12">
            <v>27.64</v>
          </cell>
          <cell r="F12">
            <v>24.3</v>
          </cell>
          <cell r="G12">
            <v>20.46</v>
          </cell>
          <cell r="H12">
            <v>12.12</v>
          </cell>
        </row>
        <row r="17">
          <cell r="A17" t="str">
            <v>ouer</v>
          </cell>
          <cell r="B17">
            <v>139</v>
          </cell>
        </row>
        <row r="18">
          <cell r="A18" t="str">
            <v>soir</v>
          </cell>
          <cell r="B18">
            <v>133</v>
          </cell>
        </row>
      </sheetData>
      <sheetData sheetId="4"/>
      <sheetData sheetId="5">
        <row r="2">
          <cell r="A2">
            <v>43960</v>
          </cell>
          <cell r="B2">
            <v>56</v>
          </cell>
        </row>
        <row r="3">
          <cell r="A3">
            <v>43958</v>
          </cell>
          <cell r="B3">
            <v>45</v>
          </cell>
        </row>
        <row r="6">
          <cell r="U6">
            <v>19</v>
          </cell>
          <cell r="V6">
            <v>20</v>
          </cell>
          <cell r="W6">
            <v>21</v>
          </cell>
          <cell r="X6">
            <v>22</v>
          </cell>
          <cell r="Y6">
            <v>23</v>
          </cell>
        </row>
        <row r="7">
          <cell r="A7" t="str">
            <v>content</v>
          </cell>
          <cell r="B7">
            <v>9.7222222222222224E-2</v>
          </cell>
          <cell r="C7">
            <v>7.4999999999999997E-2</v>
          </cell>
          <cell r="D7">
            <v>1.666666666666667E-2</v>
          </cell>
          <cell r="E7">
            <v>1.111111111111111E-2</v>
          </cell>
          <cell r="F7">
            <v>6.9444444444444448E-2</v>
          </cell>
          <cell r="G7">
            <v>0.1055555555555556</v>
          </cell>
          <cell r="H7">
            <v>0.13055555555555559</v>
          </cell>
          <cell r="I7">
            <v>0.39166666666666672</v>
          </cell>
          <cell r="J7">
            <v>0.5083333333333333</v>
          </cell>
          <cell r="K7">
            <v>0.76944444444444449</v>
          </cell>
          <cell r="L7">
            <v>0.73333333333333328</v>
          </cell>
          <cell r="M7">
            <v>0.6694444444444444</v>
          </cell>
          <cell r="N7">
            <v>0.64444444444444449</v>
          </cell>
          <cell r="O7">
            <v>0.7</v>
          </cell>
          <cell r="P7">
            <v>0.80555555555555558</v>
          </cell>
          <cell r="Q7">
            <v>0.90277777777777779</v>
          </cell>
          <cell r="R7">
            <v>1.25</v>
          </cell>
          <cell r="S7">
            <v>1.6138888888888889</v>
          </cell>
          <cell r="T7">
            <v>1.3611111111111109</v>
          </cell>
          <cell r="U7">
            <v>1.575</v>
          </cell>
          <cell r="V7">
            <v>1.1000000000000001</v>
          </cell>
          <cell r="W7">
            <v>0.60555555555555551</v>
          </cell>
          <cell r="X7">
            <v>0.28611111111111109</v>
          </cell>
          <cell r="Y7">
            <v>0.15277777777777779</v>
          </cell>
        </row>
        <row r="12">
          <cell r="A12" t="str">
            <v>content</v>
          </cell>
          <cell r="B12">
            <v>12.26</v>
          </cell>
          <cell r="C12">
            <v>15.92</v>
          </cell>
          <cell r="D12">
            <v>16.62</v>
          </cell>
          <cell r="E12">
            <v>16.579999999999998</v>
          </cell>
          <cell r="F12">
            <v>15</v>
          </cell>
          <cell r="G12">
            <v>15.36</v>
          </cell>
          <cell r="H12">
            <v>13.2</v>
          </cell>
        </row>
        <row r="17">
          <cell r="A17" t="str">
            <v>nan</v>
          </cell>
          <cell r="B17">
            <v>148</v>
          </cell>
        </row>
        <row r="18">
          <cell r="A18" t="str">
            <v>putain</v>
          </cell>
          <cell r="B18">
            <v>136</v>
          </cell>
        </row>
      </sheetData>
      <sheetData sheetId="6"/>
      <sheetData sheetId="7"/>
      <sheetData sheetId="8"/>
      <sheetData sheetId="9"/>
      <sheetData sheetId="10">
        <row r="2">
          <cell r="A2">
            <v>43909</v>
          </cell>
          <cell r="B2">
            <v>326</v>
          </cell>
        </row>
        <row r="3">
          <cell r="A3">
            <v>44139</v>
          </cell>
          <cell r="B3">
            <v>265</v>
          </cell>
        </row>
        <row r="6">
          <cell r="U6">
            <v>19</v>
          </cell>
          <cell r="V6">
            <v>20</v>
          </cell>
          <cell r="W6">
            <v>21</v>
          </cell>
          <cell r="X6">
            <v>22</v>
          </cell>
          <cell r="Y6">
            <v>23</v>
          </cell>
        </row>
        <row r="7">
          <cell r="A7" t="str">
            <v>content</v>
          </cell>
          <cell r="B7">
            <v>1.213888888888889</v>
          </cell>
          <cell r="C7">
            <v>0.48888888888888887</v>
          </cell>
          <cell r="D7">
            <v>0.3527777777777778</v>
          </cell>
          <cell r="E7">
            <v>0.27500000000000002</v>
          </cell>
          <cell r="F7">
            <v>0.31944444444444442</v>
          </cell>
          <cell r="G7">
            <v>0.35833333333333328</v>
          </cell>
          <cell r="H7">
            <v>1.0583333333333329</v>
          </cell>
          <cell r="I7">
            <v>2.5583333333333331</v>
          </cell>
          <cell r="J7">
            <v>3.8833333333333329</v>
          </cell>
          <cell r="K7">
            <v>5.9249999999999998</v>
          </cell>
          <cell r="L7">
            <v>6.1638888888888888</v>
          </cell>
          <cell r="M7">
            <v>6.4333333333333336</v>
          </cell>
          <cell r="N7">
            <v>6.541666666666667</v>
          </cell>
          <cell r="O7">
            <v>6.208333333333333</v>
          </cell>
          <cell r="P7">
            <v>6.3805555555555564</v>
          </cell>
          <cell r="Q7">
            <v>6.5694444444444446</v>
          </cell>
          <cell r="R7">
            <v>7.4916666666666663</v>
          </cell>
          <cell r="S7">
            <v>9.3805555555555564</v>
          </cell>
          <cell r="T7">
            <v>9.6</v>
          </cell>
          <cell r="U7">
            <v>9.9777777777777779</v>
          </cell>
          <cell r="V7">
            <v>7.8972222222222221</v>
          </cell>
          <cell r="W7">
            <v>6.1138888888888889</v>
          </cell>
          <cell r="X7">
            <v>4.2472222222222218</v>
          </cell>
          <cell r="Y7">
            <v>2.0277777777777781</v>
          </cell>
        </row>
        <row r="12">
          <cell r="A12" t="str">
            <v>content</v>
          </cell>
          <cell r="B12">
            <v>94.64</v>
          </cell>
          <cell r="C12">
            <v>114.38</v>
          </cell>
          <cell r="D12">
            <v>126.76</v>
          </cell>
          <cell r="E12">
            <v>134.58000000000001</v>
          </cell>
          <cell r="F12">
            <v>131.24</v>
          </cell>
          <cell r="G12">
            <v>116.3</v>
          </cell>
          <cell r="H12">
            <v>84.66</v>
          </cell>
        </row>
        <row r="17">
          <cell r="A17" t="str">
            <v>mec</v>
          </cell>
          <cell r="B17">
            <v>699</v>
          </cell>
        </row>
        <row r="18">
          <cell r="A18" t="str">
            <v>soir</v>
          </cell>
          <cell r="B18">
            <v>523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D1396-7266-4580-8433-276B5F70070B}" name="Table1" displayName="Table1" ref="B19:C28" totalsRowShown="0" headerRowBorderDxfId="3" tableBorderDxfId="2">
  <autoFilter ref="B19:C28" xr:uid="{4FCD1396-7266-4580-8433-276B5F70070B}"/>
  <sortState xmlns:xlrd2="http://schemas.microsoft.com/office/spreadsheetml/2017/richdata2" ref="B20:C28">
    <sortCondition descending="1" ref="C19:C28"/>
  </sortState>
  <tableColumns count="2">
    <tableColumn id="1" xr3:uid="{4EAE708C-6DEB-4AE1-9F84-00FAF2008172}" name="Column1" dataDxfId="1"/>
    <tableColumn id="2" xr3:uid="{BA158C1B-71D5-4145-9746-1041C50B66A5}" name="Column2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Msx">
  <a:themeElements>
    <a:clrScheme name="Benutzerdefiniert 7">
      <a:dk1>
        <a:srgbClr val="303030"/>
      </a:dk1>
      <a:lt1>
        <a:srgbClr val="FFFFFF"/>
      </a:lt1>
      <a:dk2>
        <a:srgbClr val="808080"/>
      </a:dk2>
      <a:lt2>
        <a:srgbClr val="E4E4E4"/>
      </a:lt2>
      <a:accent1>
        <a:srgbClr val="808080"/>
      </a:accent1>
      <a:accent2>
        <a:srgbClr val="50A0CD"/>
      </a:accent2>
      <a:accent3>
        <a:srgbClr val="E6AF3C"/>
      </a:accent3>
      <a:accent4>
        <a:srgbClr val="4D4D4D"/>
      </a:accent4>
      <a:accent5>
        <a:srgbClr val="F4F4F4"/>
      </a:accent5>
      <a:accent6>
        <a:srgbClr val="6EAA46"/>
      </a:accent6>
      <a:hlink>
        <a:srgbClr val="6EAA46"/>
      </a:hlink>
      <a:folHlink>
        <a:srgbClr val="6EAA46"/>
      </a:folHlink>
    </a:clrScheme>
    <a:fontScheme name="Benutzerdefiniert 16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marL="180975" indent="-180975" algn="ctr">
          <a:lnSpc>
            <a:spcPct val="110000"/>
          </a:lnSpc>
          <a:spcAft>
            <a:spcPts val="600"/>
          </a:spcAft>
          <a:buFont typeface="Wingdings" panose="05000000000000000000" pitchFamily="2" charset="2"/>
          <a:buChar char="§"/>
          <a:defRPr sz="1400" dirty="0" err="1" smtClean="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 marL="180000" indent="-180000">
          <a:lnSpc>
            <a:spcPct val="110000"/>
          </a:lnSpc>
          <a:spcAft>
            <a:spcPts val="600"/>
          </a:spcAft>
          <a:buClr>
            <a:schemeClr val="tx2"/>
          </a:buClr>
          <a:buFont typeface="Wingdings" panose="05000000000000000000" pitchFamily="2" charset="2"/>
          <a:buChar char="§"/>
          <a:defRPr sz="1400" dirty="0" smtClean="0">
            <a:solidFill>
              <a:schemeClr val="tx1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Msx" id="{3A672E9A-7223-4CB7-A46F-47BF27025A44}" vid="{6BFA356A-CE45-49EC-9B95-9E22F6CA00B6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5060-6E5E-416A-8D12-D74B7F0D7B9E}">
  <dimension ref="B1:K28"/>
  <sheetViews>
    <sheetView showGridLines="0" tabSelected="1" zoomScaleNormal="100" workbookViewId="0">
      <selection activeCell="J15" sqref="J15"/>
    </sheetView>
  </sheetViews>
  <sheetFormatPr defaultRowHeight="13.8" x14ac:dyDescent="0.25"/>
  <cols>
    <col min="2" max="2" width="17.8984375" customWidth="1"/>
    <col min="3" max="3" width="15.69921875" customWidth="1"/>
    <col min="4" max="4" width="14.8984375" customWidth="1"/>
    <col min="5" max="5" width="15" customWidth="1"/>
    <col min="7" max="7" width="12.796875" customWidth="1"/>
    <col min="9" max="9" width="17" customWidth="1"/>
  </cols>
  <sheetData>
    <row r="1" spans="2:11" ht="14.4" thickBot="1" x14ac:dyDescent="0.3"/>
    <row r="2" spans="2:11" s="5" customFormat="1" ht="51" customHeight="1" thickBot="1" x14ac:dyDescent="0.3">
      <c r="B2" s="8" t="str">
        <f>[1]grouped!A2</f>
        <v>sender_name</v>
      </c>
      <c r="C2" s="6" t="s">
        <v>3</v>
      </c>
      <c r="D2" s="6" t="s">
        <v>17</v>
      </c>
      <c r="E2" s="6" t="s">
        <v>16</v>
      </c>
      <c r="F2" s="6" t="s">
        <v>0</v>
      </c>
      <c r="G2" s="6" t="s">
        <v>1</v>
      </c>
      <c r="H2" s="6" t="s">
        <v>0</v>
      </c>
      <c r="I2" s="6" t="s">
        <v>2</v>
      </c>
      <c r="J2" s="7" t="s">
        <v>18</v>
      </c>
    </row>
    <row r="3" spans="2:11" x14ac:dyDescent="0.25">
      <c r="B3" s="9" t="str">
        <f>[1]grouped!A3</f>
        <v>Adrien Goutard</v>
      </c>
      <c r="C3" s="10">
        <f>[1]grouped!L3</f>
        <v>263</v>
      </c>
      <c r="D3" s="11">
        <f>([1]grouped!L3-[1]grouped!L17)/[1]grouped!L17</f>
        <v>13.611111111111111</v>
      </c>
      <c r="E3" s="10">
        <f>[1]grouped!C3</f>
        <v>48</v>
      </c>
      <c r="F3" s="12">
        <f>[1]grouped!C3-[1]grouped!C17</f>
        <v>32</v>
      </c>
      <c r="G3" s="13">
        <f>[1]grouped!D3</f>
        <v>7.2319391634980992</v>
      </c>
      <c r="H3" s="11">
        <f>([1]grouped!D3-[1]grouped!D17)/[1]grouped!D17</f>
        <v>0.25168177829774796</v>
      </c>
      <c r="I3" s="10">
        <f>[1]grouped!F3</f>
        <v>32</v>
      </c>
      <c r="J3" s="30">
        <f t="shared" ref="J3:J11" si="0">I3/C3</f>
        <v>0.12167300380228137</v>
      </c>
      <c r="K3" s="33">
        <f>1-J3</f>
        <v>0.87832699619771859</v>
      </c>
    </row>
    <row r="4" spans="2:11" x14ac:dyDescent="0.25">
      <c r="B4" s="14" t="str">
        <f>[1]grouped!A4</f>
        <v>Alex Dns</v>
      </c>
      <c r="C4" s="15">
        <f>[1]grouped!L4</f>
        <v>1554</v>
      </c>
      <c r="D4" s="16">
        <f>([1]grouped!L4-[1]grouped!L18)/[1]grouped!L18</f>
        <v>-0.3099467140319716</v>
      </c>
      <c r="E4" s="15">
        <f>[1]grouped!C4</f>
        <v>423</v>
      </c>
      <c r="F4" s="17">
        <f>[1]grouped!C4-[1]grouped!C18</f>
        <v>318</v>
      </c>
      <c r="G4" s="18">
        <f>[1]grouped!D4</f>
        <v>9.4195624195624195</v>
      </c>
      <c r="H4" s="16">
        <f>([1]grouped!D4-[1]grouped!D18)/[1]grouped!D18</f>
        <v>0.11858545501236915</v>
      </c>
      <c r="I4" s="15">
        <f>[1]grouped!F4</f>
        <v>625</v>
      </c>
      <c r="J4" s="31">
        <f t="shared" si="0"/>
        <v>0.40218790218790218</v>
      </c>
      <c r="K4" s="33">
        <f t="shared" ref="K4:K11" si="1">1-J4</f>
        <v>0.59781209781209776</v>
      </c>
    </row>
    <row r="5" spans="2:11" x14ac:dyDescent="0.25">
      <c r="B5" s="14" t="str">
        <f>[1]grouped!A5</f>
        <v>Alexandre Durand</v>
      </c>
      <c r="C5" s="15">
        <f>[1]grouped!L5</f>
        <v>61</v>
      </c>
      <c r="D5" s="16">
        <f>([1]grouped!L5-[1]grouped!L19)/[1]grouped!L19</f>
        <v>-0.51200000000000001</v>
      </c>
      <c r="E5" s="15">
        <f>[1]grouped!C5</f>
        <v>35</v>
      </c>
      <c r="F5" s="17">
        <f>[1]grouped!C5-[1]grouped!C19</f>
        <v>-1</v>
      </c>
      <c r="G5" s="18">
        <f>[1]grouped!D5</f>
        <v>7.6229508196721314</v>
      </c>
      <c r="H5" s="16">
        <f>([1]grouped!D5-[1]grouped!D19)/[1]grouped!D19</f>
        <v>0.12102217936354877</v>
      </c>
      <c r="I5" s="15">
        <f>[1]grouped!F5</f>
        <v>13</v>
      </c>
      <c r="J5" s="31">
        <f t="shared" si="0"/>
        <v>0.21311475409836064</v>
      </c>
      <c r="K5" s="33">
        <f t="shared" si="1"/>
        <v>0.78688524590163933</v>
      </c>
    </row>
    <row r="6" spans="2:11" x14ac:dyDescent="0.25">
      <c r="B6" s="14" t="str">
        <f>[1]grouped!A6</f>
        <v>Antoine Gilles</v>
      </c>
      <c r="C6" s="15">
        <f>[1]grouped!L6</f>
        <v>161</v>
      </c>
      <c r="D6" s="16">
        <f>([1]grouped!L6-[1]grouped!L20)/[1]grouped!L20</f>
        <v>-0.74961119751166405</v>
      </c>
      <c r="E6" s="15">
        <f>[1]grouped!C6</f>
        <v>80</v>
      </c>
      <c r="F6" s="17">
        <f>[1]grouped!C6-[1]grouped!C20</f>
        <v>51</v>
      </c>
      <c r="G6" s="18">
        <f>[1]grouped!D6</f>
        <v>5.9192546583850936</v>
      </c>
      <c r="H6" s="16">
        <f>([1]grouped!D6-[1]grouped!D20)/[1]grouped!D20</f>
        <v>0.21600023812831165</v>
      </c>
      <c r="I6" s="15">
        <f>[1]grouped!F6</f>
        <v>35</v>
      </c>
      <c r="J6" s="31">
        <f t="shared" si="0"/>
        <v>0.21739130434782608</v>
      </c>
      <c r="K6" s="33">
        <f t="shared" si="1"/>
        <v>0.78260869565217395</v>
      </c>
    </row>
    <row r="7" spans="2:11" x14ac:dyDescent="0.25">
      <c r="B7" s="14" t="str">
        <f>[1]grouped!A7</f>
        <v>Antoine Hamon</v>
      </c>
      <c r="C7" s="15">
        <f>[1]grouped!L7</f>
        <v>2278</v>
      </c>
      <c r="D7" s="16">
        <f>([1]grouped!L7-[1]grouped!L21)/[1]grouped!L21</f>
        <v>-0.34028381117868522</v>
      </c>
      <c r="E7" s="15">
        <f>[1]grouped!C7</f>
        <v>148</v>
      </c>
      <c r="F7" s="17">
        <f>[1]grouped!C7-[1]grouped!C21</f>
        <v>60</v>
      </c>
      <c r="G7" s="18">
        <f>[1]grouped!D7</f>
        <v>4.9635645302897284</v>
      </c>
      <c r="H7" s="16">
        <f>([1]grouped!D7-[1]grouped!D21)/[1]grouped!D21</f>
        <v>4.7798278503496889E-4</v>
      </c>
      <c r="I7" s="15">
        <f>[1]grouped!F7</f>
        <v>938</v>
      </c>
      <c r="J7" s="31">
        <f t="shared" si="0"/>
        <v>0.41176470588235292</v>
      </c>
      <c r="K7" s="33">
        <f t="shared" si="1"/>
        <v>0.58823529411764708</v>
      </c>
    </row>
    <row r="8" spans="2:11" x14ac:dyDescent="0.25">
      <c r="B8" s="14" t="str">
        <f>[1]grouped!A8</f>
        <v>Arthur de Saint-Pierre</v>
      </c>
      <c r="C8" s="15">
        <f>[1]grouped!L8</f>
        <v>650</v>
      </c>
      <c r="D8" s="16">
        <f>([1]grouped!L8-[1]grouped!L22)/[1]grouped!L22</f>
        <v>-0.31362196409714888</v>
      </c>
      <c r="E8" s="15">
        <f>[1]grouped!C8</f>
        <v>167</v>
      </c>
      <c r="F8" s="17">
        <f>[1]grouped!C8-[1]grouped!C22</f>
        <v>105</v>
      </c>
      <c r="G8" s="18">
        <f>[1]grouped!D8</f>
        <v>9.3446153846153841</v>
      </c>
      <c r="H8" s="16">
        <f>([1]grouped!D8-[1]grouped!D22)/[1]grouped!D22</f>
        <v>0.12816812458321888</v>
      </c>
      <c r="I8" s="15">
        <f>[1]grouped!F8</f>
        <v>81</v>
      </c>
      <c r="J8" s="31">
        <f t="shared" si="0"/>
        <v>0.12461538461538461</v>
      </c>
      <c r="K8" s="33">
        <f t="shared" si="1"/>
        <v>0.87538461538461543</v>
      </c>
    </row>
    <row r="9" spans="2:11" x14ac:dyDescent="0.25">
      <c r="B9" s="14" t="str">
        <f>[1]grouped!A9</f>
        <v>Louis Jss</v>
      </c>
      <c r="C9" s="15">
        <f>[1]grouped!L9</f>
        <v>2524</v>
      </c>
      <c r="D9" s="16">
        <f>([1]grouped!L9-[1]grouped!L23)/[1]grouped!L23</f>
        <v>-0.15302013422818792</v>
      </c>
      <c r="E9" s="15">
        <f>[1]grouped!C9</f>
        <v>103</v>
      </c>
      <c r="F9" s="17">
        <f>[1]grouped!C9-[1]grouped!C23</f>
        <v>-283</v>
      </c>
      <c r="G9" s="18">
        <f>[1]grouped!D9</f>
        <v>8.0198098256735335</v>
      </c>
      <c r="H9" s="16">
        <f>([1]grouped!D9-[1]grouped!D23)/[1]grouped!D23</f>
        <v>7.9743077641055843E-2</v>
      </c>
      <c r="I9" s="15">
        <f>[1]grouped!F9</f>
        <v>1017</v>
      </c>
      <c r="J9" s="31">
        <f t="shared" si="0"/>
        <v>0.40293185419968303</v>
      </c>
      <c r="K9" s="33">
        <f t="shared" si="1"/>
        <v>0.59706814580031697</v>
      </c>
    </row>
    <row r="10" spans="2:11" x14ac:dyDescent="0.25">
      <c r="B10" s="14" t="str">
        <f>[1]grouped!A10</f>
        <v>Robin Goutard</v>
      </c>
      <c r="C10" s="15">
        <f>[1]grouped!L10</f>
        <v>3363</v>
      </c>
      <c r="D10" s="16">
        <f>([1]grouped!L10-[1]grouped!L24)/[1]grouped!L24</f>
        <v>-0.29879065888240203</v>
      </c>
      <c r="E10" s="15">
        <f>[1]grouped!C10</f>
        <v>159</v>
      </c>
      <c r="F10" s="17">
        <f>[1]grouped!C10-[1]grouped!C24</f>
        <v>-385</v>
      </c>
      <c r="G10" s="18">
        <f>[1]grouped!D10</f>
        <v>7.0437109723461191</v>
      </c>
      <c r="H10" s="16">
        <f>([1]grouped!D10-[1]grouped!D24)/[1]grouped!D24</f>
        <v>0.11328888160334771</v>
      </c>
      <c r="I10" s="15">
        <f>[1]grouped!F10</f>
        <v>1285</v>
      </c>
      <c r="J10" s="31">
        <f t="shared" si="0"/>
        <v>0.38209931608682723</v>
      </c>
      <c r="K10" s="33">
        <f t="shared" si="1"/>
        <v>0.61790068391317277</v>
      </c>
    </row>
    <row r="11" spans="2:11" ht="14.4" thickBot="1" x14ac:dyDescent="0.3">
      <c r="B11" s="19" t="str">
        <f>[1]grouped!A11</f>
        <v>Thomas Liberge</v>
      </c>
      <c r="C11" s="20">
        <f>[1]grouped!L11</f>
        <v>1559</v>
      </c>
      <c r="D11" s="21">
        <f>([1]grouped!L11-[1]grouped!L25)/[1]grouped!L25</f>
        <v>-0.40336777650210487</v>
      </c>
      <c r="E11" s="20">
        <f>[1]grouped!C11</f>
        <v>119</v>
      </c>
      <c r="F11" s="22">
        <f>[1]grouped!C11-[1]grouped!C25</f>
        <v>-13</v>
      </c>
      <c r="G11" s="23">
        <f>[1]grouped!D11</f>
        <v>6.044900577293137</v>
      </c>
      <c r="H11" s="21">
        <f>([1]grouped!D11-[1]grouped!D25)/[1]grouped!D25</f>
        <v>4.9314104063440389E-2</v>
      </c>
      <c r="I11" s="20">
        <f>[1]grouped!F11</f>
        <v>540</v>
      </c>
      <c r="J11" s="32">
        <f t="shared" si="0"/>
        <v>0.34637588197562541</v>
      </c>
      <c r="K11" s="33">
        <f t="shared" si="1"/>
        <v>0.65362411802437459</v>
      </c>
    </row>
    <row r="13" spans="2:11" x14ac:dyDescent="0.25">
      <c r="B13" t="s">
        <v>20</v>
      </c>
      <c r="C13">
        <f>SUM([1]grouped!$L$3:$L$14)</f>
        <v>12413</v>
      </c>
      <c r="D13" s="16">
        <f>(SUM([1]grouped!$L$3:$L$13)-SUM([1]grouped!$L$17:$L$27))/SUM([1]grouped!$L$17:$L$28)</f>
        <v>-0.30369663992819879</v>
      </c>
      <c r="G13" s="1">
        <f>AVERAGE(G3:G11)</f>
        <v>7.2900342612595166</v>
      </c>
      <c r="H13" s="16">
        <f>AVERAGE(H3:H11)</f>
        <v>0.11980909127534171</v>
      </c>
      <c r="J13" s="16">
        <f>AVERAGE(J3:J11)</f>
        <v>0.29135045635513818</v>
      </c>
    </row>
    <row r="19" spans="2:3" ht="14.4" thickBot="1" x14ac:dyDescent="0.3">
      <c r="B19" s="26" t="s">
        <v>21</v>
      </c>
      <c r="C19" s="27" t="s">
        <v>22</v>
      </c>
    </row>
    <row r="20" spans="2:3" x14ac:dyDescent="0.25">
      <c r="B20" s="24" t="s">
        <v>4</v>
      </c>
      <c r="C20" s="10">
        <v>3363</v>
      </c>
    </row>
    <row r="21" spans="2:3" x14ac:dyDescent="0.25">
      <c r="B21" s="25" t="s">
        <v>28</v>
      </c>
      <c r="C21" s="15">
        <v>2524</v>
      </c>
    </row>
    <row r="22" spans="2:3" x14ac:dyDescent="0.25">
      <c r="B22" s="25" t="s">
        <v>14</v>
      </c>
      <c r="C22" s="15">
        <v>2278</v>
      </c>
    </row>
    <row r="23" spans="2:3" x14ac:dyDescent="0.25">
      <c r="B23" s="25" t="s">
        <v>19</v>
      </c>
      <c r="C23" s="15">
        <v>1559</v>
      </c>
    </row>
    <row r="24" spans="2:3" x14ac:dyDescent="0.25">
      <c r="B24" s="25" t="s">
        <v>24</v>
      </c>
      <c r="C24" s="15">
        <v>1554</v>
      </c>
    </row>
    <row r="25" spans="2:3" x14ac:dyDescent="0.25">
      <c r="B25" s="25" t="s">
        <v>27</v>
      </c>
      <c r="C25" s="15">
        <v>650</v>
      </c>
    </row>
    <row r="26" spans="2:3" x14ac:dyDescent="0.25">
      <c r="B26" s="25" t="s">
        <v>23</v>
      </c>
      <c r="C26" s="15">
        <v>263</v>
      </c>
    </row>
    <row r="27" spans="2:3" x14ac:dyDescent="0.25">
      <c r="B27" s="25" t="s">
        <v>26</v>
      </c>
      <c r="C27" s="15">
        <v>161</v>
      </c>
    </row>
    <row r="28" spans="2:3" x14ac:dyDescent="0.25">
      <c r="B28" s="28" t="s">
        <v>25</v>
      </c>
      <c r="C28" s="29">
        <v>61</v>
      </c>
    </row>
  </sheetData>
  <conditionalFormatting sqref="K3:K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2CAD5-B7CC-4BBE-A66E-C6A16483E8DD}">
  <dimension ref="A2:K39"/>
  <sheetViews>
    <sheetView topLeftCell="A15" workbookViewId="0">
      <selection activeCell="O37" sqref="O37"/>
    </sheetView>
  </sheetViews>
  <sheetFormatPr defaultRowHeight="13.8" x14ac:dyDescent="0.25"/>
  <cols>
    <col min="1" max="1" width="13.5" customWidth="1"/>
    <col min="2" max="2" width="18.59765625" customWidth="1"/>
    <col min="6" max="6" width="13.5" customWidth="1"/>
    <col min="9" max="9" width="13.09765625" customWidth="1"/>
    <col min="10" max="10" width="14.5" customWidth="1"/>
    <col min="11" max="11" width="11.09765625" customWidth="1"/>
  </cols>
  <sheetData>
    <row r="2" spans="1:11" x14ac:dyDescent="0.25">
      <c r="B2" t="str">
        <f>RIGHT([1]grouped!M2,LEN([1]grouped!M2)-5)</f>
        <v>from_Robin Goutard</v>
      </c>
      <c r="C2" t="str">
        <f>RIGHT([1]grouped!N2,LEN([1]grouped!N2)-5)</f>
        <v>from_Louis Jss</v>
      </c>
      <c r="D2" t="str">
        <f>RIGHT([1]grouped!O2,LEN([1]grouped!O2)-5)</f>
        <v>from_Antoine Hamon</v>
      </c>
      <c r="E2" t="str">
        <f>RIGHT([1]grouped!P2,LEN([1]grouped!P2)-5)</f>
        <v>from_Adrien Goutard</v>
      </c>
      <c r="F2" t="str">
        <f>RIGHT([1]grouped!Q2,LEN([1]grouped!Q2)-5)</f>
        <v>from_Thomas Liberge</v>
      </c>
      <c r="G2" t="str">
        <f>RIGHT([1]grouped!R2,LEN([1]grouped!R2)-5)</f>
        <v>from_Alex Dns</v>
      </c>
      <c r="H2" t="str">
        <f>RIGHT([1]grouped!S2,LEN([1]grouped!S2)-5)</f>
        <v>from_Arthur de Saint-Pierre</v>
      </c>
      <c r="I2" t="str">
        <f>RIGHT([1]grouped!T2,LEN([1]grouped!T2)-5)</f>
        <v>from_Alexandre Durand</v>
      </c>
      <c r="J2" t="str">
        <f>RIGHT([1]grouped!U2,LEN([1]grouped!U2)-5)</f>
        <v>from_Antoine Gilles</v>
      </c>
      <c r="K2" s="34" t="s">
        <v>30</v>
      </c>
    </row>
    <row r="3" spans="1:11" x14ac:dyDescent="0.25">
      <c r="A3" t="str">
        <f>[1]grouped!A3</f>
        <v>Adrien Goutard</v>
      </c>
      <c r="B3">
        <f>[1]grouped!M3</f>
        <v>66</v>
      </c>
      <c r="C3">
        <f>[1]grouped!N3</f>
        <v>21</v>
      </c>
      <c r="D3">
        <f>[1]grouped!O3</f>
        <v>37</v>
      </c>
      <c r="E3">
        <f>[1]grouped!P3</f>
        <v>0</v>
      </c>
      <c r="F3">
        <f>[1]grouped!Q3</f>
        <v>6</v>
      </c>
      <c r="G3">
        <f>[1]grouped!R3</f>
        <v>12</v>
      </c>
      <c r="H3">
        <f>[1]grouped!S3</f>
        <v>8</v>
      </c>
      <c r="I3">
        <f>[1]grouped!T3</f>
        <v>2</v>
      </c>
      <c r="J3">
        <f>[1]grouped!U3</f>
        <v>3</v>
      </c>
      <c r="K3" s="34">
        <f>SUM(B3:J3)</f>
        <v>155</v>
      </c>
    </row>
    <row r="4" spans="1:11" x14ac:dyDescent="0.25">
      <c r="A4" t="str">
        <f>[1]grouped!A4</f>
        <v>Alex Dns</v>
      </c>
      <c r="B4">
        <f>[1]grouped!M4</f>
        <v>449</v>
      </c>
      <c r="C4">
        <f>[1]grouped!N4</f>
        <v>132</v>
      </c>
      <c r="D4">
        <f>[1]grouped!O4</f>
        <v>419</v>
      </c>
      <c r="E4">
        <f>[1]grouped!P4</f>
        <v>5</v>
      </c>
      <c r="F4">
        <f>[1]grouped!Q4</f>
        <v>32</v>
      </c>
      <c r="G4">
        <f>[1]grouped!R4</f>
        <v>0</v>
      </c>
      <c r="H4">
        <f>[1]grouped!S4</f>
        <v>105</v>
      </c>
      <c r="I4">
        <f>[1]grouped!T4</f>
        <v>9</v>
      </c>
      <c r="J4">
        <f>[1]grouped!U4</f>
        <v>8</v>
      </c>
      <c r="K4" s="34">
        <f t="shared" ref="K4:K11" si="0">SUM(B4:J4)</f>
        <v>1159</v>
      </c>
    </row>
    <row r="5" spans="1:11" x14ac:dyDescent="0.25">
      <c r="A5" t="str">
        <f>[1]grouped!A5</f>
        <v>Alexandre Durand</v>
      </c>
      <c r="B5">
        <f>[1]grouped!M5</f>
        <v>8</v>
      </c>
      <c r="C5">
        <f>[1]grouped!N5</f>
        <v>5</v>
      </c>
      <c r="D5">
        <f>[1]grouped!O5</f>
        <v>9</v>
      </c>
      <c r="E5">
        <f>[1]grouped!P5</f>
        <v>0</v>
      </c>
      <c r="F5">
        <f>[1]grouped!Q5</f>
        <v>0</v>
      </c>
      <c r="G5">
        <f>[1]grouped!R5</f>
        <v>4</v>
      </c>
      <c r="H5">
        <f>[1]grouped!S5</f>
        <v>3</v>
      </c>
      <c r="I5">
        <f>[1]grouped!T5</f>
        <v>0</v>
      </c>
      <c r="J5">
        <f>[1]grouped!U5</f>
        <v>1</v>
      </c>
      <c r="K5" s="34">
        <f t="shared" si="0"/>
        <v>30</v>
      </c>
    </row>
    <row r="6" spans="1:11" x14ac:dyDescent="0.25">
      <c r="A6" t="str">
        <f>[1]grouped!A6</f>
        <v>Antoine Gilles</v>
      </c>
      <c r="B6">
        <f>[1]grouped!M6</f>
        <v>31</v>
      </c>
      <c r="C6">
        <f>[1]grouped!N6</f>
        <v>7</v>
      </c>
      <c r="D6">
        <f>[1]grouped!O6</f>
        <v>16</v>
      </c>
      <c r="E6">
        <f>[1]grouped!P6</f>
        <v>2</v>
      </c>
      <c r="F6">
        <f>[1]grouped!Q6</f>
        <v>4</v>
      </c>
      <c r="G6">
        <f>[1]grouped!R6</f>
        <v>7</v>
      </c>
      <c r="H6">
        <f>[1]grouped!S6</f>
        <v>5</v>
      </c>
      <c r="I6">
        <f>[1]grouped!T6</f>
        <v>0</v>
      </c>
      <c r="J6">
        <f>[1]grouped!U6</f>
        <v>0</v>
      </c>
      <c r="K6" s="34">
        <f t="shared" si="0"/>
        <v>72</v>
      </c>
    </row>
    <row r="7" spans="1:11" x14ac:dyDescent="0.25">
      <c r="A7" t="str">
        <f>[1]grouped!A7</f>
        <v>Antoine Hamon</v>
      </c>
      <c r="B7">
        <f>[1]grouped!M7</f>
        <v>344</v>
      </c>
      <c r="C7">
        <f>[1]grouped!N7</f>
        <v>112</v>
      </c>
      <c r="D7">
        <f>[1]grouped!O7</f>
        <v>0</v>
      </c>
      <c r="E7">
        <f>[1]grouped!P7</f>
        <v>0</v>
      </c>
      <c r="F7">
        <f>[1]grouped!Q7</f>
        <v>15</v>
      </c>
      <c r="G7">
        <f>[1]grouped!R7</f>
        <v>93</v>
      </c>
      <c r="H7">
        <f>[1]grouped!S7</f>
        <v>41</v>
      </c>
      <c r="I7">
        <f>[1]grouped!T7</f>
        <v>3</v>
      </c>
      <c r="J7">
        <f>[1]grouped!U7</f>
        <v>24</v>
      </c>
      <c r="K7" s="34">
        <f t="shared" si="0"/>
        <v>632</v>
      </c>
    </row>
    <row r="8" spans="1:11" x14ac:dyDescent="0.25">
      <c r="A8" t="str">
        <f>[1]grouped!A8</f>
        <v>Arthur de Saint-Pierre</v>
      </c>
      <c r="B8">
        <f>[1]grouped!M8</f>
        <v>173</v>
      </c>
      <c r="C8">
        <f>[1]grouped!N8</f>
        <v>39</v>
      </c>
      <c r="D8">
        <f>[1]grouped!O8</f>
        <v>95</v>
      </c>
      <c r="E8">
        <f>[1]grouped!P8</f>
        <v>1</v>
      </c>
      <c r="F8">
        <f>[1]grouped!Q8</f>
        <v>6</v>
      </c>
      <c r="G8">
        <f>[1]grouped!R8</f>
        <v>49</v>
      </c>
      <c r="H8">
        <f>[1]grouped!S8</f>
        <v>0</v>
      </c>
      <c r="I8">
        <f>[1]grouped!T8</f>
        <v>10</v>
      </c>
      <c r="J8">
        <f>[1]grouped!U8</f>
        <v>15</v>
      </c>
      <c r="K8" s="34">
        <f t="shared" si="0"/>
        <v>388</v>
      </c>
    </row>
    <row r="9" spans="1:11" x14ac:dyDescent="0.25">
      <c r="A9" t="str">
        <f>[1]grouped!A9</f>
        <v>Louis Jss</v>
      </c>
      <c r="B9">
        <f>[1]grouped!M9</f>
        <v>581</v>
      </c>
      <c r="C9">
        <f>[1]grouped!N9</f>
        <v>0</v>
      </c>
      <c r="D9">
        <f>[1]grouped!O9</f>
        <v>440</v>
      </c>
      <c r="E9">
        <f>[1]grouped!P9</f>
        <v>4</v>
      </c>
      <c r="F9">
        <f>[1]grouped!Q9</f>
        <v>34</v>
      </c>
      <c r="G9">
        <f>[1]grouped!R9</f>
        <v>139</v>
      </c>
      <c r="H9">
        <f>[1]grouped!S9</f>
        <v>73</v>
      </c>
      <c r="I9">
        <f>[1]grouped!T9</f>
        <v>7</v>
      </c>
      <c r="J9">
        <f>[1]grouped!U9</f>
        <v>10</v>
      </c>
      <c r="K9" s="34">
        <f t="shared" si="0"/>
        <v>1288</v>
      </c>
    </row>
    <row r="10" spans="1:11" x14ac:dyDescent="0.25">
      <c r="A10" t="str">
        <f>[1]grouped!A10</f>
        <v>Robin Goutard</v>
      </c>
      <c r="B10">
        <f>[1]grouped!M10</f>
        <v>0</v>
      </c>
      <c r="C10">
        <f>[1]grouped!N10</f>
        <v>161</v>
      </c>
      <c r="D10">
        <f>[1]grouped!O10</f>
        <v>455</v>
      </c>
      <c r="E10">
        <f>[1]grouped!P10</f>
        <v>4</v>
      </c>
      <c r="F10">
        <f>[1]grouped!Q10</f>
        <v>29</v>
      </c>
      <c r="G10">
        <f>[1]grouped!R10</f>
        <v>146</v>
      </c>
      <c r="H10">
        <f>[1]grouped!S10</f>
        <v>87</v>
      </c>
      <c r="I10">
        <f>[1]grouped!T10</f>
        <v>9</v>
      </c>
      <c r="J10">
        <f>[1]grouped!U10</f>
        <v>34</v>
      </c>
      <c r="K10" s="34">
        <f t="shared" si="0"/>
        <v>925</v>
      </c>
    </row>
    <row r="11" spans="1:11" x14ac:dyDescent="0.25">
      <c r="A11" t="str">
        <f>[1]grouped!A11</f>
        <v>Thomas Liberge</v>
      </c>
      <c r="B11">
        <f>[1]grouped!M11</f>
        <v>325</v>
      </c>
      <c r="C11">
        <f>[1]grouped!N11</f>
        <v>105</v>
      </c>
      <c r="D11">
        <f>[1]grouped!O11</f>
        <v>200</v>
      </c>
      <c r="E11">
        <f>[1]grouped!P11</f>
        <v>4</v>
      </c>
      <c r="F11">
        <f>[1]grouped!Q11</f>
        <v>0</v>
      </c>
      <c r="G11">
        <f>[1]grouped!R11</f>
        <v>107</v>
      </c>
      <c r="H11">
        <f>[1]grouped!S11</f>
        <v>63</v>
      </c>
      <c r="I11">
        <f>[1]grouped!T11</f>
        <v>5</v>
      </c>
      <c r="J11">
        <f>[1]grouped!U11</f>
        <v>9</v>
      </c>
      <c r="K11" s="34">
        <f t="shared" si="0"/>
        <v>818</v>
      </c>
    </row>
    <row r="12" spans="1:11" x14ac:dyDescent="0.25">
      <c r="A12" s="34" t="s">
        <v>30</v>
      </c>
      <c r="B12" s="34">
        <f>SUM(B3:B11)</f>
        <v>1977</v>
      </c>
      <c r="C12" s="34">
        <f t="shared" ref="C12:K12" si="1">SUM(C3:C11)</f>
        <v>582</v>
      </c>
      <c r="D12" s="34">
        <f t="shared" si="1"/>
        <v>1671</v>
      </c>
      <c r="E12" s="34">
        <f t="shared" si="1"/>
        <v>20</v>
      </c>
      <c r="F12" s="34">
        <f t="shared" si="1"/>
        <v>126</v>
      </c>
      <c r="G12" s="34">
        <f t="shared" si="1"/>
        <v>557</v>
      </c>
      <c r="H12" s="34">
        <f t="shared" si="1"/>
        <v>385</v>
      </c>
      <c r="I12" s="34">
        <f t="shared" si="1"/>
        <v>45</v>
      </c>
      <c r="J12" s="34">
        <f t="shared" si="1"/>
        <v>104</v>
      </c>
      <c r="K12" s="34">
        <f t="shared" si="1"/>
        <v>5467</v>
      </c>
    </row>
    <row r="13" spans="1:11" x14ac:dyDescent="0.25">
      <c r="A13" t="s">
        <v>29</v>
      </c>
    </row>
    <row r="17" spans="1:11" x14ac:dyDescent="0.25">
      <c r="B17" t="str">
        <f>B2</f>
        <v>from_Robin Goutard</v>
      </c>
      <c r="C17" t="str">
        <f t="shared" ref="C17:J17" si="2">C2</f>
        <v>from_Louis Jss</v>
      </c>
      <c r="D17" t="str">
        <f t="shared" si="2"/>
        <v>from_Antoine Hamon</v>
      </c>
      <c r="E17" t="str">
        <f t="shared" si="2"/>
        <v>from_Adrien Goutard</v>
      </c>
      <c r="F17" t="str">
        <f t="shared" si="2"/>
        <v>from_Thomas Liberge</v>
      </c>
      <c r="G17" t="str">
        <f t="shared" si="2"/>
        <v>from_Alex Dns</v>
      </c>
      <c r="H17" t="str">
        <f t="shared" si="2"/>
        <v>from_Arthur de Saint-Pierre</v>
      </c>
      <c r="I17" t="str">
        <f t="shared" si="2"/>
        <v>from_Alexandre Durand</v>
      </c>
      <c r="J17" t="str">
        <f t="shared" si="2"/>
        <v>from_Antoine Gilles</v>
      </c>
      <c r="K17" s="34" t="s">
        <v>30</v>
      </c>
    </row>
    <row r="18" spans="1:11" x14ac:dyDescent="0.25">
      <c r="A18" t="str">
        <f>A3</f>
        <v>Adrien Goutard</v>
      </c>
      <c r="B18" s="35">
        <f>B3/B$12</f>
        <v>3.3383915022761758E-2</v>
      </c>
      <c r="C18" s="35">
        <f t="shared" ref="C18:J18" si="3">C3/C$12</f>
        <v>3.608247422680412E-2</v>
      </c>
      <c r="D18" s="35">
        <f t="shared" si="3"/>
        <v>2.2142429682824656E-2</v>
      </c>
      <c r="E18" s="35">
        <f t="shared" si="3"/>
        <v>0</v>
      </c>
      <c r="F18" s="35">
        <f t="shared" si="3"/>
        <v>4.7619047619047616E-2</v>
      </c>
      <c r="G18" s="35">
        <f t="shared" si="3"/>
        <v>2.1543985637342909E-2</v>
      </c>
      <c r="H18" s="35">
        <f t="shared" si="3"/>
        <v>2.0779220779220779E-2</v>
      </c>
      <c r="I18" s="35">
        <f t="shared" si="3"/>
        <v>4.4444444444444446E-2</v>
      </c>
      <c r="J18" s="35">
        <f t="shared" si="3"/>
        <v>2.8846153846153848E-2</v>
      </c>
      <c r="K18" s="35">
        <f t="shared" ref="K18" si="4">K3/K$12</f>
        <v>2.8351929760380465E-2</v>
      </c>
    </row>
    <row r="19" spans="1:11" x14ac:dyDescent="0.25">
      <c r="A19" t="str">
        <f t="shared" ref="A19:A26" si="5">A4</f>
        <v>Alex Dns</v>
      </c>
      <c r="B19" s="35">
        <f>B4/B$12</f>
        <v>0.22711178553363681</v>
      </c>
      <c r="C19" s="35">
        <f t="shared" ref="B19:J26" si="6">C4/C$12</f>
        <v>0.22680412371134021</v>
      </c>
      <c r="D19" s="35">
        <f t="shared" si="6"/>
        <v>0.25074805505685216</v>
      </c>
      <c r="E19" s="35">
        <f t="shared" si="6"/>
        <v>0.25</v>
      </c>
      <c r="F19" s="35">
        <f t="shared" si="6"/>
        <v>0.25396825396825395</v>
      </c>
      <c r="G19" s="35">
        <f t="shared" si="6"/>
        <v>0</v>
      </c>
      <c r="H19" s="35">
        <f t="shared" si="6"/>
        <v>0.27272727272727271</v>
      </c>
      <c r="I19" s="35">
        <f t="shared" si="6"/>
        <v>0.2</v>
      </c>
      <c r="J19" s="35">
        <f t="shared" si="6"/>
        <v>7.6923076923076927E-2</v>
      </c>
      <c r="K19" s="35">
        <f t="shared" ref="K19" si="7">K4/K$12</f>
        <v>0.21199926833729651</v>
      </c>
    </row>
    <row r="20" spans="1:11" x14ac:dyDescent="0.25">
      <c r="A20" t="str">
        <f t="shared" si="5"/>
        <v>Alexandre Durand</v>
      </c>
      <c r="B20" s="35">
        <f t="shared" si="6"/>
        <v>4.0465351542741529E-3</v>
      </c>
      <c r="C20" s="35">
        <f t="shared" si="6"/>
        <v>8.5910652920962206E-3</v>
      </c>
      <c r="D20" s="35">
        <f t="shared" si="6"/>
        <v>5.3859964093357273E-3</v>
      </c>
      <c r="E20" s="35">
        <f t="shared" si="6"/>
        <v>0</v>
      </c>
      <c r="F20" s="35">
        <f t="shared" si="6"/>
        <v>0</v>
      </c>
      <c r="G20" s="35">
        <f t="shared" si="6"/>
        <v>7.1813285457809697E-3</v>
      </c>
      <c r="H20" s="35">
        <f t="shared" si="6"/>
        <v>7.7922077922077922E-3</v>
      </c>
      <c r="I20" s="35">
        <f t="shared" si="6"/>
        <v>0</v>
      </c>
      <c r="J20" s="35">
        <f t="shared" si="6"/>
        <v>9.6153846153846159E-3</v>
      </c>
      <c r="K20" s="35">
        <f t="shared" ref="K20" si="8">K5/K$12</f>
        <v>5.4874702762026705E-3</v>
      </c>
    </row>
    <row r="21" spans="1:11" x14ac:dyDescent="0.25">
      <c r="A21" t="str">
        <f t="shared" si="5"/>
        <v>Antoine Gilles</v>
      </c>
      <c r="B21" s="35">
        <f t="shared" si="6"/>
        <v>1.5680323722812341E-2</v>
      </c>
      <c r="C21" s="35">
        <f t="shared" si="6"/>
        <v>1.2027491408934709E-2</v>
      </c>
      <c r="D21" s="35">
        <f t="shared" si="6"/>
        <v>9.5751047277079591E-3</v>
      </c>
      <c r="E21" s="35">
        <f t="shared" si="6"/>
        <v>0.1</v>
      </c>
      <c r="F21" s="35">
        <f t="shared" si="6"/>
        <v>3.1746031746031744E-2</v>
      </c>
      <c r="G21" s="35">
        <f t="shared" si="6"/>
        <v>1.2567324955116697E-2</v>
      </c>
      <c r="H21" s="35">
        <f t="shared" si="6"/>
        <v>1.2987012987012988E-2</v>
      </c>
      <c r="I21" s="35">
        <f t="shared" si="6"/>
        <v>0</v>
      </c>
      <c r="J21" s="35">
        <f t="shared" si="6"/>
        <v>0</v>
      </c>
      <c r="K21" s="35">
        <f t="shared" ref="K21" si="9">K6/K$12</f>
        <v>1.316992866288641E-2</v>
      </c>
    </row>
    <row r="22" spans="1:11" x14ac:dyDescent="0.25">
      <c r="A22" t="str">
        <f t="shared" si="5"/>
        <v>Antoine Hamon</v>
      </c>
      <c r="B22" s="35">
        <f t="shared" si="6"/>
        <v>0.17400101163378856</v>
      </c>
      <c r="C22" s="35">
        <f t="shared" si="6"/>
        <v>0.19243986254295534</v>
      </c>
      <c r="D22" s="35">
        <f t="shared" si="6"/>
        <v>0</v>
      </c>
      <c r="E22" s="35">
        <f t="shared" si="6"/>
        <v>0</v>
      </c>
      <c r="F22" s="35">
        <f t="shared" si="6"/>
        <v>0.11904761904761904</v>
      </c>
      <c r="G22" s="35">
        <f t="shared" si="6"/>
        <v>0.16696588868940754</v>
      </c>
      <c r="H22" s="35">
        <f t="shared" si="6"/>
        <v>0.10649350649350649</v>
      </c>
      <c r="I22" s="35">
        <f t="shared" si="6"/>
        <v>6.6666666666666666E-2</v>
      </c>
      <c r="J22" s="35">
        <f t="shared" si="6"/>
        <v>0.23076923076923078</v>
      </c>
      <c r="K22" s="35">
        <f t="shared" ref="K22" si="10">K7/K$12</f>
        <v>0.11560270715200292</v>
      </c>
    </row>
    <row r="23" spans="1:11" x14ac:dyDescent="0.25">
      <c r="A23" t="str">
        <f t="shared" si="5"/>
        <v>Arthur de Saint-Pierre</v>
      </c>
      <c r="B23" s="35">
        <f t="shared" si="6"/>
        <v>8.7506322711178558E-2</v>
      </c>
      <c r="C23" s="35">
        <f t="shared" si="6"/>
        <v>6.7010309278350513E-2</v>
      </c>
      <c r="D23" s="35">
        <f t="shared" si="6"/>
        <v>5.6852184320766011E-2</v>
      </c>
      <c r="E23" s="35">
        <f t="shared" si="6"/>
        <v>0.05</v>
      </c>
      <c r="F23" s="35">
        <f t="shared" si="6"/>
        <v>4.7619047619047616E-2</v>
      </c>
      <c r="G23" s="35">
        <f t="shared" si="6"/>
        <v>8.7971274685816878E-2</v>
      </c>
      <c r="H23" s="35">
        <f t="shared" si="6"/>
        <v>0</v>
      </c>
      <c r="I23" s="35">
        <f t="shared" si="6"/>
        <v>0.22222222222222221</v>
      </c>
      <c r="J23" s="35">
        <f t="shared" si="6"/>
        <v>0.14423076923076922</v>
      </c>
      <c r="K23" s="35">
        <f t="shared" ref="K23" si="11">K8/K$12</f>
        <v>7.0971282238887878E-2</v>
      </c>
    </row>
    <row r="24" spans="1:11" x14ac:dyDescent="0.25">
      <c r="A24" t="str">
        <f t="shared" si="5"/>
        <v>Louis Jss</v>
      </c>
      <c r="B24" s="35">
        <f t="shared" si="6"/>
        <v>0.29387961557916037</v>
      </c>
      <c r="C24" s="35">
        <f t="shared" si="6"/>
        <v>0</v>
      </c>
      <c r="D24" s="35">
        <f t="shared" si="6"/>
        <v>0.26331538001196886</v>
      </c>
      <c r="E24" s="35">
        <f t="shared" si="6"/>
        <v>0.2</v>
      </c>
      <c r="F24" s="35">
        <f t="shared" si="6"/>
        <v>0.26984126984126983</v>
      </c>
      <c r="G24" s="35">
        <f t="shared" si="6"/>
        <v>0.24955116696588869</v>
      </c>
      <c r="H24" s="35">
        <f t="shared" si="6"/>
        <v>0.18961038961038962</v>
      </c>
      <c r="I24" s="35">
        <f t="shared" si="6"/>
        <v>0.15555555555555556</v>
      </c>
      <c r="J24" s="35">
        <f t="shared" si="6"/>
        <v>9.6153846153846159E-2</v>
      </c>
      <c r="K24" s="35">
        <f t="shared" ref="K24" si="12">K9/K$12</f>
        <v>0.235595390524968</v>
      </c>
    </row>
    <row r="25" spans="1:11" x14ac:dyDescent="0.25">
      <c r="A25" t="str">
        <f t="shared" si="5"/>
        <v>Robin Goutard</v>
      </c>
      <c r="B25" s="35">
        <f t="shared" si="6"/>
        <v>0</v>
      </c>
      <c r="C25" s="35">
        <f t="shared" si="6"/>
        <v>0.2766323024054983</v>
      </c>
      <c r="D25" s="35">
        <f t="shared" si="6"/>
        <v>0.2722920406941951</v>
      </c>
      <c r="E25" s="35">
        <f t="shared" si="6"/>
        <v>0.2</v>
      </c>
      <c r="F25" s="35">
        <f t="shared" si="6"/>
        <v>0.23015873015873015</v>
      </c>
      <c r="G25" s="35">
        <f t="shared" si="6"/>
        <v>0.26211849192100539</v>
      </c>
      <c r="H25" s="35">
        <f t="shared" si="6"/>
        <v>0.22597402597402597</v>
      </c>
      <c r="I25" s="35">
        <f t="shared" si="6"/>
        <v>0.2</v>
      </c>
      <c r="J25" s="35">
        <f t="shared" si="6"/>
        <v>0.32692307692307693</v>
      </c>
      <c r="K25" s="35">
        <f t="shared" ref="K25" si="13">K10/K$12</f>
        <v>0.16919700018291567</v>
      </c>
    </row>
    <row r="26" spans="1:11" x14ac:dyDescent="0.25">
      <c r="A26" t="str">
        <f t="shared" si="5"/>
        <v>Thomas Liberge</v>
      </c>
      <c r="B26" s="35">
        <f t="shared" si="6"/>
        <v>0.16439049064238745</v>
      </c>
      <c r="C26" s="35">
        <f t="shared" si="6"/>
        <v>0.18041237113402062</v>
      </c>
      <c r="D26" s="35">
        <f t="shared" si="6"/>
        <v>0.11968880909634949</v>
      </c>
      <c r="E26" s="35">
        <f t="shared" si="6"/>
        <v>0.2</v>
      </c>
      <c r="F26" s="35">
        <f t="shared" si="6"/>
        <v>0</v>
      </c>
      <c r="G26" s="35">
        <f t="shared" si="6"/>
        <v>0.19210053859964094</v>
      </c>
      <c r="H26" s="35">
        <f t="shared" si="6"/>
        <v>0.16363636363636364</v>
      </c>
      <c r="I26" s="35">
        <f t="shared" si="6"/>
        <v>0.1111111111111111</v>
      </c>
      <c r="J26" s="35">
        <f t="shared" si="6"/>
        <v>8.6538461538461536E-2</v>
      </c>
      <c r="K26" s="35">
        <f t="shared" ref="K26" si="14">K11/K$12</f>
        <v>0.14962502286445947</v>
      </c>
    </row>
    <row r="29" spans="1:11" x14ac:dyDescent="0.25">
      <c r="B29" t="str">
        <f>B2</f>
        <v>from_Robin Goutard</v>
      </c>
      <c r="C29" t="str">
        <f t="shared" ref="C29:J29" si="15">C2</f>
        <v>from_Louis Jss</v>
      </c>
      <c r="D29" t="str">
        <f t="shared" si="15"/>
        <v>from_Antoine Hamon</v>
      </c>
      <c r="E29" t="str">
        <f t="shared" si="15"/>
        <v>from_Adrien Goutard</v>
      </c>
      <c r="F29" t="str">
        <f t="shared" si="15"/>
        <v>from_Thomas Liberge</v>
      </c>
      <c r="G29" t="str">
        <f t="shared" si="15"/>
        <v>from_Alex Dns</v>
      </c>
      <c r="H29" t="str">
        <f t="shared" si="15"/>
        <v>from_Arthur de Saint-Pierre</v>
      </c>
      <c r="I29" t="str">
        <f t="shared" si="15"/>
        <v>from_Alexandre Durand</v>
      </c>
      <c r="J29" t="str">
        <f t="shared" si="15"/>
        <v>from_Antoine Gilles</v>
      </c>
      <c r="K29" s="34"/>
    </row>
    <row r="30" spans="1:11" x14ac:dyDescent="0.25">
      <c r="A30" t="str">
        <f>A3</f>
        <v>Adrien Goutard</v>
      </c>
      <c r="B30" s="35">
        <f>B3/$K3</f>
        <v>0.4258064516129032</v>
      </c>
      <c r="C30" s="35">
        <f t="shared" ref="C30:J30" si="16">C3/$K3</f>
        <v>0.13548387096774195</v>
      </c>
      <c r="D30" s="35">
        <f t="shared" si="16"/>
        <v>0.23870967741935484</v>
      </c>
      <c r="E30" s="35">
        <f t="shared" si="16"/>
        <v>0</v>
      </c>
      <c r="F30" s="35">
        <f t="shared" si="16"/>
        <v>3.870967741935484E-2</v>
      </c>
      <c r="G30" s="35">
        <f t="shared" si="16"/>
        <v>7.7419354838709681E-2</v>
      </c>
      <c r="H30" s="35">
        <f t="shared" si="16"/>
        <v>5.1612903225806452E-2</v>
      </c>
      <c r="I30" s="35">
        <f t="shared" si="16"/>
        <v>1.2903225806451613E-2</v>
      </c>
      <c r="J30" s="35">
        <f t="shared" si="16"/>
        <v>1.935483870967742E-2</v>
      </c>
      <c r="K30" s="35"/>
    </row>
    <row r="31" spans="1:11" x14ac:dyDescent="0.25">
      <c r="A31" t="str">
        <f t="shared" ref="A31:A38" si="17">A4</f>
        <v>Alex Dns</v>
      </c>
      <c r="B31" s="35">
        <f t="shared" ref="B31:J31" si="18">B4/$K4</f>
        <v>0.38740293356341676</v>
      </c>
      <c r="C31" s="35">
        <f t="shared" si="18"/>
        <v>0.11389128559102675</v>
      </c>
      <c r="D31" s="35">
        <f t="shared" si="18"/>
        <v>0.36151855047454701</v>
      </c>
      <c r="E31" s="35">
        <f t="shared" si="18"/>
        <v>4.3140638481449526E-3</v>
      </c>
      <c r="F31" s="35">
        <f t="shared" si="18"/>
        <v>2.7610008628127698E-2</v>
      </c>
      <c r="G31" s="35">
        <f t="shared" si="18"/>
        <v>0</v>
      </c>
      <c r="H31" s="35">
        <f t="shared" si="18"/>
        <v>9.0595340811044006E-2</v>
      </c>
      <c r="I31" s="35">
        <f t="shared" si="18"/>
        <v>7.7653149266609144E-3</v>
      </c>
      <c r="J31" s="35">
        <f t="shared" si="18"/>
        <v>6.9025021570319244E-3</v>
      </c>
      <c r="K31" s="35"/>
    </row>
    <row r="32" spans="1:11" x14ac:dyDescent="0.25">
      <c r="A32" t="str">
        <f t="shared" si="17"/>
        <v>Alexandre Durand</v>
      </c>
      <c r="B32" s="35">
        <f t="shared" ref="B32:J32" si="19">B5/$K5</f>
        <v>0.26666666666666666</v>
      </c>
      <c r="C32" s="35">
        <f t="shared" si="19"/>
        <v>0.16666666666666666</v>
      </c>
      <c r="D32" s="35">
        <f t="shared" si="19"/>
        <v>0.3</v>
      </c>
      <c r="E32" s="35">
        <f t="shared" si="19"/>
        <v>0</v>
      </c>
      <c r="F32" s="35">
        <f t="shared" si="19"/>
        <v>0</v>
      </c>
      <c r="G32" s="35">
        <f t="shared" si="19"/>
        <v>0.13333333333333333</v>
      </c>
      <c r="H32" s="35">
        <f t="shared" si="19"/>
        <v>0.1</v>
      </c>
      <c r="I32" s="35">
        <f t="shared" si="19"/>
        <v>0</v>
      </c>
      <c r="J32" s="35">
        <f t="shared" si="19"/>
        <v>3.3333333333333333E-2</v>
      </c>
      <c r="K32" s="35"/>
    </row>
    <row r="33" spans="1:11" x14ac:dyDescent="0.25">
      <c r="A33" t="str">
        <f t="shared" si="17"/>
        <v>Antoine Gilles</v>
      </c>
      <c r="B33" s="35">
        <f t="shared" ref="B33:J33" si="20">B6/$K6</f>
        <v>0.43055555555555558</v>
      </c>
      <c r="C33" s="35">
        <f t="shared" si="20"/>
        <v>9.7222222222222224E-2</v>
      </c>
      <c r="D33" s="35">
        <f t="shared" si="20"/>
        <v>0.22222222222222221</v>
      </c>
      <c r="E33" s="35">
        <f t="shared" si="20"/>
        <v>2.7777777777777776E-2</v>
      </c>
      <c r="F33" s="35">
        <f t="shared" si="20"/>
        <v>5.5555555555555552E-2</v>
      </c>
      <c r="G33" s="35">
        <f t="shared" si="20"/>
        <v>9.7222222222222224E-2</v>
      </c>
      <c r="H33" s="35">
        <f t="shared" si="20"/>
        <v>6.9444444444444448E-2</v>
      </c>
      <c r="I33" s="35">
        <f t="shared" si="20"/>
        <v>0</v>
      </c>
      <c r="J33" s="35">
        <f t="shared" si="20"/>
        <v>0</v>
      </c>
      <c r="K33" s="35"/>
    </row>
    <row r="34" spans="1:11" x14ac:dyDescent="0.25">
      <c r="A34" t="str">
        <f t="shared" si="17"/>
        <v>Antoine Hamon</v>
      </c>
      <c r="B34" s="35">
        <f t="shared" ref="B34:J34" si="21">B7/$K7</f>
        <v>0.54430379746835444</v>
      </c>
      <c r="C34" s="35">
        <f t="shared" si="21"/>
        <v>0.17721518987341772</v>
      </c>
      <c r="D34" s="35">
        <f t="shared" si="21"/>
        <v>0</v>
      </c>
      <c r="E34" s="35">
        <f t="shared" si="21"/>
        <v>0</v>
      </c>
      <c r="F34" s="35">
        <f t="shared" si="21"/>
        <v>2.3734177215189875E-2</v>
      </c>
      <c r="G34" s="35">
        <f t="shared" si="21"/>
        <v>0.14715189873417722</v>
      </c>
      <c r="H34" s="35">
        <f t="shared" si="21"/>
        <v>6.4873417721518986E-2</v>
      </c>
      <c r="I34" s="35">
        <f t="shared" si="21"/>
        <v>4.7468354430379748E-3</v>
      </c>
      <c r="J34" s="35">
        <f t="shared" si="21"/>
        <v>3.7974683544303799E-2</v>
      </c>
      <c r="K34" s="35"/>
    </row>
    <row r="35" spans="1:11" x14ac:dyDescent="0.25">
      <c r="A35" t="str">
        <f t="shared" si="17"/>
        <v>Arthur de Saint-Pierre</v>
      </c>
      <c r="B35" s="35">
        <f t="shared" ref="B35:J35" si="22">B8/$K8</f>
        <v>0.44587628865979384</v>
      </c>
      <c r="C35" s="35">
        <f t="shared" si="22"/>
        <v>0.10051546391752578</v>
      </c>
      <c r="D35" s="35">
        <f t="shared" si="22"/>
        <v>0.24484536082474226</v>
      </c>
      <c r="E35" s="35">
        <f t="shared" si="22"/>
        <v>2.5773195876288659E-3</v>
      </c>
      <c r="F35" s="35">
        <f t="shared" si="22"/>
        <v>1.5463917525773196E-2</v>
      </c>
      <c r="G35" s="35">
        <f t="shared" si="22"/>
        <v>0.12628865979381443</v>
      </c>
      <c r="H35" s="35">
        <f t="shared" si="22"/>
        <v>0</v>
      </c>
      <c r="I35" s="35">
        <f t="shared" si="22"/>
        <v>2.5773195876288658E-2</v>
      </c>
      <c r="J35" s="35">
        <f t="shared" si="22"/>
        <v>3.8659793814432991E-2</v>
      </c>
      <c r="K35" s="35"/>
    </row>
    <row r="36" spans="1:11" x14ac:dyDescent="0.25">
      <c r="A36" t="str">
        <f t="shared" si="17"/>
        <v>Louis Jss</v>
      </c>
      <c r="B36" s="35">
        <f t="shared" ref="B36:J36" si="23">B9/$K9</f>
        <v>0.45108695652173914</v>
      </c>
      <c r="C36" s="35">
        <f t="shared" si="23"/>
        <v>0</v>
      </c>
      <c r="D36" s="35">
        <f t="shared" si="23"/>
        <v>0.34161490683229812</v>
      </c>
      <c r="E36" s="35">
        <f t="shared" si="23"/>
        <v>3.105590062111801E-3</v>
      </c>
      <c r="F36" s="35">
        <f t="shared" si="23"/>
        <v>2.6397515527950312E-2</v>
      </c>
      <c r="G36" s="35">
        <f t="shared" si="23"/>
        <v>0.10791925465838509</v>
      </c>
      <c r="H36" s="35">
        <f t="shared" si="23"/>
        <v>5.6677018633540376E-2</v>
      </c>
      <c r="I36" s="35">
        <f t="shared" si="23"/>
        <v>5.434782608695652E-3</v>
      </c>
      <c r="J36" s="35">
        <f t="shared" si="23"/>
        <v>7.763975155279503E-3</v>
      </c>
      <c r="K36" s="35"/>
    </row>
    <row r="37" spans="1:11" x14ac:dyDescent="0.25">
      <c r="A37" t="str">
        <f t="shared" si="17"/>
        <v>Robin Goutard</v>
      </c>
      <c r="B37" s="35">
        <f t="shared" ref="B37:J37" si="24">B10/$K10</f>
        <v>0</v>
      </c>
      <c r="C37" s="35">
        <f t="shared" si="24"/>
        <v>0.17405405405405405</v>
      </c>
      <c r="D37" s="35">
        <f t="shared" si="24"/>
        <v>0.49189189189189192</v>
      </c>
      <c r="E37" s="35">
        <f t="shared" si="24"/>
        <v>4.3243243243243244E-3</v>
      </c>
      <c r="F37" s="35">
        <f t="shared" si="24"/>
        <v>3.135135135135135E-2</v>
      </c>
      <c r="G37" s="35">
        <f t="shared" si="24"/>
        <v>0.15783783783783784</v>
      </c>
      <c r="H37" s="35">
        <f t="shared" si="24"/>
        <v>9.4054054054054051E-2</v>
      </c>
      <c r="I37" s="35">
        <f t="shared" si="24"/>
        <v>9.7297297297297292E-3</v>
      </c>
      <c r="J37" s="35">
        <f t="shared" si="24"/>
        <v>3.6756756756756756E-2</v>
      </c>
      <c r="K37" s="35"/>
    </row>
    <row r="38" spans="1:11" x14ac:dyDescent="0.25">
      <c r="A38" t="str">
        <f t="shared" si="17"/>
        <v>Thomas Liberge</v>
      </c>
      <c r="B38" s="35">
        <f t="shared" ref="B38" si="25">B11/$K11</f>
        <v>0.39731051344743279</v>
      </c>
      <c r="C38" s="35">
        <f t="shared" ref="C38:J38" si="26">C11/$K11</f>
        <v>0.12836185819070906</v>
      </c>
      <c r="D38" s="35">
        <f t="shared" si="26"/>
        <v>0.24449877750611246</v>
      </c>
      <c r="E38" s="35">
        <f t="shared" si="26"/>
        <v>4.8899755501222494E-3</v>
      </c>
      <c r="F38" s="35">
        <f t="shared" si="26"/>
        <v>0</v>
      </c>
      <c r="G38" s="35">
        <f t="shared" si="26"/>
        <v>0.13080684596577016</v>
      </c>
      <c r="H38" s="35">
        <f t="shared" si="26"/>
        <v>7.7017114914425422E-2</v>
      </c>
      <c r="I38" s="35">
        <f t="shared" si="26"/>
        <v>6.1124694376528121E-3</v>
      </c>
      <c r="J38" s="35">
        <f t="shared" si="26"/>
        <v>1.1002444987775062E-2</v>
      </c>
      <c r="K38" s="35"/>
    </row>
    <row r="39" spans="1:11" x14ac:dyDescent="0.25">
      <c r="A39" s="34" t="s">
        <v>30</v>
      </c>
      <c r="B39" s="35">
        <f>B12/$K12</f>
        <v>0.36162429120175599</v>
      </c>
      <c r="C39" s="35">
        <f t="shared" ref="C39:J39" si="27">C12/$K12</f>
        <v>0.1064569233583318</v>
      </c>
      <c r="D39" s="35">
        <f t="shared" si="27"/>
        <v>0.30565209438448876</v>
      </c>
      <c r="E39" s="35">
        <f t="shared" si="27"/>
        <v>3.6583135174684468E-3</v>
      </c>
      <c r="F39" s="35">
        <f t="shared" si="27"/>
        <v>2.3047375160051217E-2</v>
      </c>
      <c r="G39" s="35">
        <f t="shared" si="27"/>
        <v>0.10188403146149624</v>
      </c>
      <c r="H39" s="35">
        <f t="shared" si="27"/>
        <v>7.0422535211267609E-2</v>
      </c>
      <c r="I39" s="35">
        <f t="shared" si="27"/>
        <v>8.2312054143040062E-3</v>
      </c>
      <c r="J39" s="35">
        <f t="shared" si="27"/>
        <v>1.9023230290835923E-2</v>
      </c>
      <c r="K39" s="35"/>
    </row>
  </sheetData>
  <conditionalFormatting sqref="B18:K26">
    <cfRule type="colorScale" priority="2">
      <colorScale>
        <cfvo type="min"/>
        <cfvo type="max"/>
        <color rgb="FFFFEF9C"/>
        <color rgb="FF63BE7B"/>
      </colorScale>
    </cfRule>
  </conditionalFormatting>
  <conditionalFormatting sqref="B30:K3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84FF1-AA97-4B75-A4F9-9869683AC0E0}">
  <dimension ref="B2:Z16"/>
  <sheetViews>
    <sheetView topLeftCell="B8" workbookViewId="0">
      <selection activeCell="K36" sqref="K36"/>
    </sheetView>
  </sheetViews>
  <sheetFormatPr defaultRowHeight="13.8" x14ac:dyDescent="0.25"/>
  <cols>
    <col min="2" max="2" width="13.296875" customWidth="1"/>
    <col min="3" max="3" width="15" customWidth="1"/>
  </cols>
  <sheetData>
    <row r="2" spans="2:26" x14ac:dyDescent="0.25">
      <c r="B2" s="37" t="s">
        <v>4</v>
      </c>
      <c r="C2" s="37"/>
      <c r="D2" s="37"/>
      <c r="E2" s="37"/>
      <c r="F2" s="37"/>
      <c r="G2" s="37"/>
      <c r="H2" s="37"/>
      <c r="I2" s="37"/>
    </row>
    <row r="3" spans="2:26" x14ac:dyDescent="0.25">
      <c r="B3" s="36" t="s">
        <v>5</v>
      </c>
      <c r="C3" s="3">
        <f>'[1]Robin Goutard'!A2</f>
        <v>43921</v>
      </c>
      <c r="D3" s="4">
        <f>'[1]Robin Goutard'!B2</f>
        <v>74</v>
      </c>
    </row>
    <row r="4" spans="2:26" x14ac:dyDescent="0.25">
      <c r="B4" s="36"/>
      <c r="C4" s="3">
        <f>'[1]Robin Goutard'!A3</f>
        <v>43906</v>
      </c>
      <c r="D4" s="4">
        <f>'[1]Robin Goutard'!B3</f>
        <v>64</v>
      </c>
    </row>
    <row r="6" spans="2:26" x14ac:dyDescent="0.25">
      <c r="B6">
        <f>'[1]Robin Goutard'!A6</f>
        <v>0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f>'[1]Robin Goutard'!U6</f>
        <v>19</v>
      </c>
      <c r="W6">
        <f>'[1]Robin Goutard'!V6</f>
        <v>20</v>
      </c>
      <c r="X6">
        <f>'[1]Robin Goutard'!W6</f>
        <v>21</v>
      </c>
      <c r="Y6">
        <f>'[1]Robin Goutard'!X6</f>
        <v>22</v>
      </c>
      <c r="Z6">
        <f>'[1]Robin Goutard'!Y6</f>
        <v>23</v>
      </c>
    </row>
    <row r="7" spans="2:26" x14ac:dyDescent="0.25">
      <c r="B7" t="str">
        <f>'[1]Robin Goutard'!A7</f>
        <v>content</v>
      </c>
      <c r="C7">
        <f>'[1]Robin Goutard'!B7</f>
        <v>0.13055555555555559</v>
      </c>
      <c r="D7">
        <f>'[1]Robin Goutard'!C7</f>
        <v>5.5555555555555552E-2</v>
      </c>
      <c r="E7">
        <f>'[1]Robin Goutard'!D7</f>
        <v>1.111111111111111E-2</v>
      </c>
      <c r="F7">
        <f>'[1]Robin Goutard'!E7</f>
        <v>1.666666666666667E-2</v>
      </c>
      <c r="G7">
        <f>'[1]Robin Goutard'!F7</f>
        <v>4.7222222222222221E-2</v>
      </c>
      <c r="H7">
        <f>'[1]Robin Goutard'!G7</f>
        <v>6.1111111111111109E-2</v>
      </c>
      <c r="I7">
        <f>'[1]Robin Goutard'!H7</f>
        <v>0.32777777777777778</v>
      </c>
      <c r="J7">
        <f>'[1]Robin Goutard'!I7</f>
        <v>0.84166666666666667</v>
      </c>
      <c r="K7">
        <f>'[1]Robin Goutard'!J7</f>
        <v>1.1444444444444439</v>
      </c>
      <c r="L7">
        <f>'[1]Robin Goutard'!K7</f>
        <v>1.7722222222222219</v>
      </c>
      <c r="M7">
        <f>'[1]Robin Goutard'!L7</f>
        <v>1.802777777777778</v>
      </c>
      <c r="N7">
        <f>'[1]Robin Goutard'!M7</f>
        <v>1.844444444444445</v>
      </c>
      <c r="O7">
        <f>'[1]Robin Goutard'!N7</f>
        <v>2.0027777777777782</v>
      </c>
      <c r="P7">
        <f>'[1]Robin Goutard'!O7</f>
        <v>1.7694444444444439</v>
      </c>
      <c r="Q7">
        <f>'[1]Robin Goutard'!P7</f>
        <v>1.911111111111111</v>
      </c>
      <c r="R7">
        <f>'[1]Robin Goutard'!Q7</f>
        <v>1.786111111111111</v>
      </c>
      <c r="S7">
        <f>'[1]Robin Goutard'!R7</f>
        <v>1.844444444444445</v>
      </c>
      <c r="T7">
        <f>'[1]Robin Goutard'!S7</f>
        <v>2.3777777777777782</v>
      </c>
      <c r="U7">
        <f>'[1]Robin Goutard'!T7</f>
        <v>2.6361111111111111</v>
      </c>
      <c r="V7">
        <f>'[1]Robin Goutard'!U7</f>
        <v>2.3138888888888891</v>
      </c>
      <c r="W7">
        <f>'[1]Robin Goutard'!V7</f>
        <v>2.0388888888888892</v>
      </c>
      <c r="X7">
        <f>'[1]Robin Goutard'!W7</f>
        <v>1.430555555555556</v>
      </c>
      <c r="Y7">
        <f>'[1]Robin Goutard'!X7</f>
        <v>0.8833333333333333</v>
      </c>
      <c r="Z7">
        <f>'[1]Robin Goutard'!Y7</f>
        <v>0.30833333333333329</v>
      </c>
    </row>
    <row r="8" spans="2:26" x14ac:dyDescent="0.25">
      <c r="C8">
        <v>0</v>
      </c>
      <c r="D8">
        <v>2</v>
      </c>
      <c r="E8">
        <v>4</v>
      </c>
      <c r="F8">
        <v>6</v>
      </c>
      <c r="G8">
        <v>8</v>
      </c>
      <c r="H8">
        <v>10</v>
      </c>
      <c r="I8">
        <v>12</v>
      </c>
      <c r="J8">
        <v>14</v>
      </c>
      <c r="K8">
        <v>16</v>
      </c>
      <c r="L8">
        <v>18</v>
      </c>
      <c r="M8">
        <v>20</v>
      </c>
      <c r="N8">
        <v>22</v>
      </c>
    </row>
    <row r="9" spans="2:26" x14ac:dyDescent="0.25">
      <c r="C9">
        <f>SUM(C7,D7)</f>
        <v>0.18611111111111114</v>
      </c>
      <c r="D9">
        <f>SUM(F7,E7)</f>
        <v>2.777777777777778E-2</v>
      </c>
      <c r="E9">
        <f>SUM(H7,G7)</f>
        <v>0.10833333333333334</v>
      </c>
      <c r="F9">
        <f>SUM(J7,I7)</f>
        <v>1.1694444444444445</v>
      </c>
      <c r="G9">
        <f>SUM(K7,L7)</f>
        <v>2.9166666666666661</v>
      </c>
      <c r="H9">
        <f>SUM(N7,M7)</f>
        <v>3.647222222222223</v>
      </c>
      <c r="I9">
        <f>SUM(P7,O7)</f>
        <v>3.7722222222222221</v>
      </c>
      <c r="J9">
        <f>SUM(Q7,R7)</f>
        <v>3.697222222222222</v>
      </c>
      <c r="K9">
        <f>SUM(T7,S7)</f>
        <v>4.2222222222222232</v>
      </c>
      <c r="L9">
        <f>SUM(U7:V7)</f>
        <v>4.95</v>
      </c>
      <c r="M9">
        <f>SUM(W7:X7)</f>
        <v>3.469444444444445</v>
      </c>
      <c r="N9">
        <f>SUM(Y7:Z7)</f>
        <v>1.1916666666666667</v>
      </c>
    </row>
    <row r="11" spans="2:26" x14ac:dyDescent="0.25">
      <c r="B11">
        <f>'[1]Robin Goutard'!A11</f>
        <v>0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>
        <f>'[1]Robin Goutard'!I11</f>
        <v>0</v>
      </c>
      <c r="K11">
        <f>'[1]Robin Goutard'!$A$11</f>
        <v>0</v>
      </c>
      <c r="L11">
        <f>'[1]Robin Goutard'!$A$11</f>
        <v>0</v>
      </c>
      <c r="M11">
        <f>'[1]Robin Goutard'!$A$11</f>
        <v>0</v>
      </c>
    </row>
    <row r="12" spans="2:26" x14ac:dyDescent="0.25">
      <c r="B12" t="str">
        <f>'[1]Robin Goutard'!A12</f>
        <v>content</v>
      </c>
      <c r="C12">
        <f>'[1]Robin Goutard'!B12</f>
        <v>25.92</v>
      </c>
      <c r="D12">
        <f>'[1]Robin Goutard'!C12</f>
        <v>30.46</v>
      </c>
      <c r="E12">
        <f>'[1]Robin Goutard'!D12</f>
        <v>32.64</v>
      </c>
      <c r="F12">
        <f>'[1]Robin Goutard'!E12</f>
        <v>36.04</v>
      </c>
      <c r="G12">
        <f>'[1]Robin Goutard'!F12</f>
        <v>34.9</v>
      </c>
      <c r="H12">
        <f>'[1]Robin Goutard'!G12</f>
        <v>29</v>
      </c>
      <c r="I12">
        <f>'[1]Robin Goutard'!H12</f>
        <v>22.42</v>
      </c>
      <c r="J12">
        <f>'[1]Robin Goutard'!I12</f>
        <v>0</v>
      </c>
      <c r="K12">
        <f>'[1]Robin Goutard'!$A$11</f>
        <v>0</v>
      </c>
      <c r="L12">
        <f>'[1]Robin Goutard'!$A$11</f>
        <v>0</v>
      </c>
      <c r="M12">
        <f>'[1]Robin Goutard'!$A$11</f>
        <v>0</v>
      </c>
    </row>
    <row r="15" spans="2:26" x14ac:dyDescent="0.25">
      <c r="B15" t="s">
        <v>13</v>
      </c>
      <c r="C15" s="2" t="str">
        <f>'[1]Robin Goutard'!A17</f>
        <v>mec</v>
      </c>
      <c r="D15" s="2">
        <f>'[1]Robin Goutard'!B17</f>
        <v>307</v>
      </c>
    </row>
    <row r="16" spans="2:26" x14ac:dyDescent="0.25">
      <c r="C16" s="2" t="str">
        <f>'[1]Robin Goutard'!A18</f>
        <v>@thoma</v>
      </c>
      <c r="D16" s="2">
        <f>'[1]Robin Goutard'!B18</f>
        <v>193</v>
      </c>
    </row>
  </sheetData>
  <mergeCells count="2">
    <mergeCell ref="B3:B4"/>
    <mergeCell ref="B2:I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0CDD-D2DB-4F43-8A1F-DCC5FB5CBA70}">
  <dimension ref="B2:Z16"/>
  <sheetViews>
    <sheetView topLeftCell="B8" workbookViewId="0">
      <selection activeCell="E12" sqref="E12"/>
    </sheetView>
  </sheetViews>
  <sheetFormatPr defaultRowHeight="13.8" x14ac:dyDescent="0.25"/>
  <cols>
    <col min="2" max="2" width="13.296875" customWidth="1"/>
    <col min="3" max="3" width="15" customWidth="1"/>
  </cols>
  <sheetData>
    <row r="2" spans="2:26" x14ac:dyDescent="0.25">
      <c r="B2" s="37" t="s">
        <v>19</v>
      </c>
      <c r="C2" s="37"/>
      <c r="D2" s="37"/>
      <c r="E2" s="37"/>
      <c r="F2" s="37"/>
      <c r="G2" s="37"/>
      <c r="H2" s="37"/>
      <c r="I2" s="37"/>
    </row>
    <row r="3" spans="2:26" x14ac:dyDescent="0.25">
      <c r="B3" s="36" t="s">
        <v>5</v>
      </c>
      <c r="C3" s="3">
        <f>'[1]Thomas Liberge'!A2</f>
        <v>43960</v>
      </c>
      <c r="D3" s="4">
        <f>'[1]Thomas Liberge'!B2</f>
        <v>56</v>
      </c>
    </row>
    <row r="4" spans="2:26" x14ac:dyDescent="0.25">
      <c r="B4" s="36"/>
      <c r="C4" s="3">
        <f>'[1]Thomas Liberge'!A3</f>
        <v>43958</v>
      </c>
      <c r="D4" s="4">
        <f>'[1]Thomas Liberge'!B3</f>
        <v>45</v>
      </c>
    </row>
    <row r="6" spans="2:26" x14ac:dyDescent="0.25">
      <c r="B6">
        <f>'[1]Thomas Liberge'!A6</f>
        <v>0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f>'[1]Thomas Liberge'!U6</f>
        <v>19</v>
      </c>
      <c r="W6">
        <f>'[1]Thomas Liberge'!V6</f>
        <v>20</v>
      </c>
      <c r="X6">
        <f>'[1]Thomas Liberge'!W6</f>
        <v>21</v>
      </c>
      <c r="Y6">
        <f>'[1]Thomas Liberge'!X6</f>
        <v>22</v>
      </c>
      <c r="Z6">
        <f>'[1]Thomas Liberge'!Y6</f>
        <v>23</v>
      </c>
    </row>
    <row r="7" spans="2:26" x14ac:dyDescent="0.25">
      <c r="B7" t="str">
        <f>'[1]Thomas Liberge'!A7</f>
        <v>content</v>
      </c>
      <c r="C7">
        <f>'[1]Thomas Liberge'!B7</f>
        <v>9.7222222222222224E-2</v>
      </c>
      <c r="D7">
        <f>'[1]Thomas Liberge'!C7</f>
        <v>7.4999999999999997E-2</v>
      </c>
      <c r="E7">
        <f>'[1]Thomas Liberge'!D7</f>
        <v>1.666666666666667E-2</v>
      </c>
      <c r="F7">
        <f>'[1]Thomas Liberge'!E7</f>
        <v>1.111111111111111E-2</v>
      </c>
      <c r="G7">
        <f>'[1]Thomas Liberge'!F7</f>
        <v>6.9444444444444448E-2</v>
      </c>
      <c r="H7">
        <f>'[1]Thomas Liberge'!G7</f>
        <v>0.1055555555555556</v>
      </c>
      <c r="I7">
        <f>'[1]Thomas Liberge'!H7</f>
        <v>0.13055555555555559</v>
      </c>
      <c r="J7">
        <f>'[1]Thomas Liberge'!I7</f>
        <v>0.39166666666666672</v>
      </c>
      <c r="K7">
        <f>'[1]Thomas Liberge'!J7</f>
        <v>0.5083333333333333</v>
      </c>
      <c r="L7">
        <f>'[1]Thomas Liberge'!K7</f>
        <v>0.76944444444444449</v>
      </c>
      <c r="M7">
        <f>'[1]Thomas Liberge'!L7</f>
        <v>0.73333333333333328</v>
      </c>
      <c r="N7">
        <f>'[1]Thomas Liberge'!M7</f>
        <v>0.6694444444444444</v>
      </c>
      <c r="O7">
        <f>'[1]Thomas Liberge'!N7</f>
        <v>0.64444444444444449</v>
      </c>
      <c r="P7">
        <f>'[1]Thomas Liberge'!O7</f>
        <v>0.7</v>
      </c>
      <c r="Q7">
        <f>'[1]Thomas Liberge'!P7</f>
        <v>0.80555555555555558</v>
      </c>
      <c r="R7">
        <f>'[1]Thomas Liberge'!Q7</f>
        <v>0.90277777777777779</v>
      </c>
      <c r="S7">
        <f>'[1]Thomas Liberge'!R7</f>
        <v>1.25</v>
      </c>
      <c r="T7">
        <f>'[1]Thomas Liberge'!S7</f>
        <v>1.6138888888888889</v>
      </c>
      <c r="U7">
        <f>'[1]Thomas Liberge'!T7</f>
        <v>1.3611111111111109</v>
      </c>
      <c r="V7">
        <f>'[1]Thomas Liberge'!U7</f>
        <v>1.575</v>
      </c>
      <c r="W7">
        <f>'[1]Thomas Liberge'!V7</f>
        <v>1.1000000000000001</v>
      </c>
      <c r="X7">
        <f>'[1]Thomas Liberge'!W7</f>
        <v>0.60555555555555551</v>
      </c>
      <c r="Y7">
        <f>'[1]Thomas Liberge'!X7</f>
        <v>0.28611111111111109</v>
      </c>
      <c r="Z7">
        <f>'[1]Thomas Liberge'!Y7</f>
        <v>0.15277777777777779</v>
      </c>
    </row>
    <row r="8" spans="2:26" x14ac:dyDescent="0.25">
      <c r="C8">
        <v>0</v>
      </c>
      <c r="D8">
        <v>2</v>
      </c>
      <c r="E8">
        <v>4</v>
      </c>
      <c r="F8">
        <v>6</v>
      </c>
      <c r="G8">
        <v>8</v>
      </c>
      <c r="H8">
        <v>10</v>
      </c>
      <c r="I8">
        <v>12</v>
      </c>
      <c r="J8">
        <v>14</v>
      </c>
      <c r="K8">
        <v>16</v>
      </c>
      <c r="L8">
        <v>18</v>
      </c>
      <c r="M8">
        <v>20</v>
      </c>
      <c r="N8">
        <v>22</v>
      </c>
    </row>
    <row r="9" spans="2:26" x14ac:dyDescent="0.25">
      <c r="C9">
        <f>SUM(C7,D7)</f>
        <v>0.17222222222222222</v>
      </c>
      <c r="D9">
        <f>SUM(F7,E7)</f>
        <v>2.777777777777778E-2</v>
      </c>
      <c r="E9">
        <f>SUM(H7,G7)</f>
        <v>0.17500000000000004</v>
      </c>
      <c r="F9">
        <f>SUM(J7,I7)</f>
        <v>0.52222222222222237</v>
      </c>
      <c r="G9">
        <f>SUM(K7,L7)</f>
        <v>1.2777777777777777</v>
      </c>
      <c r="H9">
        <f>SUM(N7,M7)</f>
        <v>1.4027777777777777</v>
      </c>
      <c r="I9">
        <f>SUM(P7,O7)</f>
        <v>1.3444444444444446</v>
      </c>
      <c r="J9">
        <f>SUM(Q7,R7)</f>
        <v>1.7083333333333335</v>
      </c>
      <c r="K9">
        <f>SUM(T7,S7)</f>
        <v>2.8638888888888889</v>
      </c>
      <c r="L9">
        <f>SUM(U7:V7)</f>
        <v>2.9361111111111109</v>
      </c>
      <c r="M9">
        <f>SUM(W7:X7)</f>
        <v>1.7055555555555557</v>
      </c>
      <c r="N9">
        <f>SUM(Y7:Z7)</f>
        <v>0.43888888888888888</v>
      </c>
    </row>
    <row r="11" spans="2:26" x14ac:dyDescent="0.25">
      <c r="B11">
        <f>'[1]Thomas Liberge'!A11</f>
        <v>0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>
        <f>'[1]Thomas Liberge'!I11</f>
        <v>0</v>
      </c>
      <c r="K11">
        <f>'[1]Thomas Liberge'!$A$11</f>
        <v>0</v>
      </c>
      <c r="L11">
        <f>'[1]Thomas Liberge'!$A$11</f>
        <v>0</v>
      </c>
      <c r="M11">
        <f>'[1]Thomas Liberge'!$A$11</f>
        <v>0</v>
      </c>
    </row>
    <row r="12" spans="2:26" x14ac:dyDescent="0.25">
      <c r="B12" t="str">
        <f>'[1]Thomas Liberge'!A12</f>
        <v>content</v>
      </c>
      <c r="C12">
        <f>'[1]Thomas Liberge'!B12</f>
        <v>12.26</v>
      </c>
      <c r="D12">
        <f>'[1]Thomas Liberge'!C12</f>
        <v>15.92</v>
      </c>
      <c r="E12">
        <f>'[1]Thomas Liberge'!D12</f>
        <v>16.62</v>
      </c>
      <c r="F12">
        <f>'[1]Thomas Liberge'!E12</f>
        <v>16.579999999999998</v>
      </c>
      <c r="G12">
        <f>'[1]Thomas Liberge'!F12</f>
        <v>15</v>
      </c>
      <c r="H12">
        <f>'[1]Thomas Liberge'!G12</f>
        <v>15.36</v>
      </c>
      <c r="I12">
        <f>'[1]Thomas Liberge'!H12</f>
        <v>13.2</v>
      </c>
      <c r="J12">
        <f>'[1]Thomas Liberge'!I12</f>
        <v>0</v>
      </c>
      <c r="K12">
        <f>'[1]Thomas Liberge'!$A$11</f>
        <v>0</v>
      </c>
      <c r="L12">
        <f>'[1]Thomas Liberge'!$A$11</f>
        <v>0</v>
      </c>
      <c r="M12">
        <f>'[1]Thomas Liberge'!$A$11</f>
        <v>0</v>
      </c>
    </row>
    <row r="15" spans="2:26" x14ac:dyDescent="0.25">
      <c r="B15" t="s">
        <v>13</v>
      </c>
      <c r="C15" s="2" t="str">
        <f>'[1]Thomas Liberge'!A17</f>
        <v>nan</v>
      </c>
      <c r="D15" s="2">
        <f>'[1]Thomas Liberge'!B17</f>
        <v>148</v>
      </c>
    </row>
    <row r="16" spans="2:26" x14ac:dyDescent="0.25">
      <c r="C16" s="2" t="str">
        <f>'[1]Thomas Liberge'!A18</f>
        <v>putain</v>
      </c>
      <c r="D16" s="2">
        <f>'[1]Thomas Liberge'!B18</f>
        <v>136</v>
      </c>
    </row>
  </sheetData>
  <mergeCells count="2">
    <mergeCell ref="B2:I2"/>
    <mergeCell ref="B3:B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4BA00-FEDC-4EA1-B579-1068F93687B6}">
  <dimension ref="B2:Z16"/>
  <sheetViews>
    <sheetView workbookViewId="0">
      <selection activeCell="U26" sqref="U26"/>
    </sheetView>
  </sheetViews>
  <sheetFormatPr defaultRowHeight="13.8" x14ac:dyDescent="0.25"/>
  <cols>
    <col min="2" max="2" width="13.296875" customWidth="1"/>
    <col min="3" max="3" width="15" customWidth="1"/>
  </cols>
  <sheetData>
    <row r="2" spans="2:26" x14ac:dyDescent="0.25">
      <c r="B2" s="37" t="s">
        <v>15</v>
      </c>
      <c r="C2" s="37"/>
      <c r="D2" s="37"/>
      <c r="E2" s="37"/>
      <c r="F2" s="37"/>
      <c r="G2" s="37"/>
      <c r="H2" s="37"/>
      <c r="I2" s="37"/>
    </row>
    <row r="3" spans="2:26" x14ac:dyDescent="0.25">
      <c r="B3" s="36" t="s">
        <v>5</v>
      </c>
      <c r="C3" s="3">
        <f>[1]all!A2</f>
        <v>43909</v>
      </c>
      <c r="D3" s="4">
        <f>[1]all!B2</f>
        <v>326</v>
      </c>
    </row>
    <row r="4" spans="2:26" x14ac:dyDescent="0.25">
      <c r="B4" s="36"/>
      <c r="C4" s="3">
        <f>[1]all!A3</f>
        <v>44139</v>
      </c>
      <c r="D4" s="4">
        <f>[1]all!B3</f>
        <v>265</v>
      </c>
    </row>
    <row r="6" spans="2:26" x14ac:dyDescent="0.25">
      <c r="B6">
        <f>[1]all!A6</f>
        <v>0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f>[1]all!U6</f>
        <v>19</v>
      </c>
      <c r="W6">
        <f>[1]all!V6</f>
        <v>20</v>
      </c>
      <c r="X6">
        <f>[1]all!W6</f>
        <v>21</v>
      </c>
      <c r="Y6">
        <f>[1]all!X6</f>
        <v>22</v>
      </c>
      <c r="Z6">
        <f>[1]all!Y6</f>
        <v>23</v>
      </c>
    </row>
    <row r="7" spans="2:26" x14ac:dyDescent="0.25">
      <c r="B7" t="str">
        <f>[1]all!A7</f>
        <v>content</v>
      </c>
      <c r="C7">
        <f>[1]all!B7</f>
        <v>1.213888888888889</v>
      </c>
      <c r="D7">
        <f>[1]all!C7</f>
        <v>0.48888888888888887</v>
      </c>
      <c r="E7">
        <f>[1]all!D7</f>
        <v>0.3527777777777778</v>
      </c>
      <c r="F7">
        <f>[1]all!E7</f>
        <v>0.27500000000000002</v>
      </c>
      <c r="G7">
        <f>[1]all!F7</f>
        <v>0.31944444444444442</v>
      </c>
      <c r="H7">
        <f>[1]all!G7</f>
        <v>0.35833333333333328</v>
      </c>
      <c r="I7">
        <f>[1]all!H7</f>
        <v>1.0583333333333329</v>
      </c>
      <c r="J7">
        <f>[1]all!I7</f>
        <v>2.5583333333333331</v>
      </c>
      <c r="K7">
        <f>[1]all!J7</f>
        <v>3.8833333333333329</v>
      </c>
      <c r="L7">
        <f>[1]all!K7</f>
        <v>5.9249999999999998</v>
      </c>
      <c r="M7">
        <f>[1]all!L7</f>
        <v>6.1638888888888888</v>
      </c>
      <c r="N7">
        <f>[1]all!M7</f>
        <v>6.4333333333333336</v>
      </c>
      <c r="O7">
        <f>[1]all!N7</f>
        <v>6.541666666666667</v>
      </c>
      <c r="P7">
        <f>[1]all!O7</f>
        <v>6.208333333333333</v>
      </c>
      <c r="Q7">
        <f>[1]all!P7</f>
        <v>6.3805555555555564</v>
      </c>
      <c r="R7">
        <f>[1]all!Q7</f>
        <v>6.5694444444444446</v>
      </c>
      <c r="S7">
        <f>[1]all!R7</f>
        <v>7.4916666666666663</v>
      </c>
      <c r="T7">
        <f>[1]all!S7</f>
        <v>9.3805555555555564</v>
      </c>
      <c r="U7">
        <f>[1]all!T7</f>
        <v>9.6</v>
      </c>
      <c r="V7">
        <f>[1]all!U7</f>
        <v>9.9777777777777779</v>
      </c>
      <c r="W7">
        <f>[1]all!V7</f>
        <v>7.8972222222222221</v>
      </c>
      <c r="X7">
        <f>[1]all!W7</f>
        <v>6.1138888888888889</v>
      </c>
      <c r="Y7">
        <f>[1]all!X7</f>
        <v>4.2472222222222218</v>
      </c>
      <c r="Z7">
        <f>[1]all!Y7</f>
        <v>2.0277777777777781</v>
      </c>
    </row>
    <row r="8" spans="2:26" x14ac:dyDescent="0.25">
      <c r="C8">
        <v>1</v>
      </c>
      <c r="D8">
        <v>3</v>
      </c>
      <c r="E8">
        <v>5</v>
      </c>
      <c r="F8">
        <v>7</v>
      </c>
      <c r="G8">
        <v>9</v>
      </c>
      <c r="H8">
        <v>11</v>
      </c>
      <c r="I8">
        <v>13</v>
      </c>
      <c r="J8">
        <v>15</v>
      </c>
      <c r="K8">
        <v>17</v>
      </c>
      <c r="L8">
        <v>19</v>
      </c>
      <c r="M8">
        <v>21</v>
      </c>
      <c r="N8">
        <v>23</v>
      </c>
      <c r="O8">
        <f>C8</f>
        <v>1</v>
      </c>
    </row>
    <row r="9" spans="2:26" x14ac:dyDescent="0.25">
      <c r="C9">
        <f>SUM(C7,D7)/2</f>
        <v>0.85138888888888897</v>
      </c>
      <c r="D9">
        <f>SUM(F7,E7)/2</f>
        <v>0.31388888888888888</v>
      </c>
      <c r="E9">
        <f>SUM(H7,G7)/2</f>
        <v>0.33888888888888885</v>
      </c>
      <c r="F9">
        <f>SUM(J7,I7)/2</f>
        <v>1.8083333333333331</v>
      </c>
      <c r="G9">
        <f>SUM(K7,L7)/2</f>
        <v>4.9041666666666668</v>
      </c>
      <c r="H9">
        <f>SUM(N7,M7)/2</f>
        <v>6.2986111111111107</v>
      </c>
      <c r="I9">
        <f>SUM(P7,O7)/2</f>
        <v>6.375</v>
      </c>
      <c r="J9">
        <f>SUM(Q7,R7)/2</f>
        <v>6.4750000000000005</v>
      </c>
      <c r="K9">
        <f>SUM(T7,S7)/2</f>
        <v>8.4361111111111118</v>
      </c>
      <c r="L9">
        <f>SUM(U7:V7)/2</f>
        <v>9.7888888888888879</v>
      </c>
      <c r="M9">
        <f>SUM(W7:X7)/2</f>
        <v>7.0055555555555555</v>
      </c>
      <c r="N9">
        <f>SUM(Y7:Z7)/2</f>
        <v>3.1375000000000002</v>
      </c>
      <c r="O9">
        <f>C9</f>
        <v>0.85138888888888897</v>
      </c>
    </row>
    <row r="11" spans="2:26" x14ac:dyDescent="0.25">
      <c r="B11">
        <f>[1]all!A11</f>
        <v>0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>
        <f>[1]all!I11</f>
        <v>0</v>
      </c>
      <c r="K11">
        <f>[1]all!$A$11</f>
        <v>0</v>
      </c>
      <c r="L11">
        <f>[1]all!$A$11</f>
        <v>0</v>
      </c>
      <c r="M11">
        <f>[1]all!$A$11</f>
        <v>0</v>
      </c>
    </row>
    <row r="12" spans="2:26" x14ac:dyDescent="0.25">
      <c r="B12" t="str">
        <f>[1]all!A12</f>
        <v>content</v>
      </c>
      <c r="C12">
        <f>[1]all!B12</f>
        <v>94.64</v>
      </c>
      <c r="D12">
        <f>[1]all!C12</f>
        <v>114.38</v>
      </c>
      <c r="E12">
        <f>[1]all!D12</f>
        <v>126.76</v>
      </c>
      <c r="F12">
        <f>[1]all!E12</f>
        <v>134.58000000000001</v>
      </c>
      <c r="G12">
        <f>[1]all!F12</f>
        <v>131.24</v>
      </c>
      <c r="H12">
        <f>[1]all!G12</f>
        <v>116.3</v>
      </c>
      <c r="I12">
        <f>[1]all!H12</f>
        <v>84.66</v>
      </c>
      <c r="J12">
        <f>[1]all!I12</f>
        <v>0</v>
      </c>
      <c r="K12">
        <f>[1]all!$A$11</f>
        <v>0</v>
      </c>
      <c r="L12">
        <f>[1]all!$A$11</f>
        <v>0</v>
      </c>
      <c r="M12">
        <f>[1]all!$A$11</f>
        <v>0</v>
      </c>
    </row>
    <row r="15" spans="2:26" x14ac:dyDescent="0.25">
      <c r="B15" t="s">
        <v>13</v>
      </c>
      <c r="C15" s="2" t="str">
        <f>[1]all!A17</f>
        <v>mec</v>
      </c>
      <c r="D15" s="2">
        <f>[1]all!B17</f>
        <v>699</v>
      </c>
      <c r="F15" t="s">
        <v>15</v>
      </c>
    </row>
    <row r="16" spans="2:26" x14ac:dyDescent="0.25">
      <c r="C16" s="2" t="str">
        <f>[1]all!A18</f>
        <v>soir</v>
      </c>
      <c r="D16" s="2">
        <f>[1]all!B18</f>
        <v>523</v>
      </c>
    </row>
  </sheetData>
  <mergeCells count="2">
    <mergeCell ref="B2:I2"/>
    <mergeCell ref="B3:B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21E84-817E-4666-B942-89B5CD0C10BF}">
  <dimension ref="B2:Z16"/>
  <sheetViews>
    <sheetView topLeftCell="B8" workbookViewId="0">
      <selection activeCell="E48" sqref="E48"/>
    </sheetView>
  </sheetViews>
  <sheetFormatPr defaultRowHeight="13.8" x14ac:dyDescent="0.25"/>
  <cols>
    <col min="2" max="2" width="13.296875" customWidth="1"/>
    <col min="3" max="3" width="15" customWidth="1"/>
  </cols>
  <sheetData>
    <row r="2" spans="2:26" x14ac:dyDescent="0.25">
      <c r="B2" s="37" t="s">
        <v>14</v>
      </c>
      <c r="C2" s="37"/>
      <c r="D2" s="37"/>
      <c r="E2" s="37"/>
      <c r="F2" s="37"/>
      <c r="G2" s="37"/>
      <c r="H2" s="37"/>
      <c r="I2" s="37"/>
    </row>
    <row r="3" spans="2:26" x14ac:dyDescent="0.25">
      <c r="B3" s="36" t="s">
        <v>5</v>
      </c>
      <c r="C3" s="3">
        <f>'[1]Antoine Hamon'!A2</f>
        <v>43909</v>
      </c>
      <c r="D3" s="4">
        <f>'[1]Antoine Hamon'!B2</f>
        <v>146</v>
      </c>
    </row>
    <row r="4" spans="2:26" x14ac:dyDescent="0.25">
      <c r="B4" s="36"/>
      <c r="C4" s="3">
        <f>'[1]Antoine Hamon'!A3</f>
        <v>44139</v>
      </c>
      <c r="D4" s="4">
        <f>'[1]Antoine Hamon'!B3</f>
        <v>92</v>
      </c>
    </row>
    <row r="6" spans="2:26" x14ac:dyDescent="0.25">
      <c r="B6">
        <f>'[1]Antoine Hamon'!A6</f>
        <v>0</v>
      </c>
      <c r="C6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P6">
        <v>13</v>
      </c>
      <c r="Q6">
        <v>14</v>
      </c>
      <c r="R6">
        <v>15</v>
      </c>
      <c r="S6">
        <v>16</v>
      </c>
      <c r="T6">
        <v>17</v>
      </c>
      <c r="U6">
        <v>18</v>
      </c>
      <c r="V6">
        <f>'[1]Antoine Hamon'!U6</f>
        <v>19</v>
      </c>
      <c r="W6">
        <f>'[1]Antoine Hamon'!V6</f>
        <v>20</v>
      </c>
      <c r="X6">
        <f>'[1]Antoine Hamon'!W6</f>
        <v>21</v>
      </c>
      <c r="Y6">
        <f>'[1]Antoine Hamon'!X6</f>
        <v>22</v>
      </c>
      <c r="Z6">
        <f>'[1]Antoine Hamon'!Y6</f>
        <v>23</v>
      </c>
    </row>
    <row r="7" spans="2:26" x14ac:dyDescent="0.25">
      <c r="B7" t="str">
        <f>'[1]Antoine Hamon'!A7</f>
        <v>content</v>
      </c>
      <c r="C7">
        <f>'[1]Antoine Hamon'!B7</f>
        <v>0.33333333333333331</v>
      </c>
      <c r="D7">
        <f>'[1]Antoine Hamon'!C7</f>
        <v>8.0555555555555561E-2</v>
      </c>
      <c r="E7">
        <f>'[1]Antoine Hamon'!D7</f>
        <v>9.4444444444444442E-2</v>
      </c>
      <c r="F7">
        <f>'[1]Antoine Hamon'!E7</f>
        <v>0.05</v>
      </c>
      <c r="G7">
        <f>'[1]Antoine Hamon'!F7</f>
        <v>0.1027777777777778</v>
      </c>
      <c r="H7">
        <f>'[1]Antoine Hamon'!G7</f>
        <v>7.2222222222222215E-2</v>
      </c>
      <c r="I7">
        <f>'[1]Antoine Hamon'!H7</f>
        <v>0.1361111111111111</v>
      </c>
      <c r="J7">
        <f>'[1]Antoine Hamon'!I7</f>
        <v>0.30833333333333329</v>
      </c>
      <c r="K7">
        <f>'[1]Antoine Hamon'!J7</f>
        <v>0.69722222222222219</v>
      </c>
      <c r="L7">
        <f>'[1]Antoine Hamon'!K7</f>
        <v>0.91666666666666663</v>
      </c>
      <c r="M7">
        <f>'[1]Antoine Hamon'!L7</f>
        <v>1.0083333333333331</v>
      </c>
      <c r="N7">
        <f>'[1]Antoine Hamon'!M7</f>
        <v>1.166666666666667</v>
      </c>
      <c r="O7">
        <f>'[1]Antoine Hamon'!N7</f>
        <v>1.1444444444444439</v>
      </c>
      <c r="P7">
        <f>'[1]Antoine Hamon'!O7</f>
        <v>1.002777777777778</v>
      </c>
      <c r="Q7">
        <f>'[1]Antoine Hamon'!P7</f>
        <v>1.158333333333333</v>
      </c>
      <c r="R7">
        <f>'[1]Antoine Hamon'!Q7</f>
        <v>1.2611111111111111</v>
      </c>
      <c r="S7">
        <f>'[1]Antoine Hamon'!R7</f>
        <v>1.2749999999999999</v>
      </c>
      <c r="T7">
        <f>'[1]Antoine Hamon'!S7</f>
        <v>1.7388888888888889</v>
      </c>
      <c r="U7">
        <f>'[1]Antoine Hamon'!T7</f>
        <v>1.655555555555555</v>
      </c>
      <c r="V7">
        <f>'[1]Antoine Hamon'!U7</f>
        <v>2.1277777777777782</v>
      </c>
      <c r="W7">
        <f>'[1]Antoine Hamon'!V7</f>
        <v>1.5083333333333331</v>
      </c>
      <c r="X7">
        <f>'[1]Antoine Hamon'!W7</f>
        <v>1.4333333333333329</v>
      </c>
      <c r="Y7">
        <f>'[1]Antoine Hamon'!X7</f>
        <v>1.130555555555556</v>
      </c>
      <c r="Z7">
        <f>'[1]Antoine Hamon'!Y7</f>
        <v>0.58333333333333337</v>
      </c>
    </row>
    <row r="8" spans="2:26" x14ac:dyDescent="0.25">
      <c r="C8">
        <v>0</v>
      </c>
      <c r="D8">
        <v>2</v>
      </c>
      <c r="E8">
        <v>4</v>
      </c>
      <c r="F8">
        <v>6</v>
      </c>
      <c r="G8">
        <v>8</v>
      </c>
      <c r="H8">
        <v>10</v>
      </c>
      <c r="I8">
        <v>12</v>
      </c>
      <c r="J8">
        <v>14</v>
      </c>
      <c r="K8">
        <v>16</v>
      </c>
      <c r="L8">
        <v>18</v>
      </c>
      <c r="M8">
        <v>20</v>
      </c>
      <c r="N8">
        <v>22</v>
      </c>
    </row>
    <row r="9" spans="2:26" x14ac:dyDescent="0.25">
      <c r="C9">
        <f>SUM(C7,D7)</f>
        <v>0.41388888888888886</v>
      </c>
      <c r="D9">
        <f>SUM(F7,E7)</f>
        <v>0.14444444444444443</v>
      </c>
      <c r="E9">
        <f>SUM(H7,G7)</f>
        <v>0.17500000000000002</v>
      </c>
      <c r="F9">
        <f>SUM(J7,I7)</f>
        <v>0.44444444444444442</v>
      </c>
      <c r="G9">
        <f>SUM(K7,L7)</f>
        <v>1.6138888888888889</v>
      </c>
      <c r="H9">
        <f>SUM(N7,M7)</f>
        <v>2.1749999999999998</v>
      </c>
      <c r="I9">
        <f>SUM(P7,O7)</f>
        <v>2.1472222222222221</v>
      </c>
      <c r="J9">
        <f>SUM(Q7,R7)</f>
        <v>2.4194444444444443</v>
      </c>
      <c r="K9">
        <f>SUM(T7,S7)</f>
        <v>3.0138888888888888</v>
      </c>
      <c r="L9">
        <f>SUM(U7:V7)</f>
        <v>3.7833333333333332</v>
      </c>
      <c r="M9">
        <f>SUM(W7:X7)</f>
        <v>2.941666666666666</v>
      </c>
      <c r="N9">
        <f>SUM(Y7:Z7)</f>
        <v>1.7138888888888895</v>
      </c>
    </row>
    <row r="11" spans="2:26" x14ac:dyDescent="0.25">
      <c r="B11">
        <f>'[1]Antoine Hamon'!A11</f>
        <v>0</v>
      </c>
      <c r="C11" t="s">
        <v>6</v>
      </c>
      <c r="D11" t="s">
        <v>7</v>
      </c>
      <c r="E11" t="s">
        <v>8</v>
      </c>
      <c r="F11" t="s">
        <v>9</v>
      </c>
      <c r="G11" t="s">
        <v>10</v>
      </c>
      <c r="H11" t="s">
        <v>11</v>
      </c>
      <c r="I11" t="s">
        <v>12</v>
      </c>
      <c r="J11">
        <f>'[1]Antoine Hamon'!I11</f>
        <v>0</v>
      </c>
      <c r="K11">
        <f>'[1]Antoine Hamon'!$A$11</f>
        <v>0</v>
      </c>
      <c r="L11">
        <f>'[1]Antoine Hamon'!$A$11</f>
        <v>0</v>
      </c>
      <c r="M11">
        <f>'[1]Antoine Hamon'!$A$11</f>
        <v>0</v>
      </c>
    </row>
    <row r="12" spans="2:26" x14ac:dyDescent="0.25">
      <c r="B12" t="str">
        <f>'[1]Antoine Hamon'!A12</f>
        <v>content</v>
      </c>
      <c r="C12">
        <f>'[1]Antoine Hamon'!B12</f>
        <v>17.899999999999999</v>
      </c>
      <c r="D12">
        <f>'[1]Antoine Hamon'!C12</f>
        <v>23.18</v>
      </c>
      <c r="E12">
        <f>'[1]Antoine Hamon'!D12</f>
        <v>25.5</v>
      </c>
      <c r="F12">
        <f>'[1]Antoine Hamon'!E12</f>
        <v>27.64</v>
      </c>
      <c r="G12">
        <f>'[1]Antoine Hamon'!F12</f>
        <v>24.3</v>
      </c>
      <c r="H12">
        <f>'[1]Antoine Hamon'!G12</f>
        <v>20.46</v>
      </c>
      <c r="I12">
        <f>'[1]Antoine Hamon'!H12</f>
        <v>12.12</v>
      </c>
      <c r="J12">
        <f>'[1]Antoine Hamon'!I12</f>
        <v>0</v>
      </c>
      <c r="K12">
        <f>'[1]Antoine Hamon'!$A$11</f>
        <v>0</v>
      </c>
      <c r="L12">
        <f>'[1]Antoine Hamon'!$A$11</f>
        <v>0</v>
      </c>
      <c r="M12">
        <f>'[1]Antoine Hamon'!$A$11</f>
        <v>0</v>
      </c>
    </row>
    <row r="15" spans="2:26" x14ac:dyDescent="0.25">
      <c r="B15" t="s">
        <v>13</v>
      </c>
      <c r="C15" s="2" t="str">
        <f>'[1]Antoine Hamon'!A17</f>
        <v>ouer</v>
      </c>
      <c r="D15" s="2">
        <f>'[1]Antoine Hamon'!B17</f>
        <v>139</v>
      </c>
    </row>
    <row r="16" spans="2:26" x14ac:dyDescent="0.25">
      <c r="C16" s="2" t="str">
        <f>'[1]Antoine Hamon'!A18</f>
        <v>soir</v>
      </c>
      <c r="D16" s="2">
        <f>'[1]Antoine Hamon'!B18</f>
        <v>133</v>
      </c>
    </row>
  </sheetData>
  <mergeCells count="2">
    <mergeCell ref="B2:I2"/>
    <mergeCell ref="B3:B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React</vt:lpstr>
      <vt:lpstr>Robin</vt:lpstr>
      <vt:lpstr>Lib</vt:lpstr>
      <vt:lpstr>all</vt:lpstr>
      <vt:lpstr>Haribo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Josso</dc:creator>
  <cp:lastModifiedBy>Louis Josso</cp:lastModifiedBy>
  <dcterms:created xsi:type="dcterms:W3CDTF">2022-02-10T09:54:09Z</dcterms:created>
  <dcterms:modified xsi:type="dcterms:W3CDTF">2022-02-11T16:48:13Z</dcterms:modified>
</cp:coreProperties>
</file>