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lkam\OneDrive\Desktop\TFG+\Cosas de empresa\documentos Karmel\v3\"/>
    </mc:Choice>
  </mc:AlternateContent>
  <xr:revisionPtr revIDLastSave="0" documentId="13_ncr:1_{491C8062-9DC5-4DAF-9859-ABAB1B568061}" xr6:coauthVersionLast="47" xr6:coauthVersionMax="47" xr10:uidLastSave="{00000000-0000-0000-0000-000000000000}"/>
  <bookViews>
    <workbookView xWindow="28680" yWindow="3270" windowWidth="20730" windowHeight="11160" activeTab="1" xr2:uid="{00000000-000D-0000-FFFF-FFFF00000000}"/>
  </bookViews>
  <sheets>
    <sheet name="Resumen" sheetId="3" r:id="rId1"/>
    <sheet name="Estimación" sheetId="1" r:id="rId2"/>
    <sheet name="Ayuda" sheetId="2" r:id="rId3"/>
  </sheets>
  <definedNames>
    <definedName name="CalendarioElectoral">Ayuda!$N$21:$N$24</definedName>
    <definedName name="Categoria">Ayuda!$K$21:$K$24</definedName>
    <definedName name="Categorias">Resumen!$B$8</definedName>
    <definedName name="General">Ayuda!$L$21:$L$22</definedName>
    <definedName name="ProcedimientoElectoral">Ayuda!$M$21:$M$23</definedName>
    <definedName name="ResultadosEnVivo">Ayuda!$O$21:$O$23</definedName>
  </definedNames>
  <calcPr calcId="191028"/>
</workbook>
</file>

<file path=xl/calcChain.xml><?xml version="1.0" encoding="utf-8"?>
<calcChain xmlns="http://schemas.openxmlformats.org/spreadsheetml/2006/main">
  <c r="I88" i="1" l="1" a="1"/>
  <c r="I88" i="1" s="1"/>
  <c r="J88" i="1" a="1"/>
  <c r="J88" i="1" s="1"/>
  <c r="I66" i="1" a="1"/>
  <c r="I66" i="1" s="1"/>
  <c r="J66" i="1" a="1"/>
  <c r="J66" i="1" s="1"/>
  <c r="I83" i="1" a="1"/>
  <c r="I83" i="1" s="1"/>
  <c r="J83" i="1" a="1"/>
  <c r="J83" i="1" s="1"/>
  <c r="I82" i="1" a="1"/>
  <c r="I82" i="1" s="1"/>
  <c r="J82" i="1" a="1"/>
  <c r="J82" i="1" s="1"/>
  <c r="I78" i="1" a="1"/>
  <c r="I78" i="1" s="1"/>
  <c r="J78" i="1" a="1"/>
  <c r="J78" i="1" s="1"/>
  <c r="I77" i="1" a="1"/>
  <c r="I77" i="1" s="1"/>
  <c r="J77" i="1" a="1"/>
  <c r="J77" i="1" s="1"/>
  <c r="I24" i="1" a="1"/>
  <c r="I24" i="1" s="1"/>
  <c r="J24" i="1" a="1"/>
  <c r="J24" i="1" s="1"/>
  <c r="D9" i="3"/>
  <c r="E9" i="3"/>
  <c r="D10" i="3" l="1"/>
  <c r="D14" i="3"/>
  <c r="D18" i="3"/>
  <c r="D19" i="3"/>
  <c r="E10" i="3"/>
  <c r="E14" i="3"/>
  <c r="E18" i="3"/>
  <c r="E19" i="3"/>
  <c r="E20" i="3"/>
  <c r="J4" i="1" l="1" a="1"/>
  <c r="J4" i="1" s="1"/>
  <c r="I52" i="1" l="1" a="1"/>
  <c r="I52" i="1" s="1"/>
  <c r="I96" i="1" l="1" a="1"/>
  <c r="I96" i="1" s="1"/>
  <c r="J5" i="1" l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3" i="1" a="1"/>
  <c r="J13" i="1" s="1"/>
  <c r="J14" i="1" a="1"/>
  <c r="J14" i="1" s="1"/>
  <c r="J18" i="1" a="1"/>
  <c r="J18" i="1" s="1"/>
  <c r="J19" i="1" a="1"/>
  <c r="J19" i="1" s="1"/>
  <c r="J20" i="1" a="1"/>
  <c r="J20" i="1" s="1"/>
  <c r="J23" i="1" a="1"/>
  <c r="J23" i="1" s="1"/>
  <c r="J26" i="1" a="1"/>
  <c r="J26" i="1" s="1"/>
  <c r="J27" i="1" a="1"/>
  <c r="J27" i="1" s="1"/>
  <c r="J29" i="1" a="1"/>
  <c r="J29" i="1" s="1"/>
  <c r="J30" i="1" a="1"/>
  <c r="J30" i="1" s="1"/>
  <c r="J32" i="1" a="1"/>
  <c r="J32" i="1" s="1"/>
  <c r="J33" i="1" a="1"/>
  <c r="J33" i="1" s="1"/>
  <c r="J35" i="1" a="1"/>
  <c r="J35" i="1" s="1"/>
  <c r="J36" i="1" a="1"/>
  <c r="J36" i="1" s="1"/>
  <c r="J38" i="1" a="1"/>
  <c r="J38" i="1" s="1"/>
  <c r="J39" i="1" a="1"/>
  <c r="J39" i="1" s="1"/>
  <c r="J41" i="1" a="1"/>
  <c r="J41" i="1" s="1"/>
  <c r="J42" i="1" a="1"/>
  <c r="J42" i="1" s="1"/>
  <c r="J44" i="1" a="1"/>
  <c r="J44" i="1" s="1"/>
  <c r="J45" i="1" a="1"/>
  <c r="J45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4" i="1" a="1"/>
  <c r="J64" i="1" s="1"/>
  <c r="J65" i="1" a="1"/>
  <c r="J65" i="1" s="1"/>
  <c r="J67" i="1" a="1"/>
  <c r="J67" i="1" s="1"/>
  <c r="J68" i="1" a="1"/>
  <c r="J68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9" i="1" a="1"/>
  <c r="J79" i="1" s="1"/>
  <c r="J80" i="1" a="1"/>
  <c r="J80" i="1" s="1"/>
  <c r="J81" i="1" a="1"/>
  <c r="J81" i="1" s="1"/>
  <c r="J86" i="1" a="1"/>
  <c r="J86" i="1" s="1"/>
  <c r="J87" i="1" a="1"/>
  <c r="J87" i="1" s="1"/>
  <c r="J89" i="1" a="1"/>
  <c r="J89" i="1" s="1"/>
  <c r="J90" i="1" a="1"/>
  <c r="J90" i="1" s="1"/>
  <c r="J91" i="1" a="1"/>
  <c r="J91" i="1" s="1"/>
  <c r="J94" i="1" a="1"/>
  <c r="J94" i="1" s="1"/>
  <c r="J95" i="1" a="1"/>
  <c r="J95" i="1" s="1"/>
  <c r="J96" i="1" a="1"/>
  <c r="J96" i="1" s="1"/>
  <c r="J97" i="1" a="1"/>
  <c r="J97" i="1" s="1"/>
  <c r="J100" i="1" a="1"/>
  <c r="J100" i="1" s="1"/>
  <c r="J101" i="1" a="1"/>
  <c r="J101" i="1" s="1"/>
  <c r="J104" i="1" a="1"/>
  <c r="J104" i="1" s="1"/>
  <c r="J105" i="1" a="1"/>
  <c r="J105" i="1" s="1"/>
  <c r="J106" i="1" a="1"/>
  <c r="J106" i="1" s="1"/>
  <c r="J110" i="1" a="1"/>
  <c r="J110" i="1" s="1"/>
  <c r="J111" i="1" a="1"/>
  <c r="J111" i="1" s="1"/>
  <c r="J113" i="1" a="1"/>
  <c r="J113" i="1" s="1"/>
  <c r="J114" i="1" a="1"/>
  <c r="J114" i="1" s="1"/>
  <c r="J116" i="1" a="1"/>
  <c r="J116" i="1" s="1"/>
  <c r="J117" i="1" a="1"/>
  <c r="J117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3" i="1" a="1"/>
  <c r="I13" i="1" s="1"/>
  <c r="I14" i="1" a="1"/>
  <c r="I14" i="1" s="1"/>
  <c r="I18" i="1" a="1"/>
  <c r="I18" i="1" s="1"/>
  <c r="I19" i="1" a="1"/>
  <c r="I19" i="1" s="1"/>
  <c r="I20" i="1" a="1"/>
  <c r="I20" i="1" s="1"/>
  <c r="I23" i="1" a="1"/>
  <c r="I23" i="1" s="1"/>
  <c r="I26" i="1" a="1"/>
  <c r="I26" i="1" s="1"/>
  <c r="I27" i="1" a="1"/>
  <c r="I27" i="1" s="1"/>
  <c r="I29" i="1" a="1"/>
  <c r="I29" i="1" s="1"/>
  <c r="I30" i="1" a="1"/>
  <c r="I30" i="1" s="1"/>
  <c r="I32" i="1" a="1"/>
  <c r="I32" i="1" s="1"/>
  <c r="I33" i="1" a="1"/>
  <c r="I33" i="1" s="1"/>
  <c r="I35" i="1" a="1"/>
  <c r="I35" i="1" s="1"/>
  <c r="I36" i="1" a="1"/>
  <c r="I36" i="1" s="1"/>
  <c r="I38" i="1" a="1"/>
  <c r="I38" i="1" s="1"/>
  <c r="I39" i="1" a="1"/>
  <c r="I39" i="1" s="1"/>
  <c r="I41" i="1" a="1"/>
  <c r="I41" i="1" s="1"/>
  <c r="I42" i="1" a="1"/>
  <c r="I42" i="1" s="1"/>
  <c r="I44" i="1" a="1"/>
  <c r="I44" i="1" s="1"/>
  <c r="I45" i="1" a="1"/>
  <c r="I45" i="1" s="1"/>
  <c r="I49" i="1" a="1"/>
  <c r="I49" i="1" s="1"/>
  <c r="I50" i="1" a="1"/>
  <c r="I50" i="1" s="1"/>
  <c r="I51" i="1" a="1"/>
  <c r="I51" i="1" s="1"/>
  <c r="I53" i="1" a="1"/>
  <c r="I53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4" i="1" a="1"/>
  <c r="I64" i="1" s="1"/>
  <c r="I65" i="1" a="1"/>
  <c r="I65" i="1" s="1"/>
  <c r="I67" i="1" a="1"/>
  <c r="I67" i="1" s="1"/>
  <c r="I68" i="1" a="1"/>
  <c r="I68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9" i="1" a="1"/>
  <c r="I79" i="1" s="1"/>
  <c r="I80" i="1" a="1"/>
  <c r="I80" i="1" s="1"/>
  <c r="I81" i="1" a="1"/>
  <c r="I81" i="1" s="1"/>
  <c r="I86" i="1" a="1"/>
  <c r="I86" i="1" s="1"/>
  <c r="I87" i="1" a="1"/>
  <c r="I87" i="1" s="1"/>
  <c r="I89" i="1" a="1"/>
  <c r="I89" i="1" s="1"/>
  <c r="I90" i="1" a="1"/>
  <c r="I90" i="1" s="1"/>
  <c r="I91" i="1" a="1"/>
  <c r="I91" i="1" s="1"/>
  <c r="I94" i="1" a="1"/>
  <c r="I94" i="1" s="1"/>
  <c r="I95" i="1" a="1"/>
  <c r="I95" i="1" s="1"/>
  <c r="I97" i="1" a="1"/>
  <c r="I97" i="1" s="1"/>
  <c r="I100" i="1" a="1"/>
  <c r="I100" i="1" s="1"/>
  <c r="I101" i="1" a="1"/>
  <c r="I101" i="1" s="1"/>
  <c r="I104" i="1" a="1"/>
  <c r="I104" i="1" s="1"/>
  <c r="I105" i="1" a="1"/>
  <c r="I105" i="1" s="1"/>
  <c r="I106" i="1" a="1"/>
  <c r="I106" i="1" s="1"/>
  <c r="I110" i="1" a="1"/>
  <c r="I110" i="1" s="1"/>
  <c r="I111" i="1" a="1"/>
  <c r="I111" i="1" s="1"/>
  <c r="I113" i="1" a="1"/>
  <c r="I113" i="1" s="1"/>
  <c r="I114" i="1" a="1"/>
  <c r="I114" i="1" s="1"/>
  <c r="I116" i="1" a="1"/>
  <c r="I116" i="1" s="1"/>
  <c r="I117" i="1" a="1"/>
  <c r="I117" i="1" s="1"/>
  <c r="I122" i="1" l="1"/>
  <c r="J122" i="1"/>
  <c r="D23" i="3"/>
  <c r="D22" i="3"/>
  <c r="D21" i="3"/>
  <c r="D17" i="3"/>
  <c r="D16" i="3"/>
  <c r="D13" i="3"/>
  <c r="D12" i="3"/>
  <c r="E23" i="3"/>
  <c r="E22" i="3"/>
  <c r="E21" i="3"/>
  <c r="E17" i="3"/>
  <c r="E16" i="3"/>
  <c r="E13" i="3"/>
  <c r="E12" i="3"/>
  <c r="I4" i="1" a="1"/>
  <c r="I4" i="1" s="1"/>
  <c r="D24" i="3" l="1"/>
  <c r="E24" i="3"/>
  <c r="I120" i="1"/>
  <c r="J120" i="1"/>
  <c r="E25" i="3" l="1"/>
  <c r="K120" i="1"/>
  <c r="I118" i="1"/>
  <c r="J118" i="1"/>
  <c r="K12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<sst xmlns="http://schemas.openxmlformats.org/spreadsheetml/2006/main" count="779" uniqueCount="121">
  <si>
    <t>PAQUETE</t>
  </si>
  <si>
    <t>SUBPAQUETE</t>
  </si>
  <si>
    <t>Horas Spring</t>
  </si>
  <si>
    <t>Horas Liferay</t>
  </si>
  <si>
    <t>General</t>
  </si>
  <si>
    <t>Login y register</t>
  </si>
  <si>
    <t>Cambio de idioma</t>
  </si>
  <si>
    <t>ProcedimientoElectoral</t>
  </si>
  <si>
    <t>Menu de navegacion</t>
  </si>
  <si>
    <t>Mostrar informacion</t>
  </si>
  <si>
    <t xml:space="preserve">Candidaturas proclamas </t>
  </si>
  <si>
    <t>CalendarioElectoral</t>
  </si>
  <si>
    <t>Informacion de fases</t>
  </si>
  <si>
    <t>Diagrama de Gantt</t>
  </si>
  <si>
    <t>Mostrar enlaces</t>
  </si>
  <si>
    <t>Mostrar abreviaturas</t>
  </si>
  <si>
    <t>ResultadosEnVivo</t>
  </si>
  <si>
    <t>Mostrar mapa por municipios</t>
  </si>
  <si>
    <t>Conseguir los datos del fichero</t>
  </si>
  <si>
    <t>Colorear mapa</t>
  </si>
  <si>
    <t>Total</t>
  </si>
  <si>
    <t>TAREAS</t>
  </si>
  <si>
    <t>SUBTAERA</t>
  </si>
  <si>
    <t>TIPO</t>
  </si>
  <si>
    <t>Columna1</t>
  </si>
  <si>
    <t>SPRING</t>
  </si>
  <si>
    <t>LIFERAY</t>
  </si>
  <si>
    <t>Prototipar</t>
  </si>
  <si>
    <t>Crear tabla de usuarios</t>
  </si>
  <si>
    <t>BBDD</t>
  </si>
  <si>
    <t>Muy fácil</t>
  </si>
  <si>
    <t>-</t>
  </si>
  <si>
    <t>NO</t>
  </si>
  <si>
    <t>Register Logica</t>
  </si>
  <si>
    <t>Lógica</t>
  </si>
  <si>
    <t>Medio</t>
  </si>
  <si>
    <t>Register Interfaz</t>
  </si>
  <si>
    <t>Pantalla</t>
  </si>
  <si>
    <t>Login Logica</t>
  </si>
  <si>
    <t>Login Interfaz</t>
  </si>
  <si>
    <t>Recuperar contraseña</t>
  </si>
  <si>
    <t>Dificil</t>
  </si>
  <si>
    <t>Implementar logica</t>
  </si>
  <si>
    <t>Aplicar en pantallas</t>
  </si>
  <si>
    <t>Fácil</t>
  </si>
  <si>
    <t>Procedimiento electoral</t>
  </si>
  <si>
    <t xml:space="preserve">Crear paginas </t>
  </si>
  <si>
    <t>SI</t>
  </si>
  <si>
    <t>Conectar paginas en el menu</t>
  </si>
  <si>
    <t>Mostrar menu</t>
  </si>
  <si>
    <t>Pagina "Convocatoria"</t>
  </si>
  <si>
    <t>Rellenar jsp-s</t>
  </si>
  <si>
    <t>Pagina "Junta electoral"</t>
  </si>
  <si>
    <t>Rellenar y mostrar estructuras</t>
  </si>
  <si>
    <t>Pagina "Candidaturas presentadas"</t>
  </si>
  <si>
    <t>Pagina "Candidaturas proclamadas"</t>
  </si>
  <si>
    <t>Pagina "Subvenciones a formaciones politicas"</t>
  </si>
  <si>
    <t>Pagina "Gratificaciones econocomicas"</t>
  </si>
  <si>
    <t>Pagina "Impresos electronicos"</t>
  </si>
  <si>
    <t>Candidaturas locales</t>
  </si>
  <si>
    <t>Crear tabla de candidaturas locales</t>
  </si>
  <si>
    <t>Crear tabla de partidos locales</t>
  </si>
  <si>
    <t>Crear tabla de municipios</t>
  </si>
  <si>
    <t>Buscar candidaturas locales</t>
  </si>
  <si>
    <t>Candidaturas de juntas generales</t>
  </si>
  <si>
    <t>Crear tabla de candidaturas generales</t>
  </si>
  <si>
    <t>Crear tabla de partidos generales</t>
  </si>
  <si>
    <t>Crear tabla de circuscripciones</t>
  </si>
  <si>
    <t>Buscar candidaturas generales</t>
  </si>
  <si>
    <t>Mantenimiento de candidaturas</t>
  </si>
  <si>
    <t xml:space="preserve">Buscar candiaturas </t>
  </si>
  <si>
    <t>Añadir candidaturas</t>
  </si>
  <si>
    <t>Eliminar candidaturas</t>
  </si>
  <si>
    <t>Cargar .csv en las tablas de candidaturas</t>
  </si>
  <si>
    <t>Mantenimiento de partidos locales</t>
  </si>
  <si>
    <t>Buscar partidos locales</t>
  </si>
  <si>
    <t>Añadir partidos locales</t>
  </si>
  <si>
    <t>Eliminar partidos locales</t>
  </si>
  <si>
    <t>Cargar .csv en las tablas de partidos locales</t>
  </si>
  <si>
    <t>Calendario electoral</t>
  </si>
  <si>
    <t>Conseguir eventos por fases</t>
  </si>
  <si>
    <t>Mostrar eventos por fases colapsados</t>
  </si>
  <si>
    <t>Cargar .csv en la tabla de eventos</t>
  </si>
  <si>
    <t>Conseguir margenes superior inferior de cada fase</t>
  </si>
  <si>
    <t>Dividr diagrama por fases</t>
  </si>
  <si>
    <t>Mostrar margen de tiempo de cada fase</t>
  </si>
  <si>
    <t>Enlazar cada line de fase con su contenido inferior</t>
  </si>
  <si>
    <t>Mostrar fecha actual mediante una linea vertical</t>
  </si>
  <si>
    <t>Documento "Calendario electoral"</t>
  </si>
  <si>
    <t>Documento "Tríptico"</t>
  </si>
  <si>
    <t>Crear estructuras de contenidos</t>
  </si>
  <si>
    <t>Resultados en vivo</t>
  </si>
  <si>
    <t>Configurar D3S para gráficos</t>
  </si>
  <si>
    <t>Muy dificil</t>
  </si>
  <si>
    <t xml:space="preserve">Montar pantalla con D3S para pintar </t>
  </si>
  <si>
    <t>Leer fichero desde ubicación</t>
  </si>
  <si>
    <t>Tratar los datos del fichero</t>
  </si>
  <si>
    <t>Colorear mapa por municipios segun los datos</t>
  </si>
  <si>
    <t>Autorecarga pantalla para refrescar datos</t>
  </si>
  <si>
    <t>TOTAL</t>
  </si>
  <si>
    <t>PROTOTIPO</t>
  </si>
  <si>
    <t>Tipo</t>
  </si>
  <si>
    <t>Dificultad</t>
  </si>
  <si>
    <t>Categoria</t>
  </si>
  <si>
    <t>Tecnología</t>
  </si>
  <si>
    <t>Nivel</t>
  </si>
  <si>
    <t>Horas</t>
  </si>
  <si>
    <t>Spring</t>
  </si>
  <si>
    <t>Liferay</t>
  </si>
  <si>
    <t>Rellenar contenido web</t>
  </si>
  <si>
    <t>Crear estructura del contenido web</t>
  </si>
  <si>
    <t>Crear el display template de la estructura</t>
  </si>
  <si>
    <t>Mantenimiento de eventos y fases</t>
  </si>
  <si>
    <t>Añadir eventos y fases</t>
  </si>
  <si>
    <t>Eliminar eventos y fases</t>
  </si>
  <si>
    <t>Crear la pantalla de mantenimiento</t>
  </si>
  <si>
    <t>Crear tabla de eventos y tabla de fases</t>
  </si>
  <si>
    <t>Buscar eventos por fases</t>
  </si>
  <si>
    <t>Mostrar margenes en la pantalla de fases</t>
  </si>
  <si>
    <t>Prototipo</t>
  </si>
  <si>
    <t>Modificar eventos y 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</si>
</sst>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2" borderId="2" xfId="0" applyFont="1" applyFill="1" applyBorder="1"/>
    <xf numFmtId="0" fontId="2" fillId="0" borderId="2" xfId="0" applyFont="1" applyBorder="1"/>
    <xf numFmtId="0" fontId="0" fillId="0" borderId="0" xfId="0" applyNumberFormat="1" applyFont="1" applyAlignment="1"/>
    <xf numFmtId="0" fontId="2" fillId="2" borderId="3" xfId="0" applyFont="1" applyFill="1" applyBorder="1"/>
    <xf numFmtId="0" fontId="2" fillId="0" borderId="3" xfId="0" applyFont="1" applyBorder="1"/>
    <xf numFmtId="0" fontId="3" fillId="0" borderId="0" xfId="0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B7:E24" totalsRowCount="1">
  <autoFilter ref="B7:E23" xr:uid="{00000000-0009-0000-0100-000003000000}"/>
  <tableColumns count="4">
    <tableColumn id="1" xr3:uid="{00000000-0010-0000-0100-000001000000}" name="PAQUETE" totalsRowLabel="Prototipo"/>
    <tableColumn id="2" xr3:uid="{00000000-0010-0000-0100-000002000000}" name="SUBPAQUETE"/>
    <tableColumn id="3" xr3:uid="{00000000-0010-0000-0100-000003000000}" name="Horas Spring" totalsRowFunction="sum" dataDxfId="4">
      <calculatedColumnFormula>SUMIFS(Estimación!I:I,Estimación!B:B,C8,Estimación!K:K,"SI")</calculatedColumnFormula>
    </tableColumn>
    <tableColumn id="4" xr3:uid="{00000000-0010-0000-0100-000004000000}" name="Horas Liferay" totalsRowFunction="sum" dataDxfId="3">
      <calculatedColumnFormula>SUMIFS(Estimación!J:J,Estimación!B:B,C8,Estimación!K:K,"SI")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4" displayName="Tabla4" ref="A1:K118" totalsRowCount="1">
  <autoFilter ref="A1:K117" xr:uid="{00000000-0009-0000-0100-000004000000}"/>
  <tableColumns count="11">
    <tableColumn id="1" xr3:uid="{00000000-0010-0000-0500-000001000000}" name="PAQUETE" totalsRowLabel="Total"/>
    <tableColumn id="2" xr3:uid="{00000000-0010-0000-0500-000002000000}" name="SUBPAQUETE"/>
    <tableColumn id="3" xr3:uid="{00000000-0010-0000-0500-000003000000}" name="TAREAS"/>
    <tableColumn id="4" xr3:uid="{00000000-0010-0000-0500-000004000000}" name="SUBTAERA"/>
    <tableColumn id="5" xr3:uid="{00000000-0010-0000-0500-000005000000}" name="TIPO"/>
    <tableColumn id="6" xr3:uid="{00000000-0010-0000-0500-000006000000}" name="Columna1"/>
    <tableColumn id="8" xr3:uid="{00000000-0010-0000-0500-000008000000}" name="SPRING"/>
    <tableColumn id="9" xr3:uid="{00000000-0010-0000-0500-000009000000}" name="LIFERAY"/>
    <tableColumn id="10" xr3:uid="{00000000-0010-0000-0500-00000A000000}" name="Horas Spring" totalsRowFunction="sum" dataDxfId="2">
      <calculatedColumnFormula array="1">IFERROR(INDEX(Ayuda!$E$6:$E$20,MATCH(E2&amp;G2,Ayuda!$B$6:$B$20&amp;Ayuda!$D$6:$D$20,0)),0)</calculatedColumnFormula>
    </tableColumn>
    <tableColumn id="11" xr3:uid="{00000000-0010-0000-0500-00000B000000}" name="Horas Liferay" totalsRowFunction="sum" dataDxfId="1">
      <calculatedColumnFormula array="1">IFERROR(INDEX(Ayuda!$E$21:$E$35,MATCH(E2&amp;H2,Ayuda!$B$21:$B$35&amp;Ayuda!$D$21:$D$35,0)),0)</calculatedColumnFormula>
    </tableColumn>
    <tableColumn id="7" xr3:uid="{2BE66D52-3C71-4BC8-9E68-8FDA64A14EA4}" name="Prototip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1" displayName="Tabla1" ref="B5:E35" totalsRowShown="0">
  <autoFilter ref="B5:E35" xr:uid="{00000000-0009-0000-0100-000001000000}"/>
  <tableColumns count="4">
    <tableColumn id="1" xr3:uid="{00000000-0010-0000-0200-000001000000}" name="Tipo"/>
    <tableColumn id="2" xr3:uid="{00000000-0010-0000-0200-000002000000}" name="Tecnología"/>
    <tableColumn id="3" xr3:uid="{00000000-0010-0000-0200-000003000000}" name="Nivel"/>
    <tableColumn id="4" xr3:uid="{00000000-0010-0000-0200-000004000000}" name="Hor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K20:O25" totalsRowShown="0">
  <autoFilter ref="K20:O25" xr:uid="{00000000-0009-0000-0100-000006000000}"/>
  <tableColumns count="5">
    <tableColumn id="1" xr3:uid="{00000000-0010-0000-0300-000001000000}" name="Categoria"/>
    <tableColumn id="2" xr3:uid="{00000000-0010-0000-0300-000002000000}" name="General"/>
    <tableColumn id="3" xr3:uid="{00000000-0010-0000-0300-000003000000}" name="ProcedimientoElectoral"/>
    <tableColumn id="4" xr3:uid="{00000000-0010-0000-0300-000004000000}" name="Calendario electoral"/>
    <tableColumn id="5" xr3:uid="{00000000-0010-0000-0300-000005000000}" name="Resultados en v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J2:M8" totalsRowShown="0">
  <autoFilter ref="J2:M8" xr:uid="{00000000-0009-0000-0100-000007000000}"/>
  <tableColumns count="4">
    <tableColumn id="1" xr3:uid="{00000000-0010-0000-0400-000001000000}" name="Tipo"/>
    <tableColumn id="2" xr3:uid="{00000000-0010-0000-0400-000002000000}" name="Dificultad" dataDxfId="0"/>
    <tableColumn id="3" xr3:uid="{00000000-0010-0000-0400-000003000000}" name="Categoria"/>
    <tableColumn id="4" xr3:uid="{2C29A6C6-B5DB-499C-9527-CAD8262C11BD}" name="Prototip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E25"/>
  <sheetViews>
    <sheetView topLeftCell="A4" workbookViewId="0">
      <selection activeCell="G25" sqref="G25"/>
    </sheetView>
  </sheetViews>
  <sheetFormatPr baseColWidth="10" defaultColWidth="9.140625" defaultRowHeight="12.75" x14ac:dyDescent="0.2"/>
  <cols>
    <col min="2" max="2" width="20.5703125" bestFit="1" customWidth="1"/>
    <col min="3" max="3" width="26.85546875" bestFit="1" customWidth="1"/>
    <col min="4" max="4" width="15.5703125" bestFit="1" customWidth="1"/>
    <col min="5" max="5" width="15.28515625" bestFit="1" customWidth="1"/>
    <col min="6" max="6" width="7.85546875" bestFit="1" customWidth="1"/>
  </cols>
  <sheetData>
    <row r="7" spans="2:5" x14ac:dyDescent="0.2">
      <c r="B7" t="s">
        <v>0</v>
      </c>
      <c r="C7" t="s">
        <v>1</v>
      </c>
      <c r="D7" t="s">
        <v>2</v>
      </c>
      <c r="E7" t="s">
        <v>3</v>
      </c>
    </row>
    <row r="8" spans="2:5" x14ac:dyDescent="0.2">
      <c r="B8" t="s">
        <v>4</v>
      </c>
      <c r="E8" s="8"/>
    </row>
    <row r="9" spans="2:5" x14ac:dyDescent="0.2">
      <c r="C9" t="s">
        <v>5</v>
      </c>
      <c r="D9" s="8">
        <f>SUMIFS(Estimación!I:I,Estimación!B:B,C9,Estimación!K:K,"SI")</f>
        <v>0</v>
      </c>
      <c r="E9" s="8">
        <f>SUMIFS(Estimación!J:J,Estimación!B:B,C9,Estimación!K:K,"SI")</f>
        <v>0</v>
      </c>
    </row>
    <row r="10" spans="2:5" x14ac:dyDescent="0.2">
      <c r="C10" t="s">
        <v>6</v>
      </c>
      <c r="D10">
        <f>SUMIFS(Estimación!I:I,Estimación!B:B,C10,Estimación!K:K,"SI")</f>
        <v>0</v>
      </c>
      <c r="E10" s="8">
        <f>SUMIFS(Estimación!J:J,Estimación!B:B,C10,Estimación!K:K,"SI")</f>
        <v>0</v>
      </c>
    </row>
    <row r="11" spans="2:5" x14ac:dyDescent="0.2">
      <c r="B11" t="s">
        <v>7</v>
      </c>
      <c r="E11" s="8"/>
    </row>
    <row r="12" spans="2:5" x14ac:dyDescent="0.2">
      <c r="C12" t="s">
        <v>8</v>
      </c>
      <c r="D12">
        <f>SUMIFS(Estimación!I:I,Estimación!B:B,C12,Estimación!K:K,"SI")</f>
        <v>4</v>
      </c>
      <c r="E12" s="8">
        <f>SUMIFS(Estimación!J:J,Estimación!B:B,C12,Estimación!K:K,"SI")</f>
        <v>2.5</v>
      </c>
    </row>
    <row r="13" spans="2:5" x14ac:dyDescent="0.2">
      <c r="C13" t="s">
        <v>9</v>
      </c>
      <c r="D13">
        <f>SUMIFS(Estimación!I:I,Estimación!B:B,C13,Estimación!K:K,"SI")</f>
        <v>1.5</v>
      </c>
      <c r="E13" s="8">
        <f>SUMIFS(Estimación!J:J,Estimación!B:B,C13,Estimación!K:K,"SI")</f>
        <v>8.5</v>
      </c>
    </row>
    <row r="14" spans="2:5" x14ac:dyDescent="0.2">
      <c r="C14" t="s">
        <v>10</v>
      </c>
      <c r="D14">
        <f>SUMIFS(Estimación!I:I,Estimación!B:B,C14,Estimación!K:K,"SI")</f>
        <v>0</v>
      </c>
      <c r="E14" s="8">
        <f>SUMIFS(Estimación!J:J,Estimación!B:B,C14,Estimación!K:K,"SI")</f>
        <v>0</v>
      </c>
    </row>
    <row r="15" spans="2:5" x14ac:dyDescent="0.2">
      <c r="B15" t="s">
        <v>11</v>
      </c>
      <c r="E15" s="8"/>
    </row>
    <row r="16" spans="2:5" x14ac:dyDescent="0.2">
      <c r="C16" t="s">
        <v>12</v>
      </c>
      <c r="D16">
        <f>SUMIFS(Estimación!I:I,Estimación!B:B,C16,Estimación!K:K,"SI")</f>
        <v>29.5</v>
      </c>
      <c r="E16" s="8">
        <f>SUMIFS(Estimación!J:J,Estimación!B:B,C16,Estimación!K:K,"SI")</f>
        <v>19</v>
      </c>
    </row>
    <row r="17" spans="2:5" x14ac:dyDescent="0.2">
      <c r="C17" t="s">
        <v>13</v>
      </c>
      <c r="D17">
        <f>SUMIFS(Estimación!I:I,Estimación!B:B,C17,Estimación!K:K,"SI")</f>
        <v>0</v>
      </c>
      <c r="E17" s="8">
        <f>SUMIFS(Estimación!J:J,Estimación!B:B,C17,Estimación!K:K,"SI")</f>
        <v>0</v>
      </c>
    </row>
    <row r="18" spans="2:5" x14ac:dyDescent="0.2">
      <c r="C18" t="s">
        <v>14</v>
      </c>
      <c r="D18">
        <f>SUMIFS(Estimación!I:I,Estimación!B:B,C18,Estimación!K:K,"SI")</f>
        <v>0</v>
      </c>
      <c r="E18" s="8">
        <f>SUMIFS(Estimación!J:J,Estimación!B:B,C18,Estimación!K:K,"SI")</f>
        <v>0</v>
      </c>
    </row>
    <row r="19" spans="2:5" x14ac:dyDescent="0.2">
      <c r="C19" t="s">
        <v>15</v>
      </c>
      <c r="D19">
        <f>SUMIFS(Estimación!I:I,Estimación!B:B,C19,Estimación!K:K,"SI")</f>
        <v>0</v>
      </c>
      <c r="E19" s="8">
        <f>SUMIFS(Estimación!J:J,Estimación!B:B,C19,Estimación!K:K,"SI")</f>
        <v>0</v>
      </c>
    </row>
    <row r="20" spans="2:5" x14ac:dyDescent="0.2">
      <c r="B20" t="s">
        <v>16</v>
      </c>
      <c r="E20" s="8">
        <f>SUMIFS(Estimación!J:J,Estimación!B:B,C20,Estimación!K:K,"SI")</f>
        <v>0</v>
      </c>
    </row>
    <row r="21" spans="2:5" x14ac:dyDescent="0.2">
      <c r="C21" t="s">
        <v>17</v>
      </c>
      <c r="D21">
        <f>SUMIFS(Estimación!I:I,Estimación!B:B,C21,Estimación!K:K,"SI")</f>
        <v>0</v>
      </c>
      <c r="E21" s="8">
        <f>SUMIFS(Estimación!J:J,Estimación!B:B,C21,Estimación!K:K,"SI")</f>
        <v>0</v>
      </c>
    </row>
    <row r="22" spans="2:5" x14ac:dyDescent="0.2">
      <c r="C22" t="s">
        <v>18</v>
      </c>
      <c r="D22">
        <f>SUMIFS(Estimación!I:I,Estimación!B:B,C22,Estimación!K:K,"SI")</f>
        <v>0</v>
      </c>
      <c r="E22" s="8">
        <f>SUMIFS(Estimación!J:J,Estimación!B:B,C22,Estimación!K:K,"SI")</f>
        <v>0</v>
      </c>
    </row>
    <row r="23" spans="2:5" x14ac:dyDescent="0.2">
      <c r="C23" t="s">
        <v>19</v>
      </c>
      <c r="D23">
        <f>SUMIFS(Estimación!I:I,Estimación!B:B,C23,Estimación!K:K,"SI")</f>
        <v>0</v>
      </c>
      <c r="E23" s="8">
        <f>SUMIFS(Estimación!J:J,Estimación!B:B,C23,Estimación!K:K,"SI")</f>
        <v>0</v>
      </c>
    </row>
    <row r="24" spans="2:5" x14ac:dyDescent="0.2">
      <c r="B24" t="s">
        <v>119</v>
      </c>
      <c r="D24">
        <f>SUBTOTAL(109,Tabla24[Horas Spring])</f>
        <v>35</v>
      </c>
      <c r="E24">
        <f>SUBTOTAL(109,Tabla24[Horas Liferay])</f>
        <v>30</v>
      </c>
    </row>
    <row r="25" spans="2:5" x14ac:dyDescent="0.2">
      <c r="B25" t="s">
        <v>20</v>
      </c>
      <c r="E25">
        <f>SUM(D24:E24)</f>
        <v>65</v>
      </c>
    </row>
  </sheetData>
  <dataValidations count="2">
    <dataValidation type="list" allowBlank="1" showInputMessage="1" showErrorMessage="1" sqref="B8:B23" xr:uid="{00000000-0002-0000-0000-000000000000}">
      <formula1>Categoria</formula1>
    </dataValidation>
    <dataValidation type="list" allowBlank="1" showInputMessage="1" showErrorMessage="1" sqref="C8:C23" xr:uid="{00000000-0002-0000-0000-000001000000}">
      <formula1>INDIRECT(Categorias)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Ayuda!$L$3:$L$7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2"/>
  <sheetViews>
    <sheetView tabSelected="1" topLeftCell="C4" workbookViewId="0">
      <selection activeCell="D15" sqref="D15"/>
    </sheetView>
  </sheetViews>
  <sheetFormatPr baseColWidth="10" defaultColWidth="14.42578125" defaultRowHeight="15.75" customHeight="1" x14ac:dyDescent="0.2"/>
  <cols>
    <col min="1" max="1" width="21.42578125" customWidth="1"/>
    <col min="2" max="2" width="29.42578125" customWidth="1"/>
    <col min="3" max="3" width="48.85546875" bestFit="1" customWidth="1"/>
    <col min="4" max="4" width="47.85546875" bestFit="1" customWidth="1"/>
    <col min="10" max="10" width="15.140625" bestFit="1" customWidth="1"/>
    <col min="11" max="11" width="15.42578125" bestFit="1" customWidth="1"/>
  </cols>
  <sheetData>
    <row r="1" spans="1:11" ht="12.75" x14ac:dyDescent="0.2">
      <c r="A1" s="1" t="s">
        <v>0</v>
      </c>
      <c r="B1" s="1" t="s">
        <v>1</v>
      </c>
      <c r="C1" s="2" t="s">
        <v>21</v>
      </c>
      <c r="D1" s="2" t="s">
        <v>22</v>
      </c>
      <c r="E1" s="1" t="s">
        <v>23</v>
      </c>
      <c r="F1" t="s">
        <v>24</v>
      </c>
      <c r="G1" s="2" t="s">
        <v>25</v>
      </c>
      <c r="H1" s="2" t="s">
        <v>26</v>
      </c>
      <c r="I1" t="s">
        <v>2</v>
      </c>
      <c r="J1" t="s">
        <v>3</v>
      </c>
      <c r="K1" t="s">
        <v>27</v>
      </c>
    </row>
    <row r="2" spans="1:11" ht="12.75" x14ac:dyDescent="0.2">
      <c r="A2" s="1" t="s">
        <v>4</v>
      </c>
    </row>
    <row r="3" spans="1:11" ht="12.75" x14ac:dyDescent="0.2">
      <c r="A3" s="1" t="s">
        <v>4</v>
      </c>
      <c r="B3" s="2" t="s">
        <v>5</v>
      </c>
    </row>
    <row r="4" spans="1:11" ht="12.75" x14ac:dyDescent="0.2">
      <c r="A4" s="1" t="s">
        <v>4</v>
      </c>
      <c r="B4" s="2" t="s">
        <v>5</v>
      </c>
      <c r="C4" s="2" t="s">
        <v>28</v>
      </c>
      <c r="D4" s="2"/>
      <c r="E4" t="s">
        <v>29</v>
      </c>
      <c r="G4" s="2" t="s">
        <v>30</v>
      </c>
      <c r="H4" s="2" t="s">
        <v>31</v>
      </c>
      <c r="I4" cm="1">
        <f t="array" ref="I4">IFERROR(INDEX(Ayuda!$E$6:$E$20,MATCH(E4&amp;G4,Ayuda!$B$6:$B$20&amp;Ayuda!$D$6:$D$20,0)),0)</f>
        <v>0.5</v>
      </c>
      <c r="J4" cm="1">
        <f t="array" ref="J4">IFERROR(INDEX(Ayuda!$E$21:$E$35,MATCH(E4&amp;H4,Ayuda!$B$21:$B$35&amp;Ayuda!$D$21:$D$35,0)),0)</f>
        <v>0</v>
      </c>
      <c r="K4" t="s">
        <v>32</v>
      </c>
    </row>
    <row r="5" spans="1:11" ht="12.75" x14ac:dyDescent="0.2">
      <c r="A5" s="1" t="s">
        <v>4</v>
      </c>
      <c r="B5" s="2" t="s">
        <v>5</v>
      </c>
      <c r="C5" s="1" t="s">
        <v>33</v>
      </c>
      <c r="D5" s="2"/>
      <c r="E5" t="s">
        <v>34</v>
      </c>
      <c r="G5" s="2" t="s">
        <v>35</v>
      </c>
      <c r="H5" s="2" t="s">
        <v>31</v>
      </c>
      <c r="I5" cm="1">
        <f t="array" ref="I5">IFERROR(INDEX(Ayuda!$E$6:$E$20,MATCH(E5&amp;G5,Ayuda!$B$6:$B$20&amp;Ayuda!$D$6:$D$20,0)),0)</f>
        <v>3</v>
      </c>
      <c r="J5" cm="1">
        <f t="array" ref="J5">IFERROR(INDEX(Ayuda!$E$21:$E$35,MATCH(E5&amp;H5,Ayuda!$B$21:$B$35&amp;Ayuda!$D$21:$D$35,0)),0)</f>
        <v>0</v>
      </c>
      <c r="K5" t="s">
        <v>32</v>
      </c>
    </row>
    <row r="6" spans="1:11" ht="12.75" x14ac:dyDescent="0.2">
      <c r="A6" s="1" t="s">
        <v>4</v>
      </c>
      <c r="B6" s="2" t="s">
        <v>5</v>
      </c>
      <c r="C6" s="3" t="s">
        <v>36</v>
      </c>
      <c r="D6" s="2"/>
      <c r="E6" t="s">
        <v>37</v>
      </c>
      <c r="G6" s="2" t="s">
        <v>35</v>
      </c>
      <c r="H6" s="2" t="s">
        <v>31</v>
      </c>
      <c r="I6" cm="1">
        <f t="array" ref="I6">IFERROR(INDEX(Ayuda!$E$6:$E$20,MATCH(E6&amp;G6,Ayuda!$B$6:$B$20&amp;Ayuda!$D$6:$D$20,0)),0)</f>
        <v>3</v>
      </c>
      <c r="J6" cm="1">
        <f t="array" ref="J6">IFERROR(INDEX(Ayuda!$E$21:$E$35,MATCH(E6&amp;H6,Ayuda!$B$21:$B$35&amp;Ayuda!$D$21:$D$35,0)),0)</f>
        <v>0</v>
      </c>
      <c r="K6" t="s">
        <v>32</v>
      </c>
    </row>
    <row r="7" spans="1:11" ht="12.75" x14ac:dyDescent="0.2">
      <c r="A7" s="1" t="s">
        <v>4</v>
      </c>
      <c r="B7" s="2" t="s">
        <v>5</v>
      </c>
      <c r="C7" s="1" t="s">
        <v>38</v>
      </c>
      <c r="D7" s="2"/>
      <c r="E7" t="s">
        <v>34</v>
      </c>
      <c r="G7" s="2" t="s">
        <v>35</v>
      </c>
      <c r="H7" s="2" t="s">
        <v>31</v>
      </c>
      <c r="I7" cm="1">
        <f t="array" ref="I7">IFERROR(INDEX(Ayuda!$E$6:$E$20,MATCH(E7&amp;G7,Ayuda!$B$6:$B$20&amp;Ayuda!$D$6:$D$20,0)),0)</f>
        <v>3</v>
      </c>
      <c r="J7" cm="1">
        <f t="array" ref="J7">IFERROR(INDEX(Ayuda!$E$21:$E$35,MATCH(E7&amp;H7,Ayuda!$B$21:$B$35&amp;Ayuda!$D$21:$D$35,0)),0)</f>
        <v>0</v>
      </c>
      <c r="K7" t="s">
        <v>32</v>
      </c>
    </row>
    <row r="8" spans="1:11" ht="12.75" x14ac:dyDescent="0.2">
      <c r="A8" s="1" t="s">
        <v>4</v>
      </c>
      <c r="B8" s="2" t="s">
        <v>5</v>
      </c>
      <c r="C8" s="3" t="s">
        <v>39</v>
      </c>
      <c r="D8" s="2"/>
      <c r="E8" t="s">
        <v>37</v>
      </c>
      <c r="G8" s="1" t="s">
        <v>35</v>
      </c>
      <c r="H8" s="2" t="s">
        <v>31</v>
      </c>
      <c r="I8" cm="1">
        <f t="array" ref="I8">IFERROR(INDEX(Ayuda!$E$6:$E$20,MATCH(E8&amp;G8,Ayuda!$B$6:$B$20&amp;Ayuda!$D$6:$D$20,0)),0)</f>
        <v>3</v>
      </c>
      <c r="J8" cm="1">
        <f t="array" ref="J8">IFERROR(INDEX(Ayuda!$E$21:$E$35,MATCH(E8&amp;H8,Ayuda!$B$21:$B$35&amp;Ayuda!$D$21:$D$35,0)),0)</f>
        <v>0</v>
      </c>
      <c r="K8" t="s">
        <v>32</v>
      </c>
    </row>
    <row r="9" spans="1:11" ht="12.75" x14ac:dyDescent="0.2">
      <c r="A9" s="1" t="s">
        <v>4</v>
      </c>
      <c r="B9" s="2" t="s">
        <v>5</v>
      </c>
      <c r="C9" s="1" t="s">
        <v>40</v>
      </c>
      <c r="D9" s="2"/>
      <c r="E9" t="s">
        <v>34</v>
      </c>
      <c r="G9" s="1" t="s">
        <v>41</v>
      </c>
      <c r="H9" s="2" t="s">
        <v>31</v>
      </c>
      <c r="I9" cm="1">
        <f t="array" ref="I9">IFERROR(INDEX(Ayuda!$E$6:$E$20,MATCH(E9&amp;G9,Ayuda!$B$6:$B$20&amp;Ayuda!$D$6:$D$20,0)),0)</f>
        <v>6</v>
      </c>
      <c r="J9" cm="1">
        <f t="array" ref="J9">IFERROR(INDEX(Ayuda!$E$21:$E$35,MATCH(E9&amp;H9,Ayuda!$B$21:$B$35&amp;Ayuda!$D$21:$D$35,0)),0)</f>
        <v>0</v>
      </c>
      <c r="K9" t="s">
        <v>32</v>
      </c>
    </row>
    <row r="10" spans="1:11" ht="12.75" x14ac:dyDescent="0.2">
      <c r="A10" s="1" t="s">
        <v>4</v>
      </c>
      <c r="B10" s="2" t="s">
        <v>5</v>
      </c>
      <c r="C10" s="2" t="s">
        <v>40</v>
      </c>
      <c r="D10" s="2"/>
      <c r="E10" t="s">
        <v>37</v>
      </c>
      <c r="G10" s="2" t="s">
        <v>41</v>
      </c>
      <c r="H10" s="2" t="s">
        <v>31</v>
      </c>
      <c r="I10" cm="1">
        <f t="array" ref="I10">IFERROR(INDEX(Ayuda!$E$6:$E$20,MATCH(E10&amp;G10,Ayuda!$B$6:$B$20&amp;Ayuda!$D$6:$D$20,0)),0)</f>
        <v>6</v>
      </c>
      <c r="J10" cm="1">
        <f t="array" ref="J10">IFERROR(INDEX(Ayuda!$E$21:$E$35,MATCH(E10&amp;H10,Ayuda!$B$21:$B$35&amp;Ayuda!$D$21:$D$35,0)),0)</f>
        <v>0</v>
      </c>
      <c r="K10" t="s">
        <v>32</v>
      </c>
    </row>
    <row r="11" spans="1:11" ht="15.75" customHeight="1" x14ac:dyDescent="0.2">
      <c r="A11" s="1" t="s">
        <v>4</v>
      </c>
    </row>
    <row r="12" spans="1:11" ht="12.75" x14ac:dyDescent="0.2">
      <c r="A12" s="1" t="s">
        <v>4</v>
      </c>
      <c r="B12" s="1" t="s">
        <v>6</v>
      </c>
    </row>
    <row r="13" spans="1:11" ht="15.75" customHeight="1" x14ac:dyDescent="0.2">
      <c r="A13" s="1" t="s">
        <v>4</v>
      </c>
      <c r="B13" s="1" t="s">
        <v>6</v>
      </c>
      <c r="C13" t="s">
        <v>42</v>
      </c>
      <c r="E13" t="s">
        <v>34</v>
      </c>
      <c r="G13" t="s">
        <v>41</v>
      </c>
      <c r="H13" t="s">
        <v>31</v>
      </c>
      <c r="I13" cm="1">
        <f t="array" ref="I13">IFERROR(INDEX(Ayuda!$E$6:$E$20,MATCH(E13&amp;G13,Ayuda!$B$6:$B$20&amp;Ayuda!$D$6:$D$20,0)),0)</f>
        <v>6</v>
      </c>
      <c r="J13" cm="1">
        <f t="array" ref="J13">IFERROR(INDEX(Ayuda!$E$21:$E$35,MATCH(E13&amp;H13,Ayuda!$B$21:$B$35&amp;Ayuda!$D$21:$D$35,0)),0)</f>
        <v>0</v>
      </c>
      <c r="K13" t="s">
        <v>32</v>
      </c>
    </row>
    <row r="14" spans="1:11" ht="15.75" customHeight="1" x14ac:dyDescent="0.2">
      <c r="A14" s="1" t="s">
        <v>4</v>
      </c>
      <c r="B14" s="1" t="s">
        <v>6</v>
      </c>
      <c r="C14" t="s">
        <v>43</v>
      </c>
      <c r="E14" t="s">
        <v>37</v>
      </c>
      <c r="G14" t="s">
        <v>44</v>
      </c>
      <c r="H14" t="s">
        <v>44</v>
      </c>
      <c r="I14" cm="1">
        <f t="array" ref="I14">IFERROR(INDEX(Ayuda!$E$6:$E$20,MATCH(E14&amp;G14,Ayuda!$B$6:$B$20&amp;Ayuda!$D$6:$D$20,0)),0)</f>
        <v>1.5</v>
      </c>
      <c r="J14" cm="1">
        <f t="array" ref="J14">IFERROR(INDEX(Ayuda!$E$21:$E$35,MATCH(E14&amp;H14,Ayuda!$B$21:$B$35&amp;Ayuda!$D$21:$D$35,0)),0)</f>
        <v>1</v>
      </c>
      <c r="K14" t="s">
        <v>32</v>
      </c>
    </row>
    <row r="15" spans="1:11" ht="15.75" customHeight="1" x14ac:dyDescent="0.2">
      <c r="A15" s="1" t="s">
        <v>4</v>
      </c>
      <c r="D15" s="11"/>
      <c r="G15" s="11"/>
    </row>
    <row r="16" spans="1:11" ht="15.75" customHeight="1" x14ac:dyDescent="0.2">
      <c r="A16" s="2" t="s">
        <v>45</v>
      </c>
    </row>
    <row r="17" spans="1:11" ht="15.75" customHeight="1" x14ac:dyDescent="0.2">
      <c r="A17" s="2" t="s">
        <v>45</v>
      </c>
      <c r="B17" t="s">
        <v>8</v>
      </c>
    </row>
    <row r="18" spans="1:11" ht="12.75" x14ac:dyDescent="0.2">
      <c r="A18" s="2" t="s">
        <v>45</v>
      </c>
      <c r="B18" t="s">
        <v>8</v>
      </c>
      <c r="C18" t="s">
        <v>46</v>
      </c>
      <c r="E18" t="s">
        <v>37</v>
      </c>
      <c r="G18" t="s">
        <v>30</v>
      </c>
      <c r="H18" t="s">
        <v>30</v>
      </c>
      <c r="I18" cm="1">
        <f t="array" ref="I18">IFERROR(INDEX(Ayuda!$E$6:$E$20,MATCH(E18&amp;G18,Ayuda!$B$6:$B$20&amp;Ayuda!$D$6:$D$20,0)),0)</f>
        <v>0.5</v>
      </c>
      <c r="J18" cm="1">
        <f t="array" ref="J18">IFERROR(INDEX(Ayuda!$E$21:$E$35,MATCH(E18&amp;H18,Ayuda!$B$21:$B$35&amp;Ayuda!$D$21:$D$35,0)),0)</f>
        <v>0.5</v>
      </c>
      <c r="K18" t="s">
        <v>47</v>
      </c>
    </row>
    <row r="19" spans="1:11" ht="15.75" customHeight="1" x14ac:dyDescent="0.2">
      <c r="A19" s="2" t="s">
        <v>45</v>
      </c>
      <c r="B19" t="s">
        <v>8</v>
      </c>
      <c r="C19" t="s">
        <v>48</v>
      </c>
      <c r="E19" s="11" t="s">
        <v>37</v>
      </c>
      <c r="G19" t="s">
        <v>30</v>
      </c>
      <c r="H19" t="s">
        <v>44</v>
      </c>
      <c r="I19" cm="1">
        <f t="array" ref="I19">IFERROR(INDEX(Ayuda!$E$6:$E$20,MATCH(E19&amp;G19,Ayuda!$B$6:$B$20&amp;Ayuda!$D$6:$D$20,0)),0)</f>
        <v>0.5</v>
      </c>
      <c r="J19" cm="1">
        <f t="array" ref="J19">IFERROR(INDEX(Ayuda!$E$21:$E$35,MATCH(E19&amp;H19,Ayuda!$B$21:$B$35&amp;Ayuda!$D$21:$D$35,0)),0)</f>
        <v>1</v>
      </c>
      <c r="K19" t="s">
        <v>47</v>
      </c>
    </row>
    <row r="20" spans="1:11" ht="15.75" customHeight="1" x14ac:dyDescent="0.2">
      <c r="A20" s="2" t="s">
        <v>45</v>
      </c>
      <c r="B20" t="s">
        <v>8</v>
      </c>
      <c r="C20" t="s">
        <v>49</v>
      </c>
      <c r="E20" t="s">
        <v>37</v>
      </c>
      <c r="G20" t="s">
        <v>35</v>
      </c>
      <c r="H20" t="s">
        <v>44</v>
      </c>
      <c r="I20" cm="1">
        <f t="array" ref="I20">IFERROR(INDEX(Ayuda!$E$6:$E$20,MATCH(E20&amp;G20,Ayuda!$B$6:$B$20&amp;Ayuda!$D$6:$D$20,0)),0)</f>
        <v>3</v>
      </c>
      <c r="J20" cm="1">
        <f t="array" ref="J20">IFERROR(INDEX(Ayuda!$E$21:$E$35,MATCH(E20&amp;H20,Ayuda!$B$21:$B$35&amp;Ayuda!$D$21:$D$35,0)),0)</f>
        <v>1</v>
      </c>
      <c r="K20" t="s">
        <v>47</v>
      </c>
    </row>
    <row r="21" spans="1:11" ht="15.75" customHeight="1" x14ac:dyDescent="0.2">
      <c r="A21" s="2" t="s">
        <v>45</v>
      </c>
    </row>
    <row r="22" spans="1:11" ht="15.75" customHeight="1" x14ac:dyDescent="0.2">
      <c r="A22" s="2" t="s">
        <v>45</v>
      </c>
      <c r="B22" t="s">
        <v>9</v>
      </c>
    </row>
    <row r="23" spans="1:11" ht="15.75" customHeight="1" x14ac:dyDescent="0.2">
      <c r="A23" s="2" t="s">
        <v>45</v>
      </c>
      <c r="B23" t="s">
        <v>9</v>
      </c>
      <c r="C23" t="s">
        <v>110</v>
      </c>
      <c r="E23" t="s">
        <v>29</v>
      </c>
      <c r="G23" t="s">
        <v>31</v>
      </c>
      <c r="H23" t="s">
        <v>35</v>
      </c>
      <c r="I23" cm="1">
        <f t="array" ref="I23">IFERROR(INDEX(Ayuda!$E$6:$E$20,MATCH(E23&amp;G23,Ayuda!$B$6:$B$20&amp;Ayuda!$D$6:$D$20,0)),0)</f>
        <v>0</v>
      </c>
      <c r="J23" cm="1">
        <f t="array" ref="J23">IFERROR(INDEX(Ayuda!$E$21:$E$35,MATCH(E23&amp;H23,Ayuda!$B$21:$B$35&amp;Ayuda!$D$21:$D$35,0)),0)</f>
        <v>2</v>
      </c>
      <c r="K23" t="s">
        <v>47</v>
      </c>
    </row>
    <row r="24" spans="1:11" ht="15.75" customHeight="1" x14ac:dyDescent="0.2">
      <c r="A24" s="2" t="s">
        <v>45</v>
      </c>
      <c r="B24" t="s">
        <v>9</v>
      </c>
      <c r="C24" t="s">
        <v>111</v>
      </c>
      <c r="E24" t="s">
        <v>37</v>
      </c>
      <c r="G24" t="s">
        <v>31</v>
      </c>
      <c r="H24" t="s">
        <v>41</v>
      </c>
      <c r="I24" s="8">
        <f t="array" ref="I24">IFERROR(INDEX(Ayuda!$E$6:$E$20,MATCH(E24&amp;G24,Ayuda!$B$6:$B$20&amp;Ayuda!$D$6:$D$20,0)),0)</f>
        <v>0</v>
      </c>
      <c r="J24" s="8">
        <f t="array" ref="J24">IFERROR(INDEX(Ayuda!$E$21:$E$35,MATCH(E24&amp;H24,Ayuda!$B$21:$B$35&amp;Ayuda!$D$21:$D$35,0)),0)</f>
        <v>5</v>
      </c>
      <c r="K24" t="s">
        <v>47</v>
      </c>
    </row>
    <row r="25" spans="1:11" ht="15.75" customHeight="1" x14ac:dyDescent="0.2">
      <c r="A25" s="2" t="s">
        <v>45</v>
      </c>
      <c r="B25" t="s">
        <v>9</v>
      </c>
      <c r="C25" t="s">
        <v>50</v>
      </c>
    </row>
    <row r="26" spans="1:11" ht="15.75" customHeight="1" x14ac:dyDescent="0.2">
      <c r="A26" s="2" t="s">
        <v>45</v>
      </c>
      <c r="B26" t="s">
        <v>9</v>
      </c>
      <c r="D26" t="s">
        <v>51</v>
      </c>
      <c r="E26" t="s">
        <v>37</v>
      </c>
      <c r="G26" t="s">
        <v>30</v>
      </c>
      <c r="H26" t="s">
        <v>31</v>
      </c>
      <c r="I26" cm="1">
        <f t="array" ref="I26">IFERROR(INDEX(Ayuda!$E$6:$E$20,MATCH(E26&amp;G26,Ayuda!$B$6:$B$20&amp;Ayuda!$D$6:$D$20,0)),0)</f>
        <v>0.5</v>
      </c>
      <c r="J26" cm="1">
        <f t="array" ref="J26">IFERROR(INDEX(Ayuda!$E$21:$E$35,MATCH(E26&amp;H26,Ayuda!$B$21:$B$35&amp;Ayuda!$D$21:$D$35,0)),0)</f>
        <v>0</v>
      </c>
      <c r="K26" t="s">
        <v>47</v>
      </c>
    </row>
    <row r="27" spans="1:11" ht="15.75" customHeight="1" x14ac:dyDescent="0.2">
      <c r="A27" s="2" t="s">
        <v>45</v>
      </c>
      <c r="B27" t="s">
        <v>9</v>
      </c>
      <c r="D27" t="s">
        <v>109</v>
      </c>
      <c r="E27" t="s">
        <v>37</v>
      </c>
      <c r="G27" t="s">
        <v>31</v>
      </c>
      <c r="H27" t="s">
        <v>30</v>
      </c>
      <c r="I27" cm="1">
        <f t="array" ref="I27">IFERROR(INDEX(Ayuda!$E$6:$E$20,MATCH(E27&amp;G27,Ayuda!$B$6:$B$20&amp;Ayuda!$D$6:$D$20,0)),0)</f>
        <v>0</v>
      </c>
      <c r="J27" cm="1">
        <f t="array" ref="J27">IFERROR(INDEX(Ayuda!$E$21:$E$35,MATCH(E27&amp;H27,Ayuda!$B$21:$B$35&amp;Ayuda!$D$21:$D$35,0)),0)</f>
        <v>0.5</v>
      </c>
      <c r="K27" t="s">
        <v>47</v>
      </c>
    </row>
    <row r="28" spans="1:11" ht="15.75" customHeight="1" x14ac:dyDescent="0.2">
      <c r="A28" s="2" t="s">
        <v>45</v>
      </c>
      <c r="B28" t="s">
        <v>9</v>
      </c>
      <c r="C28" t="s">
        <v>52</v>
      </c>
    </row>
    <row r="29" spans="1:11" ht="15.75" customHeight="1" x14ac:dyDescent="0.2">
      <c r="A29" s="2" t="s">
        <v>45</v>
      </c>
      <c r="B29" t="s">
        <v>9</v>
      </c>
      <c r="D29" t="s">
        <v>51</v>
      </c>
      <c r="E29" t="s">
        <v>37</v>
      </c>
      <c r="G29" t="s">
        <v>30</v>
      </c>
      <c r="H29" t="s">
        <v>31</v>
      </c>
      <c r="I29" cm="1">
        <f t="array" ref="I29">IFERROR(INDEX(Ayuda!$E$6:$E$20,MATCH(E29&amp;G29,Ayuda!$B$6:$B$20&amp;Ayuda!$D$6:$D$20,0)),0)</f>
        <v>0.5</v>
      </c>
      <c r="J29" cm="1">
        <f t="array" ref="J29">IFERROR(INDEX(Ayuda!$E$21:$E$35,MATCH(E29&amp;H29,Ayuda!$B$21:$B$35&amp;Ayuda!$D$21:$D$35,0)),0)</f>
        <v>0</v>
      </c>
      <c r="K29" t="s">
        <v>47</v>
      </c>
    </row>
    <row r="30" spans="1:11" ht="15.75" customHeight="1" x14ac:dyDescent="0.2">
      <c r="A30" s="2" t="s">
        <v>45</v>
      </c>
      <c r="B30" t="s">
        <v>9</v>
      </c>
      <c r="D30" t="s">
        <v>109</v>
      </c>
      <c r="E30" t="s">
        <v>37</v>
      </c>
      <c r="G30" t="s">
        <v>31</v>
      </c>
      <c r="H30" t="s">
        <v>30</v>
      </c>
      <c r="I30" cm="1">
        <f t="array" ref="I30">IFERROR(INDEX(Ayuda!$E$6:$E$20,MATCH(E30&amp;G30,Ayuda!$B$6:$B$20&amp;Ayuda!$D$6:$D$20,0)),0)</f>
        <v>0</v>
      </c>
      <c r="J30" cm="1">
        <f t="array" ref="J30">IFERROR(INDEX(Ayuda!$E$21:$E$35,MATCH(E30&amp;H30,Ayuda!$B$21:$B$35&amp;Ayuda!$D$21:$D$35,0)),0)</f>
        <v>0.5</v>
      </c>
      <c r="K30" t="s">
        <v>47</v>
      </c>
    </row>
    <row r="31" spans="1:11" ht="15.75" customHeight="1" x14ac:dyDescent="0.2">
      <c r="A31" s="2" t="s">
        <v>45</v>
      </c>
      <c r="B31" t="s">
        <v>9</v>
      </c>
      <c r="C31" t="s">
        <v>54</v>
      </c>
    </row>
    <row r="32" spans="1:11" ht="15.75" customHeight="1" x14ac:dyDescent="0.2">
      <c r="A32" s="2" t="s">
        <v>45</v>
      </c>
      <c r="B32" t="s">
        <v>9</v>
      </c>
      <c r="D32" t="s">
        <v>51</v>
      </c>
      <c r="E32" t="s">
        <v>37</v>
      </c>
      <c r="G32" t="s">
        <v>30</v>
      </c>
      <c r="H32" t="s">
        <v>31</v>
      </c>
      <c r="I32" cm="1">
        <f t="array" ref="I32">IFERROR(INDEX(Ayuda!$E$6:$E$20,MATCH(E32&amp;G32,Ayuda!$B$6:$B$20&amp;Ayuda!$D$6:$D$20,0)),0)</f>
        <v>0.5</v>
      </c>
      <c r="J32" cm="1">
        <f t="array" ref="J32">IFERROR(INDEX(Ayuda!$E$21:$E$35,MATCH(E32&amp;H32,Ayuda!$B$21:$B$35&amp;Ayuda!$D$21:$D$35,0)),0)</f>
        <v>0</v>
      </c>
      <c r="K32" t="s">
        <v>47</v>
      </c>
    </row>
    <row r="33" spans="1:11" ht="15.75" customHeight="1" x14ac:dyDescent="0.2">
      <c r="A33" s="2" t="s">
        <v>45</v>
      </c>
      <c r="B33" t="s">
        <v>9</v>
      </c>
      <c r="D33" t="s">
        <v>109</v>
      </c>
      <c r="E33" t="s">
        <v>37</v>
      </c>
      <c r="G33" t="s">
        <v>31</v>
      </c>
      <c r="H33" t="s">
        <v>30</v>
      </c>
      <c r="I33" cm="1">
        <f t="array" ref="I33">IFERROR(INDEX(Ayuda!$E$6:$E$20,MATCH(E33&amp;G33,Ayuda!$B$6:$B$20&amp;Ayuda!$D$6:$D$20,0)),0)</f>
        <v>0</v>
      </c>
      <c r="J33" cm="1">
        <f t="array" ref="J33">IFERROR(INDEX(Ayuda!$E$21:$E$35,MATCH(E33&amp;H33,Ayuda!$B$21:$B$35&amp;Ayuda!$D$21:$D$35,0)),0)</f>
        <v>0.5</v>
      </c>
      <c r="K33" t="s">
        <v>47</v>
      </c>
    </row>
    <row r="34" spans="1:11" ht="15.75" customHeight="1" x14ac:dyDescent="0.2">
      <c r="A34" s="2" t="s">
        <v>45</v>
      </c>
      <c r="B34" t="s">
        <v>9</v>
      </c>
      <c r="C34" t="s">
        <v>55</v>
      </c>
    </row>
    <row r="35" spans="1:11" ht="15.75" customHeight="1" x14ac:dyDescent="0.2">
      <c r="A35" s="2" t="s">
        <v>45</v>
      </c>
      <c r="B35" t="s">
        <v>9</v>
      </c>
      <c r="D35" t="s">
        <v>51</v>
      </c>
      <c r="E35" t="s">
        <v>37</v>
      </c>
      <c r="G35" t="s">
        <v>30</v>
      </c>
      <c r="H35" t="s">
        <v>31</v>
      </c>
      <c r="I35" cm="1">
        <f t="array" ref="I35">IFERROR(INDEX(Ayuda!$E$6:$E$20,MATCH(E35&amp;G35,Ayuda!$B$6:$B$20&amp;Ayuda!$D$6:$D$20,0)),0)</f>
        <v>0.5</v>
      </c>
      <c r="J35" cm="1">
        <f t="array" ref="J35">IFERROR(INDEX(Ayuda!$E$21:$E$35,MATCH(E35&amp;H35,Ayuda!$B$21:$B$35&amp;Ayuda!$D$21:$D$35,0)),0)</f>
        <v>0</v>
      </c>
      <c r="K35" t="s">
        <v>32</v>
      </c>
    </row>
    <row r="36" spans="1:11" ht="15.75" customHeight="1" x14ac:dyDescent="0.2">
      <c r="A36" s="2" t="s">
        <v>45</v>
      </c>
      <c r="B36" t="s">
        <v>9</v>
      </c>
      <c r="D36" t="s">
        <v>109</v>
      </c>
      <c r="E36" t="s">
        <v>37</v>
      </c>
      <c r="G36" t="s">
        <v>31</v>
      </c>
      <c r="H36" t="s">
        <v>30</v>
      </c>
      <c r="I36" cm="1">
        <f t="array" ref="I36">IFERROR(INDEX(Ayuda!$E$6:$E$20,MATCH(E36&amp;G36,Ayuda!$B$6:$B$20&amp;Ayuda!$D$6:$D$20,0)),0)</f>
        <v>0</v>
      </c>
      <c r="J36" cm="1">
        <f t="array" ref="J36">IFERROR(INDEX(Ayuda!$E$21:$E$35,MATCH(E36&amp;H36,Ayuda!$B$21:$B$35&amp;Ayuda!$D$21:$D$35,0)),0)</f>
        <v>0.5</v>
      </c>
      <c r="K36" t="s">
        <v>32</v>
      </c>
    </row>
    <row r="37" spans="1:11" ht="15.75" customHeight="1" x14ac:dyDescent="0.2">
      <c r="A37" s="2" t="s">
        <v>45</v>
      </c>
      <c r="B37" t="s">
        <v>9</v>
      </c>
      <c r="C37" t="s">
        <v>56</v>
      </c>
    </row>
    <row r="38" spans="1:11" ht="15.75" customHeight="1" x14ac:dyDescent="0.2">
      <c r="A38" s="2" t="s">
        <v>45</v>
      </c>
      <c r="B38" t="s">
        <v>9</v>
      </c>
      <c r="D38" t="s">
        <v>51</v>
      </c>
      <c r="E38" t="s">
        <v>37</v>
      </c>
      <c r="G38" t="s">
        <v>30</v>
      </c>
      <c r="H38" t="s">
        <v>31</v>
      </c>
      <c r="I38" cm="1">
        <f t="array" ref="I38">IFERROR(INDEX(Ayuda!$E$6:$E$20,MATCH(E38&amp;G38,Ayuda!$B$6:$B$20&amp;Ayuda!$D$6:$D$20,0)),0)</f>
        <v>0.5</v>
      </c>
      <c r="J38" cm="1">
        <f t="array" ref="J38">IFERROR(INDEX(Ayuda!$E$21:$E$35,MATCH(E38&amp;H38,Ayuda!$B$21:$B$35&amp;Ayuda!$D$21:$D$35,0)),0)</f>
        <v>0</v>
      </c>
      <c r="K38" t="s">
        <v>32</v>
      </c>
    </row>
    <row r="39" spans="1:11" ht="15.75" customHeight="1" x14ac:dyDescent="0.2">
      <c r="A39" s="2" t="s">
        <v>45</v>
      </c>
      <c r="B39" t="s">
        <v>9</v>
      </c>
      <c r="D39" t="s">
        <v>109</v>
      </c>
      <c r="E39" t="s">
        <v>37</v>
      </c>
      <c r="G39" t="s">
        <v>31</v>
      </c>
      <c r="H39" t="s">
        <v>30</v>
      </c>
      <c r="I39" cm="1">
        <f t="array" ref="I39">IFERROR(INDEX(Ayuda!$E$6:$E$20,MATCH(E39&amp;G39,Ayuda!$B$6:$B$20&amp;Ayuda!$D$6:$D$20,0)),0)</f>
        <v>0</v>
      </c>
      <c r="J39" cm="1">
        <f t="array" ref="J39">IFERROR(INDEX(Ayuda!$E$21:$E$35,MATCH(E39&amp;H39,Ayuda!$B$21:$B$35&amp;Ayuda!$D$21:$D$35,0)),0)</f>
        <v>0.5</v>
      </c>
      <c r="K39" t="s">
        <v>32</v>
      </c>
    </row>
    <row r="40" spans="1:11" ht="15.75" customHeight="1" x14ac:dyDescent="0.2">
      <c r="A40" s="2" t="s">
        <v>45</v>
      </c>
      <c r="B40" t="s">
        <v>9</v>
      </c>
      <c r="C40" t="s">
        <v>57</v>
      </c>
    </row>
    <row r="41" spans="1:11" ht="15.75" customHeight="1" x14ac:dyDescent="0.2">
      <c r="A41" s="2" t="s">
        <v>45</v>
      </c>
      <c r="B41" t="s">
        <v>9</v>
      </c>
      <c r="D41" t="s">
        <v>51</v>
      </c>
      <c r="E41" t="s">
        <v>37</v>
      </c>
      <c r="G41" t="s">
        <v>30</v>
      </c>
      <c r="H41" t="s">
        <v>31</v>
      </c>
      <c r="I41" cm="1">
        <f t="array" ref="I41">IFERROR(INDEX(Ayuda!$E$6:$E$20,MATCH(E41&amp;G41,Ayuda!$B$6:$B$20&amp;Ayuda!$D$6:$D$20,0)),0)</f>
        <v>0.5</v>
      </c>
      <c r="J41" cm="1">
        <f t="array" ref="J41">IFERROR(INDEX(Ayuda!$E$21:$E$35,MATCH(E41&amp;H41,Ayuda!$B$21:$B$35&amp;Ayuda!$D$21:$D$35,0)),0)</f>
        <v>0</v>
      </c>
      <c r="K41" t="s">
        <v>32</v>
      </c>
    </row>
    <row r="42" spans="1:11" ht="15.75" customHeight="1" x14ac:dyDescent="0.2">
      <c r="A42" s="2" t="s">
        <v>45</v>
      </c>
      <c r="B42" t="s">
        <v>9</v>
      </c>
      <c r="D42" t="s">
        <v>109</v>
      </c>
      <c r="E42" t="s">
        <v>37</v>
      </c>
      <c r="G42" t="s">
        <v>31</v>
      </c>
      <c r="H42" t="s">
        <v>30</v>
      </c>
      <c r="I42" cm="1">
        <f t="array" ref="I42">IFERROR(INDEX(Ayuda!$E$6:$E$20,MATCH(E42&amp;G42,Ayuda!$B$6:$B$20&amp;Ayuda!$D$6:$D$20,0)),0)</f>
        <v>0</v>
      </c>
      <c r="J42" cm="1">
        <f t="array" ref="J42">IFERROR(INDEX(Ayuda!$E$21:$E$35,MATCH(E42&amp;H42,Ayuda!$B$21:$B$35&amp;Ayuda!$D$21:$D$35,0)),0)</f>
        <v>0.5</v>
      </c>
      <c r="K42" t="s">
        <v>32</v>
      </c>
    </row>
    <row r="43" spans="1:11" ht="15.75" customHeight="1" x14ac:dyDescent="0.2">
      <c r="A43" s="2" t="s">
        <v>45</v>
      </c>
      <c r="B43" t="s">
        <v>9</v>
      </c>
      <c r="C43" t="s">
        <v>58</v>
      </c>
    </row>
    <row r="44" spans="1:11" ht="15.75" customHeight="1" x14ac:dyDescent="0.2">
      <c r="A44" s="2" t="s">
        <v>45</v>
      </c>
      <c r="B44" t="s">
        <v>9</v>
      </c>
      <c r="D44" t="s">
        <v>51</v>
      </c>
      <c r="E44" t="s">
        <v>37</v>
      </c>
      <c r="G44" t="s">
        <v>30</v>
      </c>
      <c r="H44" t="s">
        <v>31</v>
      </c>
      <c r="I44" cm="1">
        <f t="array" ref="I44">IFERROR(INDEX(Ayuda!$E$6:$E$20,MATCH(E44&amp;G44,Ayuda!$B$6:$B$20&amp;Ayuda!$D$6:$D$20,0)),0)</f>
        <v>0.5</v>
      </c>
      <c r="J44" cm="1">
        <f t="array" ref="J44">IFERROR(INDEX(Ayuda!$E$21:$E$35,MATCH(E44&amp;H44,Ayuda!$B$21:$B$35&amp;Ayuda!$D$21:$D$35,0)),0)</f>
        <v>0</v>
      </c>
      <c r="K44" t="s">
        <v>32</v>
      </c>
    </row>
    <row r="45" spans="1:11" ht="15.75" customHeight="1" x14ac:dyDescent="0.2">
      <c r="A45" s="2" t="s">
        <v>45</v>
      </c>
      <c r="B45" t="s">
        <v>9</v>
      </c>
      <c r="D45" t="s">
        <v>109</v>
      </c>
      <c r="E45" t="s">
        <v>37</v>
      </c>
      <c r="G45" t="s">
        <v>31</v>
      </c>
      <c r="H45" t="s">
        <v>30</v>
      </c>
      <c r="I45" cm="1">
        <f t="array" ref="I45">IFERROR(INDEX(Ayuda!$E$6:$E$20,MATCH(E45&amp;G45,Ayuda!$B$6:$B$20&amp;Ayuda!$D$6:$D$20,0)),0)</f>
        <v>0</v>
      </c>
      <c r="J45" cm="1">
        <f t="array" ref="J45">IFERROR(INDEX(Ayuda!$E$21:$E$35,MATCH(E45&amp;H45,Ayuda!$B$21:$B$35&amp;Ayuda!$D$21:$D$35,0)),0)</f>
        <v>0.5</v>
      </c>
      <c r="K45" t="s">
        <v>32</v>
      </c>
    </row>
    <row r="46" spans="1:11" ht="15.75" customHeight="1" x14ac:dyDescent="0.2">
      <c r="A46" s="2" t="s">
        <v>45</v>
      </c>
    </row>
    <row r="47" spans="1:11" ht="15.75" customHeight="1" x14ac:dyDescent="0.2">
      <c r="A47" s="2" t="s">
        <v>45</v>
      </c>
      <c r="B47" t="s">
        <v>10</v>
      </c>
    </row>
    <row r="48" spans="1:11" ht="15.75" customHeight="1" x14ac:dyDescent="0.2">
      <c r="A48" s="2" t="s">
        <v>45</v>
      </c>
      <c r="B48" t="s">
        <v>10</v>
      </c>
      <c r="C48" t="s">
        <v>59</v>
      </c>
    </row>
    <row r="49" spans="1:11" ht="15.75" customHeight="1" x14ac:dyDescent="0.2">
      <c r="A49" s="2" t="s">
        <v>45</v>
      </c>
      <c r="B49" t="s">
        <v>10</v>
      </c>
      <c r="D49" t="s">
        <v>60</v>
      </c>
      <c r="E49" t="s">
        <v>29</v>
      </c>
      <c r="G49" t="s">
        <v>30</v>
      </c>
      <c r="H49" t="s">
        <v>30</v>
      </c>
      <c r="I49" cm="1">
        <f t="array" ref="I49">IFERROR(INDEX(Ayuda!$E$6:$E$20,MATCH(E49&amp;G49,Ayuda!$B$6:$B$20&amp;Ayuda!$D$6:$D$20,0)),0)</f>
        <v>0.5</v>
      </c>
      <c r="J49" cm="1">
        <f t="array" ref="J49">IFERROR(INDEX(Ayuda!$E$21:$E$35,MATCH(E49&amp;H49,Ayuda!$B$21:$B$35&amp;Ayuda!$D$21:$D$35,0)),0)</f>
        <v>0.5</v>
      </c>
      <c r="K49" t="s">
        <v>32</v>
      </c>
    </row>
    <row r="50" spans="1:11" ht="15.75" customHeight="1" x14ac:dyDescent="0.2">
      <c r="A50" s="2" t="s">
        <v>45</v>
      </c>
      <c r="B50" t="s">
        <v>10</v>
      </c>
      <c r="D50" t="s">
        <v>61</v>
      </c>
      <c r="E50" t="s">
        <v>29</v>
      </c>
      <c r="G50" t="s">
        <v>30</v>
      </c>
      <c r="H50" t="s">
        <v>30</v>
      </c>
      <c r="I50" cm="1">
        <f t="array" ref="I50">IFERROR(INDEX(Ayuda!$E$6:$E$20,MATCH(E50&amp;G50,Ayuda!$B$6:$B$20&amp;Ayuda!$D$6:$D$20,0)),0)</f>
        <v>0.5</v>
      </c>
      <c r="J50" cm="1">
        <f t="array" ref="J50">IFERROR(INDEX(Ayuda!$E$21:$E$35,MATCH(E50&amp;H50,Ayuda!$B$21:$B$35&amp;Ayuda!$D$21:$D$35,0)),0)</f>
        <v>0.5</v>
      </c>
      <c r="K50" t="s">
        <v>32</v>
      </c>
    </row>
    <row r="51" spans="1:11" ht="15.75" customHeight="1" x14ac:dyDescent="0.2">
      <c r="A51" s="2" t="s">
        <v>45</v>
      </c>
      <c r="B51" t="s">
        <v>10</v>
      </c>
      <c r="D51" t="s">
        <v>62</v>
      </c>
      <c r="E51" t="s">
        <v>29</v>
      </c>
      <c r="G51" t="s">
        <v>30</v>
      </c>
      <c r="H51" t="s">
        <v>30</v>
      </c>
      <c r="I51" cm="1">
        <f t="array" ref="I51">IFERROR(INDEX(Ayuda!$E$6:$E$20,MATCH(E51&amp;G51,Ayuda!$B$6:$B$20&amp;Ayuda!$D$6:$D$20,0)),0)</f>
        <v>0.5</v>
      </c>
      <c r="J51" cm="1">
        <f t="array" ref="J51">IFERROR(INDEX(Ayuda!$E$21:$E$35,MATCH(E51&amp;H51,Ayuda!$B$21:$B$35&amp;Ayuda!$D$21:$D$35,0)),0)</f>
        <v>0.5</v>
      </c>
      <c r="K51" t="s">
        <v>32</v>
      </c>
    </row>
    <row r="52" spans="1:11" ht="15.75" customHeight="1" x14ac:dyDescent="0.2">
      <c r="A52" s="2" t="s">
        <v>45</v>
      </c>
      <c r="B52" t="s">
        <v>10</v>
      </c>
      <c r="D52" t="s">
        <v>63</v>
      </c>
      <c r="E52" t="s">
        <v>34</v>
      </c>
      <c r="G52" t="s">
        <v>41</v>
      </c>
      <c r="H52" t="s">
        <v>41</v>
      </c>
      <c r="I52" cm="1">
        <f t="array" ref="I52">IFERROR(INDEX(Ayuda!$E$6:$E$20,MATCH(E52&amp;G52,Ayuda!$B$6:$B$20&amp;Ayuda!$D$6:$D$20,0)),0)</f>
        <v>6</v>
      </c>
      <c r="J52" cm="1">
        <f t="array" ref="J52">IFERROR(INDEX(Ayuda!$E$21:$E$35,MATCH(E52&amp;H52,Ayuda!$B$21:$B$35&amp;Ayuda!$D$21:$D$35,0)),0)</f>
        <v>8</v>
      </c>
      <c r="K52" t="s">
        <v>32</v>
      </c>
    </row>
    <row r="53" spans="1:11" ht="15.75" customHeight="1" x14ac:dyDescent="0.2">
      <c r="A53" s="2" t="s">
        <v>45</v>
      </c>
      <c r="B53" t="s">
        <v>10</v>
      </c>
      <c r="D53" t="s">
        <v>63</v>
      </c>
      <c r="E53" t="s">
        <v>37</v>
      </c>
      <c r="G53" t="s">
        <v>41</v>
      </c>
      <c r="H53" t="s">
        <v>35</v>
      </c>
      <c r="I53" cm="1">
        <f t="array" ref="I53">IFERROR(INDEX(Ayuda!$E$6:$E$20,MATCH(E53&amp;G53,Ayuda!$B$6:$B$20&amp;Ayuda!$D$6:$D$20,0)),0)</f>
        <v>6</v>
      </c>
      <c r="J53" cm="1">
        <f t="array" ref="J53">IFERROR(INDEX(Ayuda!$E$21:$E$35,MATCH(E53&amp;H53,Ayuda!$B$21:$B$35&amp;Ayuda!$D$21:$D$35,0)),0)</f>
        <v>3</v>
      </c>
      <c r="K53" t="s">
        <v>32</v>
      </c>
    </row>
    <row r="54" spans="1:11" ht="15.75" customHeight="1" x14ac:dyDescent="0.2">
      <c r="A54" s="2" t="s">
        <v>45</v>
      </c>
      <c r="B54" t="s">
        <v>10</v>
      </c>
    </row>
    <row r="55" spans="1:11" ht="15.75" customHeight="1" x14ac:dyDescent="0.2">
      <c r="A55" s="2" t="s">
        <v>45</v>
      </c>
      <c r="B55" t="s">
        <v>10</v>
      </c>
      <c r="C55" t="s">
        <v>64</v>
      </c>
    </row>
    <row r="56" spans="1:11" ht="15.75" customHeight="1" x14ac:dyDescent="0.2">
      <c r="A56" s="2" t="s">
        <v>45</v>
      </c>
      <c r="B56" t="s">
        <v>10</v>
      </c>
      <c r="D56" t="s">
        <v>65</v>
      </c>
      <c r="E56" t="s">
        <v>29</v>
      </c>
      <c r="G56" t="s">
        <v>30</v>
      </c>
      <c r="H56" t="s">
        <v>30</v>
      </c>
      <c r="I56" cm="1">
        <f t="array" ref="I56">IFERROR(INDEX(Ayuda!$E$6:$E$20,MATCH(E56&amp;G56,Ayuda!$B$6:$B$20&amp;Ayuda!$D$6:$D$20,0)),0)</f>
        <v>0.5</v>
      </c>
      <c r="J56" cm="1">
        <f t="array" ref="J56">IFERROR(INDEX(Ayuda!$E$21:$E$35,MATCH(E56&amp;H56,Ayuda!$B$21:$B$35&amp;Ayuda!$D$21:$D$35,0)),0)</f>
        <v>0.5</v>
      </c>
      <c r="K56" t="s">
        <v>32</v>
      </c>
    </row>
    <row r="57" spans="1:11" ht="15.75" customHeight="1" x14ac:dyDescent="0.2">
      <c r="A57" s="2" t="s">
        <v>45</v>
      </c>
      <c r="B57" t="s">
        <v>10</v>
      </c>
      <c r="D57" t="s">
        <v>66</v>
      </c>
      <c r="E57" t="s">
        <v>29</v>
      </c>
      <c r="G57" t="s">
        <v>30</v>
      </c>
      <c r="H57" t="s">
        <v>30</v>
      </c>
      <c r="I57" cm="1">
        <f t="array" ref="I57">IFERROR(INDEX(Ayuda!$E$6:$E$20,MATCH(E57&amp;G57,Ayuda!$B$6:$B$20&amp;Ayuda!$D$6:$D$20,0)),0)</f>
        <v>0.5</v>
      </c>
      <c r="J57" cm="1">
        <f t="array" ref="J57">IFERROR(INDEX(Ayuda!$E$21:$E$35,MATCH(E57&amp;H57,Ayuda!$B$21:$B$35&amp;Ayuda!$D$21:$D$35,0)),0)</f>
        <v>0.5</v>
      </c>
      <c r="K57" t="s">
        <v>32</v>
      </c>
    </row>
    <row r="58" spans="1:11" ht="15.75" customHeight="1" x14ac:dyDescent="0.2">
      <c r="A58" s="2" t="s">
        <v>45</v>
      </c>
      <c r="B58" t="s">
        <v>10</v>
      </c>
      <c r="D58" t="s">
        <v>67</v>
      </c>
      <c r="E58" t="s">
        <v>29</v>
      </c>
      <c r="G58" t="s">
        <v>30</v>
      </c>
      <c r="H58" t="s">
        <v>30</v>
      </c>
      <c r="I58" cm="1">
        <f t="array" ref="I58">IFERROR(INDEX(Ayuda!$E$6:$E$20,MATCH(E58&amp;G58,Ayuda!$B$6:$B$20&amp;Ayuda!$D$6:$D$20,0)),0)</f>
        <v>0.5</v>
      </c>
      <c r="J58" cm="1">
        <f t="array" ref="J58">IFERROR(INDEX(Ayuda!$E$21:$E$35,MATCH(E58&amp;H58,Ayuda!$B$21:$B$35&amp;Ayuda!$D$21:$D$35,0)),0)</f>
        <v>0.5</v>
      </c>
      <c r="K58" t="s">
        <v>32</v>
      </c>
    </row>
    <row r="59" spans="1:11" ht="15.75" customHeight="1" x14ac:dyDescent="0.2">
      <c r="A59" s="2" t="s">
        <v>45</v>
      </c>
      <c r="B59" t="s">
        <v>10</v>
      </c>
      <c r="D59" t="s">
        <v>68</v>
      </c>
      <c r="E59" t="s">
        <v>34</v>
      </c>
      <c r="G59" t="s">
        <v>41</v>
      </c>
      <c r="H59" t="s">
        <v>41</v>
      </c>
      <c r="I59" cm="1">
        <f t="array" ref="I59">IFERROR(INDEX(Ayuda!$E$6:$E$20,MATCH(E59&amp;G59,Ayuda!$B$6:$B$20&amp;Ayuda!$D$6:$D$20,0)),0)</f>
        <v>6</v>
      </c>
      <c r="J59" cm="1">
        <f t="array" ref="J59">IFERROR(INDEX(Ayuda!$E$21:$E$35,MATCH(E59&amp;H59,Ayuda!$B$21:$B$35&amp;Ayuda!$D$21:$D$35,0)),0)</f>
        <v>8</v>
      </c>
      <c r="K59" t="s">
        <v>32</v>
      </c>
    </row>
    <row r="60" spans="1:11" ht="15.75" customHeight="1" x14ac:dyDescent="0.2">
      <c r="A60" s="2" t="s">
        <v>45</v>
      </c>
      <c r="B60" t="s">
        <v>10</v>
      </c>
      <c r="D60" t="s">
        <v>68</v>
      </c>
      <c r="E60" t="s">
        <v>37</v>
      </c>
      <c r="G60" t="s">
        <v>41</v>
      </c>
      <c r="H60" t="s">
        <v>35</v>
      </c>
      <c r="I60" cm="1">
        <f t="array" ref="I60">IFERROR(INDEX(Ayuda!$E$6:$E$20,MATCH(E60&amp;G60,Ayuda!$B$6:$B$20&amp;Ayuda!$D$6:$D$20,0)),0)</f>
        <v>6</v>
      </c>
      <c r="J60" cm="1">
        <f t="array" ref="J60">IFERROR(INDEX(Ayuda!$E$21:$E$35,MATCH(E60&amp;H60,Ayuda!$B$21:$B$35&amp;Ayuda!$D$21:$D$35,0)),0)</f>
        <v>3</v>
      </c>
      <c r="K60" t="s">
        <v>32</v>
      </c>
    </row>
    <row r="61" spans="1:11" ht="15.75" customHeight="1" x14ac:dyDescent="0.2">
      <c r="A61" s="2" t="s">
        <v>45</v>
      </c>
      <c r="B61" t="s">
        <v>10</v>
      </c>
    </row>
    <row r="62" spans="1:11" ht="15.75" customHeight="1" x14ac:dyDescent="0.2">
      <c r="A62" s="2" t="s">
        <v>45</v>
      </c>
      <c r="B62" t="s">
        <v>10</v>
      </c>
    </row>
    <row r="63" spans="1:11" ht="15.75" customHeight="1" x14ac:dyDescent="0.2">
      <c r="A63" s="2" t="s">
        <v>45</v>
      </c>
      <c r="B63" t="s">
        <v>10</v>
      </c>
      <c r="C63" t="s">
        <v>69</v>
      </c>
    </row>
    <row r="64" spans="1:11" ht="15.75" customHeight="1" x14ac:dyDescent="0.2">
      <c r="A64" s="2" t="s">
        <v>45</v>
      </c>
      <c r="B64" t="s">
        <v>10</v>
      </c>
      <c r="D64" t="s">
        <v>70</v>
      </c>
      <c r="E64" t="s">
        <v>34</v>
      </c>
      <c r="G64" t="s">
        <v>35</v>
      </c>
      <c r="H64" t="s">
        <v>35</v>
      </c>
      <c r="I64" cm="1">
        <f t="array" ref="I64">IFERROR(INDEX(Ayuda!$E$6:$E$20,MATCH(E64&amp;G64,Ayuda!$B$6:$B$20&amp;Ayuda!$D$6:$D$20,0)),0)</f>
        <v>3</v>
      </c>
      <c r="J64" cm="1">
        <f t="array" ref="J64">IFERROR(INDEX(Ayuda!$E$21:$E$35,MATCH(E64&amp;H64,Ayuda!$B$21:$B$35&amp;Ayuda!$D$21:$D$35,0)),0)</f>
        <v>4</v>
      </c>
      <c r="K64" t="s">
        <v>32</v>
      </c>
    </row>
    <row r="65" spans="1:11" ht="15.75" customHeight="1" x14ac:dyDescent="0.2">
      <c r="A65" s="2" t="s">
        <v>45</v>
      </c>
      <c r="B65" t="s">
        <v>10</v>
      </c>
      <c r="D65" t="s">
        <v>71</v>
      </c>
      <c r="E65" t="s">
        <v>34</v>
      </c>
      <c r="G65" t="s">
        <v>44</v>
      </c>
      <c r="H65" t="s">
        <v>44</v>
      </c>
      <c r="I65" cm="1">
        <f t="array" ref="I65">IFERROR(INDEX(Ayuda!$E$6:$E$20,MATCH(E65&amp;G65,Ayuda!$B$6:$B$20&amp;Ayuda!$D$6:$D$20,0)),0)</f>
        <v>1.5</v>
      </c>
      <c r="J65" cm="1">
        <f t="array" ref="J65">IFERROR(INDEX(Ayuda!$E$21:$E$35,MATCH(E65&amp;H65,Ayuda!$B$21:$B$35&amp;Ayuda!$D$21:$D$35,0)),0)</f>
        <v>2</v>
      </c>
      <c r="K65" t="s">
        <v>32</v>
      </c>
    </row>
    <row r="66" spans="1:11" ht="15.75" customHeight="1" x14ac:dyDescent="0.2">
      <c r="A66" s="2" t="s">
        <v>45</v>
      </c>
      <c r="B66" t="s">
        <v>10</v>
      </c>
      <c r="D66" t="s">
        <v>72</v>
      </c>
      <c r="E66" t="s">
        <v>34</v>
      </c>
      <c r="G66" t="s">
        <v>44</v>
      </c>
      <c r="H66" t="s">
        <v>44</v>
      </c>
      <c r="I66" cm="1">
        <f t="array" ref="I66">IFERROR(INDEX(Ayuda!$E$6:$E$20,MATCH(E66&amp;G66,Ayuda!$B$6:$B$20&amp;Ayuda!$D$6:$D$20,0)),0)</f>
        <v>1.5</v>
      </c>
      <c r="J66" cm="1">
        <f t="array" ref="J66">IFERROR(INDEX(Ayuda!$E$21:$E$35,MATCH(E66&amp;H66,Ayuda!$B$21:$B$35&amp;Ayuda!$D$21:$D$35,0)),0)</f>
        <v>2</v>
      </c>
      <c r="K66" t="s">
        <v>32</v>
      </c>
    </row>
    <row r="67" spans="1:11" ht="15.75" customHeight="1" x14ac:dyDescent="0.2">
      <c r="A67" s="2" t="s">
        <v>45</v>
      </c>
      <c r="B67" t="s">
        <v>10</v>
      </c>
      <c r="D67" t="s">
        <v>73</v>
      </c>
      <c r="E67" t="s">
        <v>34</v>
      </c>
      <c r="G67" t="s">
        <v>41</v>
      </c>
      <c r="H67" t="s">
        <v>41</v>
      </c>
      <c r="I67" cm="1">
        <f t="array" ref="I67">IFERROR(INDEX(Ayuda!$E$6:$E$20,MATCH(E67&amp;G67,Ayuda!$B$6:$B$20&amp;Ayuda!$D$6:$D$20,0)),0)</f>
        <v>6</v>
      </c>
      <c r="J67" cm="1">
        <f t="array" ref="J67">IFERROR(INDEX(Ayuda!$E$21:$E$35,MATCH(E67&amp;H67,Ayuda!$B$21:$B$35&amp;Ayuda!$D$21:$D$35,0)),0)</f>
        <v>8</v>
      </c>
      <c r="K67" t="s">
        <v>32</v>
      </c>
    </row>
    <row r="68" spans="1:11" ht="15.75" customHeight="1" x14ac:dyDescent="0.2">
      <c r="A68" s="2" t="s">
        <v>45</v>
      </c>
      <c r="B68" t="s">
        <v>10</v>
      </c>
      <c r="D68" t="s">
        <v>115</v>
      </c>
      <c r="E68" t="s">
        <v>37</v>
      </c>
      <c r="G68" t="s">
        <v>41</v>
      </c>
      <c r="H68" t="s">
        <v>41</v>
      </c>
      <c r="I68" cm="1">
        <f t="array" ref="I68">IFERROR(INDEX(Ayuda!$E$6:$E$20,MATCH(E68&amp;G68,Ayuda!$B$6:$B$20&amp;Ayuda!$D$6:$D$20,0)),0)</f>
        <v>6</v>
      </c>
      <c r="J68" cm="1">
        <f t="array" ref="J68">IFERROR(INDEX(Ayuda!$E$21:$E$35,MATCH(E68&amp;H68,Ayuda!$B$21:$B$35&amp;Ayuda!$D$21:$D$35,0)),0)</f>
        <v>5</v>
      </c>
      <c r="K68" t="s">
        <v>32</v>
      </c>
    </row>
    <row r="69" spans="1:11" ht="15.75" customHeight="1" x14ac:dyDescent="0.2">
      <c r="A69" s="2" t="s">
        <v>45</v>
      </c>
      <c r="B69" t="s">
        <v>10</v>
      </c>
      <c r="C69" t="s">
        <v>74</v>
      </c>
    </row>
    <row r="70" spans="1:11" ht="15.75" customHeight="1" x14ac:dyDescent="0.2">
      <c r="A70" s="2" t="s">
        <v>45</v>
      </c>
      <c r="B70" t="s">
        <v>10</v>
      </c>
      <c r="D70" t="s">
        <v>75</v>
      </c>
      <c r="E70" t="s">
        <v>34</v>
      </c>
      <c r="G70" t="s">
        <v>35</v>
      </c>
      <c r="H70" t="s">
        <v>35</v>
      </c>
      <c r="I70" cm="1">
        <f t="array" ref="I70">IFERROR(INDEX(Ayuda!$E$6:$E$20,MATCH(E70&amp;G70,Ayuda!$B$6:$B$20&amp;Ayuda!$D$6:$D$20,0)),0)</f>
        <v>3</v>
      </c>
      <c r="J70" cm="1">
        <f t="array" ref="J70">IFERROR(INDEX(Ayuda!$E$21:$E$35,MATCH(E70&amp;H70,Ayuda!$B$21:$B$35&amp;Ayuda!$D$21:$D$35,0)),0)</f>
        <v>4</v>
      </c>
      <c r="K70" t="s">
        <v>32</v>
      </c>
    </row>
    <row r="71" spans="1:11" ht="15.75" customHeight="1" x14ac:dyDescent="0.2">
      <c r="A71" s="2" t="s">
        <v>45</v>
      </c>
      <c r="B71" t="s">
        <v>10</v>
      </c>
      <c r="D71" t="s">
        <v>76</v>
      </c>
      <c r="E71" t="s">
        <v>34</v>
      </c>
      <c r="G71" t="s">
        <v>44</v>
      </c>
      <c r="H71" t="s">
        <v>44</v>
      </c>
      <c r="I71" cm="1">
        <f t="array" ref="I71">IFERROR(INDEX(Ayuda!$E$6:$E$20,MATCH(E71&amp;G71,Ayuda!$B$6:$B$20&amp;Ayuda!$D$6:$D$20,0)),0)</f>
        <v>1.5</v>
      </c>
      <c r="J71" cm="1">
        <f t="array" ref="J71">IFERROR(INDEX(Ayuda!$E$21:$E$35,MATCH(E71&amp;H71,Ayuda!$B$21:$B$35&amp;Ayuda!$D$21:$D$35,0)),0)</f>
        <v>2</v>
      </c>
      <c r="K71" t="s">
        <v>32</v>
      </c>
    </row>
    <row r="72" spans="1:11" ht="15.75" customHeight="1" x14ac:dyDescent="0.2">
      <c r="A72" s="2" t="s">
        <v>45</v>
      </c>
      <c r="B72" t="s">
        <v>10</v>
      </c>
      <c r="D72" t="s">
        <v>77</v>
      </c>
      <c r="E72" t="s">
        <v>34</v>
      </c>
      <c r="G72" t="s">
        <v>44</v>
      </c>
      <c r="H72" t="s">
        <v>44</v>
      </c>
      <c r="I72" cm="1">
        <f t="array" ref="I72">IFERROR(INDEX(Ayuda!$E$6:$E$20,MATCH(E72&amp;G72,Ayuda!$B$6:$B$20&amp;Ayuda!$D$6:$D$20,0)),0)</f>
        <v>1.5</v>
      </c>
      <c r="J72" cm="1">
        <f t="array" ref="J72">IFERROR(INDEX(Ayuda!$E$21:$E$35,MATCH(E72&amp;H72,Ayuda!$B$21:$B$35&amp;Ayuda!$D$21:$D$35,0)),0)</f>
        <v>2</v>
      </c>
      <c r="K72" t="s">
        <v>32</v>
      </c>
    </row>
    <row r="73" spans="1:11" ht="15.75" customHeight="1" x14ac:dyDescent="0.2">
      <c r="A73" s="2" t="s">
        <v>45</v>
      </c>
      <c r="B73" t="s">
        <v>10</v>
      </c>
      <c r="D73" t="s">
        <v>78</v>
      </c>
      <c r="E73" t="s">
        <v>34</v>
      </c>
      <c r="G73" t="s">
        <v>41</v>
      </c>
      <c r="H73" t="s">
        <v>41</v>
      </c>
      <c r="I73" cm="1">
        <f t="array" ref="I73">IFERROR(INDEX(Ayuda!$E$6:$E$20,MATCH(E73&amp;G73,Ayuda!$B$6:$B$20&amp;Ayuda!$D$6:$D$20,0)),0)</f>
        <v>6</v>
      </c>
      <c r="J73" cm="1">
        <f t="array" ref="J73">IFERROR(INDEX(Ayuda!$E$21:$E$35,MATCH(E73&amp;H73,Ayuda!$B$21:$B$35&amp;Ayuda!$D$21:$D$35,0)),0)</f>
        <v>8</v>
      </c>
      <c r="K73" t="s">
        <v>32</v>
      </c>
    </row>
    <row r="74" spans="1:11" ht="15.75" customHeight="1" x14ac:dyDescent="0.2">
      <c r="A74" s="2" t="s">
        <v>45</v>
      </c>
      <c r="B74" t="s">
        <v>10</v>
      </c>
      <c r="D74" t="s">
        <v>115</v>
      </c>
      <c r="E74" t="s">
        <v>37</v>
      </c>
      <c r="G74" t="s">
        <v>41</v>
      </c>
      <c r="H74" t="s">
        <v>41</v>
      </c>
      <c r="I74" cm="1">
        <f t="array" ref="I74">IFERROR(INDEX(Ayuda!$E$6:$E$20,MATCH(E74&amp;G74,Ayuda!$B$6:$B$20&amp;Ayuda!$D$6:$D$20,0)),0)</f>
        <v>6</v>
      </c>
      <c r="J74" cm="1">
        <f t="array" ref="J74">IFERROR(INDEX(Ayuda!$E$21:$E$35,MATCH(E74&amp;H74,Ayuda!$B$21:$B$35&amp;Ayuda!$D$21:$D$35,0)),0)</f>
        <v>5</v>
      </c>
      <c r="K74" t="s">
        <v>32</v>
      </c>
    </row>
    <row r="75" spans="1:11" ht="15.75" customHeight="1" x14ac:dyDescent="0.2">
      <c r="A75" t="s">
        <v>79</v>
      </c>
    </row>
    <row r="76" spans="1:11" ht="15.75" customHeight="1" x14ac:dyDescent="0.2">
      <c r="A76" t="s">
        <v>79</v>
      </c>
      <c r="B76" t="s">
        <v>12</v>
      </c>
    </row>
    <row r="77" spans="1:11" ht="15.75" customHeight="1" x14ac:dyDescent="0.2">
      <c r="A77" t="s">
        <v>79</v>
      </c>
      <c r="B77" t="s">
        <v>12</v>
      </c>
      <c r="C77" t="s">
        <v>110</v>
      </c>
      <c r="E77" t="s">
        <v>29</v>
      </c>
      <c r="G77" t="s">
        <v>31</v>
      </c>
      <c r="H77" t="s">
        <v>35</v>
      </c>
      <c r="I77" s="8">
        <f t="array" ref="I77">IFERROR(INDEX(Ayuda!$E$6:$E$20,MATCH(E77&amp;G77,Ayuda!$B$6:$B$20&amp;Ayuda!$D$6:$D$20,0)),0)</f>
        <v>0</v>
      </c>
      <c r="J77" s="8">
        <f t="array" ref="J77">IFERROR(INDEX(Ayuda!$E$21:$E$35,MATCH(E77&amp;H77,Ayuda!$B$21:$B$35&amp;Ayuda!$D$21:$D$35,0)),0)</f>
        <v>2</v>
      </c>
      <c r="K77" t="s">
        <v>47</v>
      </c>
    </row>
    <row r="78" spans="1:11" ht="15.75" customHeight="1" x14ac:dyDescent="0.2">
      <c r="A78" t="s">
        <v>79</v>
      </c>
      <c r="B78" t="s">
        <v>12</v>
      </c>
      <c r="C78" t="s">
        <v>111</v>
      </c>
      <c r="E78" t="s">
        <v>37</v>
      </c>
      <c r="G78" t="s">
        <v>31</v>
      </c>
      <c r="H78" t="s">
        <v>41</v>
      </c>
      <c r="I78" s="8">
        <f t="array" ref="I78">IFERROR(INDEX(Ayuda!$E$6:$E$20,MATCH(E78&amp;G78,Ayuda!$B$6:$B$20&amp;Ayuda!$D$6:$D$20,0)),0)</f>
        <v>0</v>
      </c>
      <c r="J78" s="8">
        <f t="array" ref="J78">IFERROR(INDEX(Ayuda!$E$21:$E$35,MATCH(E78&amp;H78,Ayuda!$B$21:$B$35&amp;Ayuda!$D$21:$D$35,0)),0)</f>
        <v>5</v>
      </c>
      <c r="K78" t="s">
        <v>47</v>
      </c>
    </row>
    <row r="79" spans="1:11" ht="15.75" customHeight="1" x14ac:dyDescent="0.2">
      <c r="A79" t="s">
        <v>79</v>
      </c>
      <c r="B79" t="s">
        <v>12</v>
      </c>
      <c r="C79" t="s">
        <v>116</v>
      </c>
      <c r="E79" t="s">
        <v>29</v>
      </c>
      <c r="G79" t="s">
        <v>44</v>
      </c>
      <c r="H79" t="s">
        <v>31</v>
      </c>
      <c r="I79" cm="1">
        <f t="array" ref="I79">IFERROR(INDEX(Ayuda!$E$6:$E$20,MATCH(E79&amp;G79,Ayuda!$B$6:$B$20&amp;Ayuda!$D$6:$D$20,0)),0)</f>
        <v>1</v>
      </c>
      <c r="J79" cm="1">
        <f t="array" ref="J79">IFERROR(INDEX(Ayuda!$E$21:$E$35,MATCH(E79&amp;H79,Ayuda!$B$21:$B$35&amp;Ayuda!$D$21:$D$35,0)),0)</f>
        <v>0</v>
      </c>
      <c r="K79" t="s">
        <v>47</v>
      </c>
    </row>
    <row r="80" spans="1:11" ht="15.75" customHeight="1" x14ac:dyDescent="0.2">
      <c r="A80" t="s">
        <v>79</v>
      </c>
      <c r="B80" t="s">
        <v>12</v>
      </c>
      <c r="C80" t="s">
        <v>80</v>
      </c>
      <c r="E80" t="s">
        <v>34</v>
      </c>
      <c r="G80" t="s">
        <v>35</v>
      </c>
      <c r="H80" t="s">
        <v>35</v>
      </c>
      <c r="I80" cm="1">
        <f t="array" ref="I80">IFERROR(INDEX(Ayuda!$E$6:$E$20,MATCH(E80&amp;G80,Ayuda!$B$6:$B$20&amp;Ayuda!$D$6:$D$20,0)),0)</f>
        <v>3</v>
      </c>
      <c r="J80" cm="1">
        <f t="array" ref="J80">IFERROR(INDEX(Ayuda!$E$21:$E$35,MATCH(E80&amp;H80,Ayuda!$B$21:$B$35&amp;Ayuda!$D$21:$D$35,0)),0)</f>
        <v>4</v>
      </c>
      <c r="K80" t="s">
        <v>47</v>
      </c>
    </row>
    <row r="81" spans="1:11" ht="15.75" customHeight="1" x14ac:dyDescent="0.2">
      <c r="A81" t="s">
        <v>79</v>
      </c>
      <c r="B81" t="s">
        <v>12</v>
      </c>
      <c r="C81" t="s">
        <v>81</v>
      </c>
      <c r="E81" t="s">
        <v>37</v>
      </c>
      <c r="G81" t="s">
        <v>35</v>
      </c>
      <c r="H81" t="s">
        <v>35</v>
      </c>
      <c r="I81" cm="1">
        <f t="array" ref="I81">IFERROR(INDEX(Ayuda!$E$6:$E$20,MATCH(E81&amp;G81,Ayuda!$B$6:$B$20&amp;Ayuda!$D$6:$D$20,0)),0)</f>
        <v>3</v>
      </c>
      <c r="J81" cm="1">
        <f t="array" ref="J81">IFERROR(INDEX(Ayuda!$E$21:$E$35,MATCH(E81&amp;H81,Ayuda!$B$21:$B$35&amp;Ayuda!$D$21:$D$35,0)),0)</f>
        <v>3</v>
      </c>
      <c r="K81" t="s">
        <v>47</v>
      </c>
    </row>
    <row r="82" spans="1:11" ht="15.75" customHeight="1" x14ac:dyDescent="0.2">
      <c r="B82" t="s">
        <v>12</v>
      </c>
      <c r="C82" t="s">
        <v>83</v>
      </c>
      <c r="E82" t="s">
        <v>34</v>
      </c>
      <c r="G82" t="s">
        <v>35</v>
      </c>
      <c r="H82" t="s">
        <v>35</v>
      </c>
      <c r="I82" s="8">
        <f t="array" ref="I82">IFERROR(INDEX(Ayuda!$E$6:$E$20,MATCH(E82&amp;G82,Ayuda!$B$6:$B$20&amp;Ayuda!$D$6:$D$20,0)),0)</f>
        <v>3</v>
      </c>
      <c r="J82" s="8">
        <f t="array" ref="J82">IFERROR(INDEX(Ayuda!$E$21:$E$35,MATCH(E82&amp;H82,Ayuda!$B$21:$B$35&amp;Ayuda!$D$21:$D$35,0)),0)</f>
        <v>4</v>
      </c>
      <c r="K82" t="s">
        <v>47</v>
      </c>
    </row>
    <row r="83" spans="1:11" ht="15.75" customHeight="1" x14ac:dyDescent="0.2">
      <c r="B83" t="s">
        <v>12</v>
      </c>
      <c r="C83" t="s">
        <v>118</v>
      </c>
      <c r="E83" t="s">
        <v>37</v>
      </c>
      <c r="G83" t="s">
        <v>44</v>
      </c>
      <c r="H83" t="s">
        <v>44</v>
      </c>
      <c r="I83" s="8">
        <f t="array" ref="I83">IFERROR(INDEX(Ayuda!$E$6:$E$20,MATCH(E83&amp;G83,Ayuda!$B$6:$B$20&amp;Ayuda!$D$6:$D$20,0)),0)</f>
        <v>1.5</v>
      </c>
      <c r="J83" s="8">
        <f t="array" ref="J83">IFERROR(INDEX(Ayuda!$E$21:$E$35,MATCH(E83&amp;H83,Ayuda!$B$21:$B$35&amp;Ayuda!$D$21:$D$35,0)),0)</f>
        <v>1</v>
      </c>
      <c r="K83" t="s">
        <v>47</v>
      </c>
    </row>
    <row r="84" spans="1:11" ht="15.75" customHeight="1" x14ac:dyDescent="0.2">
      <c r="A84" t="s">
        <v>79</v>
      </c>
      <c r="B84" t="s">
        <v>12</v>
      </c>
    </row>
    <row r="85" spans="1:11" ht="15.75" customHeight="1" x14ac:dyDescent="0.2">
      <c r="A85" t="s">
        <v>79</v>
      </c>
      <c r="B85" t="s">
        <v>12</v>
      </c>
      <c r="C85" t="s">
        <v>112</v>
      </c>
    </row>
    <row r="86" spans="1:11" ht="15.75" customHeight="1" x14ac:dyDescent="0.2">
      <c r="A86" t="s">
        <v>79</v>
      </c>
      <c r="B86" t="s">
        <v>12</v>
      </c>
      <c r="D86" t="s">
        <v>117</v>
      </c>
      <c r="E86" t="s">
        <v>34</v>
      </c>
      <c r="G86" t="s">
        <v>35</v>
      </c>
      <c r="H86" t="s">
        <v>31</v>
      </c>
      <c r="I86" cm="1">
        <f t="array" ref="I86">IFERROR(INDEX(Ayuda!$E$6:$E$20,MATCH(E86&amp;G86,Ayuda!$B$6:$B$20&amp;Ayuda!$D$6:$D$20,0)),0)</f>
        <v>3</v>
      </c>
      <c r="J86" cm="1">
        <f t="array" ref="J86">IFERROR(INDEX(Ayuda!$E$21:$E$35,MATCH(E86&amp;H86,Ayuda!$B$21:$B$35&amp;Ayuda!$D$21:$D$35,0)),0)</f>
        <v>0</v>
      </c>
      <c r="K86" t="s">
        <v>47</v>
      </c>
    </row>
    <row r="87" spans="1:11" ht="15.75" customHeight="1" x14ac:dyDescent="0.2">
      <c r="A87" t="s">
        <v>79</v>
      </c>
      <c r="B87" t="s">
        <v>12</v>
      </c>
      <c r="D87" t="s">
        <v>113</v>
      </c>
      <c r="E87" t="s">
        <v>34</v>
      </c>
      <c r="G87" t="s">
        <v>35</v>
      </c>
      <c r="H87" t="s">
        <v>31</v>
      </c>
      <c r="I87" cm="1">
        <f t="array" ref="I87">IFERROR(INDEX(Ayuda!$E$6:$E$20,MATCH(E87&amp;G87,Ayuda!$B$6:$B$20&amp;Ayuda!$D$6:$D$20,0)),0)</f>
        <v>3</v>
      </c>
      <c r="J87" cm="1">
        <f t="array" ref="J87">IFERROR(INDEX(Ayuda!$E$21:$E$35,MATCH(E87&amp;H87,Ayuda!$B$21:$B$35&amp;Ayuda!$D$21:$D$35,0)),0)</f>
        <v>0</v>
      </c>
      <c r="K87" t="s">
        <v>47</v>
      </c>
    </row>
    <row r="88" spans="1:11" ht="15.75" customHeight="1" x14ac:dyDescent="0.2">
      <c r="B88" t="s">
        <v>12</v>
      </c>
      <c r="D88" t="s">
        <v>120</v>
      </c>
      <c r="E88" t="s">
        <v>34</v>
      </c>
      <c r="G88" t="s">
        <v>35</v>
      </c>
      <c r="I88" s="8">
        <f t="array" ref="I88">IFERROR(INDEX(Ayuda!$E$6:$E$20,MATCH(E88&amp;G88,Ayuda!$B$6:$B$20&amp;Ayuda!$D$6:$D$20,0)),0)</f>
        <v>3</v>
      </c>
      <c r="J88" s="8">
        <f t="array" ref="J88">IFERROR(INDEX(Ayuda!$E$21:$E$35,MATCH(E88&amp;H88,Ayuda!$B$21:$B$35&amp;Ayuda!$D$21:$D$35,0)),0)</f>
        <v>0</v>
      </c>
      <c r="K88" t="s">
        <v>47</v>
      </c>
    </row>
    <row r="89" spans="1:11" ht="15.75" customHeight="1" x14ac:dyDescent="0.2">
      <c r="A89" t="s">
        <v>79</v>
      </c>
      <c r="B89" t="s">
        <v>12</v>
      </c>
      <c r="D89" t="s">
        <v>114</v>
      </c>
      <c r="E89" t="s">
        <v>34</v>
      </c>
      <c r="G89" t="s">
        <v>35</v>
      </c>
      <c r="H89" t="s">
        <v>31</v>
      </c>
      <c r="I89" cm="1">
        <f t="array" ref="I89">IFERROR(INDEX(Ayuda!$E$6:$E$20,MATCH(E89&amp;G89,Ayuda!$B$6:$B$20&amp;Ayuda!$D$6:$D$20,0)),0)</f>
        <v>3</v>
      </c>
      <c r="J89" cm="1">
        <f t="array" ref="J89">IFERROR(INDEX(Ayuda!$E$21:$E$35,MATCH(E89&amp;H89,Ayuda!$B$21:$B$35&amp;Ayuda!$D$21:$D$35,0)),0)</f>
        <v>0</v>
      </c>
      <c r="K89" t="s">
        <v>47</v>
      </c>
    </row>
    <row r="90" spans="1:11" ht="15.75" customHeight="1" x14ac:dyDescent="0.2">
      <c r="A90" t="s">
        <v>79</v>
      </c>
      <c r="B90" t="s">
        <v>12</v>
      </c>
      <c r="D90" t="s">
        <v>82</v>
      </c>
      <c r="E90" t="s">
        <v>34</v>
      </c>
      <c r="G90" t="s">
        <v>41</v>
      </c>
      <c r="H90" t="s">
        <v>41</v>
      </c>
      <c r="I90" cm="1">
        <f t="array" ref="I90">IFERROR(INDEX(Ayuda!$E$6:$E$20,MATCH(E90&amp;G90,Ayuda!$B$6:$B$20&amp;Ayuda!$D$6:$D$20,0)),0)</f>
        <v>6</v>
      </c>
      <c r="J90" cm="1">
        <f t="array" ref="J90">IFERROR(INDEX(Ayuda!$E$21:$E$35,MATCH(E90&amp;H90,Ayuda!$B$21:$B$35&amp;Ayuda!$D$21:$D$35,0)),0)</f>
        <v>8</v>
      </c>
      <c r="K90" t="s">
        <v>32</v>
      </c>
    </row>
    <row r="91" spans="1:11" ht="15.75" customHeight="1" x14ac:dyDescent="0.2">
      <c r="A91" t="s">
        <v>79</v>
      </c>
      <c r="B91" t="s">
        <v>12</v>
      </c>
      <c r="D91" t="s">
        <v>115</v>
      </c>
      <c r="E91" t="s">
        <v>37</v>
      </c>
      <c r="G91" t="s">
        <v>41</v>
      </c>
      <c r="H91" t="s">
        <v>31</v>
      </c>
      <c r="I91" cm="1">
        <f t="array" ref="I91">IFERROR(INDEX(Ayuda!$E$6:$E$20,MATCH(E91&amp;G91,Ayuda!$B$6:$B$20&amp;Ayuda!$D$6:$D$20,0)),0)</f>
        <v>6</v>
      </c>
      <c r="J91" cm="1">
        <f t="array" ref="J91">IFERROR(INDEX(Ayuda!$E$21:$E$35,MATCH(E91&amp;H91,Ayuda!$B$21:$B$35&amp;Ayuda!$D$21:$D$35,0)),0)</f>
        <v>0</v>
      </c>
      <c r="K91" t="s">
        <v>47</v>
      </c>
    </row>
    <row r="92" spans="1:11" ht="15.75" customHeight="1" x14ac:dyDescent="0.2">
      <c r="A92" t="s">
        <v>79</v>
      </c>
      <c r="I92" s="8"/>
      <c r="J92" s="8"/>
    </row>
    <row r="93" spans="1:11" ht="15.75" customHeight="1" x14ac:dyDescent="0.2">
      <c r="A93" t="s">
        <v>79</v>
      </c>
      <c r="B93" t="s">
        <v>13</v>
      </c>
    </row>
    <row r="94" spans="1:11" ht="15.75" customHeight="1" x14ac:dyDescent="0.2">
      <c r="A94" t="s">
        <v>79</v>
      </c>
      <c r="B94" t="s">
        <v>13</v>
      </c>
      <c r="C94" t="s">
        <v>84</v>
      </c>
      <c r="E94" t="s">
        <v>34</v>
      </c>
      <c r="G94" t="s">
        <v>41</v>
      </c>
      <c r="H94" t="s">
        <v>41</v>
      </c>
      <c r="I94" cm="1">
        <f t="array" ref="I94">IFERROR(INDEX(Ayuda!$E$6:$E$20,MATCH(E94&amp;G94,Ayuda!$B$6:$B$20&amp;Ayuda!$D$6:$D$20,0)),0)</f>
        <v>6</v>
      </c>
      <c r="J94" cm="1">
        <f t="array" ref="J94">IFERROR(INDEX(Ayuda!$E$21:$E$35,MATCH(E94&amp;H94,Ayuda!$B$21:$B$35&amp;Ayuda!$D$21:$D$35,0)),0)</f>
        <v>8</v>
      </c>
      <c r="K94" t="s">
        <v>32</v>
      </c>
    </row>
    <row r="95" spans="1:11" ht="15.75" customHeight="1" x14ac:dyDescent="0.2">
      <c r="A95" t="s">
        <v>79</v>
      </c>
      <c r="B95" t="s">
        <v>13</v>
      </c>
      <c r="C95" t="s">
        <v>85</v>
      </c>
      <c r="E95" t="s">
        <v>34</v>
      </c>
      <c r="G95" t="s">
        <v>41</v>
      </c>
      <c r="H95" t="s">
        <v>41</v>
      </c>
      <c r="I95" cm="1">
        <f t="array" ref="I95">IFERROR(INDEX(Ayuda!$E$6:$E$20,MATCH(E95&amp;G95,Ayuda!$B$6:$B$20&amp;Ayuda!$D$6:$D$20,0)),0)</f>
        <v>6</v>
      </c>
      <c r="J95" cm="1">
        <f t="array" ref="J95">IFERROR(INDEX(Ayuda!$E$21:$E$35,MATCH(E95&amp;H95,Ayuda!$B$21:$B$35&amp;Ayuda!$D$21:$D$35,0)),0)</f>
        <v>8</v>
      </c>
      <c r="K95" t="s">
        <v>32</v>
      </c>
    </row>
    <row r="96" spans="1:11" ht="15.75" customHeight="1" x14ac:dyDescent="0.2">
      <c r="A96" t="s">
        <v>79</v>
      </c>
      <c r="B96" t="s">
        <v>13</v>
      </c>
      <c r="C96" t="s">
        <v>86</v>
      </c>
      <c r="E96" t="s">
        <v>37</v>
      </c>
      <c r="G96" t="s">
        <v>41</v>
      </c>
      <c r="H96" t="s">
        <v>41</v>
      </c>
      <c r="I96" cm="1">
        <f t="array" ref="I96">IFERROR(INDEX(Ayuda!$E$6:$E$20,MATCH(E96&amp;G96,Ayuda!$B$6:$B$20&amp;Ayuda!$D$6:$D$20,0)),0)</f>
        <v>6</v>
      </c>
      <c r="J96" cm="1">
        <f t="array" ref="J96">IFERROR(INDEX(Ayuda!$E$21:$E$35,MATCH(E96&amp;H96,Ayuda!$B$21:$B$35&amp;Ayuda!$D$21:$D$35,0)),0)</f>
        <v>5</v>
      </c>
      <c r="K96" t="s">
        <v>32</v>
      </c>
    </row>
    <row r="97" spans="1:11" ht="15.75" customHeight="1" x14ac:dyDescent="0.2">
      <c r="A97" t="s">
        <v>79</v>
      </c>
      <c r="B97" t="s">
        <v>13</v>
      </c>
      <c r="C97" t="s">
        <v>87</v>
      </c>
      <c r="E97" t="s">
        <v>37</v>
      </c>
      <c r="G97" t="s">
        <v>41</v>
      </c>
      <c r="H97" t="s">
        <v>41</v>
      </c>
      <c r="I97" cm="1">
        <f t="array" ref="I97">IFERROR(INDEX(Ayuda!$E$6:$E$20,MATCH(E97&amp;G97,Ayuda!$B$6:$B$20&amp;Ayuda!$D$6:$D$20,0)),0)</f>
        <v>6</v>
      </c>
      <c r="J97" cm="1">
        <f t="array" ref="J97">IFERROR(INDEX(Ayuda!$E$21:$E$35,MATCH(E97&amp;H97,Ayuda!$B$21:$B$35&amp;Ayuda!$D$21:$D$35,0)),0)</f>
        <v>5</v>
      </c>
      <c r="K97" t="s">
        <v>32</v>
      </c>
    </row>
    <row r="98" spans="1:11" ht="15.75" customHeight="1" x14ac:dyDescent="0.2">
      <c r="A98" t="s">
        <v>79</v>
      </c>
    </row>
    <row r="99" spans="1:11" ht="15.75" customHeight="1" x14ac:dyDescent="0.2">
      <c r="A99" t="s">
        <v>79</v>
      </c>
      <c r="B99" t="s">
        <v>14</v>
      </c>
    </row>
    <row r="100" spans="1:11" ht="15.75" customHeight="1" x14ac:dyDescent="0.2">
      <c r="A100" t="s">
        <v>79</v>
      </c>
      <c r="B100" t="s">
        <v>14</v>
      </c>
      <c r="C100" t="s">
        <v>88</v>
      </c>
      <c r="E100" t="s">
        <v>37</v>
      </c>
      <c r="G100" t="s">
        <v>30</v>
      </c>
      <c r="H100" t="s">
        <v>30</v>
      </c>
      <c r="I100" cm="1">
        <f t="array" ref="I100">IFERROR(INDEX(Ayuda!$E$6:$E$20,MATCH(E100&amp;G100,Ayuda!$B$6:$B$20&amp;Ayuda!$D$6:$D$20,0)),0)</f>
        <v>0.5</v>
      </c>
      <c r="J100" cm="1">
        <f t="array" ref="J100">IFERROR(INDEX(Ayuda!$E$21:$E$35,MATCH(E100&amp;H100,Ayuda!$B$21:$B$35&amp;Ayuda!$D$21:$D$35,0)),0)</f>
        <v>0.5</v>
      </c>
      <c r="K100" t="s">
        <v>32</v>
      </c>
    </row>
    <row r="101" spans="1:11" ht="15.75" customHeight="1" x14ac:dyDescent="0.2">
      <c r="A101" t="s">
        <v>79</v>
      </c>
      <c r="B101" t="s">
        <v>14</v>
      </c>
      <c r="C101" t="s">
        <v>89</v>
      </c>
      <c r="E101" t="s">
        <v>37</v>
      </c>
      <c r="G101" t="s">
        <v>30</v>
      </c>
      <c r="H101" t="s">
        <v>30</v>
      </c>
      <c r="I101" cm="1">
        <f t="array" ref="I101">IFERROR(INDEX(Ayuda!$E$6:$E$20,MATCH(E101&amp;G101,Ayuda!$B$6:$B$20&amp;Ayuda!$D$6:$D$20,0)),0)</f>
        <v>0.5</v>
      </c>
      <c r="J101" cm="1">
        <f t="array" ref="J101">IFERROR(INDEX(Ayuda!$E$21:$E$35,MATCH(E101&amp;H101,Ayuda!$B$21:$B$35&amp;Ayuda!$D$21:$D$35,0)),0)</f>
        <v>0.5</v>
      </c>
      <c r="K101" t="s">
        <v>32</v>
      </c>
    </row>
    <row r="102" spans="1:11" ht="15.75" customHeight="1" x14ac:dyDescent="0.2">
      <c r="A102" t="s">
        <v>79</v>
      </c>
    </row>
    <row r="103" spans="1:11" ht="15.75" customHeight="1" x14ac:dyDescent="0.2">
      <c r="A103" t="s">
        <v>79</v>
      </c>
      <c r="B103" t="s">
        <v>15</v>
      </c>
    </row>
    <row r="104" spans="1:11" ht="15.75" customHeight="1" x14ac:dyDescent="0.2">
      <c r="A104" t="s">
        <v>79</v>
      </c>
      <c r="B104" t="s">
        <v>15</v>
      </c>
      <c r="C104" t="s">
        <v>51</v>
      </c>
      <c r="E104" t="s">
        <v>37</v>
      </c>
      <c r="G104" t="s">
        <v>30</v>
      </c>
      <c r="H104" t="s">
        <v>31</v>
      </c>
      <c r="I104" cm="1">
        <f t="array" ref="I104">IFERROR(INDEX(Ayuda!$E$6:$E$20,MATCH(E104&amp;G104,Ayuda!$B$6:$B$20&amp;Ayuda!$D$6:$D$20,0)),0)</f>
        <v>0.5</v>
      </c>
      <c r="J104" cm="1">
        <f t="array" ref="J104">IFERROR(INDEX(Ayuda!$E$21:$E$35,MATCH(E104&amp;H104,Ayuda!$B$21:$B$35&amp;Ayuda!$D$21:$D$35,0)),0)</f>
        <v>0</v>
      </c>
      <c r="K104" t="s">
        <v>32</v>
      </c>
    </row>
    <row r="105" spans="1:11" ht="15.75" customHeight="1" x14ac:dyDescent="0.2">
      <c r="A105" t="s">
        <v>79</v>
      </c>
      <c r="B105" t="s">
        <v>15</v>
      </c>
      <c r="C105" t="s">
        <v>90</v>
      </c>
      <c r="E105" t="s">
        <v>29</v>
      </c>
      <c r="G105" t="s">
        <v>31</v>
      </c>
      <c r="H105" t="s">
        <v>44</v>
      </c>
      <c r="I105" cm="1">
        <f t="array" ref="I105">IFERROR(INDEX(Ayuda!$E$6:$E$20,MATCH(E105&amp;G105,Ayuda!$B$6:$B$20&amp;Ayuda!$D$6:$D$20,0)),0)</f>
        <v>0</v>
      </c>
      <c r="J105" cm="1">
        <f t="array" ref="J105">IFERROR(INDEX(Ayuda!$E$21:$E$35,MATCH(E105&amp;H105,Ayuda!$B$21:$B$35&amp;Ayuda!$D$21:$D$35,0)),0)</f>
        <v>1</v>
      </c>
      <c r="K105" t="s">
        <v>32</v>
      </c>
    </row>
    <row r="106" spans="1:11" ht="15.75" customHeight="1" x14ac:dyDescent="0.2">
      <c r="A106" t="s">
        <v>79</v>
      </c>
      <c r="B106" t="s">
        <v>15</v>
      </c>
      <c r="C106" t="s">
        <v>53</v>
      </c>
      <c r="E106" t="s">
        <v>37</v>
      </c>
      <c r="G106" t="s">
        <v>31</v>
      </c>
      <c r="H106" t="s">
        <v>44</v>
      </c>
      <c r="I106" cm="1">
        <f t="array" ref="I106">IFERROR(INDEX(Ayuda!$E$6:$E$20,MATCH(E106&amp;G106,Ayuda!$B$6:$B$20&amp;Ayuda!$D$6:$D$20,0)),0)</f>
        <v>0</v>
      </c>
      <c r="J106" cm="1">
        <f t="array" ref="J106">IFERROR(INDEX(Ayuda!$E$21:$E$35,MATCH(E106&amp;H106,Ayuda!$B$21:$B$35&amp;Ayuda!$D$21:$D$35,0)),0)</f>
        <v>1</v>
      </c>
      <c r="K106" t="s">
        <v>32</v>
      </c>
    </row>
    <row r="107" spans="1:11" ht="15.75" customHeight="1" x14ac:dyDescent="0.2">
      <c r="A107" t="s">
        <v>91</v>
      </c>
    </row>
    <row r="108" spans="1:11" ht="15.75" customHeight="1" x14ac:dyDescent="0.2">
      <c r="A108" t="s">
        <v>91</v>
      </c>
    </row>
    <row r="109" spans="1:11" ht="15.75" customHeight="1" x14ac:dyDescent="0.2">
      <c r="A109" t="s">
        <v>91</v>
      </c>
      <c r="B109" t="s">
        <v>17</v>
      </c>
    </row>
    <row r="110" spans="1:11" ht="15.75" customHeight="1" x14ac:dyDescent="0.2">
      <c r="A110" t="s">
        <v>91</v>
      </c>
      <c r="B110" t="s">
        <v>17</v>
      </c>
      <c r="C110" t="s">
        <v>92</v>
      </c>
      <c r="E110" t="s">
        <v>34</v>
      </c>
      <c r="G110" t="s">
        <v>93</v>
      </c>
      <c r="H110" t="s">
        <v>93</v>
      </c>
      <c r="I110" cm="1">
        <f t="array" ref="I110">IFERROR(INDEX(Ayuda!$E$6:$E$20,MATCH(E110&amp;G110,Ayuda!$B$6:$B$20&amp;Ayuda!$D$6:$D$20,0)),0)</f>
        <v>15</v>
      </c>
      <c r="J110" cm="1">
        <f t="array" ref="J110">IFERROR(INDEX(Ayuda!$E$21:$E$35,MATCH(E110&amp;H110,Ayuda!$B$21:$B$35&amp;Ayuda!$D$21:$D$35,0)),0)</f>
        <v>15</v>
      </c>
      <c r="K110" t="s">
        <v>32</v>
      </c>
    </row>
    <row r="111" spans="1:11" ht="15.75" customHeight="1" x14ac:dyDescent="0.2">
      <c r="A111" t="s">
        <v>91</v>
      </c>
      <c r="B111" t="s">
        <v>17</v>
      </c>
      <c r="C111" t="s">
        <v>94</v>
      </c>
      <c r="E111" t="s">
        <v>37</v>
      </c>
      <c r="G111" t="s">
        <v>93</v>
      </c>
      <c r="H111" t="s">
        <v>93</v>
      </c>
      <c r="I111" cm="1">
        <f t="array" ref="I111">IFERROR(INDEX(Ayuda!$E$6:$E$20,MATCH(E111&amp;G111,Ayuda!$B$6:$B$20&amp;Ayuda!$D$6:$D$20,0)),0)</f>
        <v>10</v>
      </c>
      <c r="J111" cm="1">
        <f t="array" ref="J111">IFERROR(INDEX(Ayuda!$E$21:$E$35,MATCH(E111&amp;H111,Ayuda!$B$21:$B$35&amp;Ayuda!$D$21:$D$35,0)),0)</f>
        <v>10</v>
      </c>
      <c r="K111" t="s">
        <v>32</v>
      </c>
    </row>
    <row r="112" spans="1:11" ht="15.75" customHeight="1" x14ac:dyDescent="0.2">
      <c r="A112" t="s">
        <v>91</v>
      </c>
      <c r="B112" t="s">
        <v>18</v>
      </c>
    </row>
    <row r="113" spans="1:11" ht="15.75" customHeight="1" x14ac:dyDescent="0.2">
      <c r="A113" t="s">
        <v>91</v>
      </c>
      <c r="B113" t="s">
        <v>18</v>
      </c>
      <c r="C113" t="s">
        <v>95</v>
      </c>
      <c r="E113" t="s">
        <v>34</v>
      </c>
      <c r="G113" t="s">
        <v>44</v>
      </c>
      <c r="H113" t="s">
        <v>44</v>
      </c>
      <c r="I113" cm="1">
        <f t="array" ref="I113">IFERROR(INDEX(Ayuda!$E$6:$E$20,MATCH(E113&amp;G113,Ayuda!$B$6:$B$20&amp;Ayuda!$D$6:$D$20,0)),0)</f>
        <v>1.5</v>
      </c>
      <c r="J113" cm="1">
        <f t="array" ref="J113">IFERROR(INDEX(Ayuda!$E$21:$E$35,MATCH(E113&amp;H113,Ayuda!$B$21:$B$35&amp;Ayuda!$D$21:$D$35,0)),0)</f>
        <v>2</v>
      </c>
      <c r="K113" t="s">
        <v>32</v>
      </c>
    </row>
    <row r="114" spans="1:11" ht="15.75" customHeight="1" x14ac:dyDescent="0.2">
      <c r="A114" t="s">
        <v>91</v>
      </c>
      <c r="B114" t="s">
        <v>18</v>
      </c>
      <c r="C114" t="s">
        <v>96</v>
      </c>
      <c r="E114" t="s">
        <v>34</v>
      </c>
      <c r="G114" t="s">
        <v>41</v>
      </c>
      <c r="H114" t="s">
        <v>41</v>
      </c>
      <c r="I114" cm="1">
        <f t="array" ref="I114">IFERROR(INDEX(Ayuda!$E$6:$E$20,MATCH(E114&amp;G114,Ayuda!$B$6:$B$20&amp;Ayuda!$D$6:$D$20,0)),0)</f>
        <v>6</v>
      </c>
      <c r="J114" cm="1">
        <f t="array" ref="J114">IFERROR(INDEX(Ayuda!$E$21:$E$35,MATCH(E114&amp;H114,Ayuda!$B$21:$B$35&amp;Ayuda!$D$21:$D$35,0)),0)</f>
        <v>8</v>
      </c>
      <c r="K114" t="s">
        <v>32</v>
      </c>
    </row>
    <row r="115" spans="1:11" ht="15.75" customHeight="1" x14ac:dyDescent="0.2">
      <c r="A115" t="s">
        <v>91</v>
      </c>
      <c r="B115" t="s">
        <v>19</v>
      </c>
    </row>
    <row r="116" spans="1:11" ht="15.75" customHeight="1" x14ac:dyDescent="0.2">
      <c r="A116" t="s">
        <v>91</v>
      </c>
      <c r="B116" t="s">
        <v>19</v>
      </c>
      <c r="C116" t="s">
        <v>97</v>
      </c>
      <c r="E116" t="s">
        <v>34</v>
      </c>
      <c r="G116" t="s">
        <v>93</v>
      </c>
      <c r="H116" t="s">
        <v>93</v>
      </c>
      <c r="I116" cm="1">
        <f t="array" ref="I116">IFERROR(INDEX(Ayuda!$E$6:$E$20,MATCH(E116&amp;G116,Ayuda!$B$6:$B$20&amp;Ayuda!$D$6:$D$20,0)),0)</f>
        <v>15</v>
      </c>
      <c r="J116" cm="1">
        <f t="array" ref="J116">IFERROR(INDEX(Ayuda!$E$21:$E$35,MATCH(E116&amp;H116,Ayuda!$B$21:$B$35&amp;Ayuda!$D$21:$D$35,0)),0)</f>
        <v>15</v>
      </c>
      <c r="K116" t="s">
        <v>32</v>
      </c>
    </row>
    <row r="117" spans="1:11" ht="15.75" customHeight="1" x14ac:dyDescent="0.2">
      <c r="A117" t="s">
        <v>91</v>
      </c>
      <c r="B117" t="s">
        <v>19</v>
      </c>
      <c r="C117" t="s">
        <v>98</v>
      </c>
      <c r="E117" t="s">
        <v>34</v>
      </c>
      <c r="G117" t="s">
        <v>35</v>
      </c>
      <c r="H117" t="s">
        <v>35</v>
      </c>
      <c r="I117" cm="1">
        <f t="array" ref="I117">IFERROR(INDEX(Ayuda!$E$6:$E$20,MATCH(E117&amp;G117,Ayuda!$B$6:$B$20&amp;Ayuda!$D$6:$D$20,0)),0)</f>
        <v>3</v>
      </c>
      <c r="J117" cm="1">
        <f t="array" ref="J117">IFERROR(INDEX(Ayuda!$E$21:$E$35,MATCH(E117&amp;H117,Ayuda!$B$21:$B$35&amp;Ayuda!$D$21:$D$35,0)),0)</f>
        <v>4</v>
      </c>
      <c r="K117" t="s">
        <v>32</v>
      </c>
    </row>
    <row r="118" spans="1:11" ht="15.75" customHeight="1" x14ac:dyDescent="0.2">
      <c r="A118" t="s">
        <v>20</v>
      </c>
      <c r="I118">
        <f>SUBTOTAL(109,Tabla4[Horas Spring])</f>
        <v>214</v>
      </c>
      <c r="J118">
        <f>SUBTOTAL(109,Tabla4[Horas Liferay])</f>
        <v>191</v>
      </c>
    </row>
    <row r="120" spans="1:11" ht="15.75" customHeight="1" x14ac:dyDescent="0.2">
      <c r="H120" t="s">
        <v>99</v>
      </c>
      <c r="I120">
        <f>SUM(I4:I117)</f>
        <v>214</v>
      </c>
      <c r="J120">
        <f>SUM(J4:J117)</f>
        <v>191</v>
      </c>
      <c r="K120">
        <f>SUM(I120:J120)</f>
        <v>405</v>
      </c>
    </row>
    <row r="122" spans="1:11" ht="15.75" customHeight="1" x14ac:dyDescent="0.2">
      <c r="H122" t="s">
        <v>100</v>
      </c>
      <c r="I122">
        <f>SUMIF(K2:K117,"SI",Estimación!I2:I117)</f>
        <v>35</v>
      </c>
      <c r="J122">
        <f>SUMIF(K2:K117,"SI",Estimación!J2:J117)</f>
        <v>30</v>
      </c>
      <c r="K122">
        <f t="shared" ref="K122" si="0">SUM(I122:J122)</f>
        <v>65</v>
      </c>
    </row>
  </sheetData>
  <dataValidations count="1">
    <dataValidation allowBlank="1" showInputMessage="1" showErrorMessage="1" sqref="D1:D16 D65:D69 H119:I152 J120 C17 D25:D63 D119:D1048576 D71:D75 C99:C101 C97 D98 D85 D107:D108 D102:D103 C104:C106 D110:D117 J122 C76:C78 C94 D87:D92" xr:uid="{00000000-0002-0000-0200-000000000000}"/>
  </dataValidations>
  <pageMargins left="0" right="0" top="0" bottom="0" header="0" footer="0"/>
  <pageSetup paperSize="9" orientation="portrait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1000000}">
          <x14:formula1>
            <xm:f>Ayuda!$J$3:$J$5</xm:f>
          </x14:formula1>
          <xm:sqref>E2:E21 E119:E149 E23:E117</xm:sqref>
        </x14:dataValidation>
        <x14:dataValidation type="list" allowBlank="1" showInputMessage="1" showErrorMessage="1" xr:uid="{00000000-0002-0000-0200-000002000000}">
          <x14:formula1>
            <xm:f>Ayuda!$K$3:$K$8</xm:f>
          </x14:formula1>
          <xm:sqref>H2:H21 G3:G21 G119:G121 G23:H117</xm:sqref>
        </x14:dataValidation>
        <x14:dataValidation type="list" allowBlank="1" showInputMessage="1" showErrorMessage="1" xr:uid="{6CBBA0CE-9E43-4864-A3A8-4D8CCE8E4BFD}">
          <x14:formula1>
            <xm:f>Ayuda!$M$3:$M$4</xm:f>
          </x14:formula1>
          <xm:sqref>K4:K117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5"/>
  <sheetViews>
    <sheetView topLeftCell="A4" workbookViewId="0">
      <selection activeCell="E10" sqref="E10"/>
    </sheetView>
  </sheetViews>
  <sheetFormatPr baseColWidth="10" defaultColWidth="9.140625" defaultRowHeight="12.75" x14ac:dyDescent="0.2"/>
  <cols>
    <col min="3" max="3" width="13.42578125" bestFit="1" customWidth="1"/>
    <col min="4" max="4" width="9.42578125" bestFit="1" customWidth="1"/>
    <col min="5" max="5" width="16.28515625" bestFit="1" customWidth="1"/>
    <col min="11" max="11" width="20.5703125" bestFit="1" customWidth="1"/>
    <col min="12" max="12" width="20.85546875" bestFit="1" customWidth="1"/>
    <col min="13" max="13" width="27.140625" bestFit="1" customWidth="1"/>
    <col min="14" max="14" width="22" bestFit="1" customWidth="1"/>
    <col min="15" max="15" width="26.85546875" bestFit="1" customWidth="1"/>
    <col min="16" max="16" width="20.85546875" bestFit="1" customWidth="1"/>
    <col min="17" max="17" width="25" customWidth="1"/>
    <col min="18" max="18" width="21.7109375" customWidth="1"/>
    <col min="19" max="19" width="20.140625" customWidth="1"/>
  </cols>
  <sheetData>
    <row r="2" spans="2:13" x14ac:dyDescent="0.2">
      <c r="J2" t="s">
        <v>101</v>
      </c>
      <c r="K2" t="s">
        <v>102</v>
      </c>
      <c r="L2" t="s">
        <v>103</v>
      </c>
      <c r="M2" t="s">
        <v>27</v>
      </c>
    </row>
    <row r="3" spans="2:13" x14ac:dyDescent="0.2">
      <c r="J3" s="4" t="s">
        <v>37</v>
      </c>
      <c r="K3" t="s">
        <v>31</v>
      </c>
      <c r="L3" t="s">
        <v>4</v>
      </c>
      <c r="M3" t="s">
        <v>47</v>
      </c>
    </row>
    <row r="4" spans="2:13" x14ac:dyDescent="0.2">
      <c r="J4" s="5" t="s">
        <v>34</v>
      </c>
      <c r="K4" s="6" t="s">
        <v>30</v>
      </c>
      <c r="L4" t="s">
        <v>45</v>
      </c>
      <c r="M4" t="s">
        <v>32</v>
      </c>
    </row>
    <row r="5" spans="2:13" x14ac:dyDescent="0.2">
      <c r="B5" t="s">
        <v>101</v>
      </c>
      <c r="C5" t="s">
        <v>104</v>
      </c>
      <c r="D5" t="s">
        <v>105</v>
      </c>
      <c r="E5" t="s">
        <v>106</v>
      </c>
      <c r="J5" t="s">
        <v>29</v>
      </c>
      <c r="K5" s="7" t="s">
        <v>44</v>
      </c>
      <c r="L5" t="s">
        <v>45</v>
      </c>
    </row>
    <row r="6" spans="2:13" x14ac:dyDescent="0.2">
      <c r="B6" t="s">
        <v>37</v>
      </c>
      <c r="C6" t="s">
        <v>107</v>
      </c>
      <c r="D6" t="s">
        <v>30</v>
      </c>
      <c r="E6">
        <v>0.5</v>
      </c>
      <c r="K6" s="6" t="s">
        <v>35</v>
      </c>
      <c r="L6" t="s">
        <v>79</v>
      </c>
    </row>
    <row r="7" spans="2:13" x14ac:dyDescent="0.2">
      <c r="B7" t="s">
        <v>37</v>
      </c>
      <c r="C7" t="s">
        <v>107</v>
      </c>
      <c r="D7" t="s">
        <v>44</v>
      </c>
      <c r="E7">
        <v>1.5</v>
      </c>
      <c r="K7" s="7" t="s">
        <v>41</v>
      </c>
      <c r="L7" t="s">
        <v>91</v>
      </c>
    </row>
    <row r="8" spans="2:13" x14ac:dyDescent="0.2">
      <c r="B8" t="s">
        <v>37</v>
      </c>
      <c r="C8" t="s">
        <v>107</v>
      </c>
      <c r="D8" t="s">
        <v>35</v>
      </c>
      <c r="E8">
        <v>3</v>
      </c>
      <c r="K8" s="6" t="s">
        <v>93</v>
      </c>
    </row>
    <row r="9" spans="2:13" x14ac:dyDescent="0.2">
      <c r="B9" t="s">
        <v>37</v>
      </c>
      <c r="C9" t="s">
        <v>107</v>
      </c>
      <c r="D9" t="s">
        <v>41</v>
      </c>
      <c r="E9">
        <v>6</v>
      </c>
    </row>
    <row r="10" spans="2:13" x14ac:dyDescent="0.2">
      <c r="B10" t="s">
        <v>37</v>
      </c>
      <c r="C10" t="s">
        <v>107</v>
      </c>
      <c r="D10" t="s">
        <v>93</v>
      </c>
      <c r="E10">
        <v>10</v>
      </c>
    </row>
    <row r="11" spans="2:13" x14ac:dyDescent="0.2">
      <c r="B11" t="s">
        <v>34</v>
      </c>
      <c r="C11" t="s">
        <v>107</v>
      </c>
      <c r="D11" t="s">
        <v>30</v>
      </c>
      <c r="E11">
        <v>0.5</v>
      </c>
    </row>
    <row r="12" spans="2:13" x14ac:dyDescent="0.2">
      <c r="B12" t="s">
        <v>34</v>
      </c>
      <c r="C12" t="s">
        <v>107</v>
      </c>
      <c r="D12" t="s">
        <v>44</v>
      </c>
      <c r="E12">
        <v>1.5</v>
      </c>
    </row>
    <row r="13" spans="2:13" x14ac:dyDescent="0.2">
      <c r="B13" t="s">
        <v>34</v>
      </c>
      <c r="C13" t="s">
        <v>107</v>
      </c>
      <c r="D13" t="s">
        <v>35</v>
      </c>
      <c r="E13">
        <v>3</v>
      </c>
    </row>
    <row r="14" spans="2:13" x14ac:dyDescent="0.2">
      <c r="B14" t="s">
        <v>34</v>
      </c>
      <c r="C14" t="s">
        <v>107</v>
      </c>
      <c r="D14" t="s">
        <v>41</v>
      </c>
      <c r="E14">
        <v>6</v>
      </c>
    </row>
    <row r="15" spans="2:13" x14ac:dyDescent="0.2">
      <c r="B15" t="s">
        <v>34</v>
      </c>
      <c r="C15" t="s">
        <v>107</v>
      </c>
      <c r="D15" t="s">
        <v>93</v>
      </c>
      <c r="E15">
        <v>15</v>
      </c>
    </row>
    <row r="16" spans="2:13" x14ac:dyDescent="0.2">
      <c r="B16" t="s">
        <v>29</v>
      </c>
      <c r="C16" t="s">
        <v>107</v>
      </c>
      <c r="D16" t="s">
        <v>30</v>
      </c>
      <c r="E16">
        <v>0.5</v>
      </c>
    </row>
    <row r="17" spans="2:15" x14ac:dyDescent="0.2">
      <c r="B17" t="s">
        <v>29</v>
      </c>
      <c r="C17" t="s">
        <v>107</v>
      </c>
      <c r="D17" t="s">
        <v>44</v>
      </c>
      <c r="E17">
        <v>1</v>
      </c>
    </row>
    <row r="18" spans="2:15" x14ac:dyDescent="0.2">
      <c r="B18" t="s">
        <v>29</v>
      </c>
      <c r="C18" t="s">
        <v>107</v>
      </c>
      <c r="D18" t="s">
        <v>35</v>
      </c>
      <c r="E18">
        <v>2</v>
      </c>
    </row>
    <row r="19" spans="2:15" x14ac:dyDescent="0.2">
      <c r="B19" t="s">
        <v>29</v>
      </c>
      <c r="C19" t="s">
        <v>107</v>
      </c>
      <c r="D19" t="s">
        <v>41</v>
      </c>
      <c r="E19">
        <v>5</v>
      </c>
    </row>
    <row r="20" spans="2:15" x14ac:dyDescent="0.2">
      <c r="B20" t="s">
        <v>29</v>
      </c>
      <c r="C20" t="s">
        <v>107</v>
      </c>
      <c r="D20" t="s">
        <v>93</v>
      </c>
      <c r="E20">
        <v>10</v>
      </c>
      <c r="K20" t="s">
        <v>103</v>
      </c>
      <c r="L20" t="s">
        <v>4</v>
      </c>
      <c r="M20" t="s">
        <v>7</v>
      </c>
      <c r="N20" t="s">
        <v>79</v>
      </c>
      <c r="O20" t="s">
        <v>91</v>
      </c>
    </row>
    <row r="21" spans="2:15" x14ac:dyDescent="0.2">
      <c r="B21" t="s">
        <v>37</v>
      </c>
      <c r="C21" t="s">
        <v>108</v>
      </c>
      <c r="D21" t="s">
        <v>30</v>
      </c>
      <c r="E21">
        <v>0.5</v>
      </c>
      <c r="K21" t="s">
        <v>4</v>
      </c>
      <c r="L21" t="s">
        <v>5</v>
      </c>
      <c r="M21" t="s">
        <v>8</v>
      </c>
      <c r="N21" s="10" t="s">
        <v>12</v>
      </c>
      <c r="O21" s="10" t="s">
        <v>17</v>
      </c>
    </row>
    <row r="22" spans="2:15" x14ac:dyDescent="0.2">
      <c r="B22" t="s">
        <v>37</v>
      </c>
      <c r="C22" t="s">
        <v>108</v>
      </c>
      <c r="D22" t="s">
        <v>44</v>
      </c>
      <c r="E22">
        <v>1</v>
      </c>
      <c r="K22" t="s">
        <v>7</v>
      </c>
      <c r="L22" t="s">
        <v>6</v>
      </c>
      <c r="M22" t="s">
        <v>9</v>
      </c>
      <c r="N22" s="9" t="s">
        <v>13</v>
      </c>
      <c r="O22" s="9" t="s">
        <v>18</v>
      </c>
    </row>
    <row r="23" spans="2:15" x14ac:dyDescent="0.2">
      <c r="B23" t="s">
        <v>37</v>
      </c>
      <c r="C23" t="s">
        <v>108</v>
      </c>
      <c r="D23" t="s">
        <v>35</v>
      </c>
      <c r="E23">
        <v>3</v>
      </c>
      <c r="K23" t="s">
        <v>11</v>
      </c>
      <c r="M23" t="s">
        <v>10</v>
      </c>
      <c r="N23" s="10" t="s">
        <v>14</v>
      </c>
      <c r="O23" s="10" t="s">
        <v>19</v>
      </c>
    </row>
    <row r="24" spans="2:15" x14ac:dyDescent="0.2">
      <c r="B24" t="s">
        <v>37</v>
      </c>
      <c r="C24" t="s">
        <v>108</v>
      </c>
      <c r="D24" t="s">
        <v>41</v>
      </c>
      <c r="E24">
        <v>5</v>
      </c>
      <c r="K24" t="s">
        <v>16</v>
      </c>
      <c r="N24" s="9" t="s">
        <v>15</v>
      </c>
    </row>
    <row r="25" spans="2:15" x14ac:dyDescent="0.2">
      <c r="B25" t="s">
        <v>37</v>
      </c>
      <c r="C25" t="s">
        <v>108</v>
      </c>
      <c r="D25" t="s">
        <v>93</v>
      </c>
      <c r="E25">
        <v>10</v>
      </c>
    </row>
    <row r="26" spans="2:15" x14ac:dyDescent="0.2">
      <c r="B26" t="s">
        <v>34</v>
      </c>
      <c r="C26" t="s">
        <v>108</v>
      </c>
      <c r="D26" t="s">
        <v>30</v>
      </c>
      <c r="E26">
        <v>1</v>
      </c>
    </row>
    <row r="27" spans="2:15" x14ac:dyDescent="0.2">
      <c r="B27" t="s">
        <v>34</v>
      </c>
      <c r="C27" t="s">
        <v>108</v>
      </c>
      <c r="D27" t="s">
        <v>44</v>
      </c>
      <c r="E27">
        <v>2</v>
      </c>
    </row>
    <row r="28" spans="2:15" x14ac:dyDescent="0.2">
      <c r="B28" t="s">
        <v>34</v>
      </c>
      <c r="C28" t="s">
        <v>108</v>
      </c>
      <c r="D28" t="s">
        <v>35</v>
      </c>
      <c r="E28">
        <v>4</v>
      </c>
    </row>
    <row r="29" spans="2:15" x14ac:dyDescent="0.2">
      <c r="B29" t="s">
        <v>34</v>
      </c>
      <c r="C29" t="s">
        <v>108</v>
      </c>
      <c r="D29" t="s">
        <v>41</v>
      </c>
      <c r="E29">
        <v>8</v>
      </c>
    </row>
    <row r="30" spans="2:15" x14ac:dyDescent="0.2">
      <c r="B30" t="s">
        <v>34</v>
      </c>
      <c r="C30" t="s">
        <v>108</v>
      </c>
      <c r="D30" t="s">
        <v>93</v>
      </c>
      <c r="E30">
        <v>15</v>
      </c>
    </row>
    <row r="31" spans="2:15" x14ac:dyDescent="0.2">
      <c r="B31" t="s">
        <v>29</v>
      </c>
      <c r="C31" t="s">
        <v>108</v>
      </c>
      <c r="D31" t="s">
        <v>30</v>
      </c>
      <c r="E31">
        <v>0.5</v>
      </c>
    </row>
    <row r="32" spans="2:15" x14ac:dyDescent="0.2">
      <c r="B32" t="s">
        <v>29</v>
      </c>
      <c r="C32" t="s">
        <v>108</v>
      </c>
      <c r="D32" t="s">
        <v>44</v>
      </c>
      <c r="E32">
        <v>1</v>
      </c>
    </row>
    <row r="33" spans="2:5" x14ac:dyDescent="0.2">
      <c r="B33" t="s">
        <v>29</v>
      </c>
      <c r="C33" t="s">
        <v>108</v>
      </c>
      <c r="D33" t="s">
        <v>35</v>
      </c>
      <c r="E33">
        <v>2</v>
      </c>
    </row>
    <row r="34" spans="2:5" x14ac:dyDescent="0.2">
      <c r="B34" t="s">
        <v>29</v>
      </c>
      <c r="C34" t="s">
        <v>108</v>
      </c>
      <c r="D34" t="s">
        <v>41</v>
      </c>
      <c r="E34">
        <v>5</v>
      </c>
    </row>
    <row r="35" spans="2:5" x14ac:dyDescent="0.2">
      <c r="B35" t="s">
        <v>29</v>
      </c>
      <c r="C35" t="s">
        <v>108</v>
      </c>
      <c r="D35" t="s">
        <v>93</v>
      </c>
      <c r="E35">
        <v>10</v>
      </c>
    </row>
  </sheetData>
  <dataValidations count="1">
    <dataValidation type="list" allowBlank="1" showInputMessage="1" showErrorMessage="1" sqref="L39" xr:uid="{00000000-0002-0000-0100-000000000000}">
      <formula1>$L$3:$L$7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Resumen</vt:lpstr>
      <vt:lpstr>Estimación</vt:lpstr>
      <vt:lpstr>Ayuda</vt:lpstr>
      <vt:lpstr>CalendarioElectoral</vt:lpstr>
      <vt:lpstr>Categoria</vt:lpstr>
      <vt:lpstr>Categorias</vt:lpstr>
      <vt:lpstr>General</vt:lpstr>
      <vt:lpstr>ProcedimientoElectoral</vt:lpstr>
      <vt:lpstr>ResultadosEnVivo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Josu Losañez Calleja</dc:creator>
  <cp:keywords/>
  <dc:description/>
  <cp:lastModifiedBy>Josu L.™</cp:lastModifiedBy>
  <cp:revision/>
  <dcterms:created xsi:type="dcterms:W3CDTF">2020-06-25T09:47:03Z</dcterms:created>
  <dcterms:modified xsi:type="dcterms:W3CDTF">2021-06-17T10:48:17Z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417bac43-eeba-44f5-a039-750edf2e07d1</vt:lpwstr>
  </property>
</Properties>
</file>