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6" activeTab="6"/>
  </bookViews>
  <sheets>
    <sheet name="EA" sheetId="5" r:id="rId1"/>
    <sheet name="ESF" sheetId="1" r:id="rId2"/>
    <sheet name="ECSF" sheetId="2" r:id="rId3"/>
    <sheet name="PT_ESF_ECSF" sheetId="3" state="hidden" r:id="rId4"/>
    <sheet name="EAA" sheetId="8" r:id="rId5"/>
    <sheet name="EADP" sheetId="9" r:id="rId6"/>
    <sheet name="CFG" sheetId="16" r:id="rId7"/>
  </sheet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1">ESF!$A$1:$L$73</definedName>
  </definedNames>
  <calcPr calcId="152511"/>
</workbook>
</file>

<file path=xl/calcChain.xml><?xml version="1.0" encoding="utf-8"?>
<calcChain xmlns="http://schemas.openxmlformats.org/spreadsheetml/2006/main">
  <c r="I21" i="16" l="1"/>
  <c r="G21" i="16"/>
  <c r="D29" i="2" l="1"/>
  <c r="E11" i="16" l="1"/>
  <c r="G11" i="16"/>
  <c r="G47" i="16" s="1"/>
  <c r="H11" i="16"/>
  <c r="I11" i="16"/>
  <c r="I47" i="16" s="1"/>
  <c r="J11" i="16"/>
  <c r="D11" i="16"/>
  <c r="F12" i="16"/>
  <c r="K12" i="16" s="1"/>
  <c r="G13" i="8" l="1"/>
  <c r="F29" i="16" l="1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1" i="16" l="1"/>
  <c r="D16" i="8"/>
  <c r="G16" i="8" s="1"/>
  <c r="H16" i="8" s="1"/>
  <c r="D39" i="1"/>
  <c r="E32" i="16"/>
  <c r="F45" i="16" l="1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H47" i="16" l="1"/>
  <c r="J47" i="16"/>
  <c r="F21" i="16"/>
  <c r="K21" i="16" s="1"/>
  <c r="D47" i="16"/>
  <c r="F41" i="16"/>
  <c r="K41" i="16" s="1"/>
  <c r="F30" i="16"/>
  <c r="K30" i="16" s="1"/>
  <c r="K15" i="16"/>
  <c r="K11" i="16" s="1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7" i="8"/>
  <c r="D18" i="8"/>
  <c r="G18" i="8" s="1"/>
  <c r="H18" i="8" s="1"/>
  <c r="D19" i="8"/>
  <c r="G19" i="8" s="1"/>
  <c r="H19" i="8" s="1"/>
  <c r="D20" i="8"/>
  <c r="G20" i="8" s="1"/>
  <c r="H20" i="8" s="1"/>
  <c r="D21" i="8"/>
  <c r="G21" i="8" s="1"/>
  <c r="H21" i="8" s="1"/>
  <c r="K16" i="8"/>
  <c r="I33" i="9"/>
  <c r="H33" i="9"/>
  <c r="I28" i="9"/>
  <c r="H28" i="9"/>
  <c r="I19" i="9"/>
  <c r="H19" i="9"/>
  <c r="I14" i="9"/>
  <c r="H14" i="9"/>
  <c r="F24" i="8"/>
  <c r="E24" i="8"/>
  <c r="F14" i="8"/>
  <c r="E14" i="8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D17" i="2"/>
  <c r="E17" i="2" s="1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D14" i="2"/>
  <c r="E122" i="3"/>
  <c r="E172" i="3"/>
  <c r="E119" i="3"/>
  <c r="K47" i="16"/>
  <c r="E126" i="3"/>
  <c r="E153" i="3"/>
  <c r="E164" i="3"/>
  <c r="E21" i="2"/>
  <c r="E175" i="3" s="1"/>
  <c r="E32" i="5"/>
  <c r="E12" i="8"/>
  <c r="H25" i="9"/>
  <c r="H39" i="9"/>
  <c r="F47" i="16"/>
  <c r="G17" i="8"/>
  <c r="H17" i="8" s="1"/>
  <c r="E134" i="3"/>
  <c r="E163" i="3"/>
  <c r="F12" i="8"/>
  <c r="E28" i="2"/>
  <c r="E180" i="3" s="1"/>
  <c r="E121" i="3"/>
  <c r="E132" i="3"/>
  <c r="E140" i="3"/>
  <c r="J19" i="2"/>
  <c r="E192" i="3" s="1"/>
  <c r="E157" i="3"/>
  <c r="E33" i="2"/>
  <c r="E185" i="3" s="1"/>
  <c r="E167" i="3"/>
  <c r="J23" i="2"/>
  <c r="E196" i="3" s="1"/>
  <c r="E144" i="3"/>
  <c r="K18" i="8"/>
  <c r="E131" i="3"/>
  <c r="E29" i="2"/>
  <c r="J38" i="2"/>
  <c r="E206" i="3" s="1"/>
  <c r="J16" i="2"/>
  <c r="I50" i="5"/>
  <c r="E136" i="3"/>
  <c r="J27" i="2"/>
  <c r="E198" i="3" s="1"/>
  <c r="J50" i="5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I43" i="9" s="1"/>
  <c r="J52" i="2"/>
  <c r="D32" i="5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E183" i="3" l="1"/>
  <c r="J52" i="5"/>
  <c r="K17" i="8"/>
  <c r="J14" i="2"/>
  <c r="E188" i="3" s="1"/>
  <c r="E127" i="3"/>
  <c r="D12" i="2"/>
  <c r="E118" i="3" s="1"/>
  <c r="J36" i="2"/>
  <c r="E189" i="3"/>
  <c r="E100" i="3"/>
  <c r="I52" i="5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E48" i="3"/>
  <c r="I44" i="2"/>
  <c r="I48" i="1"/>
  <c r="I61" i="1" s="1"/>
  <c r="I63" i="1" s="1"/>
  <c r="E197" i="3"/>
  <c r="E169" i="3"/>
  <c r="J44" i="2" l="1"/>
  <c r="E210" i="3" s="1"/>
  <c r="I42" i="2"/>
  <c r="I34" i="2" s="1"/>
  <c r="E154" i="3" s="1"/>
  <c r="E108" i="3"/>
  <c r="E47" i="3"/>
  <c r="E160" i="3"/>
  <c r="E109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<sst xmlns="http://schemas.openxmlformats.org/spreadsheetml/2006/main" count="578" uniqueCount="223">
  <si>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</si>
  <si>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</si>
  <si>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</si>
  <si>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</si>
  <si>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</si>
  <si>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</si>
  <si>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</si>
  <si>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</si>
  <si>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</si>
  <si>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</si>
  <si>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</si>
  <si>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</si>
  <si>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</si>
  <si>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</si>
  <si>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</si>
  <si>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</si>
  <si>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</si>
  <si>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</si>
  <si>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</si>
  <si>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</si>
  <si>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</si>
  <si>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</si>
  <si>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</si>
  <si>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</si>
  <si>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</si>
  <si>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</si>
  <si>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</si>
  <si>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</si>
  <si>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</si>
  <si>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</si>
  <si>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</si>
  <si>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</si>
  <si>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</si>
  <si>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</si>
  <si>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</si>
  <si>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</si>
  <si>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</si>
  <si>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</si>
  <si>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</si>
  <si>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</si>
  <si>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</si>
  <si>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</si>
  <si>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</si>
  <si>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</si>
  <si>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</si>
  <si>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</si>
  <si>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</si>
  <si>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</si>
  <si>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</si>
  <si>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</si>
  <si>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</si>
  <si>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</si>
  <si>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</si>
  <si>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</si>
  <si>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</si>
  <si>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</si>
  <si>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</si>
  <si>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</si>
  <si>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</si>
  <si>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</si>
  <si>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</si>
  <si>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</si>
  <si>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</si>
  <si>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</si>
  <si>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</si>
  <si>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</si>
  <si>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</si>
  <si>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</si>
  <si>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</si>
  <si>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</si>
  <si>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</si>
  <si>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</si>
  <si>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</si>
  <si>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</si>
  <si>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</si>
  <si>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</si>
  <si>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</si>
  <si>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</si>
  <si>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</si>
  <si>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</si>
  <si>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</si>
  <si>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</si>
  <si>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</si>
  <si>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</si>
  <si>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</si>
  <si>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</si>
  <si>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</si>
  <si>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</si>
  <si>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</si>
  <si>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</si>
  <si>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</si>
  <si>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</si>
  <si>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</si>
  <si>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</si>
  <si>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</si>
  <si>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</si>
  <si>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</si>
  <si>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</si>
  <si>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</si>
  <si>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</si>
  <si>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</si>
  <si>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</si>
  <si>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</si>
  <si>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</si>
  <si>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</si>
  <si>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</si>
  <si>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</si>
  <si>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</si>
  <si>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</si>
  <si>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</si>
  <si>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</si>
  <si>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</si>
  <si>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</si>
  <si>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</si>
  <si>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</si>
  <si>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</si>
  <si>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</si>
  <si>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</si>
  <si>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</si>
  <si>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</si>
  <si>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</si>
  <si>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</si>
  <si>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</si>
  <si>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</si>
  <si>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</si>
  <si>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</si>
  <si>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</si>
  <si>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</si>
  <si>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</si>
  <si>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</si>
  <si>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</si>
  <si>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</si>
  <si>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</si>
  <si>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</si>
  <si>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</si>
  <si>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</si>
  <si>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</si>
  <si>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</si>
  <si>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</si>
  <si>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</si>
  <si>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</si>
  <si>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</si>
  <si>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</si>
  <si>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</si>
  <si>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</si>
  <si>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</si>
  <si>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</si>
  <si>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</si>
  <si>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</si>
  <si>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</si>
  <si>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</si>
  <si>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</si>
  <si>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</si>
  <si>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</si>
  <si>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</si>
  <si>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</si>
  <si>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</si>
  <si>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</si>
  <si>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</si>
  <si>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</si>
  <si>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</si>
  <si>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</si>
  <si>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</si>
  <si>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</si>
  <si>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</si>
  <si>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</si>
  <si>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</si>
  <si>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</si>
  <si>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</si>
  <si>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</si>
  <si>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</si>
  <si>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</si>
  <si>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Otros Servicios Generales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</si>
  <si>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</si>
  <si>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</si>
  <si>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</si>
  <si>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</si>
  <si>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</si>
  <si>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</si>
  <si>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</si>
  <si>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</si>
  <si>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</si>
  <si>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</si>
  <si>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</si>
  <si>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</si>
  <si>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</si>
  <si>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</si>
  <si>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</si>
  <si>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</si>
  <si>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</si>
  <si>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</si>
  <si>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</si>
  <si>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</si>
  <si>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</si>
  <si>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</si>
  <si>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</si>
  <si>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</si>
  <si>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</si>
  <si>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</si>
  <si>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</si>
  <si>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</si>
  <si>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</si>
  <si>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</si>
  <si>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</si>
  <si>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</si>
  <si>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</si>
  <si>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</si>
  <si>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</si>
  <si>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</si>
  <si>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</si>
  <si>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</si>
  <si>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ANALÍTICO DEL EJERCICIO DEL PRESUPUESTO DE EGRESOS</t>
  </si>
  <si>
    <t>CLASIFICACIÓN FUNCIONAL (FINALIDAD Y FUNCIÓN)</t>
  </si>
  <si>
    <t>6 = ( 3 - 5 )</t>
  </si>
  <si>
    <t>INSTITUTO DE ALFABETIZACIÓN Y EDUCACIÓN BÁSICA PARA ADULTOS</t>
  </si>
  <si>
    <t>DIRECTORA ADMINISTRATIVA</t>
  </si>
  <si>
    <t>MAESTRA ESTHER ANGÉLICA MEDINA RIVERO</t>
  </si>
  <si>
    <t>DIRECTORA GENERAL</t>
  </si>
  <si>
    <t>Del 01 de Enero al 30 de Septiembre del 2015 y 2014</t>
  </si>
  <si>
    <t>Al 30 de Septiembre del 2015 y al 30 de Septiembre del 2014</t>
  </si>
  <si>
    <t>Al 30 de Septiembre del 2015</t>
  </si>
  <si>
    <t>Del 01 de Enero al 30 de Septiembre 2015</t>
  </si>
  <si>
    <t>LIC. LILIANA ESTHERLINA GALLARDO ESCOBEDO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</si>
</sst>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70" formatCode="_-[$€-2]* #,##0.00_-;\-[$€-2]* #,##0.00_-;_-[$€-2]* &quot;-&quot;??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35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7" borderId="0" xfId="0" applyFont="1" applyFill="1"/>
    <xf numFmtId="0" fontId="16" fillId="7" borderId="0" xfId="0" applyFont="1" applyFill="1" applyBorder="1" applyAlignment="1"/>
    <xf numFmtId="0" fontId="15" fillId="4" borderId="0" xfId="0" applyFont="1" applyFill="1"/>
    <xf numFmtId="0" fontId="12" fillId="0" borderId="0" xfId="3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5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6" fillId="4" borderId="0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/>
    </xf>
    <xf numFmtId="0" fontId="15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5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2" xfId="0" applyFont="1" applyFill="1" applyBorder="1" applyAlignment="1"/>
    <xf numFmtId="0" fontId="15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5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8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9" fillId="4" borderId="0" xfId="0" applyFont="1" applyFill="1" applyBorder="1" applyAlignment="1">
      <alignment vertical="top"/>
    </xf>
    <xf numFmtId="0" fontId="19" fillId="4" borderId="1" xfId="0" applyFont="1" applyFill="1" applyBorder="1" applyAlignment="1">
      <alignment horizontal="left" vertical="top"/>
    </xf>
    <xf numFmtId="3" fontId="19" fillId="4" borderId="0" xfId="0" applyNumberFormat="1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5" fillId="4" borderId="1" xfId="0" applyFont="1" applyFill="1" applyBorder="1"/>
    <xf numFmtId="3" fontId="19" fillId="4" borderId="0" xfId="2" applyNumberFormat="1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19" fillId="4" borderId="0" xfId="0" applyFont="1" applyFill="1" applyBorder="1" applyAlignment="1">
      <alignment vertical="top" wrapText="1"/>
    </xf>
    <xf numFmtId="0" fontId="15" fillId="4" borderId="3" xfId="0" applyFont="1" applyFill="1" applyBorder="1"/>
    <xf numFmtId="0" fontId="15" fillId="4" borderId="4" xfId="0" applyFont="1" applyFill="1" applyBorder="1"/>
    <xf numFmtId="0" fontId="15" fillId="4" borderId="4" xfId="0" applyFont="1" applyFill="1" applyBorder="1" applyAlignment="1"/>
    <xf numFmtId="0" fontId="15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5" fillId="7" borderId="0" xfId="0" applyFont="1" applyFill="1" applyBorder="1"/>
    <xf numFmtId="0" fontId="15" fillId="7" borderId="0" xfId="0" applyFont="1" applyFill="1" applyBorder="1" applyAlignment="1">
      <alignment vertical="top"/>
    </xf>
    <xf numFmtId="0" fontId="15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5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1" xfId="0" applyFont="1" applyFill="1" applyBorder="1" applyAlignment="1">
      <alignment horizontal="centerContinuous"/>
    </xf>
    <xf numFmtId="0" fontId="12" fillId="7" borderId="22" xfId="0" applyFont="1" applyFill="1" applyBorder="1" applyAlignment="1">
      <alignment horizontal="centerContinuous"/>
    </xf>
    <xf numFmtId="0" fontId="3" fillId="7" borderId="8" xfId="0" applyFont="1" applyFill="1" applyBorder="1"/>
    <xf numFmtId="0" fontId="17" fillId="4" borderId="0" xfId="0" applyFont="1" applyFill="1" applyAlignment="1">
      <alignment vertical="top"/>
    </xf>
    <xf numFmtId="0" fontId="17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4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3" xfId="1" applyNumberFormat="1" applyFont="1" applyFill="1" applyBorder="1" applyAlignment="1">
      <alignment vertical="center"/>
    </xf>
    <xf numFmtId="0" fontId="12" fillId="4" borderId="24" xfId="1" applyNumberFormat="1" applyFont="1" applyFill="1" applyBorder="1" applyAlignment="1">
      <alignment vertical="center"/>
    </xf>
    <xf numFmtId="0" fontId="15" fillId="4" borderId="23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24" xfId="0" applyFont="1" applyFill="1" applyBorder="1" applyAlignment="1">
      <alignment vertical="top"/>
    </xf>
    <xf numFmtId="3" fontId="12" fillId="4" borderId="24" xfId="0" applyNumberFormat="1" applyFont="1" applyFill="1" applyBorder="1" applyAlignment="1">
      <alignment vertical="top"/>
    </xf>
    <xf numFmtId="3" fontId="3" fillId="4" borderId="24" xfId="0" applyNumberFormat="1" applyFont="1" applyFill="1" applyBorder="1" applyAlignment="1">
      <alignment vertical="top"/>
    </xf>
    <xf numFmtId="3" fontId="3" fillId="4" borderId="24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6" fillId="4" borderId="23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horizontal="right" vertical="top"/>
    </xf>
    <xf numFmtId="3" fontId="12" fillId="4" borderId="24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4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vertical="top" wrapText="1"/>
    </xf>
    <xf numFmtId="3" fontId="3" fillId="4" borderId="24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8" fillId="4" borderId="0" xfId="2" applyNumberFormat="1" applyFont="1" applyFill="1" applyBorder="1" applyAlignment="1">
      <alignment vertical="top"/>
    </xf>
    <xf numFmtId="3" fontId="18" fillId="4" borderId="24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5" fillId="4" borderId="25" xfId="0" applyFont="1" applyFill="1" applyBorder="1" applyAlignment="1">
      <alignment vertical="top"/>
    </xf>
    <xf numFmtId="0" fontId="15" fillId="4" borderId="4" xfId="0" applyFont="1" applyFill="1" applyBorder="1" applyAlignment="1">
      <alignment vertical="top"/>
    </xf>
    <xf numFmtId="0" fontId="15" fillId="4" borderId="4" xfId="0" applyFont="1" applyFill="1" applyBorder="1" applyAlignment="1">
      <alignment horizontal="right" vertical="top"/>
    </xf>
    <xf numFmtId="0" fontId="15" fillId="4" borderId="26" xfId="0" applyFont="1" applyFill="1" applyBorder="1" applyAlignment="1">
      <alignment vertical="top"/>
    </xf>
    <xf numFmtId="0" fontId="15" fillId="4" borderId="23" xfId="0" applyFont="1" applyFill="1" applyBorder="1"/>
    <xf numFmtId="43" fontId="3" fillId="4" borderId="24" xfId="2" applyFont="1" applyFill="1" applyBorder="1"/>
    <xf numFmtId="0" fontId="15" fillId="4" borderId="27" xfId="0" applyFont="1" applyFill="1" applyBorder="1"/>
    <xf numFmtId="0" fontId="3" fillId="4" borderId="28" xfId="0" applyFont="1" applyFill="1" applyBorder="1" applyAlignment="1">
      <alignment vertical="top"/>
    </xf>
    <xf numFmtId="0" fontId="3" fillId="4" borderId="28" xfId="0" applyFont="1" applyFill="1" applyBorder="1"/>
    <xf numFmtId="43" fontId="3" fillId="4" borderId="28" xfId="2" applyFont="1" applyFill="1" applyBorder="1"/>
    <xf numFmtId="0" fontId="15" fillId="4" borderId="28" xfId="0" applyFont="1" applyFill="1" applyBorder="1" applyAlignment="1">
      <alignment horizontal="right" vertical="top"/>
    </xf>
    <xf numFmtId="0" fontId="3" fillId="4" borderId="28" xfId="0" applyFont="1" applyFill="1" applyBorder="1" applyAlignment="1">
      <alignment vertical="center"/>
    </xf>
    <xf numFmtId="43" fontId="3" fillId="4" borderId="29" xfId="2" applyFont="1" applyFill="1" applyBorder="1"/>
    <xf numFmtId="0" fontId="15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5" fillId="4" borderId="0" xfId="0" applyFont="1" applyFill="1" applyAlignment="1">
      <alignment wrapText="1"/>
    </xf>
    <xf numFmtId="0" fontId="15" fillId="4" borderId="0" xfId="0" applyFont="1" applyFill="1" applyBorder="1" applyAlignment="1">
      <alignment wrapText="1"/>
    </xf>
    <xf numFmtId="3" fontId="15" fillId="4" borderId="0" xfId="0" applyNumberFormat="1" applyFont="1" applyFill="1"/>
    <xf numFmtId="0" fontId="15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1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1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5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2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2" fillId="4" borderId="0" xfId="0" applyFont="1" applyFill="1" applyBorder="1"/>
    <xf numFmtId="0" fontId="22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top"/>
    </xf>
    <xf numFmtId="3" fontId="16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23" fillId="4" borderId="1" xfId="0" applyFont="1" applyFill="1" applyBorder="1" applyAlignment="1">
      <alignment vertical="top"/>
    </xf>
    <xf numFmtId="3" fontId="16" fillId="4" borderId="0" xfId="2" applyNumberFormat="1" applyFont="1" applyFill="1" applyBorder="1" applyAlignment="1">
      <alignment vertical="top"/>
    </xf>
    <xf numFmtId="0" fontId="23" fillId="4" borderId="2" xfId="0" applyFont="1" applyFill="1" applyBorder="1" applyAlignment="1">
      <alignment vertical="top"/>
    </xf>
    <xf numFmtId="0" fontId="24" fillId="4" borderId="0" xfId="0" applyFont="1" applyFill="1"/>
    <xf numFmtId="3" fontId="15" fillId="4" borderId="0" xfId="0" applyNumberFormat="1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3" fontId="15" fillId="4" borderId="0" xfId="2" applyNumberFormat="1" applyFont="1" applyFill="1" applyBorder="1" applyAlignment="1">
      <alignment vertical="top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/>
    </xf>
    <xf numFmtId="0" fontId="15" fillId="4" borderId="4" xfId="0" applyFont="1" applyFill="1" applyBorder="1" applyAlignment="1" applyProtection="1">
      <protection locked="0"/>
    </xf>
    <xf numFmtId="0" fontId="15" fillId="4" borderId="0" xfId="0" applyFont="1" applyFill="1" applyBorder="1" applyAlignment="1" applyProtection="1">
      <protection locked="0"/>
    </xf>
    <xf numFmtId="0" fontId="16" fillId="4" borderId="0" xfId="0" applyFont="1" applyFill="1" applyBorder="1" applyAlignment="1"/>
    <xf numFmtId="0" fontId="16" fillId="4" borderId="7" xfId="0" applyFont="1" applyFill="1" applyBorder="1" applyAlignment="1" applyProtection="1">
      <protection locked="0"/>
    </xf>
    <xf numFmtId="0" fontId="15" fillId="0" borderId="0" xfId="0" applyFont="1" applyBorder="1" applyAlignment="1"/>
    <xf numFmtId="0" fontId="15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5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15" fillId="4" borderId="1" xfId="0" applyFont="1" applyFill="1" applyBorder="1" applyAlignment="1" applyProtection="1"/>
    <xf numFmtId="0" fontId="21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5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5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3" fillId="4" borderId="1" xfId="0" applyFont="1" applyFill="1" applyBorder="1" applyAlignment="1" applyProtection="1"/>
    <xf numFmtId="0" fontId="19" fillId="4" borderId="0" xfId="0" applyFont="1" applyFill="1" applyBorder="1" applyAlignment="1" applyProtection="1">
      <alignment vertical="top"/>
    </xf>
    <xf numFmtId="3" fontId="19" fillId="4" borderId="0" xfId="0" applyNumberFormat="1" applyFont="1" applyFill="1" applyBorder="1" applyAlignment="1" applyProtection="1">
      <alignment horizontal="center" vertical="top"/>
      <protection locked="0"/>
    </xf>
    <xf numFmtId="3" fontId="19" fillId="4" borderId="0" xfId="0" applyNumberFormat="1" applyFont="1" applyFill="1" applyBorder="1" applyAlignment="1" applyProtection="1">
      <alignment horizontal="right" vertical="top"/>
    </xf>
    <xf numFmtId="0" fontId="23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5" fillId="4" borderId="0" xfId="0" applyFont="1" applyFill="1" applyBorder="1" applyAlignment="1" applyProtection="1">
      <alignment horizontal="center" vertical="top"/>
      <protection locked="0"/>
    </xf>
    <xf numFmtId="3" fontId="19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3" fillId="4" borderId="3" xfId="0" applyFont="1" applyFill="1" applyBorder="1" applyAlignment="1" applyProtection="1"/>
    <xf numFmtId="0" fontId="19" fillId="4" borderId="4" xfId="0" applyFont="1" applyFill="1" applyBorder="1" applyAlignment="1" applyProtection="1">
      <alignment vertical="top"/>
    </xf>
    <xf numFmtId="3" fontId="19" fillId="4" borderId="4" xfId="0" applyNumberFormat="1" applyFont="1" applyFill="1" applyBorder="1" applyAlignment="1" applyProtection="1">
      <alignment horizontal="center" vertical="top"/>
    </xf>
    <xf numFmtId="3" fontId="19" fillId="4" borderId="4" xfId="0" applyNumberFormat="1" applyFont="1" applyFill="1" applyBorder="1" applyAlignment="1" applyProtection="1">
      <alignment horizontal="right" vertical="top"/>
    </xf>
    <xf numFmtId="0" fontId="23" fillId="4" borderId="5" xfId="0" applyFont="1" applyFill="1" applyBorder="1" applyAlignment="1" applyProtection="1">
      <alignment vertical="top"/>
    </xf>
    <xf numFmtId="0" fontId="15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5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4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9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9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7" fillId="4" borderId="0" xfId="0" applyFont="1" applyFill="1" applyBorder="1" applyAlignment="1">
      <alignment horizontal="center" vertical="center" wrapText="1"/>
    </xf>
    <xf numFmtId="0" fontId="17" fillId="7" borderId="20" xfId="3" applyFont="1" applyFill="1" applyBorder="1" applyAlignment="1">
      <alignment horizontal="center" vertical="center"/>
    </xf>
    <xf numFmtId="0" fontId="17" fillId="7" borderId="23" xfId="3" applyFont="1" applyFill="1" applyBorder="1" applyAlignment="1">
      <alignment horizontal="center" vertical="center"/>
    </xf>
    <xf numFmtId="0" fontId="12" fillId="7" borderId="21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1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6" fillId="4" borderId="0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center" vertical="top"/>
    </xf>
    <xf numFmtId="0" fontId="15" fillId="4" borderId="4" xfId="0" applyFont="1" applyFill="1" applyBorder="1" applyAlignment="1">
      <alignment horizontal="center" vertical="top"/>
    </xf>
    <xf numFmtId="0" fontId="15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5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19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19" fillId="4" borderId="4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1" fillId="0" borderId="4" xfId="0" applyFont="1" applyFill="1" applyBorder="1"/>
    <xf numFmtId="0" fontId="1" fillId="0" borderId="0" xfId="0" applyFont="1" applyFill="1"/>
    <xf numFmtId="0" fontId="4" fillId="7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justify" vertical="center" wrapText="1"/>
    </xf>
    <xf numFmtId="0" fontId="8" fillId="4" borderId="17" xfId="0" applyFont="1" applyFill="1" applyBorder="1" applyAlignment="1">
      <alignment horizontal="justify" vertical="center" wrapText="1"/>
    </xf>
    <xf numFmtId="0" fontId="8" fillId="4" borderId="0" xfId="0" applyFont="1" applyFill="1" applyAlignment="1">
      <alignment vertical="top"/>
    </xf>
    <xf numFmtId="0" fontId="9" fillId="4" borderId="1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43" fontId="9" fillId="4" borderId="18" xfId="0" applyNumberFormat="1" applyFont="1" applyFill="1" applyBorder="1" applyAlignment="1">
      <alignment horizontal="right" vertical="top" wrapText="1"/>
    </xf>
    <xf numFmtId="0" fontId="8" fillId="0" borderId="0" xfId="0" applyFont="1" applyAlignment="1">
      <alignment vertical="top"/>
    </xf>
    <xf numFmtId="0" fontId="8" fillId="4" borderId="1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justify" vertical="top"/>
    </xf>
    <xf numFmtId="43" fontId="8" fillId="4" borderId="18" xfId="2" applyFont="1" applyFill="1" applyBorder="1" applyAlignment="1">
      <alignment horizontal="right" vertical="top" wrapText="1"/>
    </xf>
    <xf numFmtId="0" fontId="8" fillId="4" borderId="18" xfId="0" applyFont="1" applyFill="1" applyBorder="1" applyAlignment="1">
      <alignment horizontal="right" vertical="top" wrapText="1"/>
    </xf>
    <xf numFmtId="43" fontId="9" fillId="4" borderId="18" xfId="2" applyFont="1" applyFill="1" applyBorder="1" applyAlignment="1">
      <alignment horizontal="right" vertical="top"/>
    </xf>
    <xf numFmtId="0" fontId="9" fillId="4" borderId="0" xfId="0" applyFont="1" applyFill="1" applyAlignment="1">
      <alignment vertical="top"/>
    </xf>
    <xf numFmtId="4" fontId="8" fillId="4" borderId="18" xfId="0" applyNumberFormat="1" applyFont="1" applyFill="1" applyBorder="1" applyAlignment="1">
      <alignment horizontal="right" vertical="top" wrapText="1"/>
    </xf>
    <xf numFmtId="43" fontId="8" fillId="4" borderId="18" xfId="2" applyFont="1" applyFill="1" applyBorder="1" applyAlignment="1">
      <alignment horizontal="right" vertical="top"/>
    </xf>
    <xf numFmtId="0" fontId="9" fillId="0" borderId="0" xfId="0" applyFont="1" applyAlignment="1">
      <alignment vertical="top"/>
    </xf>
    <xf numFmtId="0" fontId="8" fillId="4" borderId="18" xfId="0" applyFont="1" applyFill="1" applyBorder="1" applyAlignment="1">
      <alignment horizontal="right" vertical="top"/>
    </xf>
    <xf numFmtId="4" fontId="8" fillId="4" borderId="18" xfId="0" applyNumberFormat="1" applyFont="1" applyFill="1" applyBorder="1" applyAlignment="1">
      <alignment horizontal="right" vertical="top"/>
    </xf>
    <xf numFmtId="4" fontId="8" fillId="4" borderId="18" xfId="2" applyNumberFormat="1" applyFont="1" applyFill="1" applyBorder="1" applyAlignment="1">
      <alignment horizontal="right" vertical="top"/>
    </xf>
    <xf numFmtId="0" fontId="8" fillId="4" borderId="3" xfId="0" applyFont="1" applyFill="1" applyBorder="1" applyAlignment="1">
      <alignment horizontal="left" vertical="top"/>
    </xf>
    <xf numFmtId="0" fontId="8" fillId="4" borderId="5" xfId="0" applyFont="1" applyFill="1" applyBorder="1" applyAlignment="1">
      <alignment vertical="top"/>
    </xf>
    <xf numFmtId="43" fontId="8" fillId="4" borderId="19" xfId="2" applyFont="1" applyFill="1" applyBorder="1" applyAlignment="1">
      <alignment horizontal="right" vertical="top"/>
    </xf>
    <xf numFmtId="0" fontId="9" fillId="4" borderId="3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vertical="top"/>
    </xf>
    <xf numFmtId="0" fontId="2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33" zoomScale="90" zoomScaleNormal="90" zoomScalePageLayoutView="70" workbookViewId="0">
      <selection activeCell="G61" sqref="G61:H61"/>
    </sheetView>
  </sheetViews>
  <sheetFormatPr baseColWidth="10" defaultRowHeight="12.7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1" spans="1:11" x14ac:dyDescent="0.2">
      <c r="A1" s="16"/>
      <c r="B1" s="17"/>
      <c r="C1" s="249" t="s">
        <v>206</v>
      </c>
      <c r="D1" s="249"/>
      <c r="E1" s="249"/>
      <c r="F1" s="249"/>
      <c r="G1" s="249"/>
      <c r="H1" s="249"/>
      <c r="I1" s="249"/>
      <c r="J1" s="17"/>
      <c r="K1" s="17"/>
    </row>
    <row r="2" spans="1:11" x14ac:dyDescent="0.2">
      <c r="A2" s="16"/>
      <c r="B2" s="17"/>
      <c r="C2" s="249" t="s">
        <v>218</v>
      </c>
      <c r="D2" s="249"/>
      <c r="E2" s="249"/>
      <c r="F2" s="249"/>
      <c r="G2" s="249"/>
      <c r="H2" s="249"/>
      <c r="I2" s="249"/>
      <c r="J2" s="17"/>
      <c r="K2" s="17"/>
    </row>
    <row r="3" spans="1:11" x14ac:dyDescent="0.2">
      <c r="A3" s="16"/>
      <c r="B3" s="17"/>
      <c r="C3" s="249" t="s">
        <v>0</v>
      </c>
      <c r="D3" s="249"/>
      <c r="E3" s="249"/>
      <c r="F3" s="249"/>
      <c r="G3" s="249"/>
      <c r="H3" s="249"/>
      <c r="I3" s="249"/>
      <c r="J3" s="17"/>
      <c r="K3" s="17"/>
    </row>
    <row r="4" spans="1:11" ht="9" customHeight="1" x14ac:dyDescent="0.2">
      <c r="A4" s="19"/>
      <c r="B4" s="19"/>
      <c r="C4" s="20"/>
      <c r="D4" s="20"/>
      <c r="E4" s="20"/>
      <c r="F4" s="20"/>
      <c r="G4" s="20"/>
      <c r="H4" s="20"/>
      <c r="I4" s="21"/>
      <c r="J4" s="21"/>
      <c r="K4" s="21"/>
    </row>
    <row r="5" spans="1:11" ht="34.5" customHeight="1" x14ac:dyDescent="0.2">
      <c r="A5" s="22"/>
      <c r="E5" s="23" t="s">
        <v>3</v>
      </c>
      <c r="F5" s="250" t="s">
        <v>214</v>
      </c>
      <c r="G5" s="250"/>
      <c r="H5" s="250"/>
      <c r="I5" s="24"/>
      <c r="J5" s="24"/>
      <c r="K5" s="25"/>
    </row>
    <row r="6" spans="1:11" s="25" customFormat="1" ht="3" customHeight="1" x14ac:dyDescent="0.2">
      <c r="A6" s="22"/>
      <c r="B6" s="26"/>
      <c r="C6" s="26"/>
      <c r="D6" s="26"/>
      <c r="E6" s="26"/>
      <c r="F6" s="27"/>
      <c r="G6" s="28"/>
      <c r="H6" s="28"/>
    </row>
    <row r="7" spans="1:11" s="25" customFormat="1" ht="3" customHeight="1" x14ac:dyDescent="0.2">
      <c r="A7" s="29"/>
      <c r="B7" s="29"/>
      <c r="C7" s="29"/>
      <c r="D7" s="30"/>
      <c r="E7" s="30"/>
      <c r="F7" s="31"/>
      <c r="G7" s="28"/>
      <c r="H7" s="28"/>
    </row>
    <row r="8" spans="1:11" s="36" customFormat="1" ht="20.100000000000001" customHeight="1" x14ac:dyDescent="0.2">
      <c r="A8" s="32"/>
      <c r="B8" s="248" t="s">
        <v>74</v>
      </c>
      <c r="C8" s="248"/>
      <c r="D8" s="33">
        <v>2015</v>
      </c>
      <c r="E8" s="33">
        <v>2014</v>
      </c>
      <c r="F8" s="34"/>
      <c r="G8" s="248" t="s">
        <v>74</v>
      </c>
      <c r="H8" s="248"/>
      <c r="I8" s="33">
        <v>2015</v>
      </c>
      <c r="J8" s="33">
        <v>2014</v>
      </c>
      <c r="K8" s="35"/>
    </row>
    <row r="9" spans="1:11" s="25" customFormat="1" ht="3" customHeight="1" x14ac:dyDescent="0.2">
      <c r="A9" s="37"/>
      <c r="B9" s="38"/>
      <c r="C9" s="38"/>
      <c r="D9" s="39"/>
      <c r="E9" s="39"/>
      <c r="F9" s="28"/>
      <c r="G9" s="28"/>
      <c r="H9" s="28"/>
      <c r="K9" s="40"/>
    </row>
    <row r="10" spans="1:11" s="45" customFormat="1" x14ac:dyDescent="0.2">
      <c r="A10" s="41"/>
      <c r="B10" s="252" t="s">
        <v>78</v>
      </c>
      <c r="C10" s="252"/>
      <c r="D10" s="42"/>
      <c r="E10" s="42"/>
      <c r="F10" s="43"/>
      <c r="G10" s="252" t="s">
        <v>79</v>
      </c>
      <c r="H10" s="252"/>
      <c r="I10" s="42"/>
      <c r="J10" s="42"/>
      <c r="K10" s="44"/>
    </row>
    <row r="11" spans="1:11" x14ac:dyDescent="0.2">
      <c r="A11" s="46"/>
      <c r="B11" s="253" t="s">
        <v>80</v>
      </c>
      <c r="C11" s="253"/>
      <c r="D11" s="47">
        <f>SUM(D12:D19)</f>
        <v>239629.77000000002</v>
      </c>
      <c r="E11" s="47">
        <f>SUM(E12:E19)</f>
        <v>669507.04</v>
      </c>
      <c r="F11" s="43"/>
      <c r="G11" s="252" t="s">
        <v>81</v>
      </c>
      <c r="H11" s="252"/>
      <c r="I11" s="47">
        <f>SUM(I12:I14)</f>
        <v>131686780.43000001</v>
      </c>
      <c r="J11" s="47">
        <f>SUM(J12:J14)</f>
        <v>230485439.01999998</v>
      </c>
      <c r="K11" s="48"/>
    </row>
    <row r="12" spans="1:11" x14ac:dyDescent="0.2">
      <c r="A12" s="49"/>
      <c r="B12" s="251" t="s">
        <v>82</v>
      </c>
      <c r="C12" s="251"/>
      <c r="D12" s="50">
        <v>0</v>
      </c>
      <c r="E12" s="50">
        <v>0</v>
      </c>
      <c r="F12" s="43"/>
      <c r="G12" s="251" t="s">
        <v>83</v>
      </c>
      <c r="H12" s="251"/>
      <c r="I12" s="50">
        <v>110398938.72</v>
      </c>
      <c r="J12" s="50">
        <v>186083810.13</v>
      </c>
      <c r="K12" s="48"/>
    </row>
    <row r="13" spans="1:11" x14ac:dyDescent="0.2">
      <c r="A13" s="49"/>
      <c r="B13" s="251" t="s">
        <v>84</v>
      </c>
      <c r="C13" s="251"/>
      <c r="D13" s="50">
        <v>0</v>
      </c>
      <c r="E13" s="50">
        <v>0</v>
      </c>
      <c r="F13" s="43"/>
      <c r="G13" s="251" t="s">
        <v>85</v>
      </c>
      <c r="H13" s="251"/>
      <c r="I13" s="50">
        <v>6760758.4199999999</v>
      </c>
      <c r="J13" s="50">
        <v>12996133.970000001</v>
      </c>
      <c r="K13" s="48"/>
    </row>
    <row r="14" spans="1:11" ht="12" customHeight="1" x14ac:dyDescent="0.2">
      <c r="A14" s="49"/>
      <c r="B14" s="251" t="s">
        <v>86</v>
      </c>
      <c r="C14" s="251"/>
      <c r="D14" s="50">
        <v>0</v>
      </c>
      <c r="E14" s="50">
        <v>0</v>
      </c>
      <c r="F14" s="43"/>
      <c r="G14" s="251" t="s">
        <v>87</v>
      </c>
      <c r="H14" s="251"/>
      <c r="I14" s="50">
        <v>14527083.289999999</v>
      </c>
      <c r="J14" s="50">
        <v>31405494.920000002</v>
      </c>
      <c r="K14" s="48"/>
    </row>
    <row r="15" spans="1:11" x14ac:dyDescent="0.2">
      <c r="A15" s="49"/>
      <c r="B15" s="251" t="s">
        <v>88</v>
      </c>
      <c r="C15" s="251"/>
      <c r="D15" s="50">
        <v>0</v>
      </c>
      <c r="E15" s="50">
        <v>0</v>
      </c>
      <c r="F15" s="43"/>
      <c r="G15" s="51"/>
      <c r="H15" s="52"/>
      <c r="I15" s="53"/>
      <c r="J15" s="53"/>
      <c r="K15" s="48"/>
    </row>
    <row r="16" spans="1:11" x14ac:dyDescent="0.2">
      <c r="A16" s="49"/>
      <c r="B16" s="251" t="s">
        <v>89</v>
      </c>
      <c r="C16" s="251"/>
      <c r="D16" s="50">
        <v>0</v>
      </c>
      <c r="E16" s="50">
        <v>0</v>
      </c>
      <c r="F16" s="43"/>
      <c r="G16" s="252" t="s">
        <v>161</v>
      </c>
      <c r="H16" s="252"/>
      <c r="I16" s="47">
        <f>SUM(I17:I25)</f>
        <v>32211558</v>
      </c>
      <c r="J16" s="47">
        <f>SUM(J17:J25)</f>
        <v>31930130</v>
      </c>
      <c r="K16" s="48"/>
    </row>
    <row r="17" spans="1:11" x14ac:dyDescent="0.2">
      <c r="A17" s="49"/>
      <c r="B17" s="251" t="s">
        <v>90</v>
      </c>
      <c r="C17" s="251"/>
      <c r="D17" s="50">
        <v>230386.2</v>
      </c>
      <c r="E17" s="50">
        <v>566.37</v>
      </c>
      <c r="F17" s="43"/>
      <c r="G17" s="251" t="s">
        <v>91</v>
      </c>
      <c r="H17" s="251"/>
      <c r="I17" s="50">
        <v>0</v>
      </c>
      <c r="J17" s="50">
        <v>0</v>
      </c>
      <c r="K17" s="48"/>
    </row>
    <row r="18" spans="1:11" x14ac:dyDescent="0.2">
      <c r="A18" s="49"/>
      <c r="B18" s="251" t="s">
        <v>92</v>
      </c>
      <c r="C18" s="251"/>
      <c r="D18" s="50">
        <v>9243.57</v>
      </c>
      <c r="E18" s="50">
        <v>668940.67000000004</v>
      </c>
      <c r="F18" s="43"/>
      <c r="G18" s="251" t="s">
        <v>93</v>
      </c>
      <c r="H18" s="251"/>
      <c r="I18" s="50">
        <v>0</v>
      </c>
      <c r="J18" s="50">
        <v>0</v>
      </c>
      <c r="K18" s="48"/>
    </row>
    <row r="19" spans="1:11" ht="52.5" customHeight="1" x14ac:dyDescent="0.2">
      <c r="A19" s="49"/>
      <c r="B19" s="254" t="s">
        <v>94</v>
      </c>
      <c r="C19" s="254"/>
      <c r="D19" s="50">
        <v>0</v>
      </c>
      <c r="E19" s="50">
        <v>0</v>
      </c>
      <c r="F19" s="43"/>
      <c r="G19" s="251" t="s">
        <v>95</v>
      </c>
      <c r="H19" s="251"/>
      <c r="I19" s="50">
        <v>0</v>
      </c>
      <c r="J19" s="50">
        <v>0</v>
      </c>
      <c r="K19" s="48"/>
    </row>
    <row r="20" spans="1:11" x14ac:dyDescent="0.2">
      <c r="A20" s="46"/>
      <c r="B20" s="51"/>
      <c r="C20" s="52"/>
      <c r="D20" s="53"/>
      <c r="E20" s="53"/>
      <c r="F20" s="43"/>
      <c r="G20" s="251" t="s">
        <v>96</v>
      </c>
      <c r="H20" s="251"/>
      <c r="I20" s="50">
        <v>32211558</v>
      </c>
      <c r="J20" s="50">
        <v>31930130</v>
      </c>
      <c r="K20" s="48"/>
    </row>
    <row r="21" spans="1:11" ht="29.25" customHeight="1" x14ac:dyDescent="0.2">
      <c r="A21" s="46"/>
      <c r="B21" s="253" t="s">
        <v>97</v>
      </c>
      <c r="C21" s="253"/>
      <c r="D21" s="47">
        <f>SUM(D22:D23)</f>
        <v>164803907.23000002</v>
      </c>
      <c r="E21" s="47">
        <f>SUM(E22:E23)</f>
        <v>261400186.08999997</v>
      </c>
      <c r="F21" s="43"/>
      <c r="G21" s="251" t="s">
        <v>98</v>
      </c>
      <c r="H21" s="251"/>
      <c r="I21" s="50">
        <v>0</v>
      </c>
      <c r="J21" s="50">
        <v>0</v>
      </c>
      <c r="K21" s="48"/>
    </row>
    <row r="22" spans="1:11" x14ac:dyDescent="0.2">
      <c r="A22" s="49"/>
      <c r="B22" s="251" t="s">
        <v>99</v>
      </c>
      <c r="C22" s="251"/>
      <c r="D22" s="54">
        <v>66781678.390000001</v>
      </c>
      <c r="E22" s="54">
        <v>118634023.33</v>
      </c>
      <c r="F22" s="43"/>
      <c r="G22" s="251" t="s">
        <v>100</v>
      </c>
      <c r="H22" s="251"/>
      <c r="I22" s="50">
        <v>0</v>
      </c>
      <c r="J22" s="50">
        <v>0</v>
      </c>
      <c r="K22" s="48"/>
    </row>
    <row r="23" spans="1:11" x14ac:dyDescent="0.2">
      <c r="A23" s="49"/>
      <c r="B23" s="251" t="s">
        <v>160</v>
      </c>
      <c r="C23" s="251"/>
      <c r="D23" s="50">
        <v>98022228.840000004</v>
      </c>
      <c r="E23" s="50">
        <v>142766162.75999999</v>
      </c>
      <c r="F23" s="43"/>
      <c r="G23" s="251" t="s">
        <v>101</v>
      </c>
      <c r="H23" s="251"/>
      <c r="I23" s="50">
        <v>0</v>
      </c>
      <c r="J23" s="50">
        <v>0</v>
      </c>
      <c r="K23" s="48"/>
    </row>
    <row r="24" spans="1:11" x14ac:dyDescent="0.2">
      <c r="A24" s="46"/>
      <c r="B24" s="51"/>
      <c r="C24" s="52"/>
      <c r="D24" s="53"/>
      <c r="E24" s="53"/>
      <c r="F24" s="43"/>
      <c r="G24" s="251" t="s">
        <v>102</v>
      </c>
      <c r="H24" s="251"/>
      <c r="I24" s="50">
        <v>0</v>
      </c>
      <c r="J24" s="50">
        <v>0</v>
      </c>
      <c r="K24" s="48"/>
    </row>
    <row r="25" spans="1:11" x14ac:dyDescent="0.2">
      <c r="A25" s="49"/>
      <c r="B25" s="253" t="s">
        <v>103</v>
      </c>
      <c r="C25" s="253"/>
      <c r="D25" s="47">
        <f>SUM(D26:D30)</f>
        <v>114755</v>
      </c>
      <c r="E25" s="47">
        <f>SUM(E26:E30)</f>
        <v>951404.89</v>
      </c>
      <c r="F25" s="43"/>
      <c r="G25" s="251" t="s">
        <v>104</v>
      </c>
      <c r="H25" s="251"/>
      <c r="I25" s="50">
        <v>0</v>
      </c>
      <c r="J25" s="50">
        <v>0</v>
      </c>
      <c r="K25" s="48"/>
    </row>
    <row r="26" spans="1:11" x14ac:dyDescent="0.2">
      <c r="A26" s="49"/>
      <c r="B26" s="251" t="s">
        <v>105</v>
      </c>
      <c r="C26" s="251"/>
      <c r="D26" s="50">
        <v>114755</v>
      </c>
      <c r="E26" s="50">
        <v>951404.73</v>
      </c>
      <c r="F26" s="43"/>
      <c r="G26" s="51"/>
      <c r="H26" s="52"/>
      <c r="I26" s="53"/>
      <c r="J26" s="53"/>
      <c r="K26" s="48"/>
    </row>
    <row r="27" spans="1:11" x14ac:dyDescent="0.2">
      <c r="A27" s="49"/>
      <c r="B27" s="251" t="s">
        <v>106</v>
      </c>
      <c r="C27" s="251"/>
      <c r="D27" s="50">
        <v>0</v>
      </c>
      <c r="E27" s="50">
        <v>0</v>
      </c>
      <c r="F27" s="43"/>
      <c r="G27" s="253" t="s">
        <v>99</v>
      </c>
      <c r="H27" s="253"/>
      <c r="I27" s="47">
        <f>SUM(I28:I30)</f>
        <v>0</v>
      </c>
      <c r="J27" s="47">
        <f>SUM(J28:J30)</f>
        <v>0</v>
      </c>
      <c r="K27" s="48"/>
    </row>
    <row r="28" spans="1:11" ht="26.25" customHeight="1" x14ac:dyDescent="0.2">
      <c r="A28" s="49"/>
      <c r="B28" s="254" t="s">
        <v>107</v>
      </c>
      <c r="C28" s="254"/>
      <c r="D28" s="50">
        <v>0</v>
      </c>
      <c r="E28" s="50">
        <v>0</v>
      </c>
      <c r="F28" s="43"/>
      <c r="G28" s="251" t="s">
        <v>108</v>
      </c>
      <c r="H28" s="251"/>
      <c r="I28" s="50">
        <v>0</v>
      </c>
      <c r="J28" s="50">
        <v>0</v>
      </c>
      <c r="K28" s="48"/>
    </row>
    <row r="29" spans="1:11" x14ac:dyDescent="0.2">
      <c r="A29" s="49"/>
      <c r="B29" s="251" t="s">
        <v>109</v>
      </c>
      <c r="C29" s="251"/>
      <c r="D29" s="50">
        <v>0</v>
      </c>
      <c r="E29" s="50">
        <v>0</v>
      </c>
      <c r="F29" s="43"/>
      <c r="G29" s="251" t="s">
        <v>49</v>
      </c>
      <c r="H29" s="251"/>
      <c r="I29" s="50">
        <v>0</v>
      </c>
      <c r="J29" s="50">
        <v>0</v>
      </c>
      <c r="K29" s="48"/>
    </row>
    <row r="30" spans="1:11" x14ac:dyDescent="0.2">
      <c r="A30" s="49"/>
      <c r="B30" s="251" t="s">
        <v>110</v>
      </c>
      <c r="C30" s="251"/>
      <c r="D30" s="50">
        <v>0</v>
      </c>
      <c r="E30" s="50">
        <v>0.16</v>
      </c>
      <c r="F30" s="43"/>
      <c r="G30" s="251" t="s">
        <v>111</v>
      </c>
      <c r="H30" s="251"/>
      <c r="I30" s="50">
        <v>0</v>
      </c>
      <c r="J30" s="50">
        <v>0</v>
      </c>
      <c r="K30" s="48"/>
    </row>
    <row r="31" spans="1:11" x14ac:dyDescent="0.2">
      <c r="A31" s="46"/>
      <c r="B31" s="51"/>
      <c r="C31" s="55"/>
      <c r="D31" s="42"/>
      <c r="E31" s="42"/>
      <c r="F31" s="43"/>
      <c r="G31" s="51"/>
      <c r="H31" s="52"/>
      <c r="I31" s="53"/>
      <c r="J31" s="53"/>
      <c r="K31" s="48"/>
    </row>
    <row r="32" spans="1:11" x14ac:dyDescent="0.2">
      <c r="A32" s="56"/>
      <c r="B32" s="255" t="s">
        <v>112</v>
      </c>
      <c r="C32" s="255"/>
      <c r="D32" s="57">
        <f>D11+D21+D25</f>
        <v>165158292.00000003</v>
      </c>
      <c r="E32" s="57">
        <f>E11+E21+E25</f>
        <v>263021098.01999995</v>
      </c>
      <c r="F32" s="58"/>
      <c r="G32" s="252" t="s">
        <v>113</v>
      </c>
      <c r="H32" s="252"/>
      <c r="I32" s="59">
        <f>SUM(I33:I37)</f>
        <v>0</v>
      </c>
      <c r="J32" s="59">
        <f>SUM(J33:J37)</f>
        <v>0</v>
      </c>
      <c r="K32" s="48"/>
    </row>
    <row r="33" spans="1:11" x14ac:dyDescent="0.2">
      <c r="A33" s="46"/>
      <c r="B33" s="255"/>
      <c r="C33" s="255"/>
      <c r="D33" s="42"/>
      <c r="E33" s="42"/>
      <c r="F33" s="43"/>
      <c r="G33" s="251" t="s">
        <v>114</v>
      </c>
      <c r="H33" s="251"/>
      <c r="I33" s="50">
        <v>0</v>
      </c>
      <c r="J33" s="50">
        <v>0</v>
      </c>
      <c r="K33" s="48"/>
    </row>
    <row r="34" spans="1:11" x14ac:dyDescent="0.2">
      <c r="A34" s="60"/>
      <c r="B34" s="43"/>
      <c r="C34" s="43"/>
      <c r="D34" s="43"/>
      <c r="E34" s="43"/>
      <c r="F34" s="43"/>
      <c r="G34" s="251" t="s">
        <v>115</v>
      </c>
      <c r="H34" s="251"/>
      <c r="I34" s="50">
        <v>0</v>
      </c>
      <c r="J34" s="50">
        <v>0</v>
      </c>
      <c r="K34" s="48"/>
    </row>
    <row r="35" spans="1:11" x14ac:dyDescent="0.2">
      <c r="A35" s="60"/>
      <c r="B35" s="43"/>
      <c r="C35" s="43"/>
      <c r="D35" s="43"/>
      <c r="E35" s="43"/>
      <c r="F35" s="43"/>
      <c r="G35" s="251" t="s">
        <v>116</v>
      </c>
      <c r="H35" s="251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251" t="s">
        <v>117</v>
      </c>
      <c r="H36" s="251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251" t="s">
        <v>118</v>
      </c>
      <c r="H37" s="251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51"/>
      <c r="H38" s="52"/>
      <c r="I38" s="53"/>
      <c r="J38" s="53"/>
      <c r="K38" s="48"/>
    </row>
    <row r="39" spans="1:11" x14ac:dyDescent="0.2">
      <c r="A39" s="60"/>
      <c r="B39" s="43"/>
      <c r="C39" s="43"/>
      <c r="D39" s="43"/>
      <c r="E39" s="43"/>
      <c r="F39" s="43"/>
      <c r="G39" s="253" t="s">
        <v>119</v>
      </c>
      <c r="H39" s="253"/>
      <c r="I39" s="59">
        <f>SUM(I40:I45)</f>
        <v>0</v>
      </c>
      <c r="J39" s="59">
        <f>SUM(J40:J45)</f>
        <v>1416766.64</v>
      </c>
      <c r="K39" s="48"/>
    </row>
    <row r="40" spans="1:11" ht="26.25" customHeight="1" x14ac:dyDescent="0.2">
      <c r="A40" s="60"/>
      <c r="B40" s="43"/>
      <c r="C40" s="43"/>
      <c r="D40" s="43"/>
      <c r="E40" s="43"/>
      <c r="F40" s="43"/>
      <c r="G40" s="254" t="s">
        <v>120</v>
      </c>
      <c r="H40" s="254"/>
      <c r="I40" s="50">
        <v>0</v>
      </c>
      <c r="J40" s="50">
        <v>1416766.64</v>
      </c>
      <c r="K40" s="48"/>
    </row>
    <row r="41" spans="1:11" x14ac:dyDescent="0.2">
      <c r="A41" s="60"/>
      <c r="B41" s="43"/>
      <c r="C41" s="43"/>
      <c r="D41" s="43"/>
      <c r="E41" s="43"/>
      <c r="F41" s="43"/>
      <c r="G41" s="251" t="s">
        <v>121</v>
      </c>
      <c r="H41" s="251"/>
      <c r="I41" s="50">
        <v>0</v>
      </c>
      <c r="J41" s="50">
        <v>0</v>
      </c>
      <c r="K41" s="48"/>
    </row>
    <row r="42" spans="1:11" ht="12" customHeight="1" x14ac:dyDescent="0.2">
      <c r="A42" s="60"/>
      <c r="B42" s="43"/>
      <c r="C42" s="43"/>
      <c r="D42" s="43"/>
      <c r="E42" s="43"/>
      <c r="F42" s="43"/>
      <c r="G42" s="251" t="s">
        <v>122</v>
      </c>
      <c r="H42" s="251"/>
      <c r="I42" s="50">
        <v>0</v>
      </c>
      <c r="J42" s="50">
        <v>0</v>
      </c>
      <c r="K42" s="48"/>
    </row>
    <row r="43" spans="1:11" ht="25.5" customHeight="1" x14ac:dyDescent="0.2">
      <c r="A43" s="60"/>
      <c r="B43" s="43"/>
      <c r="C43" s="43"/>
      <c r="D43" s="43"/>
      <c r="E43" s="43"/>
      <c r="F43" s="43"/>
      <c r="G43" s="254" t="s">
        <v>162</v>
      </c>
      <c r="H43" s="254"/>
      <c r="I43" s="50">
        <v>0</v>
      </c>
      <c r="J43" s="50">
        <v>0</v>
      </c>
      <c r="K43" s="48"/>
    </row>
    <row r="44" spans="1:11" x14ac:dyDescent="0.2">
      <c r="A44" s="60"/>
      <c r="B44" s="43"/>
      <c r="C44" s="43"/>
      <c r="D44" s="43"/>
      <c r="E44" s="43"/>
      <c r="F44" s="43"/>
      <c r="G44" s="251" t="s">
        <v>123</v>
      </c>
      <c r="H44" s="251"/>
      <c r="I44" s="50">
        <v>0</v>
      </c>
      <c r="J44" s="50">
        <v>0</v>
      </c>
      <c r="K44" s="48"/>
    </row>
    <row r="45" spans="1:11" x14ac:dyDescent="0.2">
      <c r="A45" s="60"/>
      <c r="B45" s="43"/>
      <c r="C45" s="43"/>
      <c r="D45" s="43"/>
      <c r="E45" s="43"/>
      <c r="F45" s="43"/>
      <c r="G45" s="251" t="s">
        <v>124</v>
      </c>
      <c r="H45" s="251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51"/>
      <c r="H46" s="52"/>
      <c r="I46" s="53"/>
      <c r="J46" s="53"/>
      <c r="K46" s="48"/>
    </row>
    <row r="47" spans="1:11" x14ac:dyDescent="0.2">
      <c r="A47" s="60"/>
      <c r="B47" s="43"/>
      <c r="C47" s="43"/>
      <c r="D47" s="43"/>
      <c r="E47" s="43"/>
      <c r="F47" s="43"/>
      <c r="G47" s="253" t="s">
        <v>125</v>
      </c>
      <c r="H47" s="253"/>
      <c r="I47" s="59">
        <f>SUM(I48)</f>
        <v>0</v>
      </c>
      <c r="J47" s="59">
        <f>SUM(J48)</f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251" t="s">
        <v>126</v>
      </c>
      <c r="H48" s="251"/>
      <c r="I48" s="50">
        <v>0</v>
      </c>
      <c r="J48" s="50">
        <v>0</v>
      </c>
      <c r="K48" s="48"/>
    </row>
    <row r="49" spans="1:11" x14ac:dyDescent="0.2">
      <c r="A49" s="60"/>
      <c r="B49" s="43"/>
      <c r="C49" s="43"/>
      <c r="D49" s="43"/>
      <c r="E49" s="43"/>
      <c r="F49" s="43"/>
      <c r="G49" s="51"/>
      <c r="H49" s="52"/>
      <c r="I49" s="53"/>
      <c r="J49" s="53"/>
      <c r="K49" s="48"/>
    </row>
    <row r="50" spans="1:11" x14ac:dyDescent="0.2">
      <c r="A50" s="60"/>
      <c r="B50" s="43"/>
      <c r="C50" s="43"/>
      <c r="D50" s="43"/>
      <c r="E50" s="43"/>
      <c r="F50" s="43"/>
      <c r="G50" s="255" t="s">
        <v>127</v>
      </c>
      <c r="H50" s="255"/>
      <c r="I50" s="61">
        <f>I11+I16+I27+I32+I39+I47</f>
        <v>163898338.43000001</v>
      </c>
      <c r="J50" s="61">
        <f>J11+J16+J27+J32+J39+J47</f>
        <v>263832335.65999997</v>
      </c>
      <c r="K50" s="62"/>
    </row>
    <row r="51" spans="1:11" x14ac:dyDescent="0.2">
      <c r="A51" s="60"/>
      <c r="B51" s="43"/>
      <c r="C51" s="43"/>
      <c r="D51" s="43"/>
      <c r="E51" s="43"/>
      <c r="F51" s="43"/>
      <c r="G51" s="63"/>
      <c r="H51" s="63"/>
      <c r="I51" s="53"/>
      <c r="J51" s="53"/>
      <c r="K51" s="62"/>
    </row>
    <row r="52" spans="1:11" x14ac:dyDescent="0.2">
      <c r="A52" s="60"/>
      <c r="B52" s="43"/>
      <c r="C52" s="43"/>
      <c r="D52" s="43"/>
      <c r="E52" s="43"/>
      <c r="F52" s="43"/>
      <c r="G52" s="257" t="s">
        <v>128</v>
      </c>
      <c r="H52" s="257"/>
      <c r="I52" s="61">
        <f>D32-I50</f>
        <v>1259953.5700000226</v>
      </c>
      <c r="J52" s="61">
        <f>E32-J50</f>
        <v>-811237.6400000155</v>
      </c>
      <c r="K52" s="62"/>
    </row>
    <row r="53" spans="1:11" ht="6" customHeight="1" x14ac:dyDescent="0.2">
      <c r="A53" s="64"/>
      <c r="B53" s="65"/>
      <c r="C53" s="65"/>
      <c r="D53" s="65"/>
      <c r="E53" s="65"/>
      <c r="F53" s="65"/>
      <c r="G53" s="66"/>
      <c r="H53" s="66"/>
      <c r="I53" s="65"/>
      <c r="J53" s="65"/>
      <c r="K53" s="67"/>
    </row>
    <row r="54" spans="1:11" ht="6" customHeight="1" x14ac:dyDescent="0.2">
      <c r="A54" s="25"/>
      <c r="B54" s="25"/>
      <c r="C54" s="25"/>
      <c r="D54" s="25"/>
      <c r="E54" s="25"/>
      <c r="F54" s="25"/>
      <c r="G54" s="28"/>
      <c r="H54" s="28"/>
      <c r="I54" s="25"/>
      <c r="J54" s="25"/>
      <c r="K54" s="25"/>
    </row>
    <row r="55" spans="1:11" ht="6" customHeight="1" x14ac:dyDescent="0.2">
      <c r="A55" s="65"/>
      <c r="B55" s="68"/>
      <c r="C55" s="69"/>
      <c r="D55" s="70"/>
      <c r="E55" s="70"/>
      <c r="F55" s="65"/>
      <c r="G55" s="71"/>
      <c r="H55" s="72"/>
      <c r="I55" s="70"/>
      <c r="J55" s="70"/>
      <c r="K55" s="65"/>
    </row>
    <row r="56" spans="1:11" ht="6" customHeight="1" x14ac:dyDescent="0.2">
      <c r="A56" s="25"/>
      <c r="B56" s="52"/>
      <c r="C56" s="73"/>
      <c r="D56" s="74"/>
      <c r="E56" s="74"/>
      <c r="F56" s="25"/>
      <c r="G56" s="75"/>
      <c r="H56" s="76"/>
      <c r="I56" s="74"/>
      <c r="J56" s="74"/>
      <c r="K56" s="25"/>
    </row>
    <row r="57" spans="1:11" ht="15" customHeight="1" x14ac:dyDescent="0.2">
      <c r="A57" s="52" t="s">
        <v>76</v>
      </c>
      <c r="C57" s="52"/>
      <c r="D57" s="52"/>
      <c r="E57" s="52"/>
      <c r="F57" s="52"/>
      <c r="G57" s="52"/>
      <c r="H57" s="52"/>
      <c r="I57" s="52"/>
      <c r="J57" s="52"/>
    </row>
    <row r="58" spans="1:11" ht="9.75" customHeight="1" x14ac:dyDescent="0.2">
      <c r="B58" s="52"/>
      <c r="C58" s="73"/>
      <c r="D58" s="74"/>
      <c r="E58" s="74"/>
      <c r="G58" s="75"/>
      <c r="H58" s="73"/>
      <c r="I58" s="74"/>
      <c r="J58" s="74"/>
    </row>
    <row r="59" spans="1:11" ht="30" customHeight="1" x14ac:dyDescent="0.2">
      <c r="B59" s="52"/>
      <c r="C59" s="258"/>
      <c r="D59" s="258"/>
      <c r="E59" s="74"/>
      <c r="G59" s="259"/>
      <c r="H59" s="259"/>
      <c r="I59" s="74"/>
      <c r="J59" s="74"/>
    </row>
    <row r="60" spans="1:11" ht="14.1" customHeight="1" x14ac:dyDescent="0.2">
      <c r="B60" s="77"/>
      <c r="C60" s="260" t="s">
        <v>216</v>
      </c>
      <c r="D60" s="260"/>
      <c r="E60" s="78"/>
      <c r="F60" s="78"/>
      <c r="G60" s="260" t="s">
        <v>222</v>
      </c>
      <c r="H60" s="260"/>
      <c r="I60" s="79"/>
      <c r="J60" s="74"/>
    </row>
    <row r="61" spans="1:11" ht="14.1" customHeight="1" x14ac:dyDescent="0.2">
      <c r="B61" s="80"/>
      <c r="C61" s="256" t="s">
        <v>217</v>
      </c>
      <c r="D61" s="256"/>
      <c r="E61" s="81"/>
      <c r="F61" s="81"/>
      <c r="G61" s="256" t="s">
        <v>215</v>
      </c>
      <c r="H61" s="256"/>
      <c r="I61" s="79"/>
      <c r="J61" s="74"/>
    </row>
    <row r="62" spans="1:11" ht="9.9499999999999993" customHeight="1" x14ac:dyDescent="0.2">
      <c r="D62" s="82"/>
    </row>
    <row r="63" spans="1:11" x14ac:dyDescent="0.2">
      <c r="B63" s="25"/>
      <c r="C63" s="25"/>
      <c r="D63" s="82"/>
      <c r="E63" s="25"/>
      <c r="F63" s="25"/>
      <c r="G63" s="28"/>
      <c r="H63" s="28"/>
      <c r="I63" s="25"/>
      <c r="J63" s="25"/>
      <c r="K63" s="25"/>
    </row>
    <row r="64" spans="1:11" x14ac:dyDescent="0.2">
      <c r="D64" s="82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49" zoomScale="80" zoomScaleNormal="80" zoomScalePageLayoutView="80" workbookViewId="0">
      <selection activeCell="G72" sqref="G72:H72"/>
    </sheetView>
  </sheetViews>
  <sheetFormatPr baseColWidth="10" defaultRowHeight="12.75" x14ac:dyDescent="0.2"/>
  <cols>
    <col min="1" max="1" width="4.85546875" style="25" customWidth="1"/>
    <col min="2" max="2" width="27.5703125" style="43" customWidth="1"/>
    <col min="3" max="3" width="37.85546875" style="25" customWidth="1"/>
    <col min="4" max="5" width="21" style="25" customWidth="1"/>
    <col min="6" max="6" width="11" style="105" customWidth="1"/>
    <col min="7" max="8" width="27.5703125" style="25" customWidth="1"/>
    <col min="9" max="10" width="21" style="25" customWidth="1"/>
    <col min="11" max="11" width="4.85546875" style="18" customWidth="1"/>
    <col min="12" max="12" width="1.7109375" style="87" customWidth="1"/>
    <col min="13" max="16384" width="11.42578125" style="25"/>
  </cols>
  <sheetData>
    <row r="1" spans="1:12" ht="6" customHeight="1" x14ac:dyDescent="0.2">
      <c r="A1" s="83"/>
      <c r="B1" s="84"/>
      <c r="C1" s="83"/>
      <c r="D1" s="83"/>
      <c r="E1" s="83"/>
      <c r="F1" s="85"/>
      <c r="G1" s="83"/>
      <c r="H1" s="83"/>
      <c r="I1" s="83"/>
      <c r="J1" s="83"/>
      <c r="K1" s="83"/>
      <c r="L1" s="43"/>
    </row>
    <row r="2" spans="1:12" ht="14.1" customHeight="1" x14ac:dyDescent="0.2">
      <c r="A2" s="83"/>
      <c r="B2" s="86"/>
      <c r="C2" s="249" t="s">
        <v>207</v>
      </c>
      <c r="D2" s="249"/>
      <c r="E2" s="249"/>
      <c r="F2" s="249"/>
      <c r="G2" s="249"/>
      <c r="H2" s="249"/>
      <c r="I2" s="249"/>
      <c r="J2" s="86"/>
      <c r="K2" s="86"/>
    </row>
    <row r="3" spans="1:12" ht="14.1" customHeight="1" x14ac:dyDescent="0.2">
      <c r="A3" s="83"/>
      <c r="B3" s="86"/>
      <c r="C3" s="249" t="s">
        <v>219</v>
      </c>
      <c r="D3" s="249"/>
      <c r="E3" s="249"/>
      <c r="F3" s="249"/>
      <c r="G3" s="249"/>
      <c r="H3" s="249"/>
      <c r="I3" s="249"/>
      <c r="J3" s="86"/>
      <c r="K3" s="86"/>
    </row>
    <row r="4" spans="1:12" ht="14.1" customHeight="1" x14ac:dyDescent="0.2">
      <c r="A4" s="83"/>
      <c r="B4" s="88"/>
      <c r="C4" s="249" t="s">
        <v>0</v>
      </c>
      <c r="D4" s="249"/>
      <c r="E4" s="249"/>
      <c r="F4" s="249"/>
      <c r="G4" s="249"/>
      <c r="H4" s="249"/>
      <c r="I4" s="249"/>
      <c r="J4" s="88"/>
      <c r="K4" s="88"/>
    </row>
    <row r="5" spans="1:12" ht="26.25" customHeight="1" x14ac:dyDescent="0.2">
      <c r="A5" s="89"/>
      <c r="B5" s="23"/>
      <c r="C5" s="24"/>
      <c r="D5" s="23" t="s">
        <v>3</v>
      </c>
      <c r="E5" s="90" t="s">
        <v>214</v>
      </c>
      <c r="F5" s="90"/>
      <c r="G5" s="90"/>
      <c r="H5" s="24"/>
      <c r="I5" s="24"/>
      <c r="J5" s="24"/>
      <c r="K5" s="25"/>
    </row>
    <row r="6" spans="1:12" ht="3" customHeight="1" x14ac:dyDescent="0.2">
      <c r="A6" s="91"/>
      <c r="B6" s="91"/>
      <c r="C6" s="91"/>
      <c r="D6" s="91"/>
      <c r="E6" s="91"/>
      <c r="F6" s="92"/>
      <c r="G6" s="91"/>
      <c r="H6" s="91"/>
      <c r="I6" s="91"/>
      <c r="J6" s="91"/>
      <c r="K6" s="25"/>
      <c r="L6" s="43"/>
    </row>
    <row r="7" spans="1:12" ht="3" customHeight="1" x14ac:dyDescent="0.2">
      <c r="A7" s="91"/>
      <c r="B7" s="91"/>
      <c r="C7" s="91"/>
      <c r="D7" s="91"/>
      <c r="E7" s="91"/>
      <c r="F7" s="92"/>
      <c r="G7" s="91"/>
      <c r="H7" s="91"/>
      <c r="I7" s="91"/>
      <c r="J7" s="91"/>
    </row>
    <row r="8" spans="1:12" s="97" customFormat="1" ht="15" customHeight="1" x14ac:dyDescent="0.2">
      <c r="A8" s="263"/>
      <c r="B8" s="265" t="s">
        <v>75</v>
      </c>
      <c r="C8" s="265"/>
      <c r="D8" s="93" t="s">
        <v>4</v>
      </c>
      <c r="E8" s="93"/>
      <c r="F8" s="267"/>
      <c r="G8" s="265" t="s">
        <v>75</v>
      </c>
      <c r="H8" s="265"/>
      <c r="I8" s="93" t="s">
        <v>4</v>
      </c>
      <c r="J8" s="94"/>
      <c r="K8" s="95"/>
      <c r="L8" s="96"/>
    </row>
    <row r="9" spans="1:12" s="97" customFormat="1" ht="15" customHeight="1" x14ac:dyDescent="0.2">
      <c r="A9" s="264"/>
      <c r="B9" s="266"/>
      <c r="C9" s="266"/>
      <c r="D9" s="98">
        <v>2015</v>
      </c>
      <c r="E9" s="98">
        <v>2014</v>
      </c>
      <c r="F9" s="268"/>
      <c r="G9" s="266"/>
      <c r="H9" s="266"/>
      <c r="I9" s="98">
        <v>2015</v>
      </c>
      <c r="J9" s="99">
        <v>2014</v>
      </c>
      <c r="K9" s="100"/>
      <c r="L9" s="96"/>
    </row>
    <row r="10" spans="1:12" ht="3" customHeight="1" x14ac:dyDescent="0.2">
      <c r="A10" s="101"/>
      <c r="B10" s="91"/>
      <c r="C10" s="91"/>
      <c r="D10" s="91"/>
      <c r="E10" s="91"/>
      <c r="F10" s="92"/>
      <c r="G10" s="91"/>
      <c r="H10" s="91"/>
      <c r="I10" s="91"/>
      <c r="J10" s="102"/>
      <c r="K10" s="40"/>
      <c r="L10" s="43"/>
    </row>
    <row r="11" spans="1:12" ht="3" customHeight="1" x14ac:dyDescent="0.2">
      <c r="A11" s="101"/>
      <c r="B11" s="91"/>
      <c r="C11" s="91"/>
      <c r="D11" s="91"/>
      <c r="E11" s="91"/>
      <c r="F11" s="92"/>
      <c r="G11" s="91"/>
      <c r="H11" s="91"/>
      <c r="I11" s="91"/>
      <c r="J11" s="102"/>
      <c r="K11" s="40"/>
    </row>
    <row r="12" spans="1:12" x14ac:dyDescent="0.2">
      <c r="A12" s="103"/>
      <c r="B12" s="253" t="s">
        <v>5</v>
      </c>
      <c r="C12" s="253"/>
      <c r="D12" s="104"/>
      <c r="E12" s="52"/>
      <c r="G12" s="253" t="s">
        <v>6</v>
      </c>
      <c r="H12" s="253"/>
      <c r="I12" s="79"/>
      <c r="J12" s="106"/>
      <c r="K12" s="40"/>
    </row>
    <row r="13" spans="1:12" ht="5.0999999999999996" customHeight="1" x14ac:dyDescent="0.2">
      <c r="A13" s="103"/>
      <c r="B13" s="51"/>
      <c r="C13" s="79"/>
      <c r="D13" s="42"/>
      <c r="E13" s="42"/>
      <c r="G13" s="51"/>
      <c r="H13" s="79"/>
      <c r="I13" s="47"/>
      <c r="J13" s="107"/>
      <c r="K13" s="40"/>
    </row>
    <row r="14" spans="1:12" x14ac:dyDescent="0.2">
      <c r="A14" s="103"/>
      <c r="B14" s="255" t="s">
        <v>7</v>
      </c>
      <c r="C14" s="255"/>
      <c r="D14" s="42"/>
      <c r="E14" s="42"/>
      <c r="G14" s="255" t="s">
        <v>8</v>
      </c>
      <c r="H14" s="255"/>
      <c r="I14" s="42"/>
      <c r="J14" s="108"/>
      <c r="K14" s="40"/>
    </row>
    <row r="15" spans="1:12" ht="5.0999999999999996" customHeight="1" x14ac:dyDescent="0.2">
      <c r="A15" s="103"/>
      <c r="B15" s="63"/>
      <c r="C15" s="55"/>
      <c r="D15" s="42"/>
      <c r="E15" s="42"/>
      <c r="G15" s="63"/>
      <c r="H15" s="55"/>
      <c r="I15" s="42"/>
      <c r="J15" s="108"/>
      <c r="K15" s="40"/>
    </row>
    <row r="16" spans="1:12" x14ac:dyDescent="0.2">
      <c r="A16" s="103"/>
      <c r="B16" s="251" t="s">
        <v>9</v>
      </c>
      <c r="C16" s="251"/>
      <c r="D16" s="54">
        <v>56424766.219999999</v>
      </c>
      <c r="E16" s="54">
        <v>74603482.340000004</v>
      </c>
      <c r="G16" s="251" t="s">
        <v>10</v>
      </c>
      <c r="H16" s="251"/>
      <c r="I16" s="54">
        <v>34463453.869999997</v>
      </c>
      <c r="J16" s="109">
        <v>73656076.680000007</v>
      </c>
      <c r="K16" s="40"/>
    </row>
    <row r="17" spans="1:11" x14ac:dyDescent="0.2">
      <c r="A17" s="103"/>
      <c r="B17" s="251" t="s">
        <v>11</v>
      </c>
      <c r="C17" s="251"/>
      <c r="D17" s="54">
        <v>0</v>
      </c>
      <c r="E17" s="54">
        <v>0</v>
      </c>
      <c r="G17" s="251" t="s">
        <v>12</v>
      </c>
      <c r="H17" s="251"/>
      <c r="I17" s="54">
        <v>0</v>
      </c>
      <c r="J17" s="109">
        <v>0</v>
      </c>
      <c r="K17" s="40"/>
    </row>
    <row r="18" spans="1:11" x14ac:dyDescent="0.2">
      <c r="A18" s="103"/>
      <c r="B18" s="251" t="s">
        <v>13</v>
      </c>
      <c r="C18" s="251"/>
      <c r="D18" s="54">
        <v>-13738294.130000001</v>
      </c>
      <c r="E18" s="54">
        <v>6084968.2599999998</v>
      </c>
      <c r="G18" s="251" t="s">
        <v>14</v>
      </c>
      <c r="H18" s="251"/>
      <c r="I18" s="54">
        <v>0</v>
      </c>
      <c r="J18" s="109">
        <v>0</v>
      </c>
      <c r="K18" s="40"/>
    </row>
    <row r="19" spans="1:11" x14ac:dyDescent="0.2">
      <c r="A19" s="103"/>
      <c r="B19" s="251" t="s">
        <v>15</v>
      </c>
      <c r="C19" s="251"/>
      <c r="D19" s="54">
        <v>0</v>
      </c>
      <c r="E19" s="54">
        <v>0</v>
      </c>
      <c r="G19" s="251" t="s">
        <v>16</v>
      </c>
      <c r="H19" s="251"/>
      <c r="I19" s="54">
        <v>0</v>
      </c>
      <c r="J19" s="109">
        <v>0</v>
      </c>
      <c r="K19" s="40"/>
    </row>
    <row r="20" spans="1:11" x14ac:dyDescent="0.2">
      <c r="A20" s="103"/>
      <c r="B20" s="251" t="s">
        <v>17</v>
      </c>
      <c r="C20" s="251"/>
      <c r="D20" s="54">
        <v>0</v>
      </c>
      <c r="E20" s="54">
        <v>0</v>
      </c>
      <c r="G20" s="251" t="s">
        <v>18</v>
      </c>
      <c r="H20" s="251"/>
      <c r="I20" s="54">
        <v>0</v>
      </c>
      <c r="J20" s="109">
        <v>0</v>
      </c>
      <c r="K20" s="40"/>
    </row>
    <row r="21" spans="1:11" ht="25.5" customHeight="1" x14ac:dyDescent="0.2">
      <c r="A21" s="103"/>
      <c r="B21" s="251" t="s">
        <v>19</v>
      </c>
      <c r="C21" s="251"/>
      <c r="D21" s="54">
        <v>0</v>
      </c>
      <c r="E21" s="54">
        <v>0</v>
      </c>
      <c r="G21" s="254" t="s">
        <v>20</v>
      </c>
      <c r="H21" s="254"/>
      <c r="I21" s="54">
        <v>0</v>
      </c>
      <c r="J21" s="109">
        <v>0</v>
      </c>
      <c r="K21" s="40"/>
    </row>
    <row r="22" spans="1:11" x14ac:dyDescent="0.2">
      <c r="A22" s="103"/>
      <c r="B22" s="251" t="s">
        <v>21</v>
      </c>
      <c r="C22" s="251"/>
      <c r="D22" s="54">
        <v>309025.83</v>
      </c>
      <c r="E22" s="54">
        <v>249356.45</v>
      </c>
      <c r="G22" s="251" t="s">
        <v>22</v>
      </c>
      <c r="H22" s="251"/>
      <c r="I22" s="54">
        <v>0</v>
      </c>
      <c r="J22" s="109">
        <v>0</v>
      </c>
      <c r="K22" s="40"/>
    </row>
    <row r="23" spans="1:11" x14ac:dyDescent="0.2">
      <c r="A23" s="103"/>
      <c r="B23" s="110"/>
      <c r="C23" s="111"/>
      <c r="D23" s="112"/>
      <c r="E23" s="112"/>
      <c r="G23" s="251" t="s">
        <v>23</v>
      </c>
      <c r="H23" s="251"/>
      <c r="I23" s="54">
        <v>0</v>
      </c>
      <c r="J23" s="109">
        <v>0</v>
      </c>
      <c r="K23" s="40"/>
    </row>
    <row r="24" spans="1:11" x14ac:dyDescent="0.2">
      <c r="A24" s="113"/>
      <c r="B24" s="255" t="s">
        <v>24</v>
      </c>
      <c r="C24" s="255"/>
      <c r="D24" s="114">
        <f>SUM(D16:D22)</f>
        <v>42995497.919999994</v>
      </c>
      <c r="E24" s="114">
        <f>SUM(E16:E22)</f>
        <v>80937807.050000012</v>
      </c>
      <c r="F24" s="115"/>
      <c r="G24" s="51"/>
      <c r="H24" s="79"/>
      <c r="I24" s="59"/>
      <c r="J24" s="116"/>
      <c r="K24" s="40"/>
    </row>
    <row r="25" spans="1:11" x14ac:dyDescent="0.2">
      <c r="A25" s="113"/>
      <c r="B25" s="51"/>
      <c r="C25" s="117"/>
      <c r="D25" s="59"/>
      <c r="E25" s="59"/>
      <c r="F25" s="115"/>
      <c r="G25" s="255" t="s">
        <v>25</v>
      </c>
      <c r="H25" s="255"/>
      <c r="I25" s="114">
        <f>SUM(I16:I23)</f>
        <v>34463453.869999997</v>
      </c>
      <c r="J25" s="118">
        <f>SUM(J16:J23)</f>
        <v>73656076.680000007</v>
      </c>
      <c r="K25" s="40"/>
    </row>
    <row r="26" spans="1:11" x14ac:dyDescent="0.2">
      <c r="A26" s="103"/>
      <c r="B26" s="110"/>
      <c r="C26" s="110"/>
      <c r="D26" s="112"/>
      <c r="E26" s="112"/>
      <c r="G26" s="119"/>
      <c r="H26" s="111"/>
      <c r="I26" s="112"/>
      <c r="J26" s="120"/>
      <c r="K26" s="40"/>
    </row>
    <row r="27" spans="1:11" x14ac:dyDescent="0.2">
      <c r="A27" s="103"/>
      <c r="B27" s="255" t="s">
        <v>26</v>
      </c>
      <c r="C27" s="255"/>
      <c r="D27" s="42"/>
      <c r="E27" s="42"/>
      <c r="G27" s="255" t="s">
        <v>27</v>
      </c>
      <c r="H27" s="255"/>
      <c r="I27" s="42"/>
      <c r="J27" s="108"/>
      <c r="K27" s="40"/>
    </row>
    <row r="28" spans="1:11" x14ac:dyDescent="0.2">
      <c r="A28" s="103"/>
      <c r="B28" s="110"/>
      <c r="C28" s="110"/>
      <c r="D28" s="112"/>
      <c r="E28" s="112"/>
      <c r="G28" s="110"/>
      <c r="H28" s="111"/>
      <c r="I28" s="112"/>
      <c r="J28" s="120"/>
      <c r="K28" s="40"/>
    </row>
    <row r="29" spans="1:11" x14ac:dyDescent="0.2">
      <c r="A29" s="103"/>
      <c r="B29" s="251" t="s">
        <v>28</v>
      </c>
      <c r="C29" s="251"/>
      <c r="D29" s="54">
        <v>0</v>
      </c>
      <c r="E29" s="54">
        <v>0</v>
      </c>
      <c r="G29" s="251" t="s">
        <v>29</v>
      </c>
      <c r="H29" s="251"/>
      <c r="I29" s="54">
        <v>0</v>
      </c>
      <c r="J29" s="109">
        <v>0</v>
      </c>
      <c r="K29" s="40"/>
    </row>
    <row r="30" spans="1:11" x14ac:dyDescent="0.2">
      <c r="A30" s="103"/>
      <c r="B30" s="251" t="s">
        <v>30</v>
      </c>
      <c r="C30" s="251"/>
      <c r="D30" s="54">
        <v>0</v>
      </c>
      <c r="E30" s="54">
        <v>0</v>
      </c>
      <c r="G30" s="251" t="s">
        <v>31</v>
      </c>
      <c r="H30" s="251"/>
      <c r="I30" s="54">
        <v>0</v>
      </c>
      <c r="J30" s="109">
        <v>0</v>
      </c>
      <c r="K30" s="40"/>
    </row>
    <row r="31" spans="1:11" x14ac:dyDescent="0.2">
      <c r="A31" s="103"/>
      <c r="B31" s="251" t="s">
        <v>32</v>
      </c>
      <c r="C31" s="251"/>
      <c r="D31" s="54">
        <v>0</v>
      </c>
      <c r="E31" s="54">
        <v>0</v>
      </c>
      <c r="G31" s="251" t="s">
        <v>33</v>
      </c>
      <c r="H31" s="251"/>
      <c r="I31" s="54">
        <v>0</v>
      </c>
      <c r="J31" s="109">
        <v>0</v>
      </c>
      <c r="K31" s="40"/>
    </row>
    <row r="32" spans="1:11" x14ac:dyDescent="0.2">
      <c r="A32" s="103"/>
      <c r="B32" s="251" t="s">
        <v>34</v>
      </c>
      <c r="C32" s="251"/>
      <c r="D32" s="54">
        <v>70764308.370000005</v>
      </c>
      <c r="E32" s="54">
        <v>73393510.620000005</v>
      </c>
      <c r="G32" s="251" t="s">
        <v>35</v>
      </c>
      <c r="H32" s="251"/>
      <c r="I32" s="54">
        <v>0</v>
      </c>
      <c r="J32" s="109">
        <v>0</v>
      </c>
      <c r="K32" s="40"/>
    </row>
    <row r="33" spans="1:11" ht="26.25" customHeight="1" x14ac:dyDescent="0.2">
      <c r="A33" s="103"/>
      <c r="B33" s="251" t="s">
        <v>36</v>
      </c>
      <c r="C33" s="251"/>
      <c r="D33" s="54">
        <v>0</v>
      </c>
      <c r="E33" s="54">
        <v>0</v>
      </c>
      <c r="G33" s="254" t="s">
        <v>37</v>
      </c>
      <c r="H33" s="254"/>
      <c r="I33" s="54">
        <v>0</v>
      </c>
      <c r="J33" s="109">
        <v>0</v>
      </c>
      <c r="K33" s="40"/>
    </row>
    <row r="34" spans="1:11" x14ac:dyDescent="0.2">
      <c r="A34" s="103"/>
      <c r="B34" s="251" t="s">
        <v>38</v>
      </c>
      <c r="C34" s="251"/>
      <c r="D34" s="54">
        <v>-15283896.369999999</v>
      </c>
      <c r="E34" s="54">
        <v>-17897365.620000001</v>
      </c>
      <c r="G34" s="251" t="s">
        <v>39</v>
      </c>
      <c r="H34" s="251"/>
      <c r="I34" s="54">
        <v>0</v>
      </c>
      <c r="J34" s="109">
        <v>0</v>
      </c>
      <c r="K34" s="40"/>
    </row>
    <row r="35" spans="1:11" x14ac:dyDescent="0.2">
      <c r="A35" s="103"/>
      <c r="B35" s="251" t="s">
        <v>40</v>
      </c>
      <c r="C35" s="251"/>
      <c r="D35" s="54">
        <v>0</v>
      </c>
      <c r="E35" s="54">
        <v>0</v>
      </c>
      <c r="G35" s="110"/>
      <c r="H35" s="111"/>
      <c r="I35" s="112"/>
      <c r="J35" s="120"/>
      <c r="K35" s="40"/>
    </row>
    <row r="36" spans="1:11" x14ac:dyDescent="0.2">
      <c r="A36" s="103"/>
      <c r="B36" s="251" t="s">
        <v>41</v>
      </c>
      <c r="C36" s="251"/>
      <c r="D36" s="54">
        <v>0</v>
      </c>
      <c r="E36" s="54">
        <v>0</v>
      </c>
      <c r="G36" s="255" t="s">
        <v>42</v>
      </c>
      <c r="H36" s="255"/>
      <c r="I36" s="114">
        <f>SUM(I29:I34)</f>
        <v>0</v>
      </c>
      <c r="J36" s="118">
        <f>SUM(J29:J34)</f>
        <v>0</v>
      </c>
      <c r="K36" s="40"/>
    </row>
    <row r="37" spans="1:11" x14ac:dyDescent="0.2">
      <c r="A37" s="103"/>
      <c r="B37" s="251" t="s">
        <v>43</v>
      </c>
      <c r="C37" s="251"/>
      <c r="D37" s="54">
        <v>0</v>
      </c>
      <c r="E37" s="54">
        <v>0</v>
      </c>
      <c r="G37" s="51"/>
      <c r="H37" s="117"/>
      <c r="I37" s="59"/>
      <c r="J37" s="116"/>
      <c r="K37" s="40"/>
    </row>
    <row r="38" spans="1:11" x14ac:dyDescent="0.2">
      <c r="A38" s="103"/>
      <c r="B38" s="110"/>
      <c r="C38" s="111"/>
      <c r="D38" s="112"/>
      <c r="E38" s="112"/>
      <c r="G38" s="255" t="s">
        <v>157</v>
      </c>
      <c r="H38" s="255"/>
      <c r="I38" s="114">
        <f>I25+I36</f>
        <v>34463453.869999997</v>
      </c>
      <c r="J38" s="118">
        <f>J25+J36</f>
        <v>73656076.680000007</v>
      </c>
      <c r="K38" s="40"/>
    </row>
    <row r="39" spans="1:11" x14ac:dyDescent="0.2">
      <c r="A39" s="113"/>
      <c r="B39" s="255" t="s">
        <v>45</v>
      </c>
      <c r="C39" s="255"/>
      <c r="D39" s="114">
        <f>SUM(D29:D37)</f>
        <v>55480412.000000007</v>
      </c>
      <c r="E39" s="114">
        <f>SUM(E29:E37)</f>
        <v>55496145</v>
      </c>
      <c r="F39" s="115"/>
      <c r="G39" s="51"/>
      <c r="H39" s="121"/>
      <c r="I39" s="59"/>
      <c r="J39" s="116"/>
      <c r="K39" s="40"/>
    </row>
    <row r="40" spans="1:11" x14ac:dyDescent="0.2">
      <c r="A40" s="103"/>
      <c r="B40" s="110"/>
      <c r="C40" s="51"/>
      <c r="D40" s="112"/>
      <c r="E40" s="112"/>
      <c r="G40" s="253" t="s">
        <v>46</v>
      </c>
      <c r="H40" s="253"/>
      <c r="I40" s="112"/>
      <c r="J40" s="120"/>
      <c r="K40" s="40"/>
    </row>
    <row r="41" spans="1:11" x14ac:dyDescent="0.2">
      <c r="A41" s="103"/>
      <c r="B41" s="255" t="s">
        <v>158</v>
      </c>
      <c r="C41" s="255"/>
      <c r="D41" s="114">
        <f>D24+D39</f>
        <v>98475909.920000002</v>
      </c>
      <c r="E41" s="114">
        <f>E24+E39</f>
        <v>136433952.05000001</v>
      </c>
      <c r="G41" s="51"/>
      <c r="H41" s="121"/>
      <c r="I41" s="112"/>
      <c r="J41" s="120"/>
      <c r="K41" s="40"/>
    </row>
    <row r="42" spans="1:11" x14ac:dyDescent="0.2">
      <c r="A42" s="103"/>
      <c r="B42" s="110"/>
      <c r="C42" s="110"/>
      <c r="D42" s="112"/>
      <c r="E42" s="112"/>
      <c r="G42" s="255" t="s">
        <v>48</v>
      </c>
      <c r="H42" s="255"/>
      <c r="I42" s="114">
        <f>SUM(I44:I46)</f>
        <v>65841039.899999999</v>
      </c>
      <c r="J42" s="118">
        <f>SUM(J44:J46)</f>
        <v>65899242.899999999</v>
      </c>
      <c r="K42" s="40"/>
    </row>
    <row r="43" spans="1:11" x14ac:dyDescent="0.2">
      <c r="A43" s="103"/>
      <c r="B43" s="110"/>
      <c r="C43" s="110"/>
      <c r="D43" s="112"/>
      <c r="E43" s="112"/>
      <c r="G43" s="110"/>
      <c r="H43" s="52"/>
      <c r="I43" s="112"/>
      <c r="J43" s="120"/>
      <c r="K43" s="40"/>
    </row>
    <row r="44" spans="1:11" x14ac:dyDescent="0.2">
      <c r="A44" s="103"/>
      <c r="B44" s="110"/>
      <c r="C44" s="110"/>
      <c r="D44" s="112"/>
      <c r="E44" s="112"/>
      <c r="G44" s="251" t="s">
        <v>49</v>
      </c>
      <c r="H44" s="251"/>
      <c r="I44" s="54">
        <v>65841039.899999999</v>
      </c>
      <c r="J44" s="109">
        <v>65899242.899999999</v>
      </c>
      <c r="K44" s="40"/>
    </row>
    <row r="45" spans="1:11" x14ac:dyDescent="0.2">
      <c r="A45" s="103"/>
      <c r="B45" s="110"/>
      <c r="C45" s="262"/>
      <c r="D45" s="262"/>
      <c r="E45" s="112"/>
      <c r="G45" s="251" t="s">
        <v>50</v>
      </c>
      <c r="H45" s="251"/>
      <c r="I45" s="54">
        <v>0</v>
      </c>
      <c r="J45" s="109">
        <v>0</v>
      </c>
      <c r="K45" s="40"/>
    </row>
    <row r="46" spans="1:11" x14ac:dyDescent="0.2">
      <c r="A46" s="103"/>
      <c r="B46" s="110"/>
      <c r="C46" s="262"/>
      <c r="D46" s="262"/>
      <c r="E46" s="112"/>
      <c r="G46" s="251" t="s">
        <v>51</v>
      </c>
      <c r="H46" s="251"/>
      <c r="I46" s="54">
        <v>0</v>
      </c>
      <c r="J46" s="109">
        <v>0</v>
      </c>
      <c r="K46" s="40"/>
    </row>
    <row r="47" spans="1:11" x14ac:dyDescent="0.2">
      <c r="A47" s="103"/>
      <c r="B47" s="110"/>
      <c r="C47" s="262"/>
      <c r="D47" s="262"/>
      <c r="E47" s="112"/>
      <c r="G47" s="110"/>
      <c r="H47" s="52"/>
      <c r="I47" s="112"/>
      <c r="J47" s="120"/>
      <c r="K47" s="40"/>
    </row>
    <row r="48" spans="1:11" x14ac:dyDescent="0.2">
      <c r="A48" s="103"/>
      <c r="B48" s="110"/>
      <c r="C48" s="262"/>
      <c r="D48" s="262"/>
      <c r="E48" s="112"/>
      <c r="G48" s="255" t="s">
        <v>52</v>
      </c>
      <c r="H48" s="255"/>
      <c r="I48" s="114">
        <f>SUM(I50:I54)</f>
        <v>-1828582.8499999999</v>
      </c>
      <c r="J48" s="118">
        <f>SUM(J50:J54)</f>
        <v>-3121367.5300000003</v>
      </c>
      <c r="K48" s="40"/>
    </row>
    <row r="49" spans="1:11" x14ac:dyDescent="0.2">
      <c r="A49" s="103"/>
      <c r="B49" s="110"/>
      <c r="C49" s="262"/>
      <c r="D49" s="262"/>
      <c r="E49" s="112"/>
      <c r="G49" s="51"/>
      <c r="H49" s="52"/>
      <c r="I49" s="122"/>
      <c r="J49" s="123"/>
      <c r="K49" s="40"/>
    </row>
    <row r="50" spans="1:11" x14ac:dyDescent="0.2">
      <c r="A50" s="103"/>
      <c r="B50" s="110"/>
      <c r="C50" s="262"/>
      <c r="D50" s="262"/>
      <c r="E50" s="112"/>
      <c r="G50" s="251" t="s">
        <v>53</v>
      </c>
      <c r="H50" s="251"/>
      <c r="I50" s="54">
        <v>1259953.97</v>
      </c>
      <c r="J50" s="109">
        <v>-811237.64</v>
      </c>
      <c r="K50" s="40"/>
    </row>
    <row r="51" spans="1:11" x14ac:dyDescent="0.2">
      <c r="A51" s="103"/>
      <c r="B51" s="110"/>
      <c r="C51" s="262"/>
      <c r="D51" s="262"/>
      <c r="E51" s="112"/>
      <c r="G51" s="251" t="s">
        <v>54</v>
      </c>
      <c r="H51" s="251"/>
      <c r="I51" s="54">
        <v>-3088536.82</v>
      </c>
      <c r="J51" s="109">
        <v>-2310129.89</v>
      </c>
      <c r="K51" s="40"/>
    </row>
    <row r="52" spans="1:11" x14ac:dyDescent="0.2">
      <c r="A52" s="103"/>
      <c r="B52" s="110"/>
      <c r="C52" s="262"/>
      <c r="D52" s="262"/>
      <c r="E52" s="112"/>
      <c r="G52" s="251" t="s">
        <v>55</v>
      </c>
      <c r="H52" s="251"/>
      <c r="I52" s="54">
        <v>0</v>
      </c>
      <c r="J52" s="109">
        <v>0</v>
      </c>
      <c r="K52" s="40"/>
    </row>
    <row r="53" spans="1:11" x14ac:dyDescent="0.2">
      <c r="A53" s="103"/>
      <c r="B53" s="110"/>
      <c r="C53" s="110"/>
      <c r="D53" s="112"/>
      <c r="E53" s="112"/>
      <c r="G53" s="251" t="s">
        <v>56</v>
      </c>
      <c r="H53" s="251"/>
      <c r="I53" s="54">
        <v>0</v>
      </c>
      <c r="J53" s="109">
        <v>0</v>
      </c>
      <c r="K53" s="40"/>
    </row>
    <row r="54" spans="1:11" x14ac:dyDescent="0.2">
      <c r="A54" s="103"/>
      <c r="B54" s="110"/>
      <c r="C54" s="110"/>
      <c r="D54" s="112"/>
      <c r="E54" s="112"/>
      <c r="G54" s="251" t="s">
        <v>57</v>
      </c>
      <c r="H54" s="251"/>
      <c r="I54" s="54">
        <v>0</v>
      </c>
      <c r="J54" s="109">
        <v>0</v>
      </c>
      <c r="K54" s="40"/>
    </row>
    <row r="55" spans="1:11" x14ac:dyDescent="0.2">
      <c r="A55" s="103"/>
      <c r="B55" s="110"/>
      <c r="C55" s="110"/>
      <c r="D55" s="112"/>
      <c r="E55" s="112"/>
      <c r="G55" s="110"/>
      <c r="H55" s="52"/>
      <c r="I55" s="112"/>
      <c r="J55" s="120"/>
      <c r="K55" s="40"/>
    </row>
    <row r="56" spans="1:11" ht="25.5" customHeight="1" x14ac:dyDescent="0.2">
      <c r="A56" s="103"/>
      <c r="B56" s="110"/>
      <c r="C56" s="110"/>
      <c r="D56" s="112"/>
      <c r="E56" s="112"/>
      <c r="G56" s="255" t="s">
        <v>58</v>
      </c>
      <c r="H56" s="255"/>
      <c r="I56" s="114">
        <f>SUM(I58:I59)</f>
        <v>0</v>
      </c>
      <c r="J56" s="118">
        <f>SUM(J58:J59)</f>
        <v>0</v>
      </c>
      <c r="K56" s="40"/>
    </row>
    <row r="57" spans="1:11" x14ac:dyDescent="0.2">
      <c r="A57" s="103"/>
      <c r="B57" s="110"/>
      <c r="C57" s="110"/>
      <c r="D57" s="112"/>
      <c r="E57" s="112"/>
      <c r="G57" s="110"/>
      <c r="H57" s="52"/>
      <c r="I57" s="112"/>
      <c r="J57" s="120"/>
      <c r="K57" s="40"/>
    </row>
    <row r="58" spans="1:11" x14ac:dyDescent="0.2">
      <c r="A58" s="103"/>
      <c r="B58" s="110"/>
      <c r="C58" s="110"/>
      <c r="D58" s="112"/>
      <c r="E58" s="112"/>
      <c r="G58" s="251" t="s">
        <v>59</v>
      </c>
      <c r="H58" s="251"/>
      <c r="I58" s="54">
        <v>0</v>
      </c>
      <c r="J58" s="109">
        <v>0</v>
      </c>
      <c r="K58" s="40"/>
    </row>
    <row r="59" spans="1:11" x14ac:dyDescent="0.2">
      <c r="A59" s="103"/>
      <c r="B59" s="110"/>
      <c r="C59" s="110"/>
      <c r="D59" s="112"/>
      <c r="E59" s="112"/>
      <c r="G59" s="251" t="s">
        <v>60</v>
      </c>
      <c r="H59" s="251"/>
      <c r="I59" s="54">
        <v>0</v>
      </c>
      <c r="J59" s="109">
        <v>0</v>
      </c>
      <c r="K59" s="40"/>
    </row>
    <row r="60" spans="1:11" ht="9.9499999999999993" customHeight="1" x14ac:dyDescent="0.2">
      <c r="A60" s="103"/>
      <c r="B60" s="110"/>
      <c r="C60" s="110"/>
      <c r="D60" s="112"/>
      <c r="E60" s="112"/>
      <c r="G60" s="110"/>
      <c r="H60" s="124"/>
      <c r="I60" s="112"/>
      <c r="J60" s="120"/>
      <c r="K60" s="40"/>
    </row>
    <row r="61" spans="1:11" x14ac:dyDescent="0.2">
      <c r="A61" s="103"/>
      <c r="B61" s="110"/>
      <c r="C61" s="110"/>
      <c r="D61" s="112"/>
      <c r="E61" s="112"/>
      <c r="G61" s="255" t="s">
        <v>61</v>
      </c>
      <c r="H61" s="255"/>
      <c r="I61" s="114">
        <f>I42+I48+I56</f>
        <v>64012457.049999997</v>
      </c>
      <c r="J61" s="118">
        <f>J42+J48+J56</f>
        <v>62777875.369999997</v>
      </c>
      <c r="K61" s="40"/>
    </row>
    <row r="62" spans="1:11" ht="9.9499999999999993" customHeight="1" x14ac:dyDescent="0.2">
      <c r="A62" s="103"/>
      <c r="B62" s="110"/>
      <c r="C62" s="110"/>
      <c r="D62" s="112"/>
      <c r="E62" s="112"/>
      <c r="G62" s="110"/>
      <c r="H62" s="52"/>
      <c r="I62" s="112"/>
      <c r="J62" s="120"/>
      <c r="K62" s="40"/>
    </row>
    <row r="63" spans="1:11" x14ac:dyDescent="0.2">
      <c r="A63" s="103"/>
      <c r="B63" s="110"/>
      <c r="C63" s="110"/>
      <c r="D63" s="112"/>
      <c r="E63" s="112"/>
      <c r="G63" s="255" t="s">
        <v>159</v>
      </c>
      <c r="H63" s="255"/>
      <c r="I63" s="114">
        <f>I38+I61</f>
        <v>98475910.919999987</v>
      </c>
      <c r="J63" s="118">
        <f>J38+J61</f>
        <v>136433952.05000001</v>
      </c>
      <c r="K63" s="40"/>
    </row>
    <row r="64" spans="1:11" ht="6" customHeight="1" x14ac:dyDescent="0.2">
      <c r="A64" s="125"/>
      <c r="B64" s="126"/>
      <c r="C64" s="126"/>
      <c r="D64" s="126"/>
      <c r="E64" s="126"/>
      <c r="F64" s="127"/>
      <c r="G64" s="126"/>
      <c r="H64" s="126"/>
      <c r="I64" s="126"/>
      <c r="J64" s="128"/>
      <c r="K64" s="67"/>
    </row>
    <row r="65" spans="1:10" ht="6" customHeight="1" x14ac:dyDescent="0.2">
      <c r="A65" s="129"/>
      <c r="B65" s="52"/>
      <c r="C65" s="73"/>
      <c r="D65" s="74"/>
      <c r="E65" s="74"/>
      <c r="G65" s="75"/>
      <c r="H65" s="73"/>
      <c r="I65" s="74"/>
      <c r="J65" s="130"/>
    </row>
    <row r="66" spans="1:10" ht="6" customHeight="1" x14ac:dyDescent="0.2">
      <c r="A66" s="131"/>
      <c r="B66" s="132"/>
      <c r="C66" s="133"/>
      <c r="D66" s="134"/>
      <c r="E66" s="134"/>
      <c r="F66" s="135"/>
      <c r="G66" s="136"/>
      <c r="H66" s="133"/>
      <c r="I66" s="134"/>
      <c r="J66" s="137"/>
    </row>
    <row r="67" spans="1:10" ht="6" customHeight="1" x14ac:dyDescent="0.2">
      <c r="B67" s="52"/>
      <c r="C67" s="73"/>
      <c r="D67" s="74"/>
      <c r="E67" s="74"/>
      <c r="G67" s="75"/>
      <c r="H67" s="73"/>
      <c r="I67" s="74"/>
      <c r="J67" s="74"/>
    </row>
    <row r="68" spans="1:10" ht="15" customHeight="1" x14ac:dyDescent="0.2">
      <c r="B68" s="261" t="s">
        <v>76</v>
      </c>
      <c r="C68" s="261"/>
      <c r="D68" s="261"/>
      <c r="E68" s="261"/>
      <c r="F68" s="261"/>
      <c r="G68" s="261"/>
      <c r="H68" s="261"/>
      <c r="I68" s="261"/>
      <c r="J68" s="261"/>
    </row>
    <row r="69" spans="1:10" ht="9.75" customHeight="1" x14ac:dyDescent="0.2">
      <c r="B69" s="52"/>
      <c r="C69" s="73"/>
      <c r="D69" s="74"/>
      <c r="E69" s="74"/>
      <c r="G69" s="75"/>
      <c r="H69" s="73"/>
      <c r="I69" s="74"/>
      <c r="J69" s="74"/>
    </row>
    <row r="70" spans="1:10" ht="50.1" customHeight="1" x14ac:dyDescent="0.2">
      <c r="B70" s="52"/>
      <c r="C70" s="258"/>
      <c r="D70" s="258"/>
      <c r="E70" s="74"/>
      <c r="G70" s="259"/>
      <c r="H70" s="259"/>
      <c r="I70" s="74"/>
      <c r="J70" s="74"/>
    </row>
    <row r="71" spans="1:10" ht="14.1" customHeight="1" x14ac:dyDescent="0.2">
      <c r="B71" s="77"/>
      <c r="C71" s="260" t="s">
        <v>216</v>
      </c>
      <c r="D71" s="260"/>
      <c r="E71" s="78"/>
      <c r="F71" s="78"/>
      <c r="G71" s="260" t="s">
        <v>222</v>
      </c>
      <c r="H71" s="260"/>
      <c r="I71" s="79"/>
      <c r="J71" s="74"/>
    </row>
    <row r="72" spans="1:10" ht="14.1" customHeight="1" x14ac:dyDescent="0.2">
      <c r="B72" s="80"/>
      <c r="C72" s="256" t="s">
        <v>217</v>
      </c>
      <c r="D72" s="256"/>
      <c r="E72" s="81"/>
      <c r="F72" s="81"/>
      <c r="G72" s="256" t="s">
        <v>215</v>
      </c>
      <c r="H72" s="256"/>
      <c r="I72" s="79"/>
      <c r="J72" s="74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A37" zoomScale="80" zoomScaleNormal="80" zoomScalePageLayoutView="80" workbookViewId="0">
      <selection activeCell="G61" sqref="G61:H61"/>
    </sheetView>
  </sheetViews>
  <sheetFormatPr baseColWidth="10" defaultRowHeight="12.75" x14ac:dyDescent="0.2"/>
  <cols>
    <col min="1" max="1" width="4.5703125" style="18" customWidth="1"/>
    <col min="2" max="2" width="24.7109375" style="18" customWidth="1"/>
    <col min="3" max="3" width="40" style="18" customWidth="1"/>
    <col min="4" max="5" width="18.7109375" style="18" customWidth="1"/>
    <col min="6" max="6" width="10.7109375" style="18" customWidth="1"/>
    <col min="7" max="7" width="24.7109375" style="18" customWidth="1"/>
    <col min="8" max="8" width="29.7109375" style="141" customWidth="1"/>
    <col min="9" max="10" width="18.7109375" style="18" customWidth="1"/>
    <col min="11" max="11" width="4.5703125" style="18" customWidth="1"/>
    <col min="12" max="16384" width="11.42578125" style="18"/>
  </cols>
  <sheetData>
    <row r="1" spans="1:13" ht="14.1" customHeight="1" x14ac:dyDescent="0.2">
      <c r="A1" s="138"/>
      <c r="B1" s="16"/>
      <c r="C1" s="249"/>
      <c r="D1" s="249"/>
      <c r="E1" s="249"/>
      <c r="F1" s="249"/>
      <c r="G1" s="249"/>
      <c r="H1" s="249"/>
      <c r="I1" s="249"/>
      <c r="J1" s="139"/>
      <c r="K1" s="139"/>
    </row>
    <row r="2" spans="1:13" ht="14.1" customHeight="1" x14ac:dyDescent="0.2">
      <c r="A2" s="17"/>
      <c r="B2" s="16"/>
      <c r="C2" s="249" t="s">
        <v>208</v>
      </c>
      <c r="D2" s="249"/>
      <c r="E2" s="249"/>
      <c r="F2" s="249"/>
      <c r="G2" s="249"/>
      <c r="H2" s="249"/>
      <c r="I2" s="249"/>
      <c r="J2" s="17"/>
      <c r="K2" s="17"/>
    </row>
    <row r="3" spans="1:13" ht="14.1" customHeight="1" x14ac:dyDescent="0.2">
      <c r="A3" s="249" t="s">
        <v>220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</row>
    <row r="4" spans="1:13" ht="14.1" customHeight="1" x14ac:dyDescent="0.2">
      <c r="A4" s="249" t="s">
        <v>0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</row>
    <row r="5" spans="1:13" ht="20.100000000000001" customHeight="1" x14ac:dyDescent="0.2">
      <c r="A5" s="22"/>
      <c r="B5" s="23"/>
      <c r="C5" s="24"/>
      <c r="D5" s="23" t="s">
        <v>3</v>
      </c>
      <c r="E5" s="90" t="s">
        <v>214</v>
      </c>
      <c r="F5" s="90"/>
      <c r="G5" s="90"/>
      <c r="H5" s="24"/>
      <c r="I5" s="24"/>
      <c r="J5" s="24"/>
    </row>
    <row r="6" spans="1:13" ht="3" customHeight="1" x14ac:dyDescent="0.2">
      <c r="A6" s="140"/>
      <c r="B6" s="140"/>
      <c r="C6" s="140"/>
      <c r="D6" s="140"/>
      <c r="E6" s="140"/>
      <c r="F6" s="140"/>
    </row>
    <row r="7" spans="1:13" s="25" customFormat="1" ht="3" customHeight="1" x14ac:dyDescent="0.2">
      <c r="A7" s="22"/>
      <c r="B7" s="26"/>
      <c r="C7" s="26"/>
      <c r="D7" s="26"/>
      <c r="E7" s="26"/>
      <c r="F7" s="27"/>
      <c r="H7" s="142"/>
    </row>
    <row r="8" spans="1:13" s="25" customFormat="1" ht="3" customHeight="1" x14ac:dyDescent="0.2">
      <c r="A8" s="29"/>
      <c r="B8" s="29"/>
      <c r="C8" s="29"/>
      <c r="D8" s="30"/>
      <c r="E8" s="30"/>
      <c r="F8" s="31"/>
      <c r="H8" s="142"/>
    </row>
    <row r="9" spans="1:13" s="25" customFormat="1" ht="20.100000000000001" customHeight="1" x14ac:dyDescent="0.2">
      <c r="A9" s="32"/>
      <c r="B9" s="248" t="s">
        <v>74</v>
      </c>
      <c r="C9" s="248"/>
      <c r="D9" s="33" t="s">
        <v>65</v>
      </c>
      <c r="E9" s="33" t="s">
        <v>66</v>
      </c>
      <c r="F9" s="34"/>
      <c r="G9" s="248" t="s">
        <v>74</v>
      </c>
      <c r="H9" s="248"/>
      <c r="I9" s="33" t="s">
        <v>65</v>
      </c>
      <c r="J9" s="33" t="s">
        <v>66</v>
      </c>
      <c r="K9" s="35"/>
    </row>
    <row r="10" spans="1:13" ht="3" customHeight="1" x14ac:dyDescent="0.2">
      <c r="A10" s="37"/>
      <c r="B10" s="38"/>
      <c r="C10" s="38"/>
      <c r="D10" s="39"/>
      <c r="E10" s="39"/>
      <c r="F10" s="28"/>
      <c r="G10" s="25"/>
      <c r="H10" s="142"/>
      <c r="I10" s="25"/>
      <c r="J10" s="25"/>
      <c r="K10" s="40"/>
      <c r="M10" s="143"/>
    </row>
    <row r="11" spans="1:13" s="25" customFormat="1" ht="3" customHeight="1" x14ac:dyDescent="0.2">
      <c r="A11" s="144"/>
      <c r="B11" s="145"/>
      <c r="C11" s="145"/>
      <c r="D11" s="146"/>
      <c r="E11" s="146"/>
      <c r="F11" s="43"/>
      <c r="H11" s="142"/>
      <c r="K11" s="40"/>
    </row>
    <row r="12" spans="1:13" x14ac:dyDescent="0.2">
      <c r="A12" s="49"/>
      <c r="B12" s="253" t="s">
        <v>5</v>
      </c>
      <c r="C12" s="253"/>
      <c r="D12" s="147">
        <f>D14+D24</f>
        <v>37958042.130000003</v>
      </c>
      <c r="E12" s="147">
        <f>E14+E24</f>
        <v>0</v>
      </c>
      <c r="F12" s="43"/>
      <c r="G12" s="253" t="s">
        <v>6</v>
      </c>
      <c r="H12" s="253"/>
      <c r="I12" s="147">
        <f>I14+I25</f>
        <v>0</v>
      </c>
      <c r="J12" s="147">
        <f>J14+J25</f>
        <v>39192622.81000001</v>
      </c>
      <c r="K12" s="40"/>
    </row>
    <row r="13" spans="1:13" x14ac:dyDescent="0.2">
      <c r="A13" s="46"/>
      <c r="B13" s="51"/>
      <c r="C13" s="79"/>
      <c r="D13" s="148"/>
      <c r="E13" s="148"/>
      <c r="F13" s="43"/>
      <c r="G13" s="51"/>
      <c r="H13" s="51"/>
      <c r="I13" s="148"/>
      <c r="J13" s="148"/>
      <c r="K13" s="40"/>
      <c r="M13" s="143"/>
    </row>
    <row r="14" spans="1:13" x14ac:dyDescent="0.2">
      <c r="A14" s="46"/>
      <c r="B14" s="253" t="s">
        <v>7</v>
      </c>
      <c r="C14" s="253"/>
      <c r="D14" s="147">
        <f>+D16+D18-E22</f>
        <v>37942309.130000003</v>
      </c>
      <c r="E14" s="147">
        <v>0</v>
      </c>
      <c r="F14" s="43"/>
      <c r="G14" s="253" t="s">
        <v>8</v>
      </c>
      <c r="H14" s="253"/>
      <c r="I14" s="147">
        <f>SUM(I16:I23)</f>
        <v>0</v>
      </c>
      <c r="J14" s="147">
        <f>SUM(J16:J23)</f>
        <v>39192622.81000001</v>
      </c>
      <c r="K14" s="40"/>
    </row>
    <row r="15" spans="1:13" x14ac:dyDescent="0.2">
      <c r="A15" s="46"/>
      <c r="B15" s="51"/>
      <c r="C15" s="79"/>
      <c r="D15" s="148"/>
      <c r="E15" s="148"/>
      <c r="F15" s="43"/>
      <c r="G15" s="51"/>
      <c r="H15" s="51"/>
      <c r="I15" s="148"/>
      <c r="J15" s="148"/>
      <c r="K15" s="40"/>
    </row>
    <row r="16" spans="1:13" x14ac:dyDescent="0.2">
      <c r="A16" s="49"/>
      <c r="B16" s="251" t="s">
        <v>9</v>
      </c>
      <c r="C16" s="251"/>
      <c r="D16" s="149">
        <v>18178716.120000001</v>
      </c>
      <c r="E16" s="149">
        <f>IF(D16&gt;0,0,ESF!D16-ESF!E16)</f>
        <v>0</v>
      </c>
      <c r="F16" s="43"/>
      <c r="G16" s="251" t="s">
        <v>10</v>
      </c>
      <c r="H16" s="251"/>
      <c r="I16" s="149">
        <f>IF(ESF!I16&gt;ESF!J16,ESF!I16-ESF!J16,0)</f>
        <v>0</v>
      </c>
      <c r="J16" s="149">
        <f>IF(I16&gt;0,0,ESF!J16-ESF!I16)</f>
        <v>39192622.81000001</v>
      </c>
      <c r="K16" s="40"/>
    </row>
    <row r="17" spans="1:11" x14ac:dyDescent="0.2">
      <c r="A17" s="49"/>
      <c r="B17" s="251" t="s">
        <v>11</v>
      </c>
      <c r="C17" s="251"/>
      <c r="D17" s="149">
        <f>IF(ESF!D17&lt;ESF!E17,ESF!E17-ESF!D17,0)</f>
        <v>0</v>
      </c>
      <c r="E17" s="149">
        <f>IF(D17&gt;0,0,ESF!D17-ESF!E17)</f>
        <v>0</v>
      </c>
      <c r="F17" s="43"/>
      <c r="G17" s="251" t="s">
        <v>12</v>
      </c>
      <c r="H17" s="251"/>
      <c r="I17" s="149">
        <f>IF(ESF!I17&gt;ESF!J17,ESF!I17-ESF!J17,0)</f>
        <v>0</v>
      </c>
      <c r="J17" s="149">
        <f>IF(I17&gt;0,0,ESF!J17-ESF!I17)</f>
        <v>0</v>
      </c>
      <c r="K17" s="40"/>
    </row>
    <row r="18" spans="1:11" x14ac:dyDescent="0.2">
      <c r="A18" s="49"/>
      <c r="B18" s="251" t="s">
        <v>13</v>
      </c>
      <c r="C18" s="251"/>
      <c r="D18" s="149">
        <v>19823262.390000001</v>
      </c>
      <c r="E18" s="149">
        <f>IF(D18&gt;0,0,ESF!D18-ESF!E18)</f>
        <v>0</v>
      </c>
      <c r="F18" s="43"/>
      <c r="G18" s="251" t="s">
        <v>14</v>
      </c>
      <c r="H18" s="251"/>
      <c r="I18" s="149">
        <f>IF(ESF!I18&gt;ESF!J18,ESF!I18-ESF!J18,0)</f>
        <v>0</v>
      </c>
      <c r="J18" s="149">
        <f>IF(I18&gt;0,0,ESF!J18-ESF!I18)</f>
        <v>0</v>
      </c>
      <c r="K18" s="40"/>
    </row>
    <row r="19" spans="1:11" x14ac:dyDescent="0.2">
      <c r="A19" s="49"/>
      <c r="B19" s="251" t="s">
        <v>15</v>
      </c>
      <c r="C19" s="251"/>
      <c r="D19" s="149">
        <f>IF(ESF!D19&lt;ESF!E19,ESF!E19-ESF!D19,0)</f>
        <v>0</v>
      </c>
      <c r="E19" s="149">
        <f>IF(D19&gt;0,0,ESF!D19-ESF!E19)</f>
        <v>0</v>
      </c>
      <c r="F19" s="43"/>
      <c r="G19" s="251" t="s">
        <v>16</v>
      </c>
      <c r="H19" s="251"/>
      <c r="I19" s="149">
        <f>IF(ESF!I19&gt;ESF!J19,ESF!I19-ESF!J19,0)</f>
        <v>0</v>
      </c>
      <c r="J19" s="149">
        <f>IF(I19&gt;0,0,ESF!J19-ESF!I19)</f>
        <v>0</v>
      </c>
      <c r="K19" s="40"/>
    </row>
    <row r="20" spans="1:11" x14ac:dyDescent="0.2">
      <c r="A20" s="49"/>
      <c r="B20" s="251" t="s">
        <v>17</v>
      </c>
      <c r="C20" s="251"/>
      <c r="D20" s="149">
        <f>IF(ESF!D20&lt;ESF!E20,ESF!E20-ESF!D20,0)</f>
        <v>0</v>
      </c>
      <c r="E20" s="149">
        <f>IF(D20&gt;0,0,ESF!D20-ESF!E20)</f>
        <v>0</v>
      </c>
      <c r="F20" s="43"/>
      <c r="G20" s="251" t="s">
        <v>18</v>
      </c>
      <c r="H20" s="251"/>
      <c r="I20" s="149">
        <f>IF(ESF!I20&gt;ESF!J20,ESF!I20-ESF!J20,0)</f>
        <v>0</v>
      </c>
      <c r="J20" s="149">
        <f>IF(I20&gt;0,0,ESF!J20-ESF!I20)</f>
        <v>0</v>
      </c>
      <c r="K20" s="40"/>
    </row>
    <row r="21" spans="1:11" ht="25.5" customHeight="1" x14ac:dyDescent="0.2">
      <c r="A21" s="49"/>
      <c r="B21" s="251" t="s">
        <v>19</v>
      </c>
      <c r="C21" s="251"/>
      <c r="D21" s="149">
        <f>IF(ESF!D21&lt;ESF!E21,ESF!E21-ESF!D21,0)</f>
        <v>0</v>
      </c>
      <c r="E21" s="149">
        <f>IF(D21&gt;0,0,ESF!D21-ESF!E21)</f>
        <v>0</v>
      </c>
      <c r="F21" s="43"/>
      <c r="G21" s="254" t="s">
        <v>20</v>
      </c>
      <c r="H21" s="254"/>
      <c r="I21" s="149">
        <f>IF(ESF!I21&gt;ESF!J21,ESF!I21-ESF!J21,0)</f>
        <v>0</v>
      </c>
      <c r="J21" s="149">
        <f>IF(I21&gt;0,0,ESF!J21-ESF!I21)</f>
        <v>0</v>
      </c>
      <c r="K21" s="40"/>
    </row>
    <row r="22" spans="1:11" x14ac:dyDescent="0.2">
      <c r="A22" s="49"/>
      <c r="B22" s="251" t="s">
        <v>21</v>
      </c>
      <c r="C22" s="251"/>
      <c r="D22" s="149">
        <f>IF(ESF!D22&lt;ESF!E22,ESF!E22-ESF!D22,0)</f>
        <v>0</v>
      </c>
      <c r="E22" s="149">
        <f>IF(D22&gt;0,0,ESF!D22-ESF!E22)</f>
        <v>59669.380000000005</v>
      </c>
      <c r="F22" s="43"/>
      <c r="G22" s="251" t="s">
        <v>22</v>
      </c>
      <c r="H22" s="251"/>
      <c r="I22" s="149">
        <f>IF(ESF!I22&gt;ESF!J22,ESF!I22-ESF!J22,0)</f>
        <v>0</v>
      </c>
      <c r="J22" s="149">
        <f>IF(I22&gt;0,0,ESF!J22-ESF!I22)</f>
        <v>0</v>
      </c>
      <c r="K22" s="40"/>
    </row>
    <row r="23" spans="1:11" x14ac:dyDescent="0.2">
      <c r="A23" s="46"/>
      <c r="B23" s="51"/>
      <c r="C23" s="79"/>
      <c r="D23" s="148"/>
      <c r="E23" s="148"/>
      <c r="F23" s="43"/>
      <c r="G23" s="251" t="s">
        <v>23</v>
      </c>
      <c r="H23" s="251"/>
      <c r="I23" s="149">
        <f>IF(ESF!I23&gt;ESF!J23,ESF!I23-ESF!J23,0)</f>
        <v>0</v>
      </c>
      <c r="J23" s="149">
        <f>IF(I23&gt;0,0,ESF!J23-ESF!I23)</f>
        <v>0</v>
      </c>
      <c r="K23" s="40"/>
    </row>
    <row r="24" spans="1:11" x14ac:dyDescent="0.2">
      <c r="A24" s="46"/>
      <c r="B24" s="253" t="s">
        <v>26</v>
      </c>
      <c r="C24" s="253"/>
      <c r="D24" s="147">
        <v>15733</v>
      </c>
      <c r="E24" s="147">
        <v>0</v>
      </c>
      <c r="F24" s="43"/>
      <c r="G24" s="51"/>
      <c r="H24" s="51"/>
      <c r="I24" s="148"/>
      <c r="J24" s="148"/>
      <c r="K24" s="40"/>
    </row>
    <row r="25" spans="1:11" x14ac:dyDescent="0.2">
      <c r="A25" s="46"/>
      <c r="B25" s="51"/>
      <c r="C25" s="79"/>
      <c r="D25" s="148"/>
      <c r="E25" s="148"/>
      <c r="F25" s="43"/>
      <c r="G25" s="255" t="s">
        <v>27</v>
      </c>
      <c r="H25" s="255"/>
      <c r="I25" s="147">
        <f>SUM(I27:I32)</f>
        <v>0</v>
      </c>
      <c r="J25" s="147">
        <f>SUM(J27:J32)</f>
        <v>0</v>
      </c>
      <c r="K25" s="40"/>
    </row>
    <row r="26" spans="1:11" x14ac:dyDescent="0.2">
      <c r="A26" s="49"/>
      <c r="B26" s="251" t="s">
        <v>28</v>
      </c>
      <c r="C26" s="251"/>
      <c r="D26" s="149">
        <f>IF(ESF!D29&lt;ESF!E29,ESF!E29-ESF!D29,0)</f>
        <v>0</v>
      </c>
      <c r="E26" s="149">
        <f>IF(D26&gt;0,0,ESF!D29-ESF!E29)</f>
        <v>0</v>
      </c>
      <c r="F26" s="43"/>
      <c r="G26" s="51"/>
      <c r="H26" s="51"/>
      <c r="I26" s="148"/>
      <c r="J26" s="148"/>
      <c r="K26" s="40"/>
    </row>
    <row r="27" spans="1:11" x14ac:dyDescent="0.2">
      <c r="A27" s="49"/>
      <c r="B27" s="251" t="s">
        <v>30</v>
      </c>
      <c r="C27" s="251"/>
      <c r="D27" s="149">
        <f>IF(ESF!D30&lt;ESF!E30,ESF!E30-ESF!D30,0)</f>
        <v>0</v>
      </c>
      <c r="E27" s="149">
        <f>IF(D27&gt;0,0,ESF!D30-ESF!E30)</f>
        <v>0</v>
      </c>
      <c r="F27" s="43"/>
      <c r="G27" s="251" t="s">
        <v>29</v>
      </c>
      <c r="H27" s="251"/>
      <c r="I27" s="149">
        <f>IF(ESF!I29&gt;ESF!J29,ESF!I29-ESF!J29,0)</f>
        <v>0</v>
      </c>
      <c r="J27" s="149">
        <f>IF(I27&gt;0,0,ESF!J29-ESF!I29)</f>
        <v>0</v>
      </c>
      <c r="K27" s="40"/>
    </row>
    <row r="28" spans="1:11" x14ac:dyDescent="0.2">
      <c r="A28" s="49"/>
      <c r="B28" s="251" t="s">
        <v>32</v>
      </c>
      <c r="C28" s="251"/>
      <c r="D28" s="149">
        <f>IF(ESF!D31&lt;ESF!E31,ESF!E31-ESF!D31,0)</f>
        <v>0</v>
      </c>
      <c r="E28" s="149">
        <f>IF(D28&gt;0,0,ESF!D31-ESF!E31)</f>
        <v>0</v>
      </c>
      <c r="F28" s="43"/>
      <c r="G28" s="251" t="s">
        <v>31</v>
      </c>
      <c r="H28" s="251"/>
      <c r="I28" s="149">
        <f>IF(ESF!I30&gt;ESF!J30,ESF!I30-ESF!J30,0)</f>
        <v>0</v>
      </c>
      <c r="J28" s="149">
        <f>IF(I28&gt;0,0,ESF!J30-ESF!I30)</f>
        <v>0</v>
      </c>
      <c r="K28" s="40"/>
    </row>
    <row r="29" spans="1:11" x14ac:dyDescent="0.2">
      <c r="A29" s="49"/>
      <c r="B29" s="251" t="s">
        <v>34</v>
      </c>
      <c r="C29" s="251"/>
      <c r="D29" s="149">
        <f>IF(ESF!D32&lt;ESF!E32,ESF!E32-ESF!D32,0)</f>
        <v>2629202.25</v>
      </c>
      <c r="E29" s="149">
        <f>IF(D29&gt;0,0,ESF!D32-ESF!E32)</f>
        <v>0</v>
      </c>
      <c r="F29" s="43"/>
      <c r="G29" s="251" t="s">
        <v>33</v>
      </c>
      <c r="H29" s="251"/>
      <c r="I29" s="149">
        <f>IF(ESF!I31&gt;ESF!J31,ESF!I31-ESF!J31,0)</f>
        <v>0</v>
      </c>
      <c r="J29" s="149">
        <f>IF(I29&gt;0,0,ESF!J31-ESF!I31)</f>
        <v>0</v>
      </c>
      <c r="K29" s="40"/>
    </row>
    <row r="30" spans="1:11" x14ac:dyDescent="0.2">
      <c r="A30" s="49"/>
      <c r="B30" s="251" t="s">
        <v>36</v>
      </c>
      <c r="C30" s="251"/>
      <c r="D30" s="149">
        <f>IF(ESF!D33&lt;ESF!E33,ESF!E33-ESF!D33,0)</f>
        <v>0</v>
      </c>
      <c r="E30" s="149">
        <f>IF(D30&gt;0,0,ESF!D33-ESF!E33)</f>
        <v>0</v>
      </c>
      <c r="F30" s="43"/>
      <c r="G30" s="251" t="s">
        <v>35</v>
      </c>
      <c r="H30" s="251"/>
      <c r="I30" s="149">
        <f>IF(ESF!I32&gt;ESF!J32,ESF!I32-ESF!J32,0)</f>
        <v>0</v>
      </c>
      <c r="J30" s="149">
        <f>IF(I30&gt;0,0,ESF!J32-ESF!I32)</f>
        <v>0</v>
      </c>
      <c r="K30" s="40"/>
    </row>
    <row r="31" spans="1:11" ht="26.1" customHeight="1" x14ac:dyDescent="0.2">
      <c r="A31" s="49"/>
      <c r="B31" s="254" t="s">
        <v>38</v>
      </c>
      <c r="C31" s="254"/>
      <c r="D31" s="149">
        <f>IF(ESF!D34&lt;ESF!E34,ESF!E34-ESF!D34,0)</f>
        <v>0</v>
      </c>
      <c r="E31" s="149">
        <f>IF(D31&gt;0,0,ESF!D34-ESF!E34)</f>
        <v>2613469.2500000019</v>
      </c>
      <c r="F31" s="43"/>
      <c r="G31" s="254" t="s">
        <v>37</v>
      </c>
      <c r="H31" s="254"/>
      <c r="I31" s="149">
        <f>IF(ESF!I33&gt;ESF!J33,ESF!I33-ESF!J33,0)</f>
        <v>0</v>
      </c>
      <c r="J31" s="149">
        <f>IF(I31&gt;0,0,ESF!J33-ESF!I33)</f>
        <v>0</v>
      </c>
      <c r="K31" s="40"/>
    </row>
    <row r="32" spans="1:11" x14ac:dyDescent="0.2">
      <c r="A32" s="49"/>
      <c r="B32" s="251" t="s">
        <v>40</v>
      </c>
      <c r="C32" s="251"/>
      <c r="D32" s="149">
        <f>IF(ESF!D35&lt;ESF!E35,ESF!E35-ESF!D35,0)</f>
        <v>0</v>
      </c>
      <c r="E32" s="149">
        <f>IF(D32&gt;0,0,ESF!D35-ESF!E35)</f>
        <v>0</v>
      </c>
      <c r="F32" s="43"/>
      <c r="G32" s="251" t="s">
        <v>39</v>
      </c>
      <c r="H32" s="251"/>
      <c r="I32" s="149">
        <f>IF(ESF!I34&gt;ESF!J34,ESF!I34-ESF!J34,0)</f>
        <v>0</v>
      </c>
      <c r="J32" s="149">
        <f>IF(I32&gt;0,0,ESF!J34-ESF!I34)</f>
        <v>0</v>
      </c>
      <c r="K32" s="40"/>
    </row>
    <row r="33" spans="1:12" ht="25.5" customHeight="1" x14ac:dyDescent="0.2">
      <c r="A33" s="49"/>
      <c r="B33" s="254" t="s">
        <v>41</v>
      </c>
      <c r="C33" s="254"/>
      <c r="D33" s="149">
        <f>IF(ESF!D36&lt;ESF!E36,ESF!E36-ESF!D36,0)</f>
        <v>0</v>
      </c>
      <c r="E33" s="149">
        <f>IF(D33&gt;0,0,ESF!D36-ESF!E36)</f>
        <v>0</v>
      </c>
      <c r="F33" s="43"/>
      <c r="G33" s="51"/>
      <c r="H33" s="51"/>
      <c r="I33" s="150"/>
      <c r="J33" s="150"/>
      <c r="K33" s="40"/>
    </row>
    <row r="34" spans="1:12" x14ac:dyDescent="0.2">
      <c r="A34" s="49"/>
      <c r="B34" s="251" t="s">
        <v>43</v>
      </c>
      <c r="C34" s="251"/>
      <c r="D34" s="149">
        <f>IF(ESF!D37&lt;ESF!E37,ESF!E37-ESF!D37,0)</f>
        <v>0</v>
      </c>
      <c r="E34" s="149">
        <f>IF(D34&gt;0,0,ESF!D37-ESF!E37)</f>
        <v>0</v>
      </c>
      <c r="F34" s="43"/>
      <c r="G34" s="253" t="s">
        <v>46</v>
      </c>
      <c r="H34" s="253"/>
      <c r="I34" s="147">
        <f>+I42-J36</f>
        <v>1234581.6800000002</v>
      </c>
      <c r="J34" s="147">
        <v>0</v>
      </c>
      <c r="K34" s="40"/>
      <c r="L34" s="143"/>
    </row>
    <row r="35" spans="1:12" x14ac:dyDescent="0.2">
      <c r="A35" s="46"/>
      <c r="B35" s="51"/>
      <c r="C35" s="79"/>
      <c r="D35" s="150"/>
      <c r="E35" s="150"/>
      <c r="F35" s="43"/>
      <c r="G35" s="51"/>
      <c r="H35" s="51"/>
      <c r="I35" s="148"/>
      <c r="J35" s="148"/>
      <c r="K35" s="40"/>
    </row>
    <row r="36" spans="1:12" x14ac:dyDescent="0.2">
      <c r="A36" s="49"/>
      <c r="B36" s="25"/>
      <c r="C36" s="25"/>
      <c r="D36" s="25"/>
      <c r="E36" s="25"/>
      <c r="F36" s="43"/>
      <c r="G36" s="253" t="s">
        <v>48</v>
      </c>
      <c r="H36" s="253"/>
      <c r="I36" s="147">
        <f>SUM(I38:I40)</f>
        <v>0</v>
      </c>
      <c r="J36" s="147">
        <f>SUM(J38:J40)</f>
        <v>58203</v>
      </c>
      <c r="K36" s="40"/>
    </row>
    <row r="37" spans="1:12" x14ac:dyDescent="0.2">
      <c r="A37" s="46"/>
      <c r="B37" s="25"/>
      <c r="C37" s="25"/>
      <c r="D37" s="25"/>
      <c r="E37" s="25"/>
      <c r="F37" s="43"/>
      <c r="G37" s="51"/>
      <c r="H37" s="51"/>
      <c r="I37" s="148"/>
      <c r="J37" s="148"/>
      <c r="K37" s="40"/>
    </row>
    <row r="38" spans="1:12" x14ac:dyDescent="0.2">
      <c r="A38" s="49"/>
      <c r="B38" s="25"/>
      <c r="C38" s="25"/>
      <c r="D38" s="25"/>
      <c r="E38" s="25"/>
      <c r="F38" s="43"/>
      <c r="G38" s="251" t="s">
        <v>49</v>
      </c>
      <c r="H38" s="251"/>
      <c r="I38" s="149">
        <f>IF(ESF!I44&gt;ESF!J44,ESF!I44-ESF!J44,0)</f>
        <v>0</v>
      </c>
      <c r="J38" s="149">
        <f>IF(I38&gt;0,0,ESF!J44-ESF!I44)</f>
        <v>58203</v>
      </c>
      <c r="K38" s="40"/>
    </row>
    <row r="39" spans="1:12" x14ac:dyDescent="0.2">
      <c r="A39" s="46"/>
      <c r="B39" s="25"/>
      <c r="C39" s="25"/>
      <c r="D39" s="25"/>
      <c r="E39" s="25"/>
      <c r="F39" s="43"/>
      <c r="G39" s="251" t="s">
        <v>50</v>
      </c>
      <c r="H39" s="251"/>
      <c r="I39" s="149">
        <f>IF(ESF!I45&gt;ESF!J45,ESF!I45-ESF!J45,0)</f>
        <v>0</v>
      </c>
      <c r="J39" s="149">
        <f>IF(I39&gt;0,0,ESF!J45-ESF!I45)</f>
        <v>0</v>
      </c>
      <c r="K39" s="40"/>
    </row>
    <row r="40" spans="1:12" x14ac:dyDescent="0.2">
      <c r="A40" s="49"/>
      <c r="B40" s="25"/>
      <c r="C40" s="25"/>
      <c r="D40" s="25"/>
      <c r="E40" s="25"/>
      <c r="F40" s="43"/>
      <c r="G40" s="251" t="s">
        <v>51</v>
      </c>
      <c r="H40" s="251"/>
      <c r="I40" s="149">
        <f>IF(ESF!I46&gt;ESF!J46,ESF!I46-ESF!J46,0)</f>
        <v>0</v>
      </c>
      <c r="J40" s="149">
        <f>IF(I40&gt;0,0,ESF!J46-ESF!I46)</f>
        <v>0</v>
      </c>
      <c r="K40" s="40"/>
    </row>
    <row r="41" spans="1:12" x14ac:dyDescent="0.2">
      <c r="A41" s="49"/>
      <c r="B41" s="25"/>
      <c r="C41" s="25"/>
      <c r="D41" s="25"/>
      <c r="E41" s="25"/>
      <c r="F41" s="43"/>
      <c r="G41" s="51"/>
      <c r="H41" s="51"/>
      <c r="I41" s="148"/>
      <c r="J41" s="148"/>
      <c r="K41" s="40"/>
    </row>
    <row r="42" spans="1:12" x14ac:dyDescent="0.2">
      <c r="A42" s="49"/>
      <c r="B42" s="25"/>
      <c r="C42" s="25"/>
      <c r="D42" s="25"/>
      <c r="E42" s="25"/>
      <c r="F42" s="43"/>
      <c r="G42" s="253" t="s">
        <v>52</v>
      </c>
      <c r="H42" s="253"/>
      <c r="I42" s="147">
        <f>+I44-J45:J45</f>
        <v>1292784.6800000002</v>
      </c>
      <c r="J42" s="147">
        <v>0</v>
      </c>
      <c r="K42" s="40"/>
      <c r="L42" s="143"/>
    </row>
    <row r="43" spans="1:12" x14ac:dyDescent="0.2">
      <c r="A43" s="49"/>
      <c r="B43" s="25"/>
      <c r="C43" s="25"/>
      <c r="D43" s="25"/>
      <c r="E43" s="25"/>
      <c r="F43" s="43"/>
      <c r="G43" s="51"/>
      <c r="H43" s="51"/>
      <c r="I43" s="148"/>
      <c r="J43" s="148"/>
      <c r="K43" s="40"/>
    </row>
    <row r="44" spans="1:12" x14ac:dyDescent="0.2">
      <c r="A44" s="49"/>
      <c r="B44" s="25"/>
      <c r="C44" s="25"/>
      <c r="D44" s="25"/>
      <c r="E44" s="25"/>
      <c r="F44" s="43"/>
      <c r="G44" s="251" t="s">
        <v>53</v>
      </c>
      <c r="H44" s="251"/>
      <c r="I44" s="149">
        <f>IF(ESF!I50&gt;ESF!J50,ESF!I50-ESF!J50,0)</f>
        <v>2071191.6099999999</v>
      </c>
      <c r="J44" s="149">
        <f>IF(I44&gt;0,0,ESF!J50-ESF!I50)</f>
        <v>0</v>
      </c>
      <c r="K44" s="40"/>
    </row>
    <row r="45" spans="1:12" x14ac:dyDescent="0.2">
      <c r="A45" s="49"/>
      <c r="B45" s="25"/>
      <c r="C45" s="25"/>
      <c r="D45" s="25"/>
      <c r="E45" s="25"/>
      <c r="F45" s="43"/>
      <c r="G45" s="251" t="s">
        <v>54</v>
      </c>
      <c r="H45" s="251"/>
      <c r="I45" s="149">
        <f>IF(ESF!I51&gt;ESF!J51,ESF!I51-ESF!J51,0)</f>
        <v>0</v>
      </c>
      <c r="J45" s="149">
        <f>IF(I45&gt;0,0,ESF!J51-ESF!I51)</f>
        <v>778406.9299999997</v>
      </c>
      <c r="K45" s="40"/>
    </row>
    <row r="46" spans="1:12" x14ac:dyDescent="0.2">
      <c r="A46" s="49"/>
      <c r="B46" s="25"/>
      <c r="C46" s="25"/>
      <c r="D46" s="25"/>
      <c r="E46" s="25"/>
      <c r="F46" s="43"/>
      <c r="G46" s="251" t="s">
        <v>55</v>
      </c>
      <c r="H46" s="251"/>
      <c r="I46" s="149">
        <f>IF(ESF!I52&gt;ESF!J52,ESF!I52-ESF!J52,0)</f>
        <v>0</v>
      </c>
      <c r="J46" s="149">
        <f>IF(I46&gt;0,0,ESF!J52-ESF!I52)</f>
        <v>0</v>
      </c>
      <c r="K46" s="40"/>
    </row>
    <row r="47" spans="1:12" x14ac:dyDescent="0.2">
      <c r="A47" s="49"/>
      <c r="B47" s="25"/>
      <c r="C47" s="25"/>
      <c r="D47" s="25"/>
      <c r="E47" s="25"/>
      <c r="F47" s="43"/>
      <c r="G47" s="251" t="s">
        <v>56</v>
      </c>
      <c r="H47" s="251"/>
      <c r="I47" s="149">
        <f>IF(ESF!I53&gt;ESF!J53,ESF!I53-ESF!J53,0)</f>
        <v>0</v>
      </c>
      <c r="J47" s="149">
        <f>IF(I47&gt;0,0,ESF!J53-ESF!I53)</f>
        <v>0</v>
      </c>
      <c r="K47" s="40"/>
    </row>
    <row r="48" spans="1:12" x14ac:dyDescent="0.2">
      <c r="A48" s="46"/>
      <c r="B48" s="25"/>
      <c r="C48" s="25"/>
      <c r="D48" s="25"/>
      <c r="E48" s="25"/>
      <c r="F48" s="43"/>
      <c r="G48" s="251" t="s">
        <v>57</v>
      </c>
      <c r="H48" s="251"/>
      <c r="I48" s="149">
        <f>IF(ESF!I54&gt;ESF!J54,ESF!I54-ESF!J54,0)</f>
        <v>0</v>
      </c>
      <c r="J48" s="149">
        <f>IF(I48&gt;0,0,ESF!J54-ESF!I54)</f>
        <v>0</v>
      </c>
      <c r="K48" s="40"/>
    </row>
    <row r="49" spans="1:11" x14ac:dyDescent="0.2">
      <c r="A49" s="49"/>
      <c r="B49" s="25"/>
      <c r="C49" s="25"/>
      <c r="D49" s="25"/>
      <c r="E49" s="25"/>
      <c r="F49" s="43"/>
      <c r="G49" s="51"/>
      <c r="H49" s="51"/>
      <c r="I49" s="148"/>
      <c r="J49" s="148"/>
      <c r="K49" s="40"/>
    </row>
    <row r="50" spans="1:11" ht="26.1" customHeight="1" x14ac:dyDescent="0.2">
      <c r="A50" s="46"/>
      <c r="B50" s="25"/>
      <c r="C50" s="25"/>
      <c r="D50" s="25"/>
      <c r="E50" s="25"/>
      <c r="F50" s="43"/>
      <c r="G50" s="253" t="s">
        <v>77</v>
      </c>
      <c r="H50" s="253"/>
      <c r="I50" s="147">
        <f>SUM(I52:I53)</f>
        <v>0</v>
      </c>
      <c r="J50" s="147">
        <f>SUM(J52:J53)</f>
        <v>0</v>
      </c>
      <c r="K50" s="40"/>
    </row>
    <row r="51" spans="1:11" x14ac:dyDescent="0.2">
      <c r="A51" s="49"/>
      <c r="B51" s="25"/>
      <c r="C51" s="25"/>
      <c r="D51" s="25"/>
      <c r="E51" s="25"/>
      <c r="F51" s="43"/>
      <c r="G51" s="51"/>
      <c r="H51" s="51"/>
      <c r="I51" s="148"/>
      <c r="J51" s="148"/>
      <c r="K51" s="40"/>
    </row>
    <row r="52" spans="1:11" x14ac:dyDescent="0.2">
      <c r="A52" s="49"/>
      <c r="B52" s="25"/>
      <c r="C52" s="25"/>
      <c r="D52" s="25"/>
      <c r="E52" s="25"/>
      <c r="F52" s="43"/>
      <c r="G52" s="251" t="s">
        <v>59</v>
      </c>
      <c r="H52" s="251"/>
      <c r="I52" s="149">
        <f>IF(ESF!I58&gt;ESF!J58,ESF!I58-ESF!J58,0)</f>
        <v>0</v>
      </c>
      <c r="J52" s="149">
        <f>IF(I52&gt;0,0,ESF!J58-ESF!I58)</f>
        <v>0</v>
      </c>
      <c r="K52" s="40"/>
    </row>
    <row r="53" spans="1:11" ht="19.5" customHeight="1" x14ac:dyDescent="0.2">
      <c r="A53" s="151"/>
      <c r="B53" s="65"/>
      <c r="C53" s="65"/>
      <c r="D53" s="65"/>
      <c r="E53" s="65"/>
      <c r="F53" s="126"/>
      <c r="G53" s="269" t="s">
        <v>60</v>
      </c>
      <c r="H53" s="269"/>
      <c r="I53" s="152">
        <f>IF(ESF!I59&gt;ESF!J59,ESF!I59-ESF!J59,0)</f>
        <v>0</v>
      </c>
      <c r="J53" s="152">
        <f>IF(I53&gt;0,0,ESF!J59-ESF!I59)</f>
        <v>0</v>
      </c>
      <c r="K53" s="67"/>
    </row>
    <row r="54" spans="1:11" ht="6" customHeight="1" x14ac:dyDescent="0.2">
      <c r="A54" s="153"/>
      <c r="B54" s="65"/>
      <c r="C54" s="68"/>
      <c r="D54" s="69"/>
      <c r="E54" s="70"/>
      <c r="F54" s="70"/>
      <c r="G54" s="65"/>
      <c r="H54" s="154"/>
      <c r="I54" s="69"/>
      <c r="J54" s="70"/>
      <c r="K54" s="70"/>
    </row>
    <row r="55" spans="1:11" ht="6" customHeight="1" x14ac:dyDescent="0.2">
      <c r="A55" s="25"/>
      <c r="C55" s="52"/>
      <c r="D55" s="73"/>
      <c r="E55" s="74"/>
      <c r="F55" s="74"/>
      <c r="H55" s="155"/>
      <c r="I55" s="73"/>
      <c r="J55" s="74"/>
      <c r="K55" s="74"/>
    </row>
    <row r="56" spans="1:11" ht="6" customHeight="1" x14ac:dyDescent="0.2">
      <c r="B56" s="52"/>
      <c r="C56" s="73"/>
      <c r="D56" s="74"/>
      <c r="E56" s="74"/>
      <c r="G56" s="75"/>
      <c r="H56" s="156"/>
      <c r="I56" s="74"/>
      <c r="J56" s="74"/>
    </row>
    <row r="57" spans="1:11" ht="15" customHeight="1" x14ac:dyDescent="0.2">
      <c r="B57" s="261" t="s">
        <v>76</v>
      </c>
      <c r="C57" s="261"/>
      <c r="D57" s="261"/>
      <c r="E57" s="261"/>
      <c r="F57" s="261"/>
      <c r="G57" s="261"/>
      <c r="H57" s="261"/>
      <c r="I57" s="261"/>
      <c r="J57" s="261"/>
    </row>
    <row r="58" spans="1:11" ht="9.75" customHeight="1" x14ac:dyDescent="0.2">
      <c r="B58" s="52"/>
      <c r="C58" s="73"/>
      <c r="D58" s="74"/>
      <c r="E58" s="74"/>
      <c r="G58" s="75"/>
      <c r="H58" s="156"/>
      <c r="I58" s="74"/>
      <c r="J58" s="74"/>
    </row>
    <row r="59" spans="1:11" ht="50.1" customHeight="1" x14ac:dyDescent="0.2">
      <c r="B59" s="52"/>
      <c r="C59" s="157"/>
      <c r="D59" s="158"/>
      <c r="E59" s="74"/>
      <c r="G59" s="159"/>
      <c r="H59" s="160"/>
      <c r="I59" s="74"/>
      <c r="J59" s="74"/>
    </row>
    <row r="60" spans="1:11" ht="14.1" customHeight="1" x14ac:dyDescent="0.2">
      <c r="B60" s="77"/>
      <c r="C60" s="260" t="s">
        <v>216</v>
      </c>
      <c r="D60" s="260"/>
      <c r="E60" s="78"/>
      <c r="F60" s="78"/>
      <c r="G60" s="260" t="s">
        <v>222</v>
      </c>
      <c r="H60" s="260"/>
      <c r="I60" s="79"/>
      <c r="J60" s="74"/>
    </row>
    <row r="61" spans="1:11" ht="14.1" customHeight="1" x14ac:dyDescent="0.2">
      <c r="B61" s="80"/>
      <c r="C61" s="256" t="s">
        <v>217</v>
      </c>
      <c r="D61" s="256"/>
      <c r="E61" s="81"/>
      <c r="F61" s="81"/>
      <c r="G61" s="256" t="s">
        <v>215</v>
      </c>
      <c r="H61" s="256"/>
      <c r="I61" s="79"/>
      <c r="J61" s="74"/>
    </row>
    <row r="62" spans="1:11" x14ac:dyDescent="0.2">
      <c r="A62" s="124"/>
      <c r="F62" s="43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79" t="s">
        <v>1</v>
      </c>
      <c r="B2" s="279"/>
      <c r="C2" s="279"/>
      <c r="D2" s="279"/>
      <c r="E2" s="13" t="e">
        <f>ESF!#REF!</f>
        <v>#REF!</v>
      </c>
    </row>
    <row r="3" spans="1:5" x14ac:dyDescent="0.25">
      <c r="A3" s="279" t="s">
        <v>3</v>
      </c>
      <c r="B3" s="279"/>
      <c r="C3" s="279"/>
      <c r="D3" s="279"/>
      <c r="E3" s="13">
        <f>ESF!C5</f>
        <v>0</v>
      </c>
    </row>
    <row r="4" spans="1:5" x14ac:dyDescent="0.25">
      <c r="A4" s="279" t="s">
        <v>2</v>
      </c>
      <c r="B4" s="279"/>
      <c r="C4" s="279"/>
      <c r="D4" s="279"/>
      <c r="E4" s="14"/>
    </row>
    <row r="5" spans="1:5" x14ac:dyDescent="0.25">
      <c r="A5" s="279" t="s">
        <v>71</v>
      </c>
      <c r="B5" s="279"/>
      <c r="C5" s="279"/>
      <c r="D5" s="279"/>
      <c r="E5" t="s">
        <v>69</v>
      </c>
    </row>
    <row r="6" spans="1:5" x14ac:dyDescent="0.25">
      <c r="A6" s="6"/>
      <c r="B6" s="6"/>
      <c r="C6" s="274" t="s">
        <v>4</v>
      </c>
      <c r="D6" s="274"/>
      <c r="E6" s="1">
        <v>2013</v>
      </c>
    </row>
    <row r="7" spans="1:5" x14ac:dyDescent="0.25">
      <c r="A7" s="270" t="s">
        <v>67</v>
      </c>
      <c r="B7" s="271" t="s">
        <v>7</v>
      </c>
      <c r="C7" s="272" t="s">
        <v>9</v>
      </c>
      <c r="D7" s="272"/>
      <c r="E7" s="8">
        <f>ESF!D16</f>
        <v>56424766.219999999</v>
      </c>
    </row>
    <row r="8" spans="1:5" x14ac:dyDescent="0.25">
      <c r="A8" s="270"/>
      <c r="B8" s="271"/>
      <c r="C8" s="272" t="s">
        <v>11</v>
      </c>
      <c r="D8" s="272"/>
      <c r="E8" s="8">
        <f>ESF!D17</f>
        <v>0</v>
      </c>
    </row>
    <row r="9" spans="1:5" x14ac:dyDescent="0.25">
      <c r="A9" s="270"/>
      <c r="B9" s="271"/>
      <c r="C9" s="272" t="s">
        <v>13</v>
      </c>
      <c r="D9" s="272"/>
      <c r="E9" s="8">
        <f>ESF!D18</f>
        <v>-13738294.130000001</v>
      </c>
    </row>
    <row r="10" spans="1:5" x14ac:dyDescent="0.25">
      <c r="A10" s="270"/>
      <c r="B10" s="271"/>
      <c r="C10" s="272" t="s">
        <v>15</v>
      </c>
      <c r="D10" s="272"/>
      <c r="E10" s="8">
        <f>ESF!D19</f>
        <v>0</v>
      </c>
    </row>
    <row r="11" spans="1:5" x14ac:dyDescent="0.25">
      <c r="A11" s="270"/>
      <c r="B11" s="271"/>
      <c r="C11" s="272" t="s">
        <v>17</v>
      </c>
      <c r="D11" s="272"/>
      <c r="E11" s="8">
        <f>ESF!D20</f>
        <v>0</v>
      </c>
    </row>
    <row r="12" spans="1:5" x14ac:dyDescent="0.25">
      <c r="A12" s="270"/>
      <c r="B12" s="271"/>
      <c r="C12" s="272" t="s">
        <v>19</v>
      </c>
      <c r="D12" s="272"/>
      <c r="E12" s="8">
        <f>ESF!D21</f>
        <v>0</v>
      </c>
    </row>
    <row r="13" spans="1:5" x14ac:dyDescent="0.25">
      <c r="A13" s="270"/>
      <c r="B13" s="271"/>
      <c r="C13" s="272" t="s">
        <v>21</v>
      </c>
      <c r="D13" s="272"/>
      <c r="E13" s="8">
        <f>ESF!D22</f>
        <v>309025.83</v>
      </c>
    </row>
    <row r="14" spans="1:5" ht="15.75" thickBot="1" x14ac:dyDescent="0.3">
      <c r="A14" s="270"/>
      <c r="B14" s="4"/>
      <c r="C14" s="273" t="s">
        <v>24</v>
      </c>
      <c r="D14" s="273"/>
      <c r="E14" s="9">
        <f>ESF!D24</f>
        <v>42995497.919999994</v>
      </c>
    </row>
    <row r="15" spans="1:5" x14ac:dyDescent="0.25">
      <c r="A15" s="270"/>
      <c r="B15" s="271" t="s">
        <v>26</v>
      </c>
      <c r="C15" s="272" t="s">
        <v>28</v>
      </c>
      <c r="D15" s="272"/>
      <c r="E15" s="8">
        <f>ESF!D29</f>
        <v>0</v>
      </c>
    </row>
    <row r="16" spans="1:5" x14ac:dyDescent="0.25">
      <c r="A16" s="270"/>
      <c r="B16" s="271"/>
      <c r="C16" s="272" t="s">
        <v>30</v>
      </c>
      <c r="D16" s="272"/>
      <c r="E16" s="8">
        <f>ESF!D30</f>
        <v>0</v>
      </c>
    </row>
    <row r="17" spans="1:5" x14ac:dyDescent="0.25">
      <c r="A17" s="270"/>
      <c r="B17" s="271"/>
      <c r="C17" s="272" t="s">
        <v>32</v>
      </c>
      <c r="D17" s="272"/>
      <c r="E17" s="8">
        <f>ESF!D31</f>
        <v>0</v>
      </c>
    </row>
    <row r="18" spans="1:5" x14ac:dyDescent="0.25">
      <c r="A18" s="270"/>
      <c r="B18" s="271"/>
      <c r="C18" s="272" t="s">
        <v>34</v>
      </c>
      <c r="D18" s="272"/>
      <c r="E18" s="8">
        <f>ESF!D32</f>
        <v>70764308.370000005</v>
      </c>
    </row>
    <row r="19" spans="1:5" x14ac:dyDescent="0.25">
      <c r="A19" s="270"/>
      <c r="B19" s="271"/>
      <c r="C19" s="272" t="s">
        <v>36</v>
      </c>
      <c r="D19" s="272"/>
      <c r="E19" s="8">
        <f>ESF!D33</f>
        <v>0</v>
      </c>
    </row>
    <row r="20" spans="1:5" x14ac:dyDescent="0.25">
      <c r="A20" s="270"/>
      <c r="B20" s="271"/>
      <c r="C20" s="272" t="s">
        <v>38</v>
      </c>
      <c r="D20" s="272"/>
      <c r="E20" s="8">
        <f>ESF!D34</f>
        <v>-15283896.369999999</v>
      </c>
    </row>
    <row r="21" spans="1:5" x14ac:dyDescent="0.25">
      <c r="A21" s="270"/>
      <c r="B21" s="271"/>
      <c r="C21" s="272" t="s">
        <v>40</v>
      </c>
      <c r="D21" s="272"/>
      <c r="E21" s="8">
        <f>ESF!D35</f>
        <v>0</v>
      </c>
    </row>
    <row r="22" spans="1:5" x14ac:dyDescent="0.25">
      <c r="A22" s="270"/>
      <c r="B22" s="271"/>
      <c r="C22" s="272" t="s">
        <v>41</v>
      </c>
      <c r="D22" s="272"/>
      <c r="E22" s="8">
        <f>ESF!D36</f>
        <v>0</v>
      </c>
    </row>
    <row r="23" spans="1:5" x14ac:dyDescent="0.25">
      <c r="A23" s="270"/>
      <c r="B23" s="271"/>
      <c r="C23" s="272" t="s">
        <v>43</v>
      </c>
      <c r="D23" s="272"/>
      <c r="E23" s="8">
        <f>ESF!D37</f>
        <v>0</v>
      </c>
    </row>
    <row r="24" spans="1:5" ht="15.75" thickBot="1" x14ac:dyDescent="0.3">
      <c r="A24" s="270"/>
      <c r="B24" s="4"/>
      <c r="C24" s="273" t="s">
        <v>45</v>
      </c>
      <c r="D24" s="273"/>
      <c r="E24" s="9">
        <f>ESF!D39</f>
        <v>55480412.000000007</v>
      </c>
    </row>
    <row r="25" spans="1:5" ht="15.75" thickBot="1" x14ac:dyDescent="0.3">
      <c r="A25" s="270"/>
      <c r="B25" s="2"/>
      <c r="C25" s="273" t="s">
        <v>47</v>
      </c>
      <c r="D25" s="273"/>
      <c r="E25" s="9">
        <f>ESF!D41</f>
        <v>98475909.920000002</v>
      </c>
    </row>
    <row r="26" spans="1:5" x14ac:dyDescent="0.25">
      <c r="A26" s="270" t="s">
        <v>68</v>
      </c>
      <c r="B26" s="271" t="s">
        <v>8</v>
      </c>
      <c r="C26" s="272" t="s">
        <v>10</v>
      </c>
      <c r="D26" s="272"/>
      <c r="E26" s="8">
        <f>ESF!I16</f>
        <v>34463453.869999997</v>
      </c>
    </row>
    <row r="27" spans="1:5" x14ac:dyDescent="0.25">
      <c r="A27" s="270"/>
      <c r="B27" s="271"/>
      <c r="C27" s="272" t="s">
        <v>12</v>
      </c>
      <c r="D27" s="272"/>
      <c r="E27" s="8">
        <f>ESF!I17</f>
        <v>0</v>
      </c>
    </row>
    <row r="28" spans="1:5" x14ac:dyDescent="0.25">
      <c r="A28" s="270"/>
      <c r="B28" s="271"/>
      <c r="C28" s="272" t="s">
        <v>14</v>
      </c>
      <c r="D28" s="272"/>
      <c r="E28" s="8">
        <f>ESF!I18</f>
        <v>0</v>
      </c>
    </row>
    <row r="29" spans="1:5" x14ac:dyDescent="0.25">
      <c r="A29" s="270"/>
      <c r="B29" s="271"/>
      <c r="C29" s="272" t="s">
        <v>16</v>
      </c>
      <c r="D29" s="272"/>
      <c r="E29" s="8">
        <f>ESF!I19</f>
        <v>0</v>
      </c>
    </row>
    <row r="30" spans="1:5" x14ac:dyDescent="0.25">
      <c r="A30" s="270"/>
      <c r="B30" s="271"/>
      <c r="C30" s="272" t="s">
        <v>18</v>
      </c>
      <c r="D30" s="272"/>
      <c r="E30" s="8">
        <f>ESF!I20</f>
        <v>0</v>
      </c>
    </row>
    <row r="31" spans="1:5" x14ac:dyDescent="0.25">
      <c r="A31" s="270"/>
      <c r="B31" s="271"/>
      <c r="C31" s="272" t="s">
        <v>20</v>
      </c>
      <c r="D31" s="272"/>
      <c r="E31" s="8">
        <f>ESF!I21</f>
        <v>0</v>
      </c>
    </row>
    <row r="32" spans="1:5" x14ac:dyDescent="0.25">
      <c r="A32" s="270"/>
      <c r="B32" s="271"/>
      <c r="C32" s="272" t="s">
        <v>22</v>
      </c>
      <c r="D32" s="272"/>
      <c r="E32" s="8">
        <f>ESF!I22</f>
        <v>0</v>
      </c>
    </row>
    <row r="33" spans="1:5" x14ac:dyDescent="0.25">
      <c r="A33" s="270"/>
      <c r="B33" s="271"/>
      <c r="C33" s="272" t="s">
        <v>23</v>
      </c>
      <c r="D33" s="272"/>
      <c r="E33" s="8">
        <f>ESF!I23</f>
        <v>0</v>
      </c>
    </row>
    <row r="34" spans="1:5" ht="15.75" thickBot="1" x14ac:dyDescent="0.3">
      <c r="A34" s="270"/>
      <c r="B34" s="4"/>
      <c r="C34" s="273" t="s">
        <v>25</v>
      </c>
      <c r="D34" s="273"/>
      <c r="E34" s="9">
        <f>ESF!I25</f>
        <v>34463453.869999997</v>
      </c>
    </row>
    <row r="35" spans="1:5" x14ac:dyDescent="0.25">
      <c r="A35" s="270"/>
      <c r="B35" s="271" t="s">
        <v>27</v>
      </c>
      <c r="C35" s="272" t="s">
        <v>29</v>
      </c>
      <c r="D35" s="272"/>
      <c r="E35" s="8">
        <f>ESF!I29</f>
        <v>0</v>
      </c>
    </row>
    <row r="36" spans="1:5" x14ac:dyDescent="0.25">
      <c r="A36" s="270"/>
      <c r="B36" s="271"/>
      <c r="C36" s="272" t="s">
        <v>31</v>
      </c>
      <c r="D36" s="272"/>
      <c r="E36" s="8">
        <f>ESF!I30</f>
        <v>0</v>
      </c>
    </row>
    <row r="37" spans="1:5" x14ac:dyDescent="0.25">
      <c r="A37" s="270"/>
      <c r="B37" s="271"/>
      <c r="C37" s="272" t="s">
        <v>33</v>
      </c>
      <c r="D37" s="272"/>
      <c r="E37" s="8">
        <f>ESF!I31</f>
        <v>0</v>
      </c>
    </row>
    <row r="38" spans="1:5" x14ac:dyDescent="0.25">
      <c r="A38" s="270"/>
      <c r="B38" s="271"/>
      <c r="C38" s="272" t="s">
        <v>35</v>
      </c>
      <c r="D38" s="272"/>
      <c r="E38" s="8">
        <f>ESF!I32</f>
        <v>0</v>
      </c>
    </row>
    <row r="39" spans="1:5" x14ac:dyDescent="0.25">
      <c r="A39" s="270"/>
      <c r="B39" s="271"/>
      <c r="C39" s="272" t="s">
        <v>37</v>
      </c>
      <c r="D39" s="272"/>
      <c r="E39" s="8">
        <f>ESF!I33</f>
        <v>0</v>
      </c>
    </row>
    <row r="40" spans="1:5" x14ac:dyDescent="0.25">
      <c r="A40" s="270"/>
      <c r="B40" s="271"/>
      <c r="C40" s="272" t="s">
        <v>39</v>
      </c>
      <c r="D40" s="272"/>
      <c r="E40" s="8">
        <f>ESF!I34</f>
        <v>0</v>
      </c>
    </row>
    <row r="41" spans="1:5" ht="15.75" thickBot="1" x14ac:dyDescent="0.3">
      <c r="A41" s="270"/>
      <c r="B41" s="2"/>
      <c r="C41" s="273" t="s">
        <v>42</v>
      </c>
      <c r="D41" s="273"/>
      <c r="E41" s="9">
        <f>ESF!I36</f>
        <v>0</v>
      </c>
    </row>
    <row r="42" spans="1:5" ht="15.75" thickBot="1" x14ac:dyDescent="0.3">
      <c r="A42" s="270"/>
      <c r="B42" s="2"/>
      <c r="C42" s="273" t="s">
        <v>44</v>
      </c>
      <c r="D42" s="273"/>
      <c r="E42" s="9">
        <f>ESF!I38</f>
        <v>34463453.869999997</v>
      </c>
    </row>
    <row r="43" spans="1:5" x14ac:dyDescent="0.25">
      <c r="A43" s="3"/>
      <c r="B43" s="271" t="s">
        <v>46</v>
      </c>
      <c r="C43" s="275" t="s">
        <v>48</v>
      </c>
      <c r="D43" s="275"/>
      <c r="E43" s="10">
        <f>ESF!I42</f>
        <v>65841039.899999999</v>
      </c>
    </row>
    <row r="44" spans="1:5" x14ac:dyDescent="0.25">
      <c r="A44" s="3"/>
      <c r="B44" s="271"/>
      <c r="C44" s="272" t="s">
        <v>49</v>
      </c>
      <c r="D44" s="272"/>
      <c r="E44" s="8">
        <f>ESF!I44</f>
        <v>65841039.899999999</v>
      </c>
    </row>
    <row r="45" spans="1:5" x14ac:dyDescent="0.25">
      <c r="A45" s="3"/>
      <c r="B45" s="271"/>
      <c r="C45" s="272" t="s">
        <v>50</v>
      </c>
      <c r="D45" s="272"/>
      <c r="E45" s="8">
        <f>ESF!I45</f>
        <v>0</v>
      </c>
    </row>
    <row r="46" spans="1:5" x14ac:dyDescent="0.25">
      <c r="A46" s="3"/>
      <c r="B46" s="271"/>
      <c r="C46" s="272" t="s">
        <v>51</v>
      </c>
      <c r="D46" s="272"/>
      <c r="E46" s="8">
        <f>ESF!I46</f>
        <v>0</v>
      </c>
    </row>
    <row r="47" spans="1:5" x14ac:dyDescent="0.25">
      <c r="A47" s="3"/>
      <c r="B47" s="271"/>
      <c r="C47" s="275" t="s">
        <v>52</v>
      </c>
      <c r="D47" s="275"/>
      <c r="E47" s="10">
        <f>ESF!I48</f>
        <v>-1828582.8499999999</v>
      </c>
    </row>
    <row r="48" spans="1:5" x14ac:dyDescent="0.25">
      <c r="A48" s="3"/>
      <c r="B48" s="271"/>
      <c r="C48" s="272" t="s">
        <v>53</v>
      </c>
      <c r="D48" s="272"/>
      <c r="E48" s="8">
        <f>ESF!I50</f>
        <v>1259953.97</v>
      </c>
    </row>
    <row r="49" spans="1:5" x14ac:dyDescent="0.25">
      <c r="A49" s="3"/>
      <c r="B49" s="271"/>
      <c r="C49" s="272" t="s">
        <v>54</v>
      </c>
      <c r="D49" s="272"/>
      <c r="E49" s="8">
        <f>ESF!I51</f>
        <v>-3088536.82</v>
      </c>
    </row>
    <row r="50" spans="1:5" x14ac:dyDescent="0.25">
      <c r="A50" s="3"/>
      <c r="B50" s="271"/>
      <c r="C50" s="272" t="s">
        <v>55</v>
      </c>
      <c r="D50" s="272"/>
      <c r="E50" s="8">
        <f>ESF!I52</f>
        <v>0</v>
      </c>
    </row>
    <row r="51" spans="1:5" x14ac:dyDescent="0.25">
      <c r="A51" s="3"/>
      <c r="B51" s="271"/>
      <c r="C51" s="272" t="s">
        <v>56</v>
      </c>
      <c r="D51" s="272"/>
      <c r="E51" s="8">
        <f>ESF!I53</f>
        <v>0</v>
      </c>
    </row>
    <row r="52" spans="1:5" x14ac:dyDescent="0.25">
      <c r="A52" s="3"/>
      <c r="B52" s="271"/>
      <c r="C52" s="272" t="s">
        <v>57</v>
      </c>
      <c r="D52" s="272"/>
      <c r="E52" s="8">
        <f>ESF!I54</f>
        <v>0</v>
      </c>
    </row>
    <row r="53" spans="1:5" x14ac:dyDescent="0.25">
      <c r="A53" s="3"/>
      <c r="B53" s="271"/>
      <c r="C53" s="275" t="s">
        <v>58</v>
      </c>
      <c r="D53" s="275"/>
      <c r="E53" s="10">
        <f>ESF!I56</f>
        <v>0</v>
      </c>
    </row>
    <row r="54" spans="1:5" x14ac:dyDescent="0.25">
      <c r="A54" s="3"/>
      <c r="B54" s="271"/>
      <c r="C54" s="272" t="s">
        <v>59</v>
      </c>
      <c r="D54" s="272"/>
      <c r="E54" s="8">
        <f>ESF!I58</f>
        <v>0</v>
      </c>
    </row>
    <row r="55" spans="1:5" x14ac:dyDescent="0.25">
      <c r="A55" s="3"/>
      <c r="B55" s="271"/>
      <c r="C55" s="272" t="s">
        <v>60</v>
      </c>
      <c r="D55" s="272"/>
      <c r="E55" s="8">
        <f>ESF!I59</f>
        <v>0</v>
      </c>
    </row>
    <row r="56" spans="1:5" ht="15.75" thickBot="1" x14ac:dyDescent="0.3">
      <c r="A56" s="3"/>
      <c r="B56" s="271"/>
      <c r="C56" s="273" t="s">
        <v>61</v>
      </c>
      <c r="D56" s="273"/>
      <c r="E56" s="9">
        <f>ESF!I61</f>
        <v>64012457.049999997</v>
      </c>
    </row>
    <row r="57" spans="1:5" ht="15.75" thickBot="1" x14ac:dyDescent="0.3">
      <c r="A57" s="3"/>
      <c r="B57" s="2"/>
      <c r="C57" s="273" t="s">
        <v>62</v>
      </c>
      <c r="D57" s="273"/>
      <c r="E57" s="9">
        <f>ESF!I63</f>
        <v>98475910.919999987</v>
      </c>
    </row>
    <row r="58" spans="1:5" x14ac:dyDescent="0.25">
      <c r="A58" s="3"/>
      <c r="B58" s="2"/>
      <c r="C58" s="274" t="s">
        <v>4</v>
      </c>
      <c r="D58" s="274"/>
      <c r="E58" s="1">
        <v>2012</v>
      </c>
    </row>
    <row r="59" spans="1:5" x14ac:dyDescent="0.25">
      <c r="A59" s="270" t="s">
        <v>67</v>
      </c>
      <c r="B59" s="271" t="s">
        <v>7</v>
      </c>
      <c r="C59" s="272" t="s">
        <v>9</v>
      </c>
      <c r="D59" s="272"/>
      <c r="E59" s="8">
        <f>ESF!E16</f>
        <v>74603482.340000004</v>
      </c>
    </row>
    <row r="60" spans="1:5" x14ac:dyDescent="0.25">
      <c r="A60" s="270"/>
      <c r="B60" s="271"/>
      <c r="C60" s="272" t="s">
        <v>11</v>
      </c>
      <c r="D60" s="272"/>
      <c r="E60" s="8">
        <f>ESF!E17</f>
        <v>0</v>
      </c>
    </row>
    <row r="61" spans="1:5" x14ac:dyDescent="0.25">
      <c r="A61" s="270"/>
      <c r="B61" s="271"/>
      <c r="C61" s="272" t="s">
        <v>13</v>
      </c>
      <c r="D61" s="272"/>
      <c r="E61" s="8">
        <f>ESF!E18</f>
        <v>6084968.2599999998</v>
      </c>
    </row>
    <row r="62" spans="1:5" x14ac:dyDescent="0.25">
      <c r="A62" s="270"/>
      <c r="B62" s="271"/>
      <c r="C62" s="272" t="s">
        <v>15</v>
      </c>
      <c r="D62" s="272"/>
      <c r="E62" s="8">
        <f>ESF!E19</f>
        <v>0</v>
      </c>
    </row>
    <row r="63" spans="1:5" x14ac:dyDescent="0.25">
      <c r="A63" s="270"/>
      <c r="B63" s="271"/>
      <c r="C63" s="272" t="s">
        <v>17</v>
      </c>
      <c r="D63" s="272"/>
      <c r="E63" s="8">
        <f>ESF!E20</f>
        <v>0</v>
      </c>
    </row>
    <row r="64" spans="1:5" x14ac:dyDescent="0.25">
      <c r="A64" s="270"/>
      <c r="B64" s="271"/>
      <c r="C64" s="272" t="s">
        <v>19</v>
      </c>
      <c r="D64" s="272"/>
      <c r="E64" s="8">
        <f>ESF!E21</f>
        <v>0</v>
      </c>
    </row>
    <row r="65" spans="1:5" x14ac:dyDescent="0.25">
      <c r="A65" s="270"/>
      <c r="B65" s="271"/>
      <c r="C65" s="272" t="s">
        <v>21</v>
      </c>
      <c r="D65" s="272"/>
      <c r="E65" s="8">
        <f>ESF!E22</f>
        <v>249356.45</v>
      </c>
    </row>
    <row r="66" spans="1:5" ht="15.75" thickBot="1" x14ac:dyDescent="0.3">
      <c r="A66" s="270"/>
      <c r="B66" s="4"/>
      <c r="C66" s="273" t="s">
        <v>24</v>
      </c>
      <c r="D66" s="273"/>
      <c r="E66" s="9">
        <f>ESF!E24</f>
        <v>80937807.050000012</v>
      </c>
    </row>
    <row r="67" spans="1:5" x14ac:dyDescent="0.25">
      <c r="A67" s="270"/>
      <c r="B67" s="271" t="s">
        <v>26</v>
      </c>
      <c r="C67" s="272" t="s">
        <v>28</v>
      </c>
      <c r="D67" s="272"/>
      <c r="E67" s="8">
        <f>ESF!E29</f>
        <v>0</v>
      </c>
    </row>
    <row r="68" spans="1:5" x14ac:dyDescent="0.25">
      <c r="A68" s="270"/>
      <c r="B68" s="271"/>
      <c r="C68" s="272" t="s">
        <v>30</v>
      </c>
      <c r="D68" s="272"/>
      <c r="E68" s="8">
        <f>ESF!E30</f>
        <v>0</v>
      </c>
    </row>
    <row r="69" spans="1:5" x14ac:dyDescent="0.25">
      <c r="A69" s="270"/>
      <c r="B69" s="271"/>
      <c r="C69" s="272" t="s">
        <v>32</v>
      </c>
      <c r="D69" s="272"/>
      <c r="E69" s="8">
        <f>ESF!E31</f>
        <v>0</v>
      </c>
    </row>
    <row r="70" spans="1:5" x14ac:dyDescent="0.25">
      <c r="A70" s="270"/>
      <c r="B70" s="271"/>
      <c r="C70" s="272" t="s">
        <v>34</v>
      </c>
      <c r="D70" s="272"/>
      <c r="E70" s="8">
        <f>ESF!E32</f>
        <v>73393510.620000005</v>
      </c>
    </row>
    <row r="71" spans="1:5" x14ac:dyDescent="0.25">
      <c r="A71" s="270"/>
      <c r="B71" s="271"/>
      <c r="C71" s="272" t="s">
        <v>36</v>
      </c>
      <c r="D71" s="272"/>
      <c r="E71" s="8">
        <f>ESF!E33</f>
        <v>0</v>
      </c>
    </row>
    <row r="72" spans="1:5" x14ac:dyDescent="0.25">
      <c r="A72" s="270"/>
      <c r="B72" s="271"/>
      <c r="C72" s="272" t="s">
        <v>38</v>
      </c>
      <c r="D72" s="272"/>
      <c r="E72" s="8">
        <f>ESF!E34</f>
        <v>-17897365.620000001</v>
      </c>
    </row>
    <row r="73" spans="1:5" x14ac:dyDescent="0.25">
      <c r="A73" s="270"/>
      <c r="B73" s="271"/>
      <c r="C73" s="272" t="s">
        <v>40</v>
      </c>
      <c r="D73" s="272"/>
      <c r="E73" s="8">
        <f>ESF!E35</f>
        <v>0</v>
      </c>
    </row>
    <row r="74" spans="1:5" x14ac:dyDescent="0.25">
      <c r="A74" s="270"/>
      <c r="B74" s="271"/>
      <c r="C74" s="272" t="s">
        <v>41</v>
      </c>
      <c r="D74" s="272"/>
      <c r="E74" s="8">
        <f>ESF!E36</f>
        <v>0</v>
      </c>
    </row>
    <row r="75" spans="1:5" x14ac:dyDescent="0.25">
      <c r="A75" s="270"/>
      <c r="B75" s="271"/>
      <c r="C75" s="272" t="s">
        <v>43</v>
      </c>
      <c r="D75" s="272"/>
      <c r="E75" s="8">
        <f>ESF!E37</f>
        <v>0</v>
      </c>
    </row>
    <row r="76" spans="1:5" ht="15.75" thickBot="1" x14ac:dyDescent="0.3">
      <c r="A76" s="270"/>
      <c r="B76" s="4"/>
      <c r="C76" s="273" t="s">
        <v>45</v>
      </c>
      <c r="D76" s="273"/>
      <c r="E76" s="9">
        <f>ESF!E39</f>
        <v>55496145</v>
      </c>
    </row>
    <row r="77" spans="1:5" ht="15.75" thickBot="1" x14ac:dyDescent="0.3">
      <c r="A77" s="270"/>
      <c r="B77" s="2"/>
      <c r="C77" s="273" t="s">
        <v>47</v>
      </c>
      <c r="D77" s="273"/>
      <c r="E77" s="9">
        <f>ESF!E41</f>
        <v>136433952.05000001</v>
      </c>
    </row>
    <row r="78" spans="1:5" x14ac:dyDescent="0.25">
      <c r="A78" s="270" t="s">
        <v>68</v>
      </c>
      <c r="B78" s="271" t="s">
        <v>8</v>
      </c>
      <c r="C78" s="272" t="s">
        <v>10</v>
      </c>
      <c r="D78" s="272"/>
      <c r="E78" s="8">
        <f>ESF!J16</f>
        <v>73656076.680000007</v>
      </c>
    </row>
    <row r="79" spans="1:5" x14ac:dyDescent="0.25">
      <c r="A79" s="270"/>
      <c r="B79" s="271"/>
      <c r="C79" s="272" t="s">
        <v>12</v>
      </c>
      <c r="D79" s="272"/>
      <c r="E79" s="8">
        <f>ESF!J17</f>
        <v>0</v>
      </c>
    </row>
    <row r="80" spans="1:5" x14ac:dyDescent="0.25">
      <c r="A80" s="270"/>
      <c r="B80" s="271"/>
      <c r="C80" s="272" t="s">
        <v>14</v>
      </c>
      <c r="D80" s="272"/>
      <c r="E80" s="8">
        <f>ESF!J18</f>
        <v>0</v>
      </c>
    </row>
    <row r="81" spans="1:5" x14ac:dyDescent="0.25">
      <c r="A81" s="270"/>
      <c r="B81" s="271"/>
      <c r="C81" s="272" t="s">
        <v>16</v>
      </c>
      <c r="D81" s="272"/>
      <c r="E81" s="8">
        <f>ESF!J19</f>
        <v>0</v>
      </c>
    </row>
    <row r="82" spans="1:5" x14ac:dyDescent="0.25">
      <c r="A82" s="270"/>
      <c r="B82" s="271"/>
      <c r="C82" s="272" t="s">
        <v>18</v>
      </c>
      <c r="D82" s="272"/>
      <c r="E82" s="8">
        <f>ESF!J20</f>
        <v>0</v>
      </c>
    </row>
    <row r="83" spans="1:5" x14ac:dyDescent="0.25">
      <c r="A83" s="270"/>
      <c r="B83" s="271"/>
      <c r="C83" s="272" t="s">
        <v>20</v>
      </c>
      <c r="D83" s="272"/>
      <c r="E83" s="8">
        <f>ESF!J21</f>
        <v>0</v>
      </c>
    </row>
    <row r="84" spans="1:5" x14ac:dyDescent="0.25">
      <c r="A84" s="270"/>
      <c r="B84" s="271"/>
      <c r="C84" s="272" t="s">
        <v>22</v>
      </c>
      <c r="D84" s="272"/>
      <c r="E84" s="8">
        <f>ESF!J22</f>
        <v>0</v>
      </c>
    </row>
    <row r="85" spans="1:5" x14ac:dyDescent="0.25">
      <c r="A85" s="270"/>
      <c r="B85" s="271"/>
      <c r="C85" s="272" t="s">
        <v>23</v>
      </c>
      <c r="D85" s="272"/>
      <c r="E85" s="8">
        <f>ESF!J23</f>
        <v>0</v>
      </c>
    </row>
    <row r="86" spans="1:5" ht="15.75" thickBot="1" x14ac:dyDescent="0.3">
      <c r="A86" s="270"/>
      <c r="B86" s="4"/>
      <c r="C86" s="273" t="s">
        <v>25</v>
      </c>
      <c r="D86" s="273"/>
      <c r="E86" s="9">
        <f>ESF!J25</f>
        <v>73656076.680000007</v>
      </c>
    </row>
    <row r="87" spans="1:5" x14ac:dyDescent="0.25">
      <c r="A87" s="270"/>
      <c r="B87" s="271" t="s">
        <v>27</v>
      </c>
      <c r="C87" s="272" t="s">
        <v>29</v>
      </c>
      <c r="D87" s="272"/>
      <c r="E87" s="8">
        <f>ESF!J29</f>
        <v>0</v>
      </c>
    </row>
    <row r="88" spans="1:5" x14ac:dyDescent="0.25">
      <c r="A88" s="270"/>
      <c r="B88" s="271"/>
      <c r="C88" s="272" t="s">
        <v>31</v>
      </c>
      <c r="D88" s="272"/>
      <c r="E88" s="8">
        <f>ESF!J30</f>
        <v>0</v>
      </c>
    </row>
    <row r="89" spans="1:5" x14ac:dyDescent="0.25">
      <c r="A89" s="270"/>
      <c r="B89" s="271"/>
      <c r="C89" s="272" t="s">
        <v>33</v>
      </c>
      <c r="D89" s="272"/>
      <c r="E89" s="8">
        <f>ESF!J31</f>
        <v>0</v>
      </c>
    </row>
    <row r="90" spans="1:5" x14ac:dyDescent="0.25">
      <c r="A90" s="270"/>
      <c r="B90" s="271"/>
      <c r="C90" s="272" t="s">
        <v>35</v>
      </c>
      <c r="D90" s="272"/>
      <c r="E90" s="8">
        <f>ESF!J32</f>
        <v>0</v>
      </c>
    </row>
    <row r="91" spans="1:5" x14ac:dyDescent="0.25">
      <c r="A91" s="270"/>
      <c r="B91" s="271"/>
      <c r="C91" s="272" t="s">
        <v>37</v>
      </c>
      <c r="D91" s="272"/>
      <c r="E91" s="8">
        <f>ESF!J33</f>
        <v>0</v>
      </c>
    </row>
    <row r="92" spans="1:5" x14ac:dyDescent="0.25">
      <c r="A92" s="270"/>
      <c r="B92" s="271"/>
      <c r="C92" s="272" t="s">
        <v>39</v>
      </c>
      <c r="D92" s="272"/>
      <c r="E92" s="8">
        <f>ESF!J34</f>
        <v>0</v>
      </c>
    </row>
    <row r="93" spans="1:5" ht="15.75" thickBot="1" x14ac:dyDescent="0.3">
      <c r="A93" s="270"/>
      <c r="B93" s="2"/>
      <c r="C93" s="273" t="s">
        <v>42</v>
      </c>
      <c r="D93" s="273"/>
      <c r="E93" s="9">
        <f>ESF!J36</f>
        <v>0</v>
      </c>
    </row>
    <row r="94" spans="1:5" ht="15.75" thickBot="1" x14ac:dyDescent="0.3">
      <c r="A94" s="270"/>
      <c r="B94" s="2"/>
      <c r="C94" s="273" t="s">
        <v>44</v>
      </c>
      <c r="D94" s="273"/>
      <c r="E94" s="9">
        <f>ESF!J38</f>
        <v>73656076.680000007</v>
      </c>
    </row>
    <row r="95" spans="1:5" x14ac:dyDescent="0.25">
      <c r="A95" s="3"/>
      <c r="B95" s="271" t="s">
        <v>46</v>
      </c>
      <c r="C95" s="275" t="s">
        <v>48</v>
      </c>
      <c r="D95" s="275"/>
      <c r="E95" s="10">
        <f>ESF!J42</f>
        <v>65899242.899999999</v>
      </c>
    </row>
    <row r="96" spans="1:5" x14ac:dyDescent="0.25">
      <c r="A96" s="3"/>
      <c r="B96" s="271"/>
      <c r="C96" s="272" t="s">
        <v>49</v>
      </c>
      <c r="D96" s="272"/>
      <c r="E96" s="8">
        <f>ESF!J44</f>
        <v>65899242.899999999</v>
      </c>
    </row>
    <row r="97" spans="1:5" x14ac:dyDescent="0.25">
      <c r="A97" s="3"/>
      <c r="B97" s="271"/>
      <c r="C97" s="272" t="s">
        <v>50</v>
      </c>
      <c r="D97" s="272"/>
      <c r="E97" s="8">
        <f>ESF!J45</f>
        <v>0</v>
      </c>
    </row>
    <row r="98" spans="1:5" x14ac:dyDescent="0.25">
      <c r="A98" s="3"/>
      <c r="B98" s="271"/>
      <c r="C98" s="272" t="s">
        <v>51</v>
      </c>
      <c r="D98" s="272"/>
      <c r="E98" s="8">
        <f>ESF!J46</f>
        <v>0</v>
      </c>
    </row>
    <row r="99" spans="1:5" x14ac:dyDescent="0.25">
      <c r="A99" s="3"/>
      <c r="B99" s="271"/>
      <c r="C99" s="275" t="s">
        <v>52</v>
      </c>
      <c r="D99" s="275"/>
      <c r="E99" s="10">
        <f>ESF!J48</f>
        <v>-3121367.5300000003</v>
      </c>
    </row>
    <row r="100" spans="1:5" x14ac:dyDescent="0.25">
      <c r="A100" s="3"/>
      <c r="B100" s="271"/>
      <c r="C100" s="272" t="s">
        <v>53</v>
      </c>
      <c r="D100" s="272"/>
      <c r="E100" s="8">
        <f>ESF!J50</f>
        <v>-811237.64</v>
      </c>
    </row>
    <row r="101" spans="1:5" x14ac:dyDescent="0.25">
      <c r="A101" s="3"/>
      <c r="B101" s="271"/>
      <c r="C101" s="272" t="s">
        <v>54</v>
      </c>
      <c r="D101" s="272"/>
      <c r="E101" s="8">
        <f>ESF!J51</f>
        <v>-2310129.89</v>
      </c>
    </row>
    <row r="102" spans="1:5" x14ac:dyDescent="0.25">
      <c r="A102" s="3"/>
      <c r="B102" s="271"/>
      <c r="C102" s="272" t="s">
        <v>55</v>
      </c>
      <c r="D102" s="272"/>
      <c r="E102" s="8">
        <f>ESF!J52</f>
        <v>0</v>
      </c>
    </row>
    <row r="103" spans="1:5" x14ac:dyDescent="0.25">
      <c r="A103" s="3"/>
      <c r="B103" s="271"/>
      <c r="C103" s="272" t="s">
        <v>56</v>
      </c>
      <c r="D103" s="272"/>
      <c r="E103" s="8">
        <f>ESF!J53</f>
        <v>0</v>
      </c>
    </row>
    <row r="104" spans="1:5" x14ac:dyDescent="0.25">
      <c r="A104" s="3"/>
      <c r="B104" s="271"/>
      <c r="C104" s="272" t="s">
        <v>57</v>
      </c>
      <c r="D104" s="272"/>
      <c r="E104" s="8">
        <f>ESF!J54</f>
        <v>0</v>
      </c>
    </row>
    <row r="105" spans="1:5" x14ac:dyDescent="0.25">
      <c r="A105" s="3"/>
      <c r="B105" s="271"/>
      <c r="C105" s="275" t="s">
        <v>58</v>
      </c>
      <c r="D105" s="275"/>
      <c r="E105" s="10">
        <f>ESF!J56</f>
        <v>0</v>
      </c>
    </row>
    <row r="106" spans="1:5" x14ac:dyDescent="0.25">
      <c r="A106" s="3"/>
      <c r="B106" s="271"/>
      <c r="C106" s="272" t="s">
        <v>59</v>
      </c>
      <c r="D106" s="272"/>
      <c r="E106" s="8">
        <f>ESF!J58</f>
        <v>0</v>
      </c>
    </row>
    <row r="107" spans="1:5" x14ac:dyDescent="0.25">
      <c r="A107" s="3"/>
      <c r="B107" s="271"/>
      <c r="C107" s="272" t="s">
        <v>60</v>
      </c>
      <c r="D107" s="272"/>
      <c r="E107" s="8">
        <f>ESF!J59</f>
        <v>0</v>
      </c>
    </row>
    <row r="108" spans="1:5" ht="15.75" thickBot="1" x14ac:dyDescent="0.3">
      <c r="A108" s="3"/>
      <c r="B108" s="271"/>
      <c r="C108" s="273" t="s">
        <v>61</v>
      </c>
      <c r="D108" s="273"/>
      <c r="E108" s="9">
        <f>ESF!J61</f>
        <v>62777875.369999997</v>
      </c>
    </row>
    <row r="109" spans="1:5" ht="15.75" thickBot="1" x14ac:dyDescent="0.3">
      <c r="A109" s="3"/>
      <c r="B109" s="2"/>
      <c r="C109" s="273" t="s">
        <v>62</v>
      </c>
      <c r="D109" s="273"/>
      <c r="E109" s="9">
        <f>ESF!J63</f>
        <v>136433952.05000001</v>
      </c>
    </row>
    <row r="110" spans="1:5" x14ac:dyDescent="0.25">
      <c r="A110" s="3"/>
      <c r="B110" s="2"/>
      <c r="C110" s="280" t="s">
        <v>73</v>
      </c>
      <c r="D110" s="5" t="s">
        <v>63</v>
      </c>
      <c r="E110" s="10" t="str">
        <f>ESF!C71</f>
        <v>MAESTRA ESTHER ANGÉLICA MEDINA RIVERO</v>
      </c>
    </row>
    <row r="111" spans="1:5" x14ac:dyDescent="0.25">
      <c r="A111" s="3"/>
      <c r="B111" s="2"/>
      <c r="C111" s="281"/>
      <c r="D111" s="5" t="s">
        <v>64</v>
      </c>
      <c r="E111" s="10" t="str">
        <f>ESF!C72</f>
        <v>DIRECTORA GENERAL</v>
      </c>
    </row>
    <row r="112" spans="1:5" x14ac:dyDescent="0.25">
      <c r="A112" s="3"/>
      <c r="B112" s="2"/>
      <c r="C112" s="281" t="s">
        <v>72</v>
      </c>
      <c r="D112" s="5" t="s">
        <v>63</v>
      </c>
      <c r="E112" s="10" t="str">
        <f>ESF!G71</f>
        <v>LIC. LILIANA ESTHERLINA GALLARDO ESCOBEDO</v>
      </c>
    </row>
    <row r="113" spans="1:5" x14ac:dyDescent="0.25">
      <c r="A113" s="3"/>
      <c r="B113" s="2"/>
      <c r="C113" s="281"/>
      <c r="D113" s="5" t="s">
        <v>64</v>
      </c>
      <c r="E113" s="10" t="str">
        <f>ESF!G72</f>
        <v>DIRECTORA ADMINISTRATIVA</v>
      </c>
    </row>
    <row r="114" spans="1:5" x14ac:dyDescent="0.25">
      <c r="A114" s="279" t="s">
        <v>1</v>
      </c>
      <c r="B114" s="279"/>
      <c r="C114" s="279"/>
      <c r="D114" s="279"/>
      <c r="E114" s="13" t="e">
        <f>ECSF!#REF!</f>
        <v>#REF!</v>
      </c>
    </row>
    <row r="115" spans="1:5" x14ac:dyDescent="0.25">
      <c r="A115" s="279" t="s">
        <v>3</v>
      </c>
      <c r="B115" s="279"/>
      <c r="C115" s="279"/>
      <c r="D115" s="279"/>
      <c r="E115" s="13">
        <f>ECSF!C5</f>
        <v>0</v>
      </c>
    </row>
    <row r="116" spans="1:5" x14ac:dyDescent="0.25">
      <c r="A116" s="279" t="s">
        <v>2</v>
      </c>
      <c r="B116" s="279"/>
      <c r="C116" s="279"/>
      <c r="D116" s="279"/>
      <c r="E116" s="14"/>
    </row>
    <row r="117" spans="1:5" x14ac:dyDescent="0.25">
      <c r="A117" s="279" t="s">
        <v>71</v>
      </c>
      <c r="B117" s="279"/>
      <c r="C117" s="279"/>
      <c r="D117" s="279"/>
      <c r="E117" t="s">
        <v>70</v>
      </c>
    </row>
    <row r="118" spans="1:5" x14ac:dyDescent="0.25">
      <c r="B118" s="276" t="s">
        <v>65</v>
      </c>
      <c r="C118" s="275" t="s">
        <v>5</v>
      </c>
      <c r="D118" s="275"/>
      <c r="E118" s="11">
        <f>ECSF!D12</f>
        <v>37958042.130000003</v>
      </c>
    </row>
    <row r="119" spans="1:5" x14ac:dyDescent="0.25">
      <c r="B119" s="276"/>
      <c r="C119" s="275" t="s">
        <v>7</v>
      </c>
      <c r="D119" s="275"/>
      <c r="E119" s="11">
        <f>ECSF!D14</f>
        <v>37942309.130000003</v>
      </c>
    </row>
    <row r="120" spans="1:5" x14ac:dyDescent="0.25">
      <c r="B120" s="276"/>
      <c r="C120" s="272" t="s">
        <v>9</v>
      </c>
      <c r="D120" s="272"/>
      <c r="E120" s="12">
        <f>ECSF!D16</f>
        <v>18178716.120000001</v>
      </c>
    </row>
    <row r="121" spans="1:5" x14ac:dyDescent="0.25">
      <c r="B121" s="276"/>
      <c r="C121" s="272" t="s">
        <v>11</v>
      </c>
      <c r="D121" s="272"/>
      <c r="E121" s="12">
        <f>ECSF!D17</f>
        <v>0</v>
      </c>
    </row>
    <row r="122" spans="1:5" x14ac:dyDescent="0.25">
      <c r="B122" s="276"/>
      <c r="C122" s="272" t="s">
        <v>13</v>
      </c>
      <c r="D122" s="272"/>
      <c r="E122" s="12">
        <f>ECSF!D18</f>
        <v>19823262.390000001</v>
      </c>
    </row>
    <row r="123" spans="1:5" x14ac:dyDescent="0.25">
      <c r="B123" s="276"/>
      <c r="C123" s="272" t="s">
        <v>15</v>
      </c>
      <c r="D123" s="272"/>
      <c r="E123" s="12">
        <f>ECSF!D19</f>
        <v>0</v>
      </c>
    </row>
    <row r="124" spans="1:5" x14ac:dyDescent="0.25">
      <c r="B124" s="276"/>
      <c r="C124" s="272" t="s">
        <v>17</v>
      </c>
      <c r="D124" s="272"/>
      <c r="E124" s="12">
        <f>ECSF!D20</f>
        <v>0</v>
      </c>
    </row>
    <row r="125" spans="1:5" x14ac:dyDescent="0.25">
      <c r="B125" s="276"/>
      <c r="C125" s="272" t="s">
        <v>19</v>
      </c>
      <c r="D125" s="272"/>
      <c r="E125" s="12">
        <f>ECSF!D21</f>
        <v>0</v>
      </c>
    </row>
    <row r="126" spans="1:5" x14ac:dyDescent="0.25">
      <c r="B126" s="276"/>
      <c r="C126" s="272" t="s">
        <v>21</v>
      </c>
      <c r="D126" s="272"/>
      <c r="E126" s="12">
        <f>ECSF!D22</f>
        <v>0</v>
      </c>
    </row>
    <row r="127" spans="1:5" x14ac:dyDescent="0.25">
      <c r="B127" s="276"/>
      <c r="C127" s="275" t="s">
        <v>26</v>
      </c>
      <c r="D127" s="275"/>
      <c r="E127" s="11">
        <f>ECSF!D24</f>
        <v>15733</v>
      </c>
    </row>
    <row r="128" spans="1:5" x14ac:dyDescent="0.25">
      <c r="B128" s="276"/>
      <c r="C128" s="272" t="s">
        <v>28</v>
      </c>
      <c r="D128" s="272"/>
      <c r="E128" s="12">
        <f>ECSF!D26</f>
        <v>0</v>
      </c>
    </row>
    <row r="129" spans="2:5" x14ac:dyDescent="0.25">
      <c r="B129" s="276"/>
      <c r="C129" s="272" t="s">
        <v>30</v>
      </c>
      <c r="D129" s="272"/>
      <c r="E129" s="12">
        <f>ECSF!D27</f>
        <v>0</v>
      </c>
    </row>
    <row r="130" spans="2:5" x14ac:dyDescent="0.25">
      <c r="B130" s="276"/>
      <c r="C130" s="272" t="s">
        <v>32</v>
      </c>
      <c r="D130" s="272"/>
      <c r="E130" s="12">
        <f>ECSF!D28</f>
        <v>0</v>
      </c>
    </row>
    <row r="131" spans="2:5" x14ac:dyDescent="0.25">
      <c r="B131" s="276"/>
      <c r="C131" s="272" t="s">
        <v>34</v>
      </c>
      <c r="D131" s="272"/>
      <c r="E131" s="12">
        <f>ECSF!D29</f>
        <v>2629202.25</v>
      </c>
    </row>
    <row r="132" spans="2:5" x14ac:dyDescent="0.25">
      <c r="B132" s="276"/>
      <c r="C132" s="272" t="s">
        <v>36</v>
      </c>
      <c r="D132" s="272"/>
      <c r="E132" s="12">
        <f>ECSF!D30</f>
        <v>0</v>
      </c>
    </row>
    <row r="133" spans="2:5" x14ac:dyDescent="0.25">
      <c r="B133" s="276"/>
      <c r="C133" s="272" t="s">
        <v>38</v>
      </c>
      <c r="D133" s="272"/>
      <c r="E133" s="12">
        <f>ECSF!D31</f>
        <v>0</v>
      </c>
    </row>
    <row r="134" spans="2:5" x14ac:dyDescent="0.25">
      <c r="B134" s="276"/>
      <c r="C134" s="272" t="s">
        <v>40</v>
      </c>
      <c r="D134" s="272"/>
      <c r="E134" s="12">
        <f>ECSF!D32</f>
        <v>0</v>
      </c>
    </row>
    <row r="135" spans="2:5" x14ac:dyDescent="0.25">
      <c r="B135" s="276"/>
      <c r="C135" s="272" t="s">
        <v>41</v>
      </c>
      <c r="D135" s="272"/>
      <c r="E135" s="12">
        <f>ECSF!D33</f>
        <v>0</v>
      </c>
    </row>
    <row r="136" spans="2:5" x14ac:dyDescent="0.25">
      <c r="B136" s="276"/>
      <c r="C136" s="272" t="s">
        <v>43</v>
      </c>
      <c r="D136" s="272"/>
      <c r="E136" s="12">
        <f>ECSF!D34</f>
        <v>0</v>
      </c>
    </row>
    <row r="137" spans="2:5" x14ac:dyDescent="0.25">
      <c r="B137" s="276"/>
      <c r="C137" s="275" t="s">
        <v>6</v>
      </c>
      <c r="D137" s="275"/>
      <c r="E137" s="11">
        <f>ECSF!I12</f>
        <v>0</v>
      </c>
    </row>
    <row r="138" spans="2:5" x14ac:dyDescent="0.25">
      <c r="B138" s="276"/>
      <c r="C138" s="275" t="s">
        <v>8</v>
      </c>
      <c r="D138" s="275"/>
      <c r="E138" s="11">
        <f>ECSF!I14</f>
        <v>0</v>
      </c>
    </row>
    <row r="139" spans="2:5" x14ac:dyDescent="0.25">
      <c r="B139" s="276"/>
      <c r="C139" s="272" t="s">
        <v>10</v>
      </c>
      <c r="D139" s="272"/>
      <c r="E139" s="12">
        <f>ECSF!I16</f>
        <v>0</v>
      </c>
    </row>
    <row r="140" spans="2:5" x14ac:dyDescent="0.25">
      <c r="B140" s="276"/>
      <c r="C140" s="272" t="s">
        <v>12</v>
      </c>
      <c r="D140" s="272"/>
      <c r="E140" s="12">
        <f>ECSF!I17</f>
        <v>0</v>
      </c>
    </row>
    <row r="141" spans="2:5" x14ac:dyDescent="0.25">
      <c r="B141" s="276"/>
      <c r="C141" s="272" t="s">
        <v>14</v>
      </c>
      <c r="D141" s="272"/>
      <c r="E141" s="12">
        <f>ECSF!I18</f>
        <v>0</v>
      </c>
    </row>
    <row r="142" spans="2:5" x14ac:dyDescent="0.25">
      <c r="B142" s="276"/>
      <c r="C142" s="272" t="s">
        <v>16</v>
      </c>
      <c r="D142" s="272"/>
      <c r="E142" s="12">
        <f>ECSF!I19</f>
        <v>0</v>
      </c>
    </row>
    <row r="143" spans="2:5" x14ac:dyDescent="0.25">
      <c r="B143" s="276"/>
      <c r="C143" s="272" t="s">
        <v>18</v>
      </c>
      <c r="D143" s="272"/>
      <c r="E143" s="12">
        <f>ECSF!I20</f>
        <v>0</v>
      </c>
    </row>
    <row r="144" spans="2:5" x14ac:dyDescent="0.25">
      <c r="B144" s="276"/>
      <c r="C144" s="272" t="s">
        <v>20</v>
      </c>
      <c r="D144" s="272"/>
      <c r="E144" s="12">
        <f>ECSF!I21</f>
        <v>0</v>
      </c>
    </row>
    <row r="145" spans="2:5" x14ac:dyDescent="0.25">
      <c r="B145" s="276"/>
      <c r="C145" s="272" t="s">
        <v>22</v>
      </c>
      <c r="D145" s="272"/>
      <c r="E145" s="12">
        <f>ECSF!I22</f>
        <v>0</v>
      </c>
    </row>
    <row r="146" spans="2:5" x14ac:dyDescent="0.25">
      <c r="B146" s="276"/>
      <c r="C146" s="272" t="s">
        <v>23</v>
      </c>
      <c r="D146" s="272"/>
      <c r="E146" s="12">
        <f>ECSF!I23</f>
        <v>0</v>
      </c>
    </row>
    <row r="147" spans="2:5" x14ac:dyDescent="0.25">
      <c r="B147" s="276"/>
      <c r="C147" s="278" t="s">
        <v>27</v>
      </c>
      <c r="D147" s="278"/>
      <c r="E147" s="11">
        <f>ECSF!I25</f>
        <v>0</v>
      </c>
    </row>
    <row r="148" spans="2:5" x14ac:dyDescent="0.25">
      <c r="B148" s="276"/>
      <c r="C148" s="272" t="s">
        <v>29</v>
      </c>
      <c r="D148" s="272"/>
      <c r="E148" s="12">
        <f>ECSF!I27</f>
        <v>0</v>
      </c>
    </row>
    <row r="149" spans="2:5" x14ac:dyDescent="0.25">
      <c r="B149" s="276"/>
      <c r="C149" s="272" t="s">
        <v>31</v>
      </c>
      <c r="D149" s="272"/>
      <c r="E149" s="12">
        <f>ECSF!I28</f>
        <v>0</v>
      </c>
    </row>
    <row r="150" spans="2:5" x14ac:dyDescent="0.25">
      <c r="B150" s="276"/>
      <c r="C150" s="272" t="s">
        <v>33</v>
      </c>
      <c r="D150" s="272"/>
      <c r="E150" s="12">
        <f>ECSF!I29</f>
        <v>0</v>
      </c>
    </row>
    <row r="151" spans="2:5" x14ac:dyDescent="0.25">
      <c r="B151" s="276"/>
      <c r="C151" s="272" t="s">
        <v>35</v>
      </c>
      <c r="D151" s="272"/>
      <c r="E151" s="12">
        <f>ECSF!I30</f>
        <v>0</v>
      </c>
    </row>
    <row r="152" spans="2:5" x14ac:dyDescent="0.25">
      <c r="B152" s="276"/>
      <c r="C152" s="272" t="s">
        <v>37</v>
      </c>
      <c r="D152" s="272"/>
      <c r="E152" s="12">
        <f>ECSF!I31</f>
        <v>0</v>
      </c>
    </row>
    <row r="153" spans="2:5" x14ac:dyDescent="0.25">
      <c r="B153" s="276"/>
      <c r="C153" s="272" t="s">
        <v>39</v>
      </c>
      <c r="D153" s="272"/>
      <c r="E153" s="12">
        <f>ECSF!I32</f>
        <v>0</v>
      </c>
    </row>
    <row r="154" spans="2:5" x14ac:dyDescent="0.25">
      <c r="B154" s="276"/>
      <c r="C154" s="275" t="s">
        <v>46</v>
      </c>
      <c r="D154" s="275"/>
      <c r="E154" s="11">
        <f>ECSF!I34</f>
        <v>1234581.6800000002</v>
      </c>
    </row>
    <row r="155" spans="2:5" x14ac:dyDescent="0.25">
      <c r="B155" s="276"/>
      <c r="C155" s="275" t="s">
        <v>48</v>
      </c>
      <c r="D155" s="275"/>
      <c r="E155" s="11">
        <f>ECSF!I36</f>
        <v>0</v>
      </c>
    </row>
    <row r="156" spans="2:5" x14ac:dyDescent="0.25">
      <c r="B156" s="276"/>
      <c r="C156" s="272" t="s">
        <v>49</v>
      </c>
      <c r="D156" s="272"/>
      <c r="E156" s="12">
        <f>ECSF!I38</f>
        <v>0</v>
      </c>
    </row>
    <row r="157" spans="2:5" x14ac:dyDescent="0.25">
      <c r="B157" s="276"/>
      <c r="C157" s="272" t="s">
        <v>50</v>
      </c>
      <c r="D157" s="272"/>
      <c r="E157" s="12">
        <f>ECSF!I39</f>
        <v>0</v>
      </c>
    </row>
    <row r="158" spans="2:5" x14ac:dyDescent="0.25">
      <c r="B158" s="276"/>
      <c r="C158" s="272" t="s">
        <v>51</v>
      </c>
      <c r="D158" s="272"/>
      <c r="E158" s="12">
        <f>ECSF!I40</f>
        <v>0</v>
      </c>
    </row>
    <row r="159" spans="2:5" x14ac:dyDescent="0.25">
      <c r="B159" s="276"/>
      <c r="C159" s="275" t="s">
        <v>52</v>
      </c>
      <c r="D159" s="275"/>
      <c r="E159" s="11">
        <f>ECSF!I42</f>
        <v>1292784.6800000002</v>
      </c>
    </row>
    <row r="160" spans="2:5" x14ac:dyDescent="0.25">
      <c r="B160" s="276"/>
      <c r="C160" s="272" t="s">
        <v>53</v>
      </c>
      <c r="D160" s="272"/>
      <c r="E160" s="12">
        <f>ECSF!I44</f>
        <v>2071191.6099999999</v>
      </c>
    </row>
    <row r="161" spans="2:5" x14ac:dyDescent="0.25">
      <c r="B161" s="276"/>
      <c r="C161" s="272" t="s">
        <v>54</v>
      </c>
      <c r="D161" s="272"/>
      <c r="E161" s="12">
        <f>ECSF!I45</f>
        <v>0</v>
      </c>
    </row>
    <row r="162" spans="2:5" x14ac:dyDescent="0.25">
      <c r="B162" s="276"/>
      <c r="C162" s="272" t="s">
        <v>55</v>
      </c>
      <c r="D162" s="272"/>
      <c r="E162" s="12">
        <f>ECSF!I46</f>
        <v>0</v>
      </c>
    </row>
    <row r="163" spans="2:5" x14ac:dyDescent="0.25">
      <c r="B163" s="276"/>
      <c r="C163" s="272" t="s">
        <v>56</v>
      </c>
      <c r="D163" s="272"/>
      <c r="E163" s="12">
        <f>ECSF!I47</f>
        <v>0</v>
      </c>
    </row>
    <row r="164" spans="2:5" x14ac:dyDescent="0.25">
      <c r="B164" s="276"/>
      <c r="C164" s="272" t="s">
        <v>57</v>
      </c>
      <c r="D164" s="272"/>
      <c r="E164" s="12">
        <f>ECSF!I48</f>
        <v>0</v>
      </c>
    </row>
    <row r="165" spans="2:5" x14ac:dyDescent="0.25">
      <c r="B165" s="276"/>
      <c r="C165" s="275" t="s">
        <v>58</v>
      </c>
      <c r="D165" s="275"/>
      <c r="E165" s="11">
        <f>ECSF!I50</f>
        <v>0</v>
      </c>
    </row>
    <row r="166" spans="2:5" x14ac:dyDescent="0.25">
      <c r="B166" s="276"/>
      <c r="C166" s="272" t="s">
        <v>59</v>
      </c>
      <c r="D166" s="272"/>
      <c r="E166" s="12">
        <f>ECSF!I52</f>
        <v>0</v>
      </c>
    </row>
    <row r="167" spans="2:5" ht="15" customHeight="1" thickBot="1" x14ac:dyDescent="0.3">
      <c r="B167" s="277"/>
      <c r="C167" s="272" t="s">
        <v>60</v>
      </c>
      <c r="D167" s="272"/>
      <c r="E167" s="12">
        <f>ECSF!I53</f>
        <v>0</v>
      </c>
    </row>
    <row r="168" spans="2:5" x14ac:dyDescent="0.25">
      <c r="B168" s="276" t="s">
        <v>66</v>
      </c>
      <c r="C168" s="275" t="s">
        <v>5</v>
      </c>
      <c r="D168" s="275"/>
      <c r="E168" s="11">
        <f>ECSF!E12</f>
        <v>0</v>
      </c>
    </row>
    <row r="169" spans="2:5" ht="15" customHeight="1" x14ac:dyDescent="0.25">
      <c r="B169" s="276"/>
      <c r="C169" s="275" t="s">
        <v>7</v>
      </c>
      <c r="D169" s="275"/>
      <c r="E169" s="11">
        <f>ECSF!E14</f>
        <v>0</v>
      </c>
    </row>
    <row r="170" spans="2:5" ht="15" customHeight="1" x14ac:dyDescent="0.25">
      <c r="B170" s="276"/>
      <c r="C170" s="272" t="s">
        <v>9</v>
      </c>
      <c r="D170" s="272"/>
      <c r="E170" s="12">
        <f>ECSF!E16</f>
        <v>0</v>
      </c>
    </row>
    <row r="171" spans="2:5" ht="15" customHeight="1" x14ac:dyDescent="0.25">
      <c r="B171" s="276"/>
      <c r="C171" s="272" t="s">
        <v>11</v>
      </c>
      <c r="D171" s="272"/>
      <c r="E171" s="12">
        <f>ECSF!E17</f>
        <v>0</v>
      </c>
    </row>
    <row r="172" spans="2:5" x14ac:dyDescent="0.25">
      <c r="B172" s="276"/>
      <c r="C172" s="272" t="s">
        <v>13</v>
      </c>
      <c r="D172" s="272"/>
      <c r="E172" s="12">
        <f>ECSF!E18</f>
        <v>0</v>
      </c>
    </row>
    <row r="173" spans="2:5" x14ac:dyDescent="0.25">
      <c r="B173" s="276"/>
      <c r="C173" s="272" t="s">
        <v>15</v>
      </c>
      <c r="D173" s="272"/>
      <c r="E173" s="12">
        <f>ECSF!E19</f>
        <v>0</v>
      </c>
    </row>
    <row r="174" spans="2:5" ht="15" customHeight="1" x14ac:dyDescent="0.25">
      <c r="B174" s="276"/>
      <c r="C174" s="272" t="s">
        <v>17</v>
      </c>
      <c r="D174" s="272"/>
      <c r="E174" s="12">
        <f>ECSF!E20</f>
        <v>0</v>
      </c>
    </row>
    <row r="175" spans="2:5" ht="15" customHeight="1" x14ac:dyDescent="0.25">
      <c r="B175" s="276"/>
      <c r="C175" s="272" t="s">
        <v>19</v>
      </c>
      <c r="D175" s="272"/>
      <c r="E175" s="12">
        <f>ECSF!E21</f>
        <v>0</v>
      </c>
    </row>
    <row r="176" spans="2:5" x14ac:dyDescent="0.25">
      <c r="B176" s="276"/>
      <c r="C176" s="272" t="s">
        <v>21</v>
      </c>
      <c r="D176" s="272"/>
      <c r="E176" s="12">
        <f>ECSF!E22</f>
        <v>59669.380000000005</v>
      </c>
    </row>
    <row r="177" spans="2:5" ht="15" customHeight="1" x14ac:dyDescent="0.25">
      <c r="B177" s="276"/>
      <c r="C177" s="275" t="s">
        <v>26</v>
      </c>
      <c r="D177" s="275"/>
      <c r="E177" s="11">
        <f>ECSF!E24</f>
        <v>0</v>
      </c>
    </row>
    <row r="178" spans="2:5" x14ac:dyDescent="0.25">
      <c r="B178" s="276"/>
      <c r="C178" s="272" t="s">
        <v>28</v>
      </c>
      <c r="D178" s="272"/>
      <c r="E178" s="12">
        <f>ECSF!E26</f>
        <v>0</v>
      </c>
    </row>
    <row r="179" spans="2:5" ht="15" customHeight="1" x14ac:dyDescent="0.25">
      <c r="B179" s="276"/>
      <c r="C179" s="272" t="s">
        <v>30</v>
      </c>
      <c r="D179" s="272"/>
      <c r="E179" s="12">
        <f>ECSF!E27</f>
        <v>0</v>
      </c>
    </row>
    <row r="180" spans="2:5" ht="15" customHeight="1" x14ac:dyDescent="0.25">
      <c r="B180" s="276"/>
      <c r="C180" s="272" t="s">
        <v>32</v>
      </c>
      <c r="D180" s="272"/>
      <c r="E180" s="12">
        <f>ECSF!E28</f>
        <v>0</v>
      </c>
    </row>
    <row r="181" spans="2:5" ht="15" customHeight="1" x14ac:dyDescent="0.25">
      <c r="B181" s="276"/>
      <c r="C181" s="272" t="s">
        <v>34</v>
      </c>
      <c r="D181" s="272"/>
      <c r="E181" s="12">
        <f>ECSF!E29</f>
        <v>0</v>
      </c>
    </row>
    <row r="182" spans="2:5" ht="15" customHeight="1" x14ac:dyDescent="0.25">
      <c r="B182" s="276"/>
      <c r="C182" s="272" t="s">
        <v>36</v>
      </c>
      <c r="D182" s="272"/>
      <c r="E182" s="12">
        <f>ECSF!E30</f>
        <v>0</v>
      </c>
    </row>
    <row r="183" spans="2:5" ht="15" customHeight="1" x14ac:dyDescent="0.25">
      <c r="B183" s="276"/>
      <c r="C183" s="272" t="s">
        <v>38</v>
      </c>
      <c r="D183" s="272"/>
      <c r="E183" s="12">
        <f>ECSF!E31</f>
        <v>2613469.2500000019</v>
      </c>
    </row>
    <row r="184" spans="2:5" ht="15" customHeight="1" x14ac:dyDescent="0.25">
      <c r="B184" s="276"/>
      <c r="C184" s="272" t="s">
        <v>40</v>
      </c>
      <c r="D184" s="272"/>
      <c r="E184" s="12">
        <f>ECSF!E32</f>
        <v>0</v>
      </c>
    </row>
    <row r="185" spans="2:5" ht="15" customHeight="1" x14ac:dyDescent="0.25">
      <c r="B185" s="276"/>
      <c r="C185" s="272" t="s">
        <v>41</v>
      </c>
      <c r="D185" s="272"/>
      <c r="E185" s="12">
        <f>ECSF!E33</f>
        <v>0</v>
      </c>
    </row>
    <row r="186" spans="2:5" ht="15" customHeight="1" x14ac:dyDescent="0.25">
      <c r="B186" s="276"/>
      <c r="C186" s="272" t="s">
        <v>43</v>
      </c>
      <c r="D186" s="272"/>
      <c r="E186" s="12">
        <f>ECSF!E34</f>
        <v>0</v>
      </c>
    </row>
    <row r="187" spans="2:5" ht="15" customHeight="1" x14ac:dyDescent="0.25">
      <c r="B187" s="276"/>
      <c r="C187" s="275" t="s">
        <v>6</v>
      </c>
      <c r="D187" s="275"/>
      <c r="E187" s="11">
        <f>ECSF!J12</f>
        <v>39192622.81000001</v>
      </c>
    </row>
    <row r="188" spans="2:5" x14ac:dyDescent="0.25">
      <c r="B188" s="276"/>
      <c r="C188" s="275" t="s">
        <v>8</v>
      </c>
      <c r="D188" s="275"/>
      <c r="E188" s="11">
        <f>ECSF!J14</f>
        <v>39192622.81000001</v>
      </c>
    </row>
    <row r="189" spans="2:5" x14ac:dyDescent="0.25">
      <c r="B189" s="276"/>
      <c r="C189" s="272" t="s">
        <v>10</v>
      </c>
      <c r="D189" s="272"/>
      <c r="E189" s="12">
        <f>ECSF!J16</f>
        <v>39192622.81000001</v>
      </c>
    </row>
    <row r="190" spans="2:5" x14ac:dyDescent="0.25">
      <c r="B190" s="276"/>
      <c r="C190" s="272" t="s">
        <v>12</v>
      </c>
      <c r="D190" s="272"/>
      <c r="E190" s="12">
        <f>ECSF!J17</f>
        <v>0</v>
      </c>
    </row>
    <row r="191" spans="2:5" ht="15" customHeight="1" x14ac:dyDescent="0.25">
      <c r="B191" s="276"/>
      <c r="C191" s="272" t="s">
        <v>14</v>
      </c>
      <c r="D191" s="272"/>
      <c r="E191" s="12">
        <f>ECSF!J18</f>
        <v>0</v>
      </c>
    </row>
    <row r="192" spans="2:5" x14ac:dyDescent="0.25">
      <c r="B192" s="276"/>
      <c r="C192" s="272" t="s">
        <v>16</v>
      </c>
      <c r="D192" s="272"/>
      <c r="E192" s="12">
        <f>ECSF!J19</f>
        <v>0</v>
      </c>
    </row>
    <row r="193" spans="2:5" ht="15" customHeight="1" x14ac:dyDescent="0.25">
      <c r="B193" s="276"/>
      <c r="C193" s="272" t="s">
        <v>18</v>
      </c>
      <c r="D193" s="272"/>
      <c r="E193" s="12">
        <f>ECSF!J20</f>
        <v>0</v>
      </c>
    </row>
    <row r="194" spans="2:5" ht="15" customHeight="1" x14ac:dyDescent="0.25">
      <c r="B194" s="276"/>
      <c r="C194" s="272" t="s">
        <v>20</v>
      </c>
      <c r="D194" s="272"/>
      <c r="E194" s="12">
        <f>ECSF!J21</f>
        <v>0</v>
      </c>
    </row>
    <row r="195" spans="2:5" ht="15" customHeight="1" x14ac:dyDescent="0.25">
      <c r="B195" s="276"/>
      <c r="C195" s="272" t="s">
        <v>22</v>
      </c>
      <c r="D195" s="272"/>
      <c r="E195" s="12">
        <f>ECSF!J22</f>
        <v>0</v>
      </c>
    </row>
    <row r="196" spans="2:5" ht="15" customHeight="1" x14ac:dyDescent="0.25">
      <c r="B196" s="276"/>
      <c r="C196" s="272" t="s">
        <v>23</v>
      </c>
      <c r="D196" s="272"/>
      <c r="E196" s="12">
        <f>ECSF!J23</f>
        <v>0</v>
      </c>
    </row>
    <row r="197" spans="2:5" ht="15" customHeight="1" x14ac:dyDescent="0.25">
      <c r="B197" s="276"/>
      <c r="C197" s="278" t="s">
        <v>27</v>
      </c>
      <c r="D197" s="278"/>
      <c r="E197" s="11">
        <f>ECSF!J25</f>
        <v>0</v>
      </c>
    </row>
    <row r="198" spans="2:5" ht="15" customHeight="1" x14ac:dyDescent="0.25">
      <c r="B198" s="276"/>
      <c r="C198" s="272" t="s">
        <v>29</v>
      </c>
      <c r="D198" s="272"/>
      <c r="E198" s="12">
        <f>ECSF!J27</f>
        <v>0</v>
      </c>
    </row>
    <row r="199" spans="2:5" ht="15" customHeight="1" x14ac:dyDescent="0.25">
      <c r="B199" s="276"/>
      <c r="C199" s="272" t="s">
        <v>31</v>
      </c>
      <c r="D199" s="272"/>
      <c r="E199" s="12">
        <f>ECSF!J28</f>
        <v>0</v>
      </c>
    </row>
    <row r="200" spans="2:5" ht="15" customHeight="1" x14ac:dyDescent="0.25">
      <c r="B200" s="276"/>
      <c r="C200" s="272" t="s">
        <v>33</v>
      </c>
      <c r="D200" s="272"/>
      <c r="E200" s="12">
        <f>ECSF!J29</f>
        <v>0</v>
      </c>
    </row>
    <row r="201" spans="2:5" x14ac:dyDescent="0.25">
      <c r="B201" s="276"/>
      <c r="C201" s="272" t="s">
        <v>35</v>
      </c>
      <c r="D201" s="272"/>
      <c r="E201" s="12">
        <f>ECSF!J30</f>
        <v>0</v>
      </c>
    </row>
    <row r="202" spans="2:5" ht="15" customHeight="1" x14ac:dyDescent="0.25">
      <c r="B202" s="276"/>
      <c r="C202" s="272" t="s">
        <v>37</v>
      </c>
      <c r="D202" s="272"/>
      <c r="E202" s="12">
        <f>ECSF!J31</f>
        <v>0</v>
      </c>
    </row>
    <row r="203" spans="2:5" x14ac:dyDescent="0.25">
      <c r="B203" s="276"/>
      <c r="C203" s="272" t="s">
        <v>39</v>
      </c>
      <c r="D203" s="272"/>
      <c r="E203" s="12">
        <f>ECSF!J32</f>
        <v>0</v>
      </c>
    </row>
    <row r="204" spans="2:5" ht="15" customHeight="1" x14ac:dyDescent="0.25">
      <c r="B204" s="276"/>
      <c r="C204" s="275" t="s">
        <v>46</v>
      </c>
      <c r="D204" s="275"/>
      <c r="E204" s="11">
        <f>ECSF!J34</f>
        <v>0</v>
      </c>
    </row>
    <row r="205" spans="2:5" ht="15" customHeight="1" x14ac:dyDescent="0.25">
      <c r="B205" s="276"/>
      <c r="C205" s="275" t="s">
        <v>48</v>
      </c>
      <c r="D205" s="275"/>
      <c r="E205" s="11">
        <f>ECSF!J36</f>
        <v>58203</v>
      </c>
    </row>
    <row r="206" spans="2:5" ht="15" customHeight="1" x14ac:dyDescent="0.25">
      <c r="B206" s="276"/>
      <c r="C206" s="272" t="s">
        <v>49</v>
      </c>
      <c r="D206" s="272"/>
      <c r="E206" s="12">
        <f>ECSF!J38</f>
        <v>58203</v>
      </c>
    </row>
    <row r="207" spans="2:5" ht="15" customHeight="1" x14ac:dyDescent="0.25">
      <c r="B207" s="276"/>
      <c r="C207" s="272" t="s">
        <v>50</v>
      </c>
      <c r="D207" s="272"/>
      <c r="E207" s="12">
        <f>ECSF!J39</f>
        <v>0</v>
      </c>
    </row>
    <row r="208" spans="2:5" ht="15" customHeight="1" x14ac:dyDescent="0.25">
      <c r="B208" s="276"/>
      <c r="C208" s="272" t="s">
        <v>51</v>
      </c>
      <c r="D208" s="272"/>
      <c r="E208" s="12">
        <f>ECSF!J40</f>
        <v>0</v>
      </c>
    </row>
    <row r="209" spans="2:5" ht="15" customHeight="1" x14ac:dyDescent="0.25">
      <c r="B209" s="276"/>
      <c r="C209" s="275" t="s">
        <v>52</v>
      </c>
      <c r="D209" s="275"/>
      <c r="E209" s="11">
        <f>ECSF!J42</f>
        <v>0</v>
      </c>
    </row>
    <row r="210" spans="2:5" x14ac:dyDescent="0.25">
      <c r="B210" s="276"/>
      <c r="C210" s="272" t="s">
        <v>53</v>
      </c>
      <c r="D210" s="272"/>
      <c r="E210" s="12">
        <f>ECSF!J44</f>
        <v>0</v>
      </c>
    </row>
    <row r="211" spans="2:5" ht="15" customHeight="1" x14ac:dyDescent="0.25">
      <c r="B211" s="276"/>
      <c r="C211" s="272" t="s">
        <v>54</v>
      </c>
      <c r="D211" s="272"/>
      <c r="E211" s="12">
        <f>ECSF!J45</f>
        <v>778406.9299999997</v>
      </c>
    </row>
    <row r="212" spans="2:5" x14ac:dyDescent="0.25">
      <c r="B212" s="276"/>
      <c r="C212" s="272" t="s">
        <v>55</v>
      </c>
      <c r="D212" s="272"/>
      <c r="E212" s="12">
        <f>ECSF!J46</f>
        <v>0</v>
      </c>
    </row>
    <row r="213" spans="2:5" ht="15" customHeight="1" x14ac:dyDescent="0.25">
      <c r="B213" s="276"/>
      <c r="C213" s="272" t="s">
        <v>56</v>
      </c>
      <c r="D213" s="272"/>
      <c r="E213" s="12">
        <f>ECSF!J47</f>
        <v>0</v>
      </c>
    </row>
    <row r="214" spans="2:5" x14ac:dyDescent="0.25">
      <c r="B214" s="276"/>
      <c r="C214" s="272" t="s">
        <v>57</v>
      </c>
      <c r="D214" s="272"/>
      <c r="E214" s="12">
        <f>ECSF!J48</f>
        <v>0</v>
      </c>
    </row>
    <row r="215" spans="2:5" x14ac:dyDescent="0.25">
      <c r="B215" s="276"/>
      <c r="C215" s="275" t="s">
        <v>58</v>
      </c>
      <c r="D215" s="275"/>
      <c r="E215" s="11">
        <f>ECSF!J50</f>
        <v>0</v>
      </c>
    </row>
    <row r="216" spans="2:5" x14ac:dyDescent="0.25">
      <c r="B216" s="276"/>
      <c r="C216" s="272" t="s">
        <v>59</v>
      </c>
      <c r="D216" s="272"/>
      <c r="E216" s="12">
        <f>ECSF!J52</f>
        <v>0</v>
      </c>
    </row>
    <row r="217" spans="2:5" ht="15.75" thickBot="1" x14ac:dyDescent="0.3">
      <c r="B217" s="277"/>
      <c r="C217" s="272" t="s">
        <v>60</v>
      </c>
      <c r="D217" s="272"/>
      <c r="E217" s="12">
        <f>ECSF!J53</f>
        <v>0</v>
      </c>
    </row>
    <row r="218" spans="2:5" x14ac:dyDescent="0.25">
      <c r="C218" s="280" t="s">
        <v>73</v>
      </c>
      <c r="D218" s="5" t="s">
        <v>63</v>
      </c>
      <c r="E218" s="15" t="str">
        <f>ECSF!C60</f>
        <v>MAESTRA ESTHER ANGÉLICA MEDINA RIVERO</v>
      </c>
    </row>
    <row r="219" spans="2:5" x14ac:dyDescent="0.25">
      <c r="C219" s="281"/>
      <c r="D219" s="5" t="s">
        <v>64</v>
      </c>
      <c r="E219" s="15" t="str">
        <f>ECSF!C61</f>
        <v>DIRECTORA GENERAL</v>
      </c>
    </row>
    <row r="220" spans="2:5" x14ac:dyDescent="0.25">
      <c r="C220" s="281" t="s">
        <v>72</v>
      </c>
      <c r="D220" s="5" t="s">
        <v>63</v>
      </c>
      <c r="E220" s="15" t="str">
        <f>ECSF!G60</f>
        <v>LIC. LILIANA ESTHERLINA GALLARDO ESCOBEDO</v>
      </c>
    </row>
    <row r="221" spans="2:5" x14ac:dyDescent="0.25">
      <c r="C221" s="2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opLeftCell="A31" zoomScale="90" zoomScaleNormal="90" workbookViewId="0">
      <selection activeCell="E42" sqref="E42:F42"/>
    </sheetView>
  </sheetViews>
  <sheetFormatPr baseColWidth="10" defaultRowHeight="12.75" x14ac:dyDescent="0.2"/>
  <cols>
    <col min="1" max="1" width="1.140625" style="18" customWidth="1"/>
    <col min="2" max="2" width="11.7109375" style="18" customWidth="1"/>
    <col min="3" max="3" width="54.42578125" style="18" customWidth="1"/>
    <col min="4" max="4" width="19.140625" style="184" customWidth="1"/>
    <col min="5" max="5" width="19.28515625" style="18" customWidth="1"/>
    <col min="6" max="6" width="19" style="18" customWidth="1"/>
    <col min="7" max="7" width="21.28515625" style="18" customWidth="1"/>
    <col min="8" max="8" width="18.7109375" style="18" customWidth="1"/>
    <col min="9" max="9" width="1.140625" style="18" customWidth="1"/>
    <col min="10" max="16384" width="11.42578125" style="18"/>
  </cols>
  <sheetData>
    <row r="1" spans="1:11" s="25" customFormat="1" ht="9" customHeight="1" x14ac:dyDescent="0.2">
      <c r="A1" s="83"/>
      <c r="B1" s="86"/>
      <c r="C1" s="282"/>
      <c r="D1" s="282"/>
      <c r="E1" s="282"/>
      <c r="F1" s="282"/>
      <c r="G1" s="282"/>
      <c r="H1" s="86"/>
      <c r="I1" s="161"/>
      <c r="J1" s="18"/>
      <c r="K1" s="18"/>
    </row>
    <row r="2" spans="1:11" s="25" customFormat="1" ht="14.1" customHeight="1" x14ac:dyDescent="0.2">
      <c r="A2" s="83"/>
      <c r="B2" s="86"/>
      <c r="C2" s="282" t="s">
        <v>209</v>
      </c>
      <c r="D2" s="282"/>
      <c r="E2" s="282"/>
      <c r="F2" s="282"/>
      <c r="G2" s="282"/>
      <c r="H2" s="86"/>
      <c r="I2" s="161"/>
      <c r="J2" s="161"/>
      <c r="K2" s="18"/>
    </row>
    <row r="3" spans="1:11" s="25" customFormat="1" ht="14.1" customHeight="1" x14ac:dyDescent="0.2">
      <c r="A3" s="249" t="s">
        <v>220</v>
      </c>
      <c r="B3" s="249"/>
      <c r="C3" s="249"/>
      <c r="D3" s="249"/>
      <c r="E3" s="249"/>
      <c r="F3" s="249"/>
      <c r="G3" s="249"/>
      <c r="H3" s="249"/>
      <c r="I3" s="161"/>
      <c r="J3" s="161"/>
      <c r="K3" s="18"/>
    </row>
    <row r="4" spans="1:11" s="25" customFormat="1" ht="14.1" customHeight="1" x14ac:dyDescent="0.2">
      <c r="A4" s="83"/>
      <c r="B4" s="86"/>
      <c r="C4" s="282" t="s">
        <v>0</v>
      </c>
      <c r="D4" s="282"/>
      <c r="E4" s="282"/>
      <c r="F4" s="282"/>
      <c r="G4" s="282"/>
      <c r="H4" s="86"/>
      <c r="I4" s="161"/>
      <c r="J4" s="161"/>
      <c r="K4" s="18"/>
    </row>
    <row r="5" spans="1:11" s="25" customFormat="1" ht="20.100000000000001" customHeight="1" x14ac:dyDescent="0.2">
      <c r="A5" s="89"/>
      <c r="B5" s="23"/>
      <c r="C5" s="23" t="s">
        <v>3</v>
      </c>
      <c r="D5" s="90" t="s">
        <v>214</v>
      </c>
      <c r="E5" s="90"/>
      <c r="F5" s="90"/>
      <c r="H5" s="24"/>
      <c r="I5" s="24"/>
    </row>
    <row r="6" spans="1:11" s="25" customFormat="1" ht="6.75" customHeight="1" x14ac:dyDescent="0.2">
      <c r="A6" s="284"/>
      <c r="B6" s="284"/>
      <c r="C6" s="284"/>
      <c r="D6" s="284"/>
      <c r="E6" s="284"/>
      <c r="F6" s="284"/>
      <c r="G6" s="284"/>
      <c r="H6" s="284"/>
      <c r="I6" s="284"/>
    </row>
    <row r="7" spans="1:11" s="25" customFormat="1" ht="3" customHeight="1" x14ac:dyDescent="0.2">
      <c r="A7" s="284"/>
      <c r="B7" s="284"/>
      <c r="C7" s="284"/>
      <c r="D7" s="284"/>
      <c r="E7" s="284"/>
      <c r="F7" s="284"/>
      <c r="G7" s="284"/>
      <c r="H7" s="284"/>
      <c r="I7" s="284"/>
    </row>
    <row r="8" spans="1:11" s="166" customFormat="1" ht="25.5" x14ac:dyDescent="0.2">
      <c r="A8" s="162"/>
      <c r="B8" s="285" t="s">
        <v>74</v>
      </c>
      <c r="C8" s="285"/>
      <c r="D8" s="163" t="s">
        <v>130</v>
      </c>
      <c r="E8" s="163" t="s">
        <v>131</v>
      </c>
      <c r="F8" s="164" t="s">
        <v>132</v>
      </c>
      <c r="G8" s="164" t="s">
        <v>133</v>
      </c>
      <c r="H8" s="164" t="s">
        <v>134</v>
      </c>
      <c r="I8" s="165"/>
    </row>
    <row r="9" spans="1:11" s="166" customFormat="1" x14ac:dyDescent="0.2">
      <c r="A9" s="167"/>
      <c r="B9" s="286"/>
      <c r="C9" s="286"/>
      <c r="D9" s="168">
        <v>1</v>
      </c>
      <c r="E9" s="168">
        <v>2</v>
      </c>
      <c r="F9" s="169">
        <v>3</v>
      </c>
      <c r="G9" s="169" t="s">
        <v>135</v>
      </c>
      <c r="H9" s="169" t="s">
        <v>136</v>
      </c>
      <c r="I9" s="170"/>
    </row>
    <row r="10" spans="1:11" s="25" customFormat="1" ht="3" customHeight="1" x14ac:dyDescent="0.2">
      <c r="A10" s="287"/>
      <c r="B10" s="284"/>
      <c r="C10" s="284"/>
      <c r="D10" s="284"/>
      <c r="E10" s="284"/>
      <c r="F10" s="284"/>
      <c r="G10" s="284"/>
      <c r="H10" s="284"/>
      <c r="I10" s="288"/>
    </row>
    <row r="11" spans="1:11" s="25" customFormat="1" ht="3" customHeight="1" x14ac:dyDescent="0.2">
      <c r="A11" s="289"/>
      <c r="B11" s="290"/>
      <c r="C11" s="290"/>
      <c r="D11" s="290"/>
      <c r="E11" s="290"/>
      <c r="F11" s="290"/>
      <c r="G11" s="290"/>
      <c r="H11" s="290"/>
      <c r="I11" s="291"/>
      <c r="J11" s="18"/>
      <c r="K11" s="18"/>
    </row>
    <row r="12" spans="1:11" s="25" customFormat="1" x14ac:dyDescent="0.2">
      <c r="A12" s="171"/>
      <c r="B12" s="292" t="s">
        <v>5</v>
      </c>
      <c r="C12" s="292"/>
      <c r="D12" s="172">
        <f>+D14+D24</f>
        <v>136433952.05000001</v>
      </c>
      <c r="E12" s="172">
        <f>+E14+E24</f>
        <v>745641843.62</v>
      </c>
      <c r="F12" s="172">
        <f>+F14+F24</f>
        <v>783599885.75</v>
      </c>
      <c r="G12" s="172">
        <f>+D12+E12-F12</f>
        <v>98475909.920000076</v>
      </c>
      <c r="H12" s="172">
        <f>+G12-D12</f>
        <v>-37958042.129999936</v>
      </c>
      <c r="I12" s="173"/>
      <c r="J12" s="18"/>
      <c r="K12" s="18"/>
    </row>
    <row r="13" spans="1:11" s="25" customFormat="1" ht="5.0999999999999996" customHeight="1" x14ac:dyDescent="0.2">
      <c r="A13" s="171"/>
      <c r="B13" s="174"/>
      <c r="C13" s="174"/>
      <c r="D13" s="172"/>
      <c r="E13" s="172"/>
      <c r="F13" s="172"/>
      <c r="G13" s="172">
        <f t="shared" ref="G13:G14" si="0">+D13+E13-F13</f>
        <v>0</v>
      </c>
      <c r="H13" s="172"/>
      <c r="I13" s="173"/>
      <c r="J13" s="18"/>
      <c r="K13" s="18"/>
    </row>
    <row r="14" spans="1:11" s="25" customFormat="1" x14ac:dyDescent="0.2">
      <c r="A14" s="175"/>
      <c r="B14" s="253" t="s">
        <v>7</v>
      </c>
      <c r="C14" s="253"/>
      <c r="D14" s="176">
        <f>SUM(D16:D22)</f>
        <v>80937807.050000012</v>
      </c>
      <c r="E14" s="176">
        <f>SUM(E16:E22)</f>
        <v>742985903.37</v>
      </c>
      <c r="F14" s="176">
        <f>SUM(F16:F22)</f>
        <v>780928212.5</v>
      </c>
      <c r="G14" s="172">
        <f t="shared" si="0"/>
        <v>42995497.920000076</v>
      </c>
      <c r="H14" s="176">
        <f>+G14-D14</f>
        <v>-37942309.129999936</v>
      </c>
      <c r="I14" s="177"/>
      <c r="J14" s="18"/>
      <c r="K14" s="178"/>
    </row>
    <row r="15" spans="1:11" s="25" customFormat="1" ht="5.0999999999999996" customHeight="1" x14ac:dyDescent="0.2">
      <c r="A15" s="144"/>
      <c r="B15" s="43"/>
      <c r="C15" s="43"/>
      <c r="D15" s="179"/>
      <c r="E15" s="179"/>
      <c r="F15" s="179"/>
      <c r="G15" s="179"/>
      <c r="H15" s="179"/>
      <c r="I15" s="48"/>
      <c r="J15" s="18"/>
      <c r="K15" s="178"/>
    </row>
    <row r="16" spans="1:11" s="25" customFormat="1" ht="19.5" customHeight="1" x14ac:dyDescent="0.2">
      <c r="A16" s="144"/>
      <c r="B16" s="283" t="s">
        <v>9</v>
      </c>
      <c r="C16" s="283"/>
      <c r="D16" s="50">
        <f>+ESF!E16</f>
        <v>74603482.340000004</v>
      </c>
      <c r="E16" s="50">
        <v>433125034.37</v>
      </c>
      <c r="F16" s="50">
        <v>451303750.49000001</v>
      </c>
      <c r="G16" s="112">
        <f>+D16+E16-F16</f>
        <v>56424766.220000029</v>
      </c>
      <c r="H16" s="112">
        <f>+G16-D16</f>
        <v>-18178716.119999975</v>
      </c>
      <c r="I16" s="48"/>
      <c r="J16" s="18"/>
      <c r="K16" s="178" t="str">
        <f>IF(G16=ESF!D16," ","Error")</f>
        <v xml:space="preserve"> </v>
      </c>
    </row>
    <row r="17" spans="1:14" s="25" customFormat="1" ht="19.5" customHeight="1" x14ac:dyDescent="0.2">
      <c r="A17" s="144"/>
      <c r="B17" s="283" t="s">
        <v>11</v>
      </c>
      <c r="C17" s="283"/>
      <c r="D17" s="50">
        <f>+ESF!E17</f>
        <v>0</v>
      </c>
      <c r="E17" s="50">
        <v>0</v>
      </c>
      <c r="F17" s="50">
        <v>0</v>
      </c>
      <c r="G17" s="112">
        <f t="shared" ref="G17:G22" si="1">+D17+E17-F17</f>
        <v>0</v>
      </c>
      <c r="H17" s="112">
        <f t="shared" ref="H17:H21" si="2">+G17-D17</f>
        <v>0</v>
      </c>
      <c r="I17" s="48"/>
      <c r="J17" s="18"/>
      <c r="K17" s="178" t="str">
        <f>IF(G17=ESF!D17," ","Error")</f>
        <v xml:space="preserve"> </v>
      </c>
    </row>
    <row r="18" spans="1:14" s="25" customFormat="1" ht="19.5" customHeight="1" x14ac:dyDescent="0.2">
      <c r="A18" s="144"/>
      <c r="B18" s="283" t="s">
        <v>13</v>
      </c>
      <c r="C18" s="283"/>
      <c r="D18" s="50">
        <f>+ESF!E18</f>
        <v>6084968.2599999998</v>
      </c>
      <c r="E18" s="50">
        <v>309714175.75999999</v>
      </c>
      <c r="F18" s="50">
        <v>329537438.14999998</v>
      </c>
      <c r="G18" s="112">
        <f t="shared" si="1"/>
        <v>-13738294.129999995</v>
      </c>
      <c r="H18" s="112">
        <f t="shared" si="2"/>
        <v>-19823262.389999993</v>
      </c>
      <c r="I18" s="48"/>
      <c r="J18" s="18"/>
      <c r="K18" s="178" t="str">
        <f>IF(G18=ESF!D18," ","Error")</f>
        <v xml:space="preserve"> </v>
      </c>
    </row>
    <row r="19" spans="1:14" s="25" customFormat="1" ht="19.5" customHeight="1" x14ac:dyDescent="0.2">
      <c r="A19" s="144"/>
      <c r="B19" s="283" t="s">
        <v>15</v>
      </c>
      <c r="C19" s="283"/>
      <c r="D19" s="50">
        <f>+ESF!E19</f>
        <v>0</v>
      </c>
      <c r="E19" s="50">
        <v>0</v>
      </c>
      <c r="F19" s="50">
        <v>0</v>
      </c>
      <c r="G19" s="112">
        <f t="shared" si="1"/>
        <v>0</v>
      </c>
      <c r="H19" s="112">
        <f t="shared" si="2"/>
        <v>0</v>
      </c>
      <c r="I19" s="48"/>
      <c r="J19" s="18"/>
      <c r="K19" s="178" t="str">
        <f>IF(G19=ESF!D19," ","Error")</f>
        <v xml:space="preserve"> </v>
      </c>
      <c r="N19" s="25" t="s">
        <v>129</v>
      </c>
    </row>
    <row r="20" spans="1:14" s="25" customFormat="1" ht="19.5" customHeight="1" x14ac:dyDescent="0.2">
      <c r="A20" s="144"/>
      <c r="B20" s="283" t="s">
        <v>17</v>
      </c>
      <c r="C20" s="283"/>
      <c r="D20" s="50">
        <f>+ESF!E20</f>
        <v>0</v>
      </c>
      <c r="E20" s="50">
        <v>0</v>
      </c>
      <c r="F20" s="50">
        <v>0</v>
      </c>
      <c r="G20" s="112">
        <f t="shared" si="1"/>
        <v>0</v>
      </c>
      <c r="H20" s="112">
        <f t="shared" si="2"/>
        <v>0</v>
      </c>
      <c r="I20" s="48"/>
      <c r="J20" s="18"/>
      <c r="K20" s="178" t="str">
        <f>IF(G20=ESF!D20," ","Error")</f>
        <v xml:space="preserve"> </v>
      </c>
    </row>
    <row r="21" spans="1:14" s="25" customFormat="1" ht="19.5" customHeight="1" x14ac:dyDescent="0.2">
      <c r="A21" s="144"/>
      <c r="B21" s="283" t="s">
        <v>19</v>
      </c>
      <c r="C21" s="283"/>
      <c r="D21" s="50">
        <f>+ESF!E21</f>
        <v>0</v>
      </c>
      <c r="E21" s="50">
        <v>0</v>
      </c>
      <c r="F21" s="50">
        <v>0</v>
      </c>
      <c r="G21" s="112">
        <f t="shared" si="1"/>
        <v>0</v>
      </c>
      <c r="H21" s="112">
        <f t="shared" si="2"/>
        <v>0</v>
      </c>
      <c r="I21" s="48"/>
      <c r="J21" s="18"/>
      <c r="K21" s="178" t="str">
        <f>IF(G21=ESF!D21," ","Error")</f>
        <v xml:space="preserve"> </v>
      </c>
      <c r="L21" s="25" t="s">
        <v>129</v>
      </c>
    </row>
    <row r="22" spans="1:14" ht="19.5" customHeight="1" x14ac:dyDescent="0.2">
      <c r="A22" s="144"/>
      <c r="B22" s="283" t="s">
        <v>21</v>
      </c>
      <c r="C22" s="283"/>
      <c r="D22" s="50">
        <f>+ESF!E22</f>
        <v>249356.45</v>
      </c>
      <c r="E22" s="50">
        <v>146693.24</v>
      </c>
      <c r="F22" s="50">
        <v>87023.86</v>
      </c>
      <c r="G22" s="112">
        <f t="shared" si="1"/>
        <v>309025.83</v>
      </c>
      <c r="H22" s="112">
        <f>+G22-D22</f>
        <v>59669.380000000005</v>
      </c>
      <c r="I22" s="48"/>
      <c r="K22" s="178" t="str">
        <f>IF(G22=ESF!D22," ","Error")</f>
        <v xml:space="preserve"> </v>
      </c>
    </row>
    <row r="23" spans="1:14" x14ac:dyDescent="0.2">
      <c r="A23" s="144"/>
      <c r="B23" s="180"/>
      <c r="C23" s="180"/>
      <c r="D23" s="181"/>
      <c r="E23" s="181"/>
      <c r="F23" s="181"/>
      <c r="G23" s="181"/>
      <c r="H23" s="181"/>
      <c r="I23" s="48"/>
      <c r="K23" s="178"/>
    </row>
    <row r="24" spans="1:14" x14ac:dyDescent="0.2">
      <c r="A24" s="175"/>
      <c r="B24" s="253" t="s">
        <v>26</v>
      </c>
      <c r="C24" s="253"/>
      <c r="D24" s="176">
        <f>SUM(D26:D34)</f>
        <v>55496145</v>
      </c>
      <c r="E24" s="176">
        <f>SUM(E26:E34)</f>
        <v>2655940.25</v>
      </c>
      <c r="F24" s="176">
        <f>SUM(F26:F34)</f>
        <v>2671673.25</v>
      </c>
      <c r="G24" s="176">
        <f>+D24+E24-F24</f>
        <v>55480412</v>
      </c>
      <c r="H24" s="176">
        <f>+G24-D24</f>
        <v>-15733</v>
      </c>
      <c r="I24" s="177"/>
      <c r="K24" s="178"/>
    </row>
    <row r="25" spans="1:14" ht="5.0999999999999996" customHeight="1" x14ac:dyDescent="0.2">
      <c r="A25" s="144"/>
      <c r="B25" s="43"/>
      <c r="C25" s="180"/>
      <c r="D25" s="179"/>
      <c r="E25" s="179"/>
      <c r="F25" s="179"/>
      <c r="G25" s="179"/>
      <c r="H25" s="179"/>
      <c r="I25" s="48"/>
      <c r="K25" s="178"/>
    </row>
    <row r="26" spans="1:14" ht="19.5" customHeight="1" x14ac:dyDescent="0.2">
      <c r="A26" s="144"/>
      <c r="B26" s="283" t="s">
        <v>28</v>
      </c>
      <c r="C26" s="283"/>
      <c r="D26" s="50">
        <f>+ESF!E29</f>
        <v>0</v>
      </c>
      <c r="E26" s="50">
        <v>0</v>
      </c>
      <c r="F26" s="50">
        <v>0</v>
      </c>
      <c r="G26" s="112">
        <f>+D26+E26-F26</f>
        <v>0</v>
      </c>
      <c r="H26" s="112">
        <f>+G26-D26</f>
        <v>0</v>
      </c>
      <c r="I26" s="48"/>
      <c r="K26" s="178"/>
    </row>
    <row r="27" spans="1:14" ht="19.5" customHeight="1" x14ac:dyDescent="0.2">
      <c r="A27" s="144"/>
      <c r="B27" s="283" t="s">
        <v>30</v>
      </c>
      <c r="C27" s="283"/>
      <c r="D27" s="50">
        <f>+ESF!E30</f>
        <v>0</v>
      </c>
      <c r="E27" s="50">
        <v>0</v>
      </c>
      <c r="F27" s="50">
        <v>0</v>
      </c>
      <c r="G27" s="112">
        <f t="shared" ref="G27:G34" si="3">+D27+E27-F27</f>
        <v>0</v>
      </c>
      <c r="H27" s="112">
        <f t="shared" ref="H27:H34" si="4">+G27-D27</f>
        <v>0</v>
      </c>
      <c r="I27" s="48"/>
      <c r="K27" s="178"/>
    </row>
    <row r="28" spans="1:14" ht="19.5" customHeight="1" x14ac:dyDescent="0.2">
      <c r="A28" s="144"/>
      <c r="B28" s="283" t="s">
        <v>32</v>
      </c>
      <c r="C28" s="283"/>
      <c r="D28" s="50">
        <f>+ESF!E31</f>
        <v>0</v>
      </c>
      <c r="E28" s="50">
        <v>0</v>
      </c>
      <c r="F28" s="50">
        <v>0</v>
      </c>
      <c r="G28" s="112">
        <f t="shared" si="3"/>
        <v>0</v>
      </c>
      <c r="H28" s="112">
        <f t="shared" si="4"/>
        <v>0</v>
      </c>
      <c r="I28" s="48"/>
      <c r="K28" s="178"/>
    </row>
    <row r="29" spans="1:14" ht="19.5" customHeight="1" x14ac:dyDescent="0.2">
      <c r="A29" s="144"/>
      <c r="B29" s="283" t="s">
        <v>137</v>
      </c>
      <c r="C29" s="283"/>
      <c r="D29" s="50">
        <f>+ESF!E32</f>
        <v>73393510.620000005</v>
      </c>
      <c r="E29" s="50">
        <v>42471</v>
      </c>
      <c r="F29" s="50">
        <v>2671673.25</v>
      </c>
      <c r="G29" s="112">
        <f t="shared" si="3"/>
        <v>70764308.370000005</v>
      </c>
      <c r="H29" s="112">
        <f t="shared" si="4"/>
        <v>-2629202.25</v>
      </c>
      <c r="I29" s="48"/>
      <c r="K29" s="178"/>
    </row>
    <row r="30" spans="1:14" ht="19.5" customHeight="1" x14ac:dyDescent="0.2">
      <c r="A30" s="144"/>
      <c r="B30" s="283" t="s">
        <v>36</v>
      </c>
      <c r="C30" s="283"/>
      <c r="D30" s="50">
        <f>+ESF!E33</f>
        <v>0</v>
      </c>
      <c r="E30" s="50">
        <v>0</v>
      </c>
      <c r="F30" s="50">
        <v>0</v>
      </c>
      <c r="G30" s="112">
        <f t="shared" si="3"/>
        <v>0</v>
      </c>
      <c r="H30" s="112">
        <f t="shared" si="4"/>
        <v>0</v>
      </c>
      <c r="I30" s="48"/>
      <c r="K30" s="178"/>
    </row>
    <row r="31" spans="1:14" ht="19.5" customHeight="1" x14ac:dyDescent="0.2">
      <c r="A31" s="144"/>
      <c r="B31" s="283" t="s">
        <v>38</v>
      </c>
      <c r="C31" s="283"/>
      <c r="D31" s="50">
        <f>+ESF!E34</f>
        <v>-17897365.620000001</v>
      </c>
      <c r="E31" s="50">
        <v>2613469.25</v>
      </c>
      <c r="F31" s="50">
        <v>0</v>
      </c>
      <c r="G31" s="112">
        <f t="shared" si="3"/>
        <v>-15283896.370000001</v>
      </c>
      <c r="H31" s="112">
        <f t="shared" si="4"/>
        <v>2613469.25</v>
      </c>
      <c r="I31" s="48"/>
      <c r="K31" s="178"/>
    </row>
    <row r="32" spans="1:14" ht="19.5" customHeight="1" x14ac:dyDescent="0.2">
      <c r="A32" s="144"/>
      <c r="B32" s="283" t="s">
        <v>40</v>
      </c>
      <c r="C32" s="283"/>
      <c r="D32" s="50">
        <f>+ESF!E35</f>
        <v>0</v>
      </c>
      <c r="E32" s="50">
        <v>0</v>
      </c>
      <c r="F32" s="50">
        <v>0</v>
      </c>
      <c r="G32" s="112">
        <f t="shared" si="3"/>
        <v>0</v>
      </c>
      <c r="H32" s="112">
        <f t="shared" si="4"/>
        <v>0</v>
      </c>
      <c r="I32" s="48"/>
      <c r="K32" s="178"/>
    </row>
    <row r="33" spans="1:17" ht="19.5" customHeight="1" x14ac:dyDescent="0.2">
      <c r="A33" s="144"/>
      <c r="B33" s="283" t="s">
        <v>41</v>
      </c>
      <c r="C33" s="283"/>
      <c r="D33" s="50">
        <f>+ESF!E36</f>
        <v>0</v>
      </c>
      <c r="E33" s="50">
        <v>0</v>
      </c>
      <c r="F33" s="50">
        <v>0</v>
      </c>
      <c r="G33" s="112">
        <f t="shared" si="3"/>
        <v>0</v>
      </c>
      <c r="H33" s="112">
        <f t="shared" si="4"/>
        <v>0</v>
      </c>
      <c r="I33" s="48"/>
      <c r="K33" s="178"/>
    </row>
    <row r="34" spans="1:17" ht="19.5" customHeight="1" x14ac:dyDescent="0.2">
      <c r="A34" s="144"/>
      <c r="B34" s="283" t="s">
        <v>43</v>
      </c>
      <c r="C34" s="283"/>
      <c r="D34" s="50">
        <f>+ESF!E37</f>
        <v>0</v>
      </c>
      <c r="E34" s="50">
        <v>0</v>
      </c>
      <c r="F34" s="50">
        <v>0</v>
      </c>
      <c r="G34" s="112">
        <f t="shared" si="3"/>
        <v>0</v>
      </c>
      <c r="H34" s="112">
        <f t="shared" si="4"/>
        <v>0</v>
      </c>
      <c r="I34" s="48"/>
      <c r="K34" s="178" t="str">
        <f>IF(G34=ESF!D37," ","error")</f>
        <v xml:space="preserve"> </v>
      </c>
    </row>
    <row r="35" spans="1:17" x14ac:dyDescent="0.2">
      <c r="A35" s="144"/>
      <c r="B35" s="180"/>
      <c r="C35" s="180"/>
      <c r="D35" s="181"/>
      <c r="E35" s="179"/>
      <c r="F35" s="179"/>
      <c r="G35" s="179"/>
      <c r="H35" s="179"/>
      <c r="I35" s="48"/>
      <c r="K35" s="178"/>
    </row>
    <row r="36" spans="1:17" ht="6" customHeight="1" x14ac:dyDescent="0.2">
      <c r="A36" s="293"/>
      <c r="B36" s="294"/>
      <c r="C36" s="294"/>
      <c r="D36" s="294"/>
      <c r="E36" s="294"/>
      <c r="F36" s="294"/>
      <c r="G36" s="294"/>
      <c r="H36" s="294"/>
      <c r="I36" s="295"/>
    </row>
    <row r="37" spans="1:17" ht="6" customHeight="1" x14ac:dyDescent="0.2">
      <c r="A37" s="45"/>
      <c r="B37" s="182"/>
      <c r="C37" s="183"/>
      <c r="E37" s="45"/>
      <c r="F37" s="45"/>
      <c r="G37" s="45"/>
      <c r="H37" s="45"/>
      <c r="I37" s="45"/>
    </row>
    <row r="38" spans="1:17" ht="15" customHeight="1" x14ac:dyDescent="0.2">
      <c r="A38" s="25"/>
      <c r="B38" s="251" t="s">
        <v>76</v>
      </c>
      <c r="C38" s="251"/>
      <c r="D38" s="251"/>
      <c r="E38" s="251"/>
      <c r="F38" s="251"/>
      <c r="G38" s="251"/>
      <c r="H38" s="251"/>
      <c r="I38" s="52"/>
      <c r="J38" s="52"/>
      <c r="K38" s="25"/>
      <c r="L38" s="25"/>
      <c r="M38" s="25"/>
      <c r="N38" s="25"/>
      <c r="O38" s="25"/>
      <c r="P38" s="25"/>
      <c r="Q38" s="25"/>
    </row>
    <row r="39" spans="1:17" ht="9.75" customHeight="1" x14ac:dyDescent="0.2">
      <c r="A39" s="25"/>
      <c r="B39" s="52"/>
      <c r="C39" s="73"/>
      <c r="D39" s="74"/>
      <c r="E39" s="74"/>
      <c r="F39" s="25"/>
      <c r="G39" s="75"/>
      <c r="H39" s="73"/>
      <c r="I39" s="74"/>
      <c r="J39" s="74"/>
      <c r="K39" s="25"/>
      <c r="L39" s="25"/>
      <c r="M39" s="25"/>
      <c r="N39" s="25"/>
      <c r="O39" s="25"/>
      <c r="P39" s="25"/>
      <c r="Q39" s="25"/>
    </row>
    <row r="40" spans="1:17" ht="50.1" customHeight="1" x14ac:dyDescent="0.2">
      <c r="A40" s="25"/>
      <c r="B40" s="296"/>
      <c r="C40" s="296"/>
      <c r="D40" s="74"/>
      <c r="E40" s="185"/>
      <c r="F40" s="185"/>
      <c r="G40" s="186"/>
      <c r="H40" s="186"/>
      <c r="I40" s="74"/>
      <c r="J40" s="74"/>
      <c r="K40" s="25"/>
      <c r="L40" s="25"/>
      <c r="M40" s="25"/>
      <c r="N40" s="25"/>
      <c r="O40" s="25"/>
      <c r="P40" s="25"/>
      <c r="Q40" s="25"/>
    </row>
    <row r="41" spans="1:17" ht="14.1" customHeight="1" x14ac:dyDescent="0.2">
      <c r="A41" s="25"/>
      <c r="B41" s="260" t="s">
        <v>216</v>
      </c>
      <c r="C41" s="260"/>
      <c r="D41" s="187"/>
      <c r="E41" s="188" t="s">
        <v>222</v>
      </c>
      <c r="F41" s="188"/>
      <c r="G41" s="189"/>
      <c r="H41" s="189"/>
      <c r="I41" s="79"/>
      <c r="J41" s="25"/>
      <c r="P41" s="25"/>
      <c r="Q41" s="25"/>
    </row>
    <row r="42" spans="1:17" ht="14.1" customHeight="1" x14ac:dyDescent="0.2">
      <c r="A42" s="25"/>
      <c r="B42" s="256" t="s">
        <v>217</v>
      </c>
      <c r="C42" s="256"/>
      <c r="D42" s="51"/>
      <c r="E42" s="256" t="s">
        <v>215</v>
      </c>
      <c r="F42" s="256"/>
      <c r="G42" s="297"/>
      <c r="H42" s="297"/>
      <c r="I42" s="79"/>
      <c r="J42" s="25"/>
      <c r="P42" s="25"/>
      <c r="Q42" s="25"/>
    </row>
    <row r="43" spans="1:17" x14ac:dyDescent="0.2">
      <c r="B43" s="25"/>
      <c r="C43" s="25"/>
      <c r="D43" s="31"/>
      <c r="E43" s="25"/>
      <c r="F43" s="25"/>
      <c r="G43" s="25"/>
    </row>
    <row r="44" spans="1:17" x14ac:dyDescent="0.2">
      <c r="B44" s="25"/>
      <c r="C44" s="25"/>
      <c r="D44" s="31"/>
      <c r="E44" s="25"/>
      <c r="F44" s="25"/>
      <c r="G44" s="25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</mergeCells>
  <printOptions verticalCentered="1"/>
  <pageMargins left="0.35" right="0" top="0.39" bottom="0.59055118110236227" header="0" footer="0"/>
  <pageSetup scale="80" orientation="landscape" r:id="rId1"/>
  <ignoredErrors>
    <ignoredError sqref="D16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43" zoomScaleNormal="100" workbookViewId="0">
      <selection activeCell="C63" sqref="C63"/>
    </sheetView>
  </sheetViews>
  <sheetFormatPr baseColWidth="10" defaultRowHeight="12.75" x14ac:dyDescent="0.2"/>
  <cols>
    <col min="1" max="1" width="4.85546875" style="237" customWidth="1"/>
    <col min="2" max="2" width="14.5703125" style="237" customWidth="1"/>
    <col min="3" max="3" width="18.85546875" style="237" customWidth="1"/>
    <col min="4" max="4" width="21.85546875" style="237" customWidth="1"/>
    <col min="5" max="5" width="3.42578125" style="237" customWidth="1"/>
    <col min="6" max="6" width="22.28515625" style="237" customWidth="1"/>
    <col min="7" max="7" width="29.7109375" style="237" customWidth="1"/>
    <col min="8" max="8" width="20.7109375" style="237" customWidth="1"/>
    <col min="9" max="9" width="20.85546875" style="237" customWidth="1"/>
    <col min="10" max="10" width="3.7109375" style="237" customWidth="1"/>
    <col min="11" max="16384" width="11.42578125" style="192"/>
  </cols>
  <sheetData>
    <row r="1" spans="1:10" ht="7.5" customHeight="1" x14ac:dyDescent="0.2">
      <c r="A1" s="190"/>
      <c r="B1" s="191"/>
      <c r="C1" s="300"/>
      <c r="D1" s="300"/>
      <c r="E1" s="300"/>
      <c r="F1" s="300"/>
      <c r="G1" s="300"/>
      <c r="H1" s="300"/>
      <c r="I1" s="191"/>
      <c r="J1" s="191"/>
    </row>
    <row r="2" spans="1:10" ht="14.1" customHeight="1" x14ac:dyDescent="0.2">
      <c r="A2" s="190"/>
      <c r="B2" s="191"/>
      <c r="C2" s="300" t="s">
        <v>210</v>
      </c>
      <c r="D2" s="300"/>
      <c r="E2" s="300"/>
      <c r="F2" s="300"/>
      <c r="G2" s="300"/>
      <c r="H2" s="300"/>
      <c r="I2" s="191"/>
      <c r="J2" s="191"/>
    </row>
    <row r="3" spans="1:10" ht="14.1" customHeight="1" x14ac:dyDescent="0.2">
      <c r="A3" s="249" t="s">
        <v>220</v>
      </c>
      <c r="B3" s="249"/>
      <c r="C3" s="249"/>
      <c r="D3" s="249"/>
      <c r="E3" s="249"/>
      <c r="F3" s="249"/>
      <c r="G3" s="249"/>
      <c r="H3" s="249"/>
      <c r="I3" s="249"/>
      <c r="J3" s="249"/>
    </row>
    <row r="4" spans="1:10" ht="14.1" customHeight="1" x14ac:dyDescent="0.2">
      <c r="A4" s="190"/>
      <c r="B4" s="191"/>
      <c r="C4" s="300" t="s">
        <v>0</v>
      </c>
      <c r="D4" s="300"/>
      <c r="E4" s="300"/>
      <c r="F4" s="300"/>
      <c r="G4" s="300"/>
      <c r="H4" s="300"/>
      <c r="I4" s="191"/>
      <c r="J4" s="191"/>
    </row>
    <row r="5" spans="1:10" ht="6" customHeight="1" x14ac:dyDescent="0.2">
      <c r="A5" s="193"/>
      <c r="B5" s="301"/>
      <c r="C5" s="301"/>
      <c r="D5" s="302"/>
      <c r="E5" s="302"/>
      <c r="F5" s="302"/>
      <c r="G5" s="302"/>
      <c r="H5" s="302"/>
      <c r="I5" s="302"/>
      <c r="J5" s="194"/>
    </row>
    <row r="6" spans="1:10" ht="20.100000000000001" customHeight="1" x14ac:dyDescent="0.2">
      <c r="A6" s="195"/>
      <c r="B6" s="196"/>
      <c r="C6" s="24"/>
      <c r="D6" s="23" t="s">
        <v>3</v>
      </c>
      <c r="E6" s="90" t="s">
        <v>214</v>
      </c>
      <c r="F6" s="90"/>
      <c r="G6" s="90"/>
      <c r="H6" s="24"/>
      <c r="I6" s="24"/>
      <c r="J6" s="24"/>
    </row>
    <row r="7" spans="1:10" ht="5.0999999999999996" customHeight="1" x14ac:dyDescent="0.2">
      <c r="A7" s="197"/>
      <c r="B7" s="303"/>
      <c r="C7" s="303"/>
      <c r="D7" s="303"/>
      <c r="E7" s="303"/>
      <c r="F7" s="303"/>
      <c r="G7" s="303"/>
      <c r="H7" s="303"/>
      <c r="I7" s="303"/>
      <c r="J7" s="303"/>
    </row>
    <row r="8" spans="1:10" ht="3" customHeight="1" x14ac:dyDescent="0.2">
      <c r="A8" s="197"/>
      <c r="B8" s="303"/>
      <c r="C8" s="303"/>
      <c r="D8" s="303"/>
      <c r="E8" s="303"/>
      <c r="F8" s="303"/>
      <c r="G8" s="303"/>
      <c r="H8" s="303"/>
      <c r="I8" s="303"/>
      <c r="J8" s="303"/>
    </row>
    <row r="9" spans="1:10" ht="30" customHeight="1" x14ac:dyDescent="0.2">
      <c r="A9" s="198"/>
      <c r="B9" s="304" t="s">
        <v>138</v>
      </c>
      <c r="C9" s="304"/>
      <c r="D9" s="304"/>
      <c r="E9" s="199"/>
      <c r="F9" s="200" t="s">
        <v>139</v>
      </c>
      <c r="G9" s="200" t="s">
        <v>140</v>
      </c>
      <c r="H9" s="199" t="s">
        <v>141</v>
      </c>
      <c r="I9" s="199" t="s">
        <v>142</v>
      </c>
      <c r="J9" s="201"/>
    </row>
    <row r="10" spans="1:10" ht="3" customHeight="1" x14ac:dyDescent="0.2">
      <c r="A10" s="202"/>
      <c r="B10" s="303"/>
      <c r="C10" s="303"/>
      <c r="D10" s="303"/>
      <c r="E10" s="303"/>
      <c r="F10" s="303"/>
      <c r="G10" s="303"/>
      <c r="H10" s="303"/>
      <c r="I10" s="303"/>
      <c r="J10" s="305"/>
    </row>
    <row r="11" spans="1:10" ht="9.9499999999999993" customHeight="1" x14ac:dyDescent="0.2">
      <c r="A11" s="203"/>
      <c r="B11" s="298"/>
      <c r="C11" s="298"/>
      <c r="D11" s="298"/>
      <c r="E11" s="298"/>
      <c r="F11" s="298"/>
      <c r="G11" s="298"/>
      <c r="H11" s="298"/>
      <c r="I11" s="298"/>
      <c r="J11" s="299"/>
    </row>
    <row r="12" spans="1:10" x14ac:dyDescent="0.2">
      <c r="A12" s="203"/>
      <c r="B12" s="307" t="s">
        <v>143</v>
      </c>
      <c r="C12" s="307"/>
      <c r="D12" s="307"/>
      <c r="E12" s="204"/>
      <c r="F12" s="204"/>
      <c r="G12" s="204"/>
      <c r="H12" s="204"/>
      <c r="I12" s="204"/>
      <c r="J12" s="205"/>
    </row>
    <row r="13" spans="1:10" x14ac:dyDescent="0.2">
      <c r="A13" s="206"/>
      <c r="B13" s="308" t="s">
        <v>144</v>
      </c>
      <c r="C13" s="308"/>
      <c r="D13" s="308"/>
      <c r="E13" s="207"/>
      <c r="F13" s="207"/>
      <c r="G13" s="207"/>
      <c r="H13" s="207"/>
      <c r="I13" s="207"/>
      <c r="J13" s="208"/>
    </row>
    <row r="14" spans="1:10" x14ac:dyDescent="0.2">
      <c r="A14" s="206"/>
      <c r="B14" s="307" t="s">
        <v>145</v>
      </c>
      <c r="C14" s="307"/>
      <c r="D14" s="307"/>
      <c r="E14" s="207"/>
      <c r="F14" s="209"/>
      <c r="G14" s="209"/>
      <c r="H14" s="147">
        <f>SUM(H15:H17)</f>
        <v>0</v>
      </c>
      <c r="I14" s="147">
        <f>SUM(I15:I17)</f>
        <v>0</v>
      </c>
      <c r="J14" s="210"/>
    </row>
    <row r="15" spans="1:10" x14ac:dyDescent="0.2">
      <c r="A15" s="211"/>
      <c r="B15" s="212"/>
      <c r="C15" s="309" t="s">
        <v>146</v>
      </c>
      <c r="D15" s="309"/>
      <c r="E15" s="207"/>
      <c r="F15" s="213"/>
      <c r="G15" s="213"/>
      <c r="H15" s="214">
        <v>0</v>
      </c>
      <c r="I15" s="214">
        <v>0</v>
      </c>
      <c r="J15" s="215"/>
    </row>
    <row r="16" spans="1:10" x14ac:dyDescent="0.2">
      <c r="A16" s="211"/>
      <c r="B16" s="212"/>
      <c r="C16" s="309" t="s">
        <v>147</v>
      </c>
      <c r="D16" s="309"/>
      <c r="E16" s="207"/>
      <c r="F16" s="213"/>
      <c r="G16" s="213"/>
      <c r="H16" s="214">
        <v>0</v>
      </c>
      <c r="I16" s="214">
        <v>0</v>
      </c>
      <c r="J16" s="215"/>
    </row>
    <row r="17" spans="1:10" x14ac:dyDescent="0.2">
      <c r="A17" s="211"/>
      <c r="B17" s="212"/>
      <c r="C17" s="309" t="s">
        <v>148</v>
      </c>
      <c r="D17" s="309"/>
      <c r="E17" s="207"/>
      <c r="F17" s="213"/>
      <c r="G17" s="213"/>
      <c r="H17" s="214">
        <v>0</v>
      </c>
      <c r="I17" s="214">
        <v>0</v>
      </c>
      <c r="J17" s="215"/>
    </row>
    <row r="18" spans="1:10" ht="9.9499999999999993" customHeight="1" x14ac:dyDescent="0.2">
      <c r="A18" s="211"/>
      <c r="B18" s="212"/>
      <c r="C18" s="212"/>
      <c r="D18" s="216"/>
      <c r="E18" s="207"/>
      <c r="F18" s="217"/>
      <c r="G18" s="217"/>
      <c r="H18" s="218"/>
      <c r="I18" s="218"/>
      <c r="J18" s="215"/>
    </row>
    <row r="19" spans="1:10" x14ac:dyDescent="0.2">
      <c r="A19" s="206"/>
      <c r="B19" s="307" t="s">
        <v>149</v>
      </c>
      <c r="C19" s="307"/>
      <c r="D19" s="307"/>
      <c r="E19" s="207"/>
      <c r="F19" s="209"/>
      <c r="G19" s="209"/>
      <c r="H19" s="147">
        <f>SUM(H20:H23)</f>
        <v>0</v>
      </c>
      <c r="I19" s="147">
        <f>SUM(I20:I23)</f>
        <v>0</v>
      </c>
      <c r="J19" s="210"/>
    </row>
    <row r="20" spans="1:10" x14ac:dyDescent="0.2">
      <c r="A20" s="211"/>
      <c r="B20" s="212"/>
      <c r="C20" s="309" t="s">
        <v>150</v>
      </c>
      <c r="D20" s="309"/>
      <c r="E20" s="207"/>
      <c r="F20" s="213"/>
      <c r="G20" s="213"/>
      <c r="H20" s="214">
        <v>0</v>
      </c>
      <c r="I20" s="214">
        <v>0</v>
      </c>
      <c r="J20" s="215"/>
    </row>
    <row r="21" spans="1:10" x14ac:dyDescent="0.2">
      <c r="A21" s="211"/>
      <c r="B21" s="212"/>
      <c r="C21" s="309" t="s">
        <v>151</v>
      </c>
      <c r="D21" s="309"/>
      <c r="E21" s="207"/>
      <c r="F21" s="213"/>
      <c r="G21" s="213"/>
      <c r="H21" s="214">
        <v>0</v>
      </c>
      <c r="I21" s="214">
        <v>0</v>
      </c>
      <c r="J21" s="215"/>
    </row>
    <row r="22" spans="1:10" x14ac:dyDescent="0.2">
      <c r="A22" s="211"/>
      <c r="B22" s="212"/>
      <c r="C22" s="309" t="s">
        <v>147</v>
      </c>
      <c r="D22" s="309"/>
      <c r="E22" s="207"/>
      <c r="F22" s="213"/>
      <c r="G22" s="213"/>
      <c r="H22" s="214">
        <v>0</v>
      </c>
      <c r="I22" s="214">
        <v>0</v>
      </c>
      <c r="J22" s="215"/>
    </row>
    <row r="23" spans="1:10" x14ac:dyDescent="0.2">
      <c r="A23" s="211"/>
      <c r="B23" s="219"/>
      <c r="C23" s="309" t="s">
        <v>148</v>
      </c>
      <c r="D23" s="309"/>
      <c r="E23" s="207"/>
      <c r="F23" s="213"/>
      <c r="G23" s="213"/>
      <c r="H23" s="220">
        <v>0</v>
      </c>
      <c r="I23" s="220">
        <v>0</v>
      </c>
      <c r="J23" s="215"/>
    </row>
    <row r="24" spans="1:10" ht="9.9499999999999993" customHeight="1" x14ac:dyDescent="0.2">
      <c r="A24" s="211"/>
      <c r="B24" s="212"/>
      <c r="C24" s="212"/>
      <c r="D24" s="216"/>
      <c r="E24" s="207"/>
      <c r="F24" s="221"/>
      <c r="G24" s="221"/>
      <c r="H24" s="222"/>
      <c r="I24" s="222"/>
      <c r="J24" s="215"/>
    </row>
    <row r="25" spans="1:10" x14ac:dyDescent="0.2">
      <c r="A25" s="223"/>
      <c r="B25" s="306" t="s">
        <v>152</v>
      </c>
      <c r="C25" s="306"/>
      <c r="D25" s="306"/>
      <c r="E25" s="224"/>
      <c r="F25" s="225"/>
      <c r="G25" s="225"/>
      <c r="H25" s="226">
        <f>H14+H19</f>
        <v>0</v>
      </c>
      <c r="I25" s="226">
        <f>I14+I19</f>
        <v>0</v>
      </c>
      <c r="J25" s="227"/>
    </row>
    <row r="26" spans="1:10" x14ac:dyDescent="0.2">
      <c r="A26" s="206"/>
      <c r="B26" s="212"/>
      <c r="C26" s="212"/>
      <c r="D26" s="228"/>
      <c r="E26" s="207"/>
      <c r="F26" s="221"/>
      <c r="G26" s="221"/>
      <c r="H26" s="222"/>
      <c r="I26" s="222"/>
      <c r="J26" s="210"/>
    </row>
    <row r="27" spans="1:10" x14ac:dyDescent="0.2">
      <c r="A27" s="206"/>
      <c r="B27" s="308" t="s">
        <v>153</v>
      </c>
      <c r="C27" s="308"/>
      <c r="D27" s="308"/>
      <c r="E27" s="207"/>
      <c r="F27" s="221"/>
      <c r="G27" s="221"/>
      <c r="H27" s="222"/>
      <c r="I27" s="222"/>
      <c r="J27" s="210"/>
    </row>
    <row r="28" spans="1:10" x14ac:dyDescent="0.2">
      <c r="A28" s="206"/>
      <c r="B28" s="307" t="s">
        <v>145</v>
      </c>
      <c r="C28" s="307"/>
      <c r="D28" s="307"/>
      <c r="E28" s="207"/>
      <c r="F28" s="209"/>
      <c r="G28" s="209"/>
      <c r="H28" s="147">
        <f>SUM(H29:H31)</f>
        <v>0</v>
      </c>
      <c r="I28" s="147">
        <f>SUM(I29:I31)</f>
        <v>0</v>
      </c>
      <c r="J28" s="210"/>
    </row>
    <row r="29" spans="1:10" x14ac:dyDescent="0.2">
      <c r="A29" s="211"/>
      <c r="B29" s="212"/>
      <c r="C29" s="309" t="s">
        <v>146</v>
      </c>
      <c r="D29" s="309"/>
      <c r="E29" s="207"/>
      <c r="F29" s="213"/>
      <c r="G29" s="213"/>
      <c r="H29" s="214">
        <v>0</v>
      </c>
      <c r="I29" s="214">
        <v>0</v>
      </c>
      <c r="J29" s="215"/>
    </row>
    <row r="30" spans="1:10" x14ac:dyDescent="0.2">
      <c r="A30" s="211"/>
      <c r="B30" s="219"/>
      <c r="C30" s="309" t="s">
        <v>147</v>
      </c>
      <c r="D30" s="309"/>
      <c r="E30" s="219"/>
      <c r="F30" s="229"/>
      <c r="G30" s="229"/>
      <c r="H30" s="214">
        <v>0</v>
      </c>
      <c r="I30" s="214">
        <v>0</v>
      </c>
      <c r="J30" s="215"/>
    </row>
    <row r="31" spans="1:10" x14ac:dyDescent="0.2">
      <c r="A31" s="211"/>
      <c r="B31" s="219"/>
      <c r="C31" s="309" t="s">
        <v>148</v>
      </c>
      <c r="D31" s="309"/>
      <c r="E31" s="219"/>
      <c r="F31" s="229"/>
      <c r="G31" s="229"/>
      <c r="H31" s="214">
        <v>0</v>
      </c>
      <c r="I31" s="214">
        <v>0</v>
      </c>
      <c r="J31" s="215"/>
    </row>
    <row r="32" spans="1:10" ht="9.9499999999999993" customHeight="1" x14ac:dyDescent="0.2">
      <c r="A32" s="211"/>
      <c r="B32" s="212"/>
      <c r="C32" s="212"/>
      <c r="D32" s="216"/>
      <c r="E32" s="207"/>
      <c r="F32" s="221"/>
      <c r="G32" s="221"/>
      <c r="H32" s="222"/>
      <c r="I32" s="222"/>
      <c r="J32" s="215"/>
    </row>
    <row r="33" spans="1:10" x14ac:dyDescent="0.2">
      <c r="A33" s="206"/>
      <c r="B33" s="307" t="s">
        <v>149</v>
      </c>
      <c r="C33" s="307"/>
      <c r="D33" s="307"/>
      <c r="E33" s="207"/>
      <c r="F33" s="209"/>
      <c r="G33" s="209"/>
      <c r="H33" s="147">
        <f>SUM(H34:H37)</f>
        <v>0</v>
      </c>
      <c r="I33" s="147">
        <f>SUM(I34:I37)</f>
        <v>0</v>
      </c>
      <c r="J33" s="210"/>
    </row>
    <row r="34" spans="1:10" x14ac:dyDescent="0.2">
      <c r="A34" s="211"/>
      <c r="B34" s="212"/>
      <c r="C34" s="309" t="s">
        <v>150</v>
      </c>
      <c r="D34" s="309"/>
      <c r="E34" s="207"/>
      <c r="F34" s="213"/>
      <c r="G34" s="213"/>
      <c r="H34" s="214">
        <v>0</v>
      </c>
      <c r="I34" s="214">
        <v>0</v>
      </c>
      <c r="J34" s="215"/>
    </row>
    <row r="35" spans="1:10" x14ac:dyDescent="0.2">
      <c r="A35" s="211"/>
      <c r="B35" s="212"/>
      <c r="C35" s="309" t="s">
        <v>151</v>
      </c>
      <c r="D35" s="309"/>
      <c r="E35" s="207"/>
      <c r="F35" s="213"/>
      <c r="G35" s="213"/>
      <c r="H35" s="214">
        <v>0</v>
      </c>
      <c r="I35" s="214">
        <v>0</v>
      </c>
      <c r="J35" s="215"/>
    </row>
    <row r="36" spans="1:10" x14ac:dyDescent="0.2">
      <c r="A36" s="211"/>
      <c r="B36" s="212"/>
      <c r="C36" s="309" t="s">
        <v>147</v>
      </c>
      <c r="D36" s="309"/>
      <c r="E36" s="207"/>
      <c r="F36" s="213"/>
      <c r="G36" s="213"/>
      <c r="H36" s="214">
        <v>0</v>
      </c>
      <c r="I36" s="214">
        <v>0</v>
      </c>
      <c r="J36" s="215"/>
    </row>
    <row r="37" spans="1:10" x14ac:dyDescent="0.2">
      <c r="A37" s="211"/>
      <c r="B37" s="207"/>
      <c r="C37" s="309" t="s">
        <v>148</v>
      </c>
      <c r="D37" s="309"/>
      <c r="E37" s="207"/>
      <c r="F37" s="213"/>
      <c r="G37" s="213"/>
      <c r="H37" s="214">
        <v>0</v>
      </c>
      <c r="I37" s="214">
        <v>0</v>
      </c>
      <c r="J37" s="215"/>
    </row>
    <row r="38" spans="1:10" ht="9.9499999999999993" customHeight="1" x14ac:dyDescent="0.2">
      <c r="A38" s="211"/>
      <c r="B38" s="207"/>
      <c r="C38" s="207"/>
      <c r="D38" s="216"/>
      <c r="E38" s="207"/>
      <c r="F38" s="221"/>
      <c r="G38" s="221"/>
      <c r="H38" s="222"/>
      <c r="I38" s="222"/>
      <c r="J38" s="215"/>
    </row>
    <row r="39" spans="1:10" x14ac:dyDescent="0.2">
      <c r="A39" s="223"/>
      <c r="B39" s="306" t="s">
        <v>154</v>
      </c>
      <c r="C39" s="306"/>
      <c r="D39" s="306"/>
      <c r="E39" s="224"/>
      <c r="F39" s="230"/>
      <c r="G39" s="230"/>
      <c r="H39" s="226">
        <f>+H28+H33</f>
        <v>0</v>
      </c>
      <c r="I39" s="226">
        <f>+I28+I33</f>
        <v>0</v>
      </c>
      <c r="J39" s="227"/>
    </row>
    <row r="40" spans="1:10" x14ac:dyDescent="0.2">
      <c r="A40" s="211"/>
      <c r="B40" s="212"/>
      <c r="C40" s="212"/>
      <c r="D40" s="216"/>
      <c r="E40" s="207"/>
      <c r="F40" s="221"/>
      <c r="G40" s="221"/>
      <c r="H40" s="222"/>
      <c r="I40" s="222"/>
      <c r="J40" s="215"/>
    </row>
    <row r="41" spans="1:10" x14ac:dyDescent="0.2">
      <c r="A41" s="211"/>
      <c r="B41" s="307" t="s">
        <v>155</v>
      </c>
      <c r="C41" s="307"/>
      <c r="D41" s="307"/>
      <c r="E41" s="207"/>
      <c r="F41" s="213"/>
      <c r="G41" s="213"/>
      <c r="H41" s="231">
        <v>73656076.680000007</v>
      </c>
      <c r="I41" s="231">
        <v>34463453.869999997</v>
      </c>
      <c r="J41" s="215"/>
    </row>
    <row r="42" spans="1:10" x14ac:dyDescent="0.2">
      <c r="A42" s="211"/>
      <c r="B42" s="212"/>
      <c r="C42" s="212"/>
      <c r="D42" s="216"/>
      <c r="E42" s="207"/>
      <c r="F42" s="221"/>
      <c r="G42" s="221"/>
      <c r="H42" s="222"/>
      <c r="I42" s="222"/>
      <c r="J42" s="215"/>
    </row>
    <row r="43" spans="1:10" x14ac:dyDescent="0.2">
      <c r="A43" s="232"/>
      <c r="B43" s="310" t="s">
        <v>156</v>
      </c>
      <c r="C43" s="310"/>
      <c r="D43" s="310"/>
      <c r="E43" s="233"/>
      <c r="F43" s="234"/>
      <c r="G43" s="234"/>
      <c r="H43" s="235">
        <f>H25+H39+H41</f>
        <v>73656076.680000007</v>
      </c>
      <c r="I43" s="235">
        <f>I25+I39+I41</f>
        <v>34463453.869999997</v>
      </c>
      <c r="J43" s="236"/>
    </row>
    <row r="44" spans="1:10" ht="6" customHeight="1" x14ac:dyDescent="0.2">
      <c r="B44" s="308"/>
      <c r="C44" s="308"/>
      <c r="D44" s="308"/>
      <c r="E44" s="308"/>
      <c r="F44" s="308"/>
      <c r="G44" s="308"/>
      <c r="H44" s="308"/>
      <c r="I44" s="308"/>
      <c r="J44" s="308"/>
    </row>
    <row r="45" spans="1:10" ht="6" customHeight="1" x14ac:dyDescent="0.2">
      <c r="B45" s="238"/>
      <c r="C45" s="238"/>
      <c r="D45" s="239"/>
      <c r="E45" s="240"/>
      <c r="F45" s="239"/>
      <c r="G45" s="240"/>
      <c r="H45" s="240"/>
      <c r="I45" s="240"/>
    </row>
    <row r="46" spans="1:10" s="241" customFormat="1" ht="15" customHeight="1" x14ac:dyDescent="0.2">
      <c r="A46" s="192"/>
      <c r="B46" s="309" t="s">
        <v>76</v>
      </c>
      <c r="C46" s="309"/>
      <c r="D46" s="309"/>
      <c r="E46" s="309"/>
      <c r="F46" s="309"/>
      <c r="G46" s="309"/>
      <c r="H46" s="309"/>
      <c r="I46" s="309"/>
      <c r="J46" s="309"/>
    </row>
    <row r="47" spans="1:10" s="241" customFormat="1" ht="28.5" customHeight="1" x14ac:dyDescent="0.2">
      <c r="A47" s="192"/>
      <c r="B47" s="216"/>
      <c r="C47" s="242"/>
      <c r="D47" s="243"/>
      <c r="E47" s="243"/>
      <c r="F47" s="192"/>
      <c r="G47" s="244"/>
      <c r="H47" s="245"/>
      <c r="I47" s="245"/>
      <c r="J47" s="243"/>
    </row>
    <row r="48" spans="1:10" s="241" customFormat="1" ht="25.5" customHeight="1" x14ac:dyDescent="0.2">
      <c r="A48" s="192"/>
      <c r="B48" s="312"/>
      <c r="C48" s="312"/>
      <c r="D48" s="312"/>
      <c r="E48" s="243"/>
      <c r="F48" s="192"/>
      <c r="G48" s="259"/>
      <c r="H48" s="259"/>
      <c r="I48" s="243"/>
      <c r="J48" s="243"/>
    </row>
    <row r="49" spans="1:10" s="241" customFormat="1" ht="14.1" customHeight="1" x14ac:dyDescent="0.2">
      <c r="A49" s="192"/>
      <c r="B49" s="311" t="s">
        <v>216</v>
      </c>
      <c r="C49" s="311"/>
      <c r="D49" s="311"/>
      <c r="E49" s="246"/>
      <c r="F49" s="246"/>
      <c r="G49" s="188" t="s">
        <v>222</v>
      </c>
      <c r="H49" s="188"/>
      <c r="I49" s="207"/>
      <c r="J49" s="243"/>
    </row>
    <row r="50" spans="1:10" s="241" customFormat="1" ht="14.1" customHeight="1" x14ac:dyDescent="0.2">
      <c r="A50" s="192"/>
      <c r="B50" s="256" t="s">
        <v>217</v>
      </c>
      <c r="C50" s="256"/>
      <c r="D50" s="256"/>
      <c r="E50" s="247"/>
      <c r="F50" s="247"/>
      <c r="G50" s="256" t="s">
        <v>215</v>
      </c>
      <c r="H50" s="256"/>
      <c r="I50" s="207"/>
      <c r="J50" s="243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abSelected="1" workbookViewId="0"/>
  </sheetViews>
  <sheetFormatPr baseColWidth="10" defaultRowHeight="11.25" x14ac:dyDescent="0.2"/>
  <cols>
    <col min="1" max="1" width="1.5703125" style="313" customWidth="1"/>
    <col min="2" max="2" width="4.5703125" style="350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313" customWidth="1"/>
    <col min="13" max="16384" width="11.42578125" style="315"/>
  </cols>
  <sheetData>
    <row r="1" spans="1:12" ht="18.75" customHeight="1" x14ac:dyDescent="0.2">
      <c r="B1" s="314" t="s">
        <v>211</v>
      </c>
      <c r="C1" s="314"/>
      <c r="D1" s="314"/>
      <c r="E1" s="314"/>
      <c r="F1" s="314"/>
      <c r="G1" s="314"/>
      <c r="H1" s="314"/>
      <c r="I1" s="314"/>
      <c r="J1" s="314"/>
      <c r="K1" s="314"/>
    </row>
    <row r="2" spans="1:12" ht="18.75" customHeight="1" x14ac:dyDescent="0.2">
      <c r="B2" s="314" t="s">
        <v>212</v>
      </c>
      <c r="C2" s="314"/>
      <c r="D2" s="314"/>
      <c r="E2" s="314"/>
      <c r="F2" s="314"/>
      <c r="G2" s="314"/>
      <c r="H2" s="314"/>
      <c r="I2" s="314"/>
      <c r="J2" s="314"/>
      <c r="K2" s="314"/>
    </row>
    <row r="3" spans="1:12" ht="18.75" customHeight="1" x14ac:dyDescent="0.2">
      <c r="B3" s="314" t="s">
        <v>221</v>
      </c>
      <c r="C3" s="314"/>
      <c r="D3" s="314"/>
      <c r="E3" s="314"/>
      <c r="F3" s="314"/>
      <c r="G3" s="314"/>
      <c r="H3" s="314"/>
      <c r="I3" s="314"/>
      <c r="J3" s="314"/>
      <c r="K3" s="314"/>
    </row>
    <row r="4" spans="1:12" s="313" customFormat="1" ht="9" customHeight="1" x14ac:dyDescent="0.2">
      <c r="B4" s="316"/>
      <c r="C4" s="316"/>
      <c r="D4" s="316"/>
      <c r="E4" s="316"/>
      <c r="F4" s="316"/>
      <c r="G4" s="316"/>
      <c r="H4" s="316"/>
      <c r="I4" s="316"/>
      <c r="J4" s="316"/>
      <c r="K4" s="316"/>
    </row>
    <row r="5" spans="1:12" s="313" customFormat="1" ht="21.75" customHeight="1" x14ac:dyDescent="0.2">
      <c r="C5" s="317" t="s">
        <v>3</v>
      </c>
      <c r="D5" s="318" t="s">
        <v>214</v>
      </c>
      <c r="E5" s="318"/>
      <c r="F5" s="319"/>
      <c r="G5" s="319"/>
      <c r="H5" s="319"/>
      <c r="I5" s="319"/>
      <c r="J5" s="319"/>
      <c r="K5" s="320"/>
    </row>
    <row r="6" spans="1:12" s="313" customFormat="1" ht="9" customHeight="1" x14ac:dyDescent="0.2">
      <c r="B6" s="320"/>
      <c r="C6" s="320"/>
      <c r="D6" s="320"/>
      <c r="E6" s="320"/>
      <c r="F6" s="320"/>
      <c r="G6" s="320"/>
      <c r="H6" s="320"/>
      <c r="I6" s="320"/>
      <c r="J6" s="320"/>
      <c r="K6" s="320"/>
    </row>
    <row r="7" spans="1:12" x14ac:dyDescent="0.2">
      <c r="B7" s="321" t="s">
        <v>74</v>
      </c>
      <c r="C7" s="321"/>
      <c r="D7" s="322" t="s">
        <v>165</v>
      </c>
      <c r="E7" s="322"/>
      <c r="F7" s="322"/>
      <c r="G7" s="322"/>
      <c r="H7" s="322"/>
      <c r="I7" s="322"/>
      <c r="J7" s="322"/>
      <c r="K7" s="322" t="s">
        <v>166</v>
      </c>
    </row>
    <row r="8" spans="1:12" ht="22.5" x14ac:dyDescent="0.2">
      <c r="B8" s="321"/>
      <c r="C8" s="321"/>
      <c r="D8" s="323" t="s">
        <v>167</v>
      </c>
      <c r="E8" s="323" t="s">
        <v>168</v>
      </c>
      <c r="F8" s="323" t="s">
        <v>163</v>
      </c>
      <c r="G8" s="323" t="s">
        <v>204</v>
      </c>
      <c r="H8" s="323" t="s">
        <v>164</v>
      </c>
      <c r="I8" s="323" t="s">
        <v>205</v>
      </c>
      <c r="J8" s="323" t="s">
        <v>169</v>
      </c>
      <c r="K8" s="322"/>
    </row>
    <row r="9" spans="1:12" x14ac:dyDescent="0.2">
      <c r="B9" s="321"/>
      <c r="C9" s="321"/>
      <c r="D9" s="323">
        <v>1</v>
      </c>
      <c r="E9" s="323">
        <v>2</v>
      </c>
      <c r="F9" s="323" t="s">
        <v>170</v>
      </c>
      <c r="G9" s="323">
        <v>4</v>
      </c>
      <c r="H9" s="323">
        <v>5</v>
      </c>
      <c r="I9" s="323">
        <v>6</v>
      </c>
      <c r="J9" s="323">
        <v>7</v>
      </c>
      <c r="K9" s="323" t="s">
        <v>213</v>
      </c>
    </row>
    <row r="10" spans="1:12" ht="3" customHeight="1" x14ac:dyDescent="0.2">
      <c r="B10" s="324"/>
      <c r="C10" s="325"/>
      <c r="D10" s="326"/>
      <c r="E10" s="326"/>
      <c r="F10" s="326"/>
      <c r="G10" s="326"/>
      <c r="H10" s="326"/>
      <c r="I10" s="326"/>
      <c r="J10" s="326"/>
      <c r="K10" s="326"/>
    </row>
    <row r="11" spans="1:12" s="331" customFormat="1" x14ac:dyDescent="0.25">
      <c r="A11" s="327"/>
      <c r="B11" s="328" t="s">
        <v>173</v>
      </c>
      <c r="C11" s="329"/>
      <c r="D11" s="330">
        <f>SUM(D12:D20)</f>
        <v>0</v>
      </c>
      <c r="E11" s="330">
        <f t="shared" ref="E11:K11" si="0">SUM(E12:E20)</f>
        <v>0</v>
      </c>
      <c r="F11" s="330">
        <f t="shared" si="0"/>
        <v>0</v>
      </c>
      <c r="G11" s="330">
        <f t="shared" si="0"/>
        <v>0</v>
      </c>
      <c r="H11" s="330">
        <f t="shared" si="0"/>
        <v>0</v>
      </c>
      <c r="I11" s="330">
        <f t="shared" si="0"/>
        <v>0</v>
      </c>
      <c r="J11" s="330">
        <f t="shared" si="0"/>
        <v>0</v>
      </c>
      <c r="K11" s="330">
        <f t="shared" si="0"/>
        <v>0</v>
      </c>
      <c r="L11" s="327"/>
    </row>
    <row r="12" spans="1:12" s="331" customFormat="1" x14ac:dyDescent="0.25">
      <c r="A12" s="327"/>
      <c r="B12" s="332"/>
      <c r="C12" s="333" t="s">
        <v>174</v>
      </c>
      <c r="D12" s="334">
        <v>0</v>
      </c>
      <c r="E12" s="334">
        <v>0</v>
      </c>
      <c r="F12" s="334">
        <f>+D12+E12</f>
        <v>0</v>
      </c>
      <c r="G12" s="334">
        <v>0</v>
      </c>
      <c r="H12" s="334">
        <v>0</v>
      </c>
      <c r="I12" s="334">
        <v>0</v>
      </c>
      <c r="J12" s="334">
        <v>0</v>
      </c>
      <c r="K12" s="334">
        <f>+F12-H12</f>
        <v>0</v>
      </c>
      <c r="L12" s="327"/>
    </row>
    <row r="13" spans="1:12" s="331" customFormat="1" x14ac:dyDescent="0.25">
      <c r="A13" s="327"/>
      <c r="B13" s="332"/>
      <c r="C13" s="333" t="s">
        <v>175</v>
      </c>
      <c r="D13" s="335"/>
      <c r="E13" s="335"/>
      <c r="F13" s="336">
        <f t="shared" ref="F13:F29" si="1">+D13+E13</f>
        <v>0</v>
      </c>
      <c r="G13" s="335"/>
      <c r="H13" s="335"/>
      <c r="I13" s="335"/>
      <c r="J13" s="335"/>
      <c r="K13" s="335">
        <f>+F13-H13</f>
        <v>0</v>
      </c>
      <c r="L13" s="327"/>
    </row>
    <row r="14" spans="1:12" s="331" customFormat="1" x14ac:dyDescent="0.25">
      <c r="A14" s="327"/>
      <c r="B14" s="332"/>
      <c r="C14" s="333" t="s">
        <v>176</v>
      </c>
      <c r="D14" s="335"/>
      <c r="E14" s="335"/>
      <c r="F14" s="336">
        <f t="shared" si="1"/>
        <v>0</v>
      </c>
      <c r="G14" s="335"/>
      <c r="H14" s="335"/>
      <c r="I14" s="335"/>
      <c r="J14" s="335"/>
      <c r="K14" s="335">
        <f t="shared" ref="K14:K18" si="2">+F14-H14</f>
        <v>0</v>
      </c>
      <c r="L14" s="327"/>
    </row>
    <row r="15" spans="1:12" s="331" customFormat="1" x14ac:dyDescent="0.25">
      <c r="A15" s="327"/>
      <c r="B15" s="332"/>
      <c r="C15" s="333" t="s">
        <v>177</v>
      </c>
      <c r="D15" s="335"/>
      <c r="E15" s="335"/>
      <c r="F15" s="336">
        <f t="shared" si="1"/>
        <v>0</v>
      </c>
      <c r="G15" s="335"/>
      <c r="H15" s="335"/>
      <c r="I15" s="335"/>
      <c r="J15" s="335"/>
      <c r="K15" s="335">
        <f t="shared" si="2"/>
        <v>0</v>
      </c>
      <c r="L15" s="327"/>
    </row>
    <row r="16" spans="1:12" s="331" customFormat="1" x14ac:dyDescent="0.25">
      <c r="A16" s="327"/>
      <c r="B16" s="332"/>
      <c r="C16" s="333" t="s">
        <v>178</v>
      </c>
      <c r="D16" s="335"/>
      <c r="E16" s="335"/>
      <c r="F16" s="336">
        <f t="shared" si="1"/>
        <v>0</v>
      </c>
      <c r="G16" s="335"/>
      <c r="H16" s="335"/>
      <c r="I16" s="335"/>
      <c r="J16" s="335"/>
      <c r="K16" s="335">
        <f t="shared" si="2"/>
        <v>0</v>
      </c>
      <c r="L16" s="327"/>
    </row>
    <row r="17" spans="1:12" s="331" customFormat="1" x14ac:dyDescent="0.25">
      <c r="A17" s="327"/>
      <c r="B17" s="332"/>
      <c r="C17" s="333" t="s">
        <v>179</v>
      </c>
      <c r="D17" s="335"/>
      <c r="E17" s="335"/>
      <c r="F17" s="336">
        <f t="shared" si="1"/>
        <v>0</v>
      </c>
      <c r="G17" s="335"/>
      <c r="H17" s="335"/>
      <c r="I17" s="335"/>
      <c r="J17" s="335"/>
      <c r="K17" s="335">
        <f t="shared" si="2"/>
        <v>0</v>
      </c>
      <c r="L17" s="327"/>
    </row>
    <row r="18" spans="1:12" s="331" customFormat="1" x14ac:dyDescent="0.25">
      <c r="A18" s="327"/>
      <c r="B18" s="332"/>
      <c r="C18" s="333" t="s">
        <v>180</v>
      </c>
      <c r="D18" s="335"/>
      <c r="E18" s="335"/>
      <c r="F18" s="336">
        <f t="shared" si="1"/>
        <v>0</v>
      </c>
      <c r="G18" s="335"/>
      <c r="H18" s="335"/>
      <c r="I18" s="335"/>
      <c r="J18" s="335"/>
      <c r="K18" s="335">
        <f t="shared" si="2"/>
        <v>0</v>
      </c>
      <c r="L18" s="327"/>
    </row>
    <row r="19" spans="1:12" s="331" customFormat="1" x14ac:dyDescent="0.25">
      <c r="A19" s="327"/>
      <c r="B19" s="332"/>
      <c r="C19" s="333" t="s">
        <v>172</v>
      </c>
      <c r="D19" s="335"/>
      <c r="E19" s="335"/>
      <c r="F19" s="336">
        <f t="shared" si="1"/>
        <v>0</v>
      </c>
      <c r="G19" s="335"/>
      <c r="H19" s="335"/>
      <c r="I19" s="335"/>
      <c r="J19" s="335"/>
      <c r="K19" s="335">
        <f>+F19-H19</f>
        <v>0</v>
      </c>
      <c r="L19" s="327"/>
    </row>
    <row r="20" spans="1:12" s="331" customFormat="1" x14ac:dyDescent="0.25">
      <c r="A20" s="327"/>
      <c r="B20" s="332"/>
      <c r="C20" s="333"/>
      <c r="D20" s="335"/>
      <c r="E20" s="335"/>
      <c r="F20" s="336">
        <f t="shared" si="1"/>
        <v>0</v>
      </c>
      <c r="G20" s="335"/>
      <c r="H20" s="335"/>
      <c r="I20" s="335"/>
      <c r="J20" s="335"/>
      <c r="K20" s="335"/>
      <c r="L20" s="327"/>
    </row>
    <row r="21" spans="1:12" s="340" customFormat="1" x14ac:dyDescent="0.25">
      <c r="A21" s="337"/>
      <c r="B21" s="328" t="s">
        <v>181</v>
      </c>
      <c r="C21" s="329"/>
      <c r="D21" s="338">
        <f>SUM(D22:D28)</f>
        <v>248096041</v>
      </c>
      <c r="E21" s="335">
        <f t="shared" ref="E21:I21" si="3">SUM(E22:E28)</f>
        <v>115353075.37</v>
      </c>
      <c r="F21" s="339">
        <f t="shared" si="1"/>
        <v>363449116.37</v>
      </c>
      <c r="G21" s="338">
        <f t="shared" si="3"/>
        <v>175365161.59</v>
      </c>
      <c r="H21" s="338">
        <f t="shared" ref="H21" si="4">SUM(H22:H28)</f>
        <v>163940809.43000001</v>
      </c>
      <c r="I21" s="338">
        <f t="shared" si="3"/>
        <v>163940809.43000001</v>
      </c>
      <c r="J21" s="338">
        <f t="shared" ref="J21" si="5">SUM(J22:J28)</f>
        <v>159982339.74000001</v>
      </c>
      <c r="K21" s="338">
        <f>+F21-H21</f>
        <v>199508306.94</v>
      </c>
      <c r="L21" s="337"/>
    </row>
    <row r="22" spans="1:12" s="331" customFormat="1" x14ac:dyDescent="0.25">
      <c r="A22" s="327"/>
      <c r="B22" s="332"/>
      <c r="C22" s="333" t="s">
        <v>182</v>
      </c>
      <c r="D22" s="341"/>
      <c r="E22" s="341"/>
      <c r="F22" s="336">
        <f t="shared" si="1"/>
        <v>0</v>
      </c>
      <c r="G22" s="335"/>
      <c r="H22" s="341"/>
      <c r="I22" s="341"/>
      <c r="J22" s="341"/>
      <c r="K22" s="335">
        <f t="shared" ref="K22:K28" si="6">+F22-H22</f>
        <v>0</v>
      </c>
      <c r="L22" s="327"/>
    </row>
    <row r="23" spans="1:12" s="331" customFormat="1" x14ac:dyDescent="0.25">
      <c r="A23" s="327"/>
      <c r="B23" s="332"/>
      <c r="C23" s="333" t="s">
        <v>183</v>
      </c>
      <c r="D23" s="341"/>
      <c r="E23" s="341"/>
      <c r="F23" s="336">
        <f t="shared" si="1"/>
        <v>0</v>
      </c>
      <c r="G23" s="335"/>
      <c r="H23" s="341"/>
      <c r="I23" s="341"/>
      <c r="J23" s="341"/>
      <c r="K23" s="335">
        <f t="shared" si="6"/>
        <v>0</v>
      </c>
      <c r="L23" s="327"/>
    </row>
    <row r="24" spans="1:12" s="331" customFormat="1" x14ac:dyDescent="0.25">
      <c r="A24" s="327"/>
      <c r="B24" s="332"/>
      <c r="C24" s="333" t="s">
        <v>184</v>
      </c>
      <c r="D24" s="341"/>
      <c r="E24" s="341"/>
      <c r="F24" s="336">
        <f t="shared" si="1"/>
        <v>0</v>
      </c>
      <c r="G24" s="335"/>
      <c r="H24" s="341"/>
      <c r="I24" s="341"/>
      <c r="J24" s="341"/>
      <c r="K24" s="335">
        <f t="shared" si="6"/>
        <v>0</v>
      </c>
      <c r="L24" s="327"/>
    </row>
    <row r="25" spans="1:12" s="331" customFormat="1" x14ac:dyDescent="0.25">
      <c r="A25" s="327"/>
      <c r="B25" s="332"/>
      <c r="C25" s="333" t="s">
        <v>185</v>
      </c>
      <c r="D25" s="341"/>
      <c r="E25" s="341"/>
      <c r="F25" s="336">
        <f t="shared" si="1"/>
        <v>0</v>
      </c>
      <c r="G25" s="335"/>
      <c r="H25" s="341"/>
      <c r="I25" s="341"/>
      <c r="J25" s="341"/>
      <c r="K25" s="335">
        <f t="shared" si="6"/>
        <v>0</v>
      </c>
      <c r="L25" s="327"/>
    </row>
    <row r="26" spans="1:12" s="331" customFormat="1" x14ac:dyDescent="0.25">
      <c r="A26" s="327"/>
      <c r="B26" s="332"/>
      <c r="C26" s="333" t="s">
        <v>186</v>
      </c>
      <c r="D26" s="342">
        <v>248096041</v>
      </c>
      <c r="E26" s="342">
        <v>115353075.37</v>
      </c>
      <c r="F26" s="343">
        <f t="shared" si="1"/>
        <v>363449116.37</v>
      </c>
      <c r="G26" s="338">
        <v>175365161.59</v>
      </c>
      <c r="H26" s="342">
        <v>163940809.43000001</v>
      </c>
      <c r="I26" s="342">
        <v>163940809.43000001</v>
      </c>
      <c r="J26" s="342">
        <v>159982339.74000001</v>
      </c>
      <c r="K26" s="338">
        <f t="shared" si="6"/>
        <v>199508306.94</v>
      </c>
      <c r="L26" s="327"/>
    </row>
    <row r="27" spans="1:12" s="331" customFormat="1" x14ac:dyDescent="0.25">
      <c r="A27" s="327"/>
      <c r="B27" s="332"/>
      <c r="C27" s="333" t="s">
        <v>187</v>
      </c>
      <c r="D27" s="341"/>
      <c r="E27" s="341"/>
      <c r="F27" s="336">
        <f t="shared" si="1"/>
        <v>0</v>
      </c>
      <c r="G27" s="335"/>
      <c r="H27" s="341"/>
      <c r="I27" s="341"/>
      <c r="J27" s="341"/>
      <c r="K27" s="335">
        <f t="shared" si="6"/>
        <v>0</v>
      </c>
      <c r="L27" s="327"/>
    </row>
    <row r="28" spans="1:12" s="331" customFormat="1" x14ac:dyDescent="0.25">
      <c r="A28" s="327"/>
      <c r="B28" s="332"/>
      <c r="C28" s="333" t="s">
        <v>188</v>
      </c>
      <c r="D28" s="341"/>
      <c r="E28" s="341"/>
      <c r="F28" s="336">
        <f t="shared" si="1"/>
        <v>0</v>
      </c>
      <c r="G28" s="335"/>
      <c r="H28" s="341"/>
      <c r="I28" s="341"/>
      <c r="J28" s="341"/>
      <c r="K28" s="335">
        <f t="shared" si="6"/>
        <v>0</v>
      </c>
      <c r="L28" s="327"/>
    </row>
    <row r="29" spans="1:12" s="331" customFormat="1" x14ac:dyDescent="0.25">
      <c r="A29" s="327"/>
      <c r="B29" s="332"/>
      <c r="C29" s="333"/>
      <c r="D29" s="341"/>
      <c r="E29" s="341"/>
      <c r="F29" s="336">
        <f t="shared" si="1"/>
        <v>0</v>
      </c>
      <c r="G29" s="341"/>
      <c r="H29" s="341"/>
      <c r="I29" s="341"/>
      <c r="J29" s="341"/>
      <c r="K29" s="341"/>
      <c r="L29" s="327"/>
    </row>
    <row r="30" spans="1:12" s="340" customFormat="1" x14ac:dyDescent="0.25">
      <c r="A30" s="337"/>
      <c r="B30" s="328" t="s">
        <v>189</v>
      </c>
      <c r="C30" s="329"/>
      <c r="D30" s="336">
        <f>SUM(D31:D39)</f>
        <v>0</v>
      </c>
      <c r="E30" s="336">
        <f>SUM(E31:E39)</f>
        <v>0</v>
      </c>
      <c r="F30" s="336">
        <f>+D30+E30</f>
        <v>0</v>
      </c>
      <c r="G30" s="336"/>
      <c r="H30" s="336">
        <f>SUM(H31:H39)</f>
        <v>0</v>
      </c>
      <c r="I30" s="336"/>
      <c r="J30" s="336">
        <f>SUM(J31:J39)</f>
        <v>0</v>
      </c>
      <c r="K30" s="336">
        <f>+F30-H30-J30</f>
        <v>0</v>
      </c>
      <c r="L30" s="337"/>
    </row>
    <row r="31" spans="1:12" s="331" customFormat="1" x14ac:dyDescent="0.25">
      <c r="A31" s="327"/>
      <c r="B31" s="332"/>
      <c r="C31" s="333" t="s">
        <v>190</v>
      </c>
      <c r="D31" s="339"/>
      <c r="E31" s="339"/>
      <c r="F31" s="339">
        <f t="shared" ref="F31:F39" si="7">+D31+E31</f>
        <v>0</v>
      </c>
      <c r="G31" s="339"/>
      <c r="H31" s="339"/>
      <c r="I31" s="339"/>
      <c r="J31" s="339"/>
      <c r="K31" s="339">
        <f t="shared" ref="K31:K39" si="8">+F31-H31</f>
        <v>0</v>
      </c>
      <c r="L31" s="327"/>
    </row>
    <row r="32" spans="1:12" s="331" customFormat="1" x14ac:dyDescent="0.25">
      <c r="A32" s="327"/>
      <c r="B32" s="332"/>
      <c r="C32" s="333" t="s">
        <v>191</v>
      </c>
      <c r="D32" s="339"/>
      <c r="E32" s="339">
        <f>660673.36-660673.36</f>
        <v>0</v>
      </c>
      <c r="F32" s="339">
        <f t="shared" si="7"/>
        <v>0</v>
      </c>
      <c r="G32" s="339"/>
      <c r="H32" s="339"/>
      <c r="I32" s="339"/>
      <c r="J32" s="339"/>
      <c r="K32" s="339">
        <f>+F32-H32-J32</f>
        <v>0</v>
      </c>
      <c r="L32" s="327"/>
    </row>
    <row r="33" spans="1:12" s="331" customFormat="1" x14ac:dyDescent="0.25">
      <c r="A33" s="327"/>
      <c r="B33" s="332"/>
      <c r="C33" s="333" t="s">
        <v>192</v>
      </c>
      <c r="D33" s="339"/>
      <c r="E33" s="339"/>
      <c r="F33" s="339">
        <f t="shared" si="7"/>
        <v>0</v>
      </c>
      <c r="G33" s="339"/>
      <c r="H33" s="339"/>
      <c r="I33" s="339"/>
      <c r="J33" s="339"/>
      <c r="K33" s="339">
        <f>+F33-H33</f>
        <v>0</v>
      </c>
      <c r="L33" s="327"/>
    </row>
    <row r="34" spans="1:12" s="331" customFormat="1" x14ac:dyDescent="0.25">
      <c r="A34" s="327"/>
      <c r="B34" s="332"/>
      <c r="C34" s="333" t="s">
        <v>193</v>
      </c>
      <c r="D34" s="339"/>
      <c r="E34" s="339"/>
      <c r="F34" s="339">
        <f t="shared" si="7"/>
        <v>0</v>
      </c>
      <c r="G34" s="339"/>
      <c r="H34" s="339"/>
      <c r="I34" s="339"/>
      <c r="J34" s="339"/>
      <c r="K34" s="339">
        <f t="shared" si="8"/>
        <v>0</v>
      </c>
      <c r="L34" s="327"/>
    </row>
    <row r="35" spans="1:12" s="331" customFormat="1" x14ac:dyDescent="0.25">
      <c r="A35" s="327"/>
      <c r="B35" s="332"/>
      <c r="C35" s="333" t="s">
        <v>194</v>
      </c>
      <c r="D35" s="339"/>
      <c r="E35" s="339"/>
      <c r="F35" s="339">
        <f t="shared" si="7"/>
        <v>0</v>
      </c>
      <c r="G35" s="339"/>
      <c r="H35" s="339"/>
      <c r="I35" s="339"/>
      <c r="J35" s="339"/>
      <c r="K35" s="339">
        <f t="shared" si="8"/>
        <v>0</v>
      </c>
      <c r="L35" s="327"/>
    </row>
    <row r="36" spans="1:12" s="331" customFormat="1" x14ac:dyDescent="0.25">
      <c r="A36" s="327"/>
      <c r="B36" s="332"/>
      <c r="C36" s="333" t="s">
        <v>195</v>
      </c>
      <c r="D36" s="339"/>
      <c r="E36" s="339"/>
      <c r="F36" s="339">
        <f t="shared" si="7"/>
        <v>0</v>
      </c>
      <c r="G36" s="339"/>
      <c r="H36" s="339"/>
      <c r="I36" s="339"/>
      <c r="J36" s="339"/>
      <c r="K36" s="339">
        <f t="shared" si="8"/>
        <v>0</v>
      </c>
      <c r="L36" s="327"/>
    </row>
    <row r="37" spans="1:12" s="331" customFormat="1" x14ac:dyDescent="0.25">
      <c r="A37" s="327"/>
      <c r="B37" s="332"/>
      <c r="C37" s="333" t="s">
        <v>196</v>
      </c>
      <c r="D37" s="339"/>
      <c r="E37" s="339"/>
      <c r="F37" s="339">
        <f t="shared" si="7"/>
        <v>0</v>
      </c>
      <c r="G37" s="339"/>
      <c r="H37" s="339"/>
      <c r="I37" s="339"/>
      <c r="J37" s="339"/>
      <c r="K37" s="339">
        <f t="shared" si="8"/>
        <v>0</v>
      </c>
      <c r="L37" s="327"/>
    </row>
    <row r="38" spans="1:12" s="331" customFormat="1" x14ac:dyDescent="0.25">
      <c r="A38" s="327"/>
      <c r="B38" s="332"/>
      <c r="C38" s="333" t="s">
        <v>197</v>
      </c>
      <c r="D38" s="339"/>
      <c r="E38" s="339"/>
      <c r="F38" s="339">
        <f t="shared" si="7"/>
        <v>0</v>
      </c>
      <c r="G38" s="339"/>
      <c r="H38" s="339"/>
      <c r="I38" s="339"/>
      <c r="J38" s="339"/>
      <c r="K38" s="339">
        <f t="shared" si="8"/>
        <v>0</v>
      </c>
      <c r="L38" s="327"/>
    </row>
    <row r="39" spans="1:12" s="331" customFormat="1" x14ac:dyDescent="0.25">
      <c r="A39" s="327"/>
      <c r="B39" s="332"/>
      <c r="C39" s="333" t="s">
        <v>198</v>
      </c>
      <c r="D39" s="339"/>
      <c r="E39" s="339"/>
      <c r="F39" s="339">
        <f t="shared" si="7"/>
        <v>0</v>
      </c>
      <c r="G39" s="339"/>
      <c r="H39" s="339"/>
      <c r="I39" s="339"/>
      <c r="J39" s="339"/>
      <c r="K39" s="339">
        <f t="shared" si="8"/>
        <v>0</v>
      </c>
      <c r="L39" s="327"/>
    </row>
    <row r="40" spans="1:12" s="331" customFormat="1" x14ac:dyDescent="0.25">
      <c r="A40" s="327"/>
      <c r="B40" s="332"/>
      <c r="C40" s="333"/>
      <c r="D40" s="339"/>
      <c r="E40" s="339"/>
      <c r="F40" s="339"/>
      <c r="G40" s="339"/>
      <c r="H40" s="339"/>
      <c r="I40" s="339"/>
      <c r="J40" s="339"/>
      <c r="K40" s="339"/>
      <c r="L40" s="327"/>
    </row>
    <row r="41" spans="1:12" s="340" customFormat="1" x14ac:dyDescent="0.25">
      <c r="A41" s="337"/>
      <c r="B41" s="328" t="s">
        <v>199</v>
      </c>
      <c r="C41" s="329"/>
      <c r="D41" s="336">
        <f>SUM(D42:D45)</f>
        <v>0</v>
      </c>
      <c r="E41" s="336">
        <f>SUM(E42:E45)</f>
        <v>0</v>
      </c>
      <c r="F41" s="336">
        <f>+D41+E41</f>
        <v>0</v>
      </c>
      <c r="G41" s="336"/>
      <c r="H41" s="336">
        <f t="shared" ref="H41:J41" si="9">SUM(H42:H45)</f>
        <v>0</v>
      </c>
      <c r="I41" s="336"/>
      <c r="J41" s="336">
        <f t="shared" si="9"/>
        <v>0</v>
      </c>
      <c r="K41" s="336">
        <f>+F41-H41</f>
        <v>0</v>
      </c>
      <c r="L41" s="337"/>
    </row>
    <row r="42" spans="1:12" s="331" customFormat="1" x14ac:dyDescent="0.25">
      <c r="A42" s="327"/>
      <c r="B42" s="332"/>
      <c r="C42" s="333" t="s">
        <v>200</v>
      </c>
      <c r="D42" s="339"/>
      <c r="E42" s="339"/>
      <c r="F42" s="339">
        <f t="shared" ref="F42:F45" si="10">+D42+E42</f>
        <v>0</v>
      </c>
      <c r="G42" s="339"/>
      <c r="H42" s="339"/>
      <c r="I42" s="339"/>
      <c r="J42" s="339"/>
      <c r="K42" s="339">
        <f t="shared" ref="K42:K45" si="11">+F42-H42</f>
        <v>0</v>
      </c>
      <c r="L42" s="327"/>
    </row>
    <row r="43" spans="1:12" s="331" customFormat="1" ht="22.5" x14ac:dyDescent="0.25">
      <c r="A43" s="327"/>
      <c r="B43" s="332"/>
      <c r="C43" s="333" t="s">
        <v>201</v>
      </c>
      <c r="D43" s="339"/>
      <c r="E43" s="339"/>
      <c r="F43" s="339">
        <f t="shared" si="10"/>
        <v>0</v>
      </c>
      <c r="G43" s="339"/>
      <c r="H43" s="339"/>
      <c r="I43" s="339"/>
      <c r="J43" s="339"/>
      <c r="K43" s="339">
        <f t="shared" si="11"/>
        <v>0</v>
      </c>
      <c r="L43" s="327"/>
    </row>
    <row r="44" spans="1:12" s="331" customFormat="1" x14ac:dyDescent="0.25">
      <c r="A44" s="327"/>
      <c r="B44" s="332"/>
      <c r="C44" s="333" t="s">
        <v>202</v>
      </c>
      <c r="D44" s="339"/>
      <c r="E44" s="339"/>
      <c r="F44" s="339">
        <f t="shared" si="10"/>
        <v>0</v>
      </c>
      <c r="G44" s="339"/>
      <c r="H44" s="339"/>
      <c r="I44" s="339"/>
      <c r="J44" s="339"/>
      <c r="K44" s="339">
        <f t="shared" si="11"/>
        <v>0</v>
      </c>
      <c r="L44" s="327"/>
    </row>
    <row r="45" spans="1:12" s="331" customFormat="1" x14ac:dyDescent="0.25">
      <c r="A45" s="327"/>
      <c r="B45" s="332"/>
      <c r="C45" s="333" t="s">
        <v>203</v>
      </c>
      <c r="D45" s="339"/>
      <c r="E45" s="339"/>
      <c r="F45" s="339">
        <f t="shared" si="10"/>
        <v>0</v>
      </c>
      <c r="G45" s="339"/>
      <c r="H45" s="339"/>
      <c r="I45" s="339"/>
      <c r="J45" s="339"/>
      <c r="K45" s="339">
        <f t="shared" si="11"/>
        <v>0</v>
      </c>
      <c r="L45" s="327"/>
    </row>
    <row r="46" spans="1:12" s="331" customFormat="1" x14ac:dyDescent="0.25">
      <c r="A46" s="327"/>
      <c r="B46" s="344"/>
      <c r="C46" s="345"/>
      <c r="D46" s="346"/>
      <c r="E46" s="346"/>
      <c r="F46" s="346"/>
      <c r="G46" s="346"/>
      <c r="H46" s="346"/>
      <c r="I46" s="346"/>
      <c r="J46" s="346"/>
      <c r="K46" s="346"/>
      <c r="L46" s="327"/>
    </row>
    <row r="47" spans="1:12" s="340" customFormat="1" ht="14.25" customHeight="1" x14ac:dyDescent="0.25">
      <c r="A47" s="337"/>
      <c r="B47" s="347"/>
      <c r="C47" s="348" t="s">
        <v>171</v>
      </c>
      <c r="D47" s="346">
        <f>+D11+D21+D30+D41</f>
        <v>248096041</v>
      </c>
      <c r="E47" s="346">
        <f t="shared" ref="E47:K47" si="12">+E11+E21+E30+E41</f>
        <v>115353075.37</v>
      </c>
      <c r="F47" s="346">
        <f t="shared" si="12"/>
        <v>363449116.37</v>
      </c>
      <c r="G47" s="346">
        <f t="shared" si="12"/>
        <v>175365161.59</v>
      </c>
      <c r="H47" s="346">
        <f t="shared" si="12"/>
        <v>163940809.43000001</v>
      </c>
      <c r="I47" s="346">
        <f t="shared" si="12"/>
        <v>163940809.43000001</v>
      </c>
      <c r="J47" s="346">
        <f t="shared" si="12"/>
        <v>159982339.74000001</v>
      </c>
      <c r="K47" s="346">
        <f t="shared" si="12"/>
        <v>199508306.94</v>
      </c>
      <c r="L47" s="337"/>
    </row>
    <row r="49" spans="2:11" x14ac:dyDescent="0.2">
      <c r="B49" s="313" t="s">
        <v>76</v>
      </c>
      <c r="F49" s="349"/>
      <c r="G49" s="349"/>
      <c r="H49" s="349"/>
      <c r="I49" s="349"/>
      <c r="J49" s="349"/>
      <c r="K49" s="349"/>
    </row>
    <row r="52" spans="2:11" x14ac:dyDescent="0.2">
      <c r="C52" s="351"/>
      <c r="D52" s="351"/>
      <c r="E52" s="351"/>
      <c r="F52" s="351"/>
      <c r="G52" s="352"/>
      <c r="H52" s="352"/>
      <c r="I52" s="352"/>
      <c r="J52" s="352"/>
      <c r="K52" s="351"/>
    </row>
    <row r="53" spans="2:11" x14ac:dyDescent="0.2">
      <c r="C53" s="353"/>
      <c r="D53" s="354"/>
      <c r="E53" s="354"/>
      <c r="F53" s="355"/>
      <c r="G53" s="355"/>
      <c r="H53" s="355"/>
      <c r="I53" s="355"/>
      <c r="J53" s="355"/>
      <c r="K53" s="355"/>
    </row>
    <row r="54" spans="2:11" x14ac:dyDescent="0.2">
      <c r="C54" s="356"/>
      <c r="D54" s="354"/>
      <c r="E54" s="354"/>
      <c r="F54" s="357"/>
      <c r="G54" s="357"/>
      <c r="H54" s="357"/>
      <c r="I54" s="357"/>
      <c r="J54" s="357"/>
      <c r="K54" s="357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6" orientation="landscape" r:id="rId1"/>
  <ignoredErrors>
    <ignoredError sqref="F30:F39 F41:F4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EA</vt:lpstr>
      <vt:lpstr>ESF</vt:lpstr>
      <vt:lpstr>ECSF</vt:lpstr>
      <vt:lpstr>PT_ESF_ECSF</vt:lpstr>
      <vt:lpstr>EAA</vt:lpstr>
      <vt:lpstr>EADP</vt:lpstr>
      <vt:lpstr>CFG</vt:lpstr>
      <vt:lpstr>EA!Área_de_impresión</vt:lpstr>
      <vt:lpstr>EAA!Área_de_impresión</vt:lpstr>
      <vt:lpstr>EADP!Área_de_impresión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2017-08-02T19:43:43Z</dcterms:modified>
</cp:coreProperties>
</file>