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Administrador\Documents\INAEBA 2017\Publicacion Informacion portal INAEBA 2013-2017\Informacion Financiera DIGITAL 2015\Informacion contable\4ro trim 15\"/>
    </mc:Choice>
  </mc:AlternateContent>
  <bookViews>
    <workbookView xWindow="600" yWindow="750" windowWidth="19440" windowHeight="10920" tabRatio="821" firstSheet="1" activeTab="1"/>
  </bookViews>
  <sheets>
    <sheet name="EA" sheetId="5" state="hidden" r:id="rId1"/>
    <sheet name="ESF" sheetId="1" r:id="rId2"/>
    <sheet name="ECSF" sheetId="2" state="hidden" r:id="rId3"/>
    <sheet name="PT_ESF_ECSF" sheetId="3" state="hidden" r:id="rId4"/>
    <sheet name="EAA" sheetId="8" state="hidden" r:id="rId5"/>
    <sheet name="EADP" sheetId="9" state="hidden" r:id="rId6"/>
    <sheet name="EVHP" sheetId="7" state="hidden" r:id="rId7"/>
    <sheet name="EFE" sheetId="10" state="hidden" r:id="rId8"/>
    <sheet name="PC" sheetId="26" state="hidden" r:id="rId9"/>
    <sheet name="NOTAS" sheetId="25" state="hidden" r:id="rId10"/>
    <sheet name="EAI" sheetId="12" state="hidden" r:id="rId11"/>
    <sheet name="CAdmon" sheetId="13" state="hidden" r:id="rId12"/>
    <sheet name="CTG" sheetId="14" state="hidden" r:id="rId13"/>
    <sheet name="COG" sheetId="15" state="hidden" r:id="rId14"/>
    <sheet name="CFG" sheetId="16" state="hidden" r:id="rId15"/>
    <sheet name="EN" sheetId="27" state="hidden" r:id="rId16"/>
    <sheet name="ID" sheetId="28" state="hidden" r:id="rId17"/>
    <sheet name="IPF" sheetId="29" state="hidden" r:id="rId18"/>
    <sheet name="CProg" sheetId="19" state="hidden" r:id="rId19"/>
    <sheet name="PyPI" sheetId="34" state="hidden" r:id="rId20"/>
    <sheet name="IR" sheetId="35" state="hidden" r:id="rId21"/>
    <sheet name="Rel Cta Banc" sheetId="30" state="hidden" r:id="rId22"/>
    <sheet name="Esq Bur" sheetId="32" state="hidden" r:id="rId23"/>
  </sheets>
  <externalReferences>
    <externalReference r:id="rId24"/>
  </externalReferences>
  <definedNames>
    <definedName name="_xlnm.Print_Area" localSheetId="0">EA!$A$1:$K$61</definedName>
    <definedName name="_xlnm.Print_Area" localSheetId="4">EAA!$A$1:$I$44</definedName>
    <definedName name="_xlnm.Print_Area" localSheetId="5">EADP!$A$1:$J$51</definedName>
    <definedName name="_xlnm.Print_Area" localSheetId="2">ECSF!$A$1:$K$62</definedName>
    <definedName name="_xlnm.Print_Area" localSheetId="7">EFE!$A$1:$Q$57</definedName>
    <definedName name="_xlnm.Print_Area" localSheetId="15">EN!$A$1:$K$41</definedName>
    <definedName name="_xlnm.Print_Area" localSheetId="1">ESF!$A$1:$K$68</definedName>
    <definedName name="_xlnm.Print_Area" localSheetId="22">'Esq Bur'!$A$1:$E$30</definedName>
    <definedName name="_xlnm.Print_Area" localSheetId="6">EVHP!$A$1:$I$45</definedName>
    <definedName name="_xlnm.Print_Area" localSheetId="16">ID!$A$1:$D$43</definedName>
    <definedName name="_xlnm.Print_Area" localSheetId="17">IPF!$A$1:$F$44</definedName>
    <definedName name="_xlnm.Print_Area" localSheetId="9">NOTAS!$A$1:$F$510</definedName>
  </definedNames>
  <calcPr calcId="152511"/>
</workbook>
</file>

<file path=xl/calcChain.xml><?xml version="1.0" encoding="utf-8"?>
<calcChain xmlns="http://schemas.openxmlformats.org/spreadsheetml/2006/main">
  <c r="O10" i="34" l="1"/>
  <c r="J10" i="34"/>
  <c r="F26" i="16"/>
  <c r="J22" i="13"/>
  <c r="I22" i="13"/>
  <c r="H22" i="13"/>
  <c r="G22" i="13"/>
  <c r="F22" i="13"/>
  <c r="E22" i="13"/>
  <c r="C435" i="25"/>
  <c r="C385" i="25"/>
  <c r="B149" i="25"/>
  <c r="B189" i="25" s="1"/>
  <c r="C112" i="25"/>
  <c r="I43" i="9"/>
  <c r="G18" i="8"/>
  <c r="H18" i="8"/>
  <c r="G17" i="8"/>
  <c r="H17" i="8" s="1"/>
  <c r="E14" i="2"/>
  <c r="E24" i="2"/>
  <c r="J36" i="2"/>
  <c r="D430" i="25" l="1"/>
  <c r="F34" i="15" l="1"/>
  <c r="J17" i="14"/>
  <c r="F13" i="14"/>
  <c r="B349" i="25" l="1"/>
  <c r="C349" i="25" l="1"/>
  <c r="F50" i="15"/>
  <c r="D22" i="13"/>
  <c r="F11" i="14" l="1"/>
  <c r="D402" i="25"/>
  <c r="D401" i="25"/>
  <c r="D400" i="25"/>
  <c r="D399" i="25"/>
  <c r="D398" i="25"/>
  <c r="D397" i="25"/>
  <c r="D396" i="25"/>
  <c r="D395" i="25"/>
  <c r="D394" i="25"/>
  <c r="D393" i="25"/>
  <c r="D392" i="25"/>
  <c r="N41" i="34" l="1"/>
  <c r="M41" i="34"/>
  <c r="L41" i="34"/>
  <c r="K41" i="34"/>
  <c r="J41" i="34"/>
  <c r="I41" i="34"/>
  <c r="H41" i="34"/>
  <c r="O41" i="34"/>
  <c r="I21" i="16" l="1"/>
  <c r="G21" i="16"/>
  <c r="P43" i="10" l="1"/>
  <c r="P26" i="10" l="1"/>
  <c r="P23" i="10"/>
  <c r="P12" i="10"/>
  <c r="H48" i="10"/>
  <c r="H12" i="10"/>
  <c r="D29" i="2" l="1"/>
  <c r="J45" i="15" l="1"/>
  <c r="I45" i="15"/>
  <c r="H45" i="15"/>
  <c r="G45" i="15"/>
  <c r="E45" i="15"/>
  <c r="F45" i="15" s="1"/>
  <c r="D45" i="15"/>
  <c r="D52" i="15"/>
  <c r="K50" i="15"/>
  <c r="J49" i="15"/>
  <c r="G49" i="15"/>
  <c r="E49" i="15"/>
  <c r="D49" i="15"/>
  <c r="J43" i="15"/>
  <c r="I43" i="15"/>
  <c r="H43" i="15"/>
  <c r="G43" i="15"/>
  <c r="J29" i="15"/>
  <c r="I29" i="15"/>
  <c r="I52" i="15" s="1"/>
  <c r="H29" i="15"/>
  <c r="G29" i="15"/>
  <c r="J18" i="15"/>
  <c r="I18" i="15"/>
  <c r="H18" i="15"/>
  <c r="G18" i="15"/>
  <c r="E18" i="15"/>
  <c r="D18" i="15"/>
  <c r="J10" i="15"/>
  <c r="I10" i="15"/>
  <c r="H10" i="15"/>
  <c r="G10" i="15"/>
  <c r="E10" i="15"/>
  <c r="D10" i="15"/>
  <c r="K20" i="15"/>
  <c r="F48" i="15"/>
  <c r="K48" i="15" s="1"/>
  <c r="F47" i="15"/>
  <c r="K47" i="15" s="1"/>
  <c r="F46" i="15"/>
  <c r="K46" i="15" s="1"/>
  <c r="F44" i="15"/>
  <c r="K44" i="15" s="1"/>
  <c r="F38" i="15"/>
  <c r="K38" i="15" s="1"/>
  <c r="F37" i="15"/>
  <c r="K37" i="15" s="1"/>
  <c r="F36" i="15"/>
  <c r="K36" i="15" s="1"/>
  <c r="F35" i="15"/>
  <c r="K35" i="15" s="1"/>
  <c r="K34" i="15"/>
  <c r="F33" i="15"/>
  <c r="K33" i="15" s="1"/>
  <c r="F32" i="15"/>
  <c r="K32" i="15" s="1"/>
  <c r="F31" i="15"/>
  <c r="K31" i="15" s="1"/>
  <c r="F30" i="15"/>
  <c r="K30" i="15" s="1"/>
  <c r="F25" i="15"/>
  <c r="K25" i="15" s="1"/>
  <c r="F24" i="15"/>
  <c r="K24" i="15" s="1"/>
  <c r="F23" i="15"/>
  <c r="K23" i="15" s="1"/>
  <c r="F22" i="15"/>
  <c r="K22" i="15" s="1"/>
  <c r="F21" i="15"/>
  <c r="K21" i="15" s="1"/>
  <c r="F20" i="15"/>
  <c r="F19" i="15"/>
  <c r="K19" i="15" s="1"/>
  <c r="F16" i="15"/>
  <c r="K16" i="15" s="1"/>
  <c r="F15" i="15"/>
  <c r="K15" i="15" s="1"/>
  <c r="F14" i="15"/>
  <c r="K14" i="15" s="1"/>
  <c r="F13" i="15"/>
  <c r="K13" i="15" s="1"/>
  <c r="F12" i="15"/>
  <c r="K12" i="15" s="1"/>
  <c r="K11" i="15"/>
  <c r="I54" i="12"/>
  <c r="J54" i="12" s="1"/>
  <c r="H54" i="12"/>
  <c r="F54" i="12"/>
  <c r="G54" i="12" s="1"/>
  <c r="J33" i="12"/>
  <c r="E54" i="12"/>
  <c r="J52" i="15" l="1"/>
  <c r="G52" i="15"/>
  <c r="H52" i="15"/>
  <c r="F49" i="15"/>
  <c r="K49" i="15" l="1"/>
  <c r="I18" i="12" l="1"/>
  <c r="H18" i="12"/>
  <c r="F18" i="12"/>
  <c r="E18" i="12"/>
  <c r="I15" i="12"/>
  <c r="J15" i="12" s="1"/>
  <c r="H15" i="12"/>
  <c r="G15" i="12"/>
  <c r="F15" i="12"/>
  <c r="E15" i="12"/>
  <c r="J23" i="12"/>
  <c r="G23" i="12"/>
  <c r="J22" i="12"/>
  <c r="G22" i="12"/>
  <c r="J21" i="12"/>
  <c r="G21" i="12"/>
  <c r="J19" i="12"/>
  <c r="J18" i="12" s="1"/>
  <c r="G19" i="12"/>
  <c r="G18" i="12" s="1"/>
  <c r="G16" i="12"/>
  <c r="J16" i="12"/>
  <c r="B417" i="25" l="1"/>
  <c r="D403" i="25"/>
  <c r="C403" i="25"/>
  <c r="B403" i="25"/>
  <c r="D385" i="25"/>
  <c r="B385" i="25"/>
  <c r="D362" i="25"/>
  <c r="C362" i="25"/>
  <c r="B362" i="25"/>
  <c r="B253" i="25"/>
  <c r="D112" i="25"/>
  <c r="B112" i="25"/>
  <c r="B245" i="25"/>
  <c r="G17" i="14" l="1"/>
  <c r="H17" i="14"/>
  <c r="I17" i="14"/>
  <c r="H41" i="35" l="1"/>
  <c r="G41" i="35"/>
  <c r="E41" i="35"/>
  <c r="L10" i="34"/>
  <c r="F11" i="19"/>
  <c r="H11" i="19"/>
  <c r="H41" i="19" s="1"/>
  <c r="I11" i="19"/>
  <c r="J11" i="19"/>
  <c r="J41" i="19" s="1"/>
  <c r="K11" i="19"/>
  <c r="E11" i="19"/>
  <c r="G12" i="19"/>
  <c r="L12" i="19" s="1"/>
  <c r="E11" i="16"/>
  <c r="G11" i="16"/>
  <c r="G47" i="16" s="1"/>
  <c r="H11" i="16"/>
  <c r="I11" i="16"/>
  <c r="I47" i="16" s="1"/>
  <c r="J11" i="16"/>
  <c r="D11" i="16"/>
  <c r="F12" i="16"/>
  <c r="K12" i="16" s="1"/>
  <c r="F10" i="15"/>
  <c r="K20" i="13"/>
  <c r="F19" i="13"/>
  <c r="K19" i="13" s="1"/>
  <c r="F18" i="13"/>
  <c r="K18" i="13" s="1"/>
  <c r="F17" i="13"/>
  <c r="K17" i="13" s="1"/>
  <c r="F16" i="13"/>
  <c r="K16" i="13" s="1"/>
  <c r="K15" i="13"/>
  <c r="F15" i="13"/>
  <c r="F14" i="13"/>
  <c r="K14" i="13" s="1"/>
  <c r="K13" i="13"/>
  <c r="F13" i="13"/>
  <c r="F12" i="13"/>
  <c r="J11" i="12"/>
  <c r="J14" i="12"/>
  <c r="G14" i="12"/>
  <c r="C491" i="25"/>
  <c r="D491" i="25"/>
  <c r="B491" i="25"/>
  <c r="B218" i="25"/>
  <c r="B211" i="25"/>
  <c r="B204" i="25"/>
  <c r="B197" i="25"/>
  <c r="E189" i="25"/>
  <c r="D189" i="25"/>
  <c r="C189" i="25"/>
  <c r="B138" i="25"/>
  <c r="B129" i="25"/>
  <c r="D122" i="25"/>
  <c r="C122" i="25"/>
  <c r="B122" i="25"/>
  <c r="B65" i="25"/>
  <c r="B58" i="25"/>
  <c r="B48" i="25"/>
  <c r="E38" i="25"/>
  <c r="D38" i="25"/>
  <c r="C38" i="25"/>
  <c r="B38" i="25"/>
  <c r="C30" i="25"/>
  <c r="D30" i="25"/>
  <c r="B30" i="25"/>
  <c r="D20" i="25"/>
  <c r="B20" i="25"/>
  <c r="P10" i="34" l="1"/>
  <c r="K11" i="14"/>
  <c r="G11" i="19"/>
  <c r="G41" i="19" s="1"/>
  <c r="G13" i="8"/>
  <c r="D437" i="25"/>
  <c r="F19" i="27"/>
  <c r="E29" i="29"/>
  <c r="E33" i="29" s="1"/>
  <c r="D29" i="29"/>
  <c r="D33" i="29" s="1"/>
  <c r="C29" i="29"/>
  <c r="C33" i="29" s="1"/>
  <c r="E14" i="29"/>
  <c r="D14" i="29"/>
  <c r="C14" i="29"/>
  <c r="E13" i="29"/>
  <c r="D13" i="29"/>
  <c r="C13" i="29"/>
  <c r="E12" i="29"/>
  <c r="D12" i="29"/>
  <c r="C12" i="29"/>
  <c r="D34" i="28"/>
  <c r="C34" i="28"/>
  <c r="D19" i="28"/>
  <c r="C19" i="28"/>
  <c r="F31" i="27"/>
  <c r="D31" i="27"/>
  <c r="H30" i="27"/>
  <c r="H29" i="27"/>
  <c r="H28" i="27"/>
  <c r="H27" i="27"/>
  <c r="H26" i="27"/>
  <c r="H25" i="27"/>
  <c r="H24" i="27"/>
  <c r="H23" i="27"/>
  <c r="D19" i="27"/>
  <c r="H18" i="27"/>
  <c r="H17" i="27"/>
  <c r="H16" i="27"/>
  <c r="H15" i="27"/>
  <c r="H14" i="27"/>
  <c r="H13" i="27"/>
  <c r="H12" i="27"/>
  <c r="H11" i="27"/>
  <c r="H10" i="27"/>
  <c r="C36" i="28" l="1"/>
  <c r="D36" i="28"/>
  <c r="D33" i="27"/>
  <c r="C11" i="29"/>
  <c r="C17" i="29" s="1"/>
  <c r="C21" i="29" s="1"/>
  <c r="C25" i="29" s="1"/>
  <c r="E11" i="29"/>
  <c r="E17" i="29" s="1"/>
  <c r="E21" i="29" s="1"/>
  <c r="E25" i="29" s="1"/>
  <c r="D11" i="29"/>
  <c r="D17" i="29" s="1"/>
  <c r="D21" i="29" s="1"/>
  <c r="D25" i="29" s="1"/>
  <c r="F33" i="27"/>
  <c r="H31" i="27"/>
  <c r="H19" i="27"/>
  <c r="H33" i="27" l="1"/>
  <c r="F29" i="16"/>
  <c r="F28" i="16"/>
  <c r="F27" i="16"/>
  <c r="F25" i="16"/>
  <c r="F24" i="16"/>
  <c r="F23" i="16"/>
  <c r="F22" i="16"/>
  <c r="F20" i="16"/>
  <c r="F19" i="16"/>
  <c r="F18" i="16"/>
  <c r="F17" i="16"/>
  <c r="F16" i="16"/>
  <c r="F15" i="16"/>
  <c r="F14" i="16"/>
  <c r="F13" i="16"/>
  <c r="D470" i="25"/>
  <c r="D451" i="25"/>
  <c r="D443" i="25"/>
  <c r="F11" i="16" l="1"/>
  <c r="D479" i="25"/>
  <c r="E20" i="7"/>
  <c r="D15" i="7"/>
  <c r="D14" i="7" s="1"/>
  <c r="D28" i="7" s="1"/>
  <c r="D16" i="8"/>
  <c r="G16" i="8" s="1"/>
  <c r="H16" i="8" s="1"/>
  <c r="E29" i="15"/>
  <c r="F42" i="15"/>
  <c r="K42" i="15" s="1"/>
  <c r="F39" i="15"/>
  <c r="K39" i="15" s="1"/>
  <c r="D39" i="1"/>
  <c r="E32" i="16"/>
  <c r="K56" i="15"/>
  <c r="J56" i="15"/>
  <c r="H56" i="15"/>
  <c r="F56" i="15"/>
  <c r="E56" i="15"/>
  <c r="D56" i="15"/>
  <c r="F28" i="15"/>
  <c r="K28" i="15" s="1"/>
  <c r="E17" i="14"/>
  <c r="E35" i="19" l="1"/>
  <c r="E30" i="19"/>
  <c r="E27" i="19"/>
  <c r="E23" i="19"/>
  <c r="L39" i="19"/>
  <c r="L38" i="19"/>
  <c r="L37" i="19"/>
  <c r="L36" i="19"/>
  <c r="L34" i="19"/>
  <c r="L33" i="19"/>
  <c r="L32" i="19"/>
  <c r="L31" i="19"/>
  <c r="L29" i="19"/>
  <c r="L28" i="19"/>
  <c r="L26" i="19"/>
  <c r="L25" i="19"/>
  <c r="L24" i="19"/>
  <c r="L22" i="19"/>
  <c r="L21" i="19"/>
  <c r="L20" i="19"/>
  <c r="L19" i="19"/>
  <c r="L18" i="19"/>
  <c r="L17" i="19"/>
  <c r="L16" i="19"/>
  <c r="L15" i="19"/>
  <c r="K14" i="19"/>
  <c r="K41" i="19" s="1"/>
  <c r="I14" i="19"/>
  <c r="I41" i="19" s="1"/>
  <c r="F14" i="19"/>
  <c r="F41" i="19" s="1"/>
  <c r="E14" i="19"/>
  <c r="L13" i="19"/>
  <c r="L11" i="19" s="1"/>
  <c r="E41" i="19"/>
  <c r="F45" i="16"/>
  <c r="K45" i="16" s="1"/>
  <c r="F44" i="16"/>
  <c r="K44" i="16" s="1"/>
  <c r="F43" i="16"/>
  <c r="K43" i="16" s="1"/>
  <c r="F42" i="16"/>
  <c r="K42" i="16" s="1"/>
  <c r="J41" i="16"/>
  <c r="H41" i="16"/>
  <c r="E41" i="16"/>
  <c r="D41" i="16"/>
  <c r="F39" i="16"/>
  <c r="K39" i="16" s="1"/>
  <c r="F38" i="16"/>
  <c r="K38" i="16" s="1"/>
  <c r="F37" i="16"/>
  <c r="K37" i="16" s="1"/>
  <c r="F36" i="16"/>
  <c r="K36" i="16" s="1"/>
  <c r="F35" i="16"/>
  <c r="K35" i="16" s="1"/>
  <c r="F34" i="16"/>
  <c r="K34" i="16" s="1"/>
  <c r="F33" i="16"/>
  <c r="K33" i="16" s="1"/>
  <c r="F32" i="16"/>
  <c r="K32" i="16" s="1"/>
  <c r="F31" i="16"/>
  <c r="K31" i="16" s="1"/>
  <c r="J30" i="16"/>
  <c r="H30" i="16"/>
  <c r="E30" i="16"/>
  <c r="D30" i="16"/>
  <c r="K28" i="16"/>
  <c r="K27" i="16"/>
  <c r="K26" i="16"/>
  <c r="K25" i="16"/>
  <c r="K24" i="16"/>
  <c r="K23" i="16"/>
  <c r="K22" i="16"/>
  <c r="J21" i="16"/>
  <c r="H21" i="16"/>
  <c r="E21" i="16"/>
  <c r="E47" i="16" s="1"/>
  <c r="D21" i="16"/>
  <c r="K19" i="16"/>
  <c r="K18" i="16"/>
  <c r="K17" i="16"/>
  <c r="K16" i="16"/>
  <c r="K14" i="16"/>
  <c r="K13" i="16"/>
  <c r="E43" i="15"/>
  <c r="E52" i="15" s="1"/>
  <c r="D43" i="15"/>
  <c r="D29" i="15"/>
  <c r="F51" i="15"/>
  <c r="F41" i="15"/>
  <c r="K41" i="15" s="1"/>
  <c r="F40" i="15"/>
  <c r="K40" i="15" s="1"/>
  <c r="F27" i="15"/>
  <c r="K27" i="15" s="1"/>
  <c r="F26" i="15"/>
  <c r="K15" i="14"/>
  <c r="D17" i="14"/>
  <c r="K12" i="13"/>
  <c r="K22" i="13" s="1"/>
  <c r="J38" i="12"/>
  <c r="J36" i="12"/>
  <c r="J35" i="12"/>
  <c r="J34" i="12"/>
  <c r="G36" i="12"/>
  <c r="G38" i="12"/>
  <c r="J13" i="12"/>
  <c r="J12" i="12"/>
  <c r="G13" i="12"/>
  <c r="G12" i="12"/>
  <c r="G11" i="12"/>
  <c r="K26" i="15" l="1"/>
  <c r="F18" i="15"/>
  <c r="K51" i="15"/>
  <c r="K45" i="15"/>
  <c r="F43" i="15"/>
  <c r="K43" i="15" s="1"/>
  <c r="H47" i="16"/>
  <c r="H49" i="16" s="1"/>
  <c r="J47" i="16"/>
  <c r="J49" i="16" s="1"/>
  <c r="L14" i="19"/>
  <c r="L41" i="19" s="1"/>
  <c r="K13" i="14"/>
  <c r="K17" i="14" s="1"/>
  <c r="F17" i="14"/>
  <c r="F21" i="16"/>
  <c r="K21" i="16" s="1"/>
  <c r="D47" i="16"/>
  <c r="F41" i="16"/>
  <c r="K41" i="16" s="1"/>
  <c r="L35" i="19"/>
  <c r="F26" i="12"/>
  <c r="H20" i="14"/>
  <c r="D20" i="14"/>
  <c r="F30" i="16"/>
  <c r="K30" i="16" s="1"/>
  <c r="F29" i="15"/>
  <c r="K29" i="15" s="1"/>
  <c r="E20" i="14"/>
  <c r="H26" i="12"/>
  <c r="J37" i="12"/>
  <c r="L23" i="19"/>
  <c r="I26" i="12"/>
  <c r="J26" i="12" s="1"/>
  <c r="K15" i="16"/>
  <c r="K11" i="16" s="1"/>
  <c r="L30" i="19"/>
  <c r="L27" i="19"/>
  <c r="E26" i="12"/>
  <c r="E21" i="7"/>
  <c r="I27" i="2"/>
  <c r="E148" i="3" s="1"/>
  <c r="D34" i="8"/>
  <c r="G34" i="8" s="1"/>
  <c r="H34" i="8" s="1"/>
  <c r="D33" i="8"/>
  <c r="G33" i="8" s="1"/>
  <c r="H33" i="8" s="1"/>
  <c r="D32" i="8"/>
  <c r="G32" i="8" s="1"/>
  <c r="H32" i="8" s="1"/>
  <c r="D31" i="8"/>
  <c r="G31" i="8" s="1"/>
  <c r="H31" i="8" s="1"/>
  <c r="D30" i="8"/>
  <c r="G30" i="8" s="1"/>
  <c r="H30" i="8" s="1"/>
  <c r="D29" i="8"/>
  <c r="G29" i="8" s="1"/>
  <c r="H29" i="8" s="1"/>
  <c r="D28" i="8"/>
  <c r="G28" i="8" s="1"/>
  <c r="H28" i="8" s="1"/>
  <c r="D27" i="8"/>
  <c r="G27" i="8" s="1"/>
  <c r="H27" i="8" s="1"/>
  <c r="D26" i="8"/>
  <c r="G26" i="8" s="1"/>
  <c r="H26" i="8" s="1"/>
  <c r="D22" i="8"/>
  <c r="G22" i="8" s="1"/>
  <c r="H22" i="8" s="1"/>
  <c r="D19" i="8"/>
  <c r="G19" i="8" s="1"/>
  <c r="H19" i="8" s="1"/>
  <c r="D20" i="8"/>
  <c r="G20" i="8" s="1"/>
  <c r="H20" i="8" s="1"/>
  <c r="D21" i="8"/>
  <c r="G21" i="8" s="1"/>
  <c r="H21" i="8" s="1"/>
  <c r="K16" i="8"/>
  <c r="P35" i="10"/>
  <c r="P34" i="10" s="1"/>
  <c r="O35" i="10"/>
  <c r="O34" i="10" s="1"/>
  <c r="P29" i="10"/>
  <c r="P28" i="10" s="1"/>
  <c r="O29" i="10"/>
  <c r="O28" i="10" s="1"/>
  <c r="H27" i="10"/>
  <c r="G27" i="10"/>
  <c r="P19" i="10"/>
  <c r="O19" i="10"/>
  <c r="P14" i="10"/>
  <c r="O14" i="10"/>
  <c r="H14" i="10"/>
  <c r="G14" i="10"/>
  <c r="I33" i="9"/>
  <c r="H33" i="9"/>
  <c r="I28" i="9"/>
  <c r="H28" i="9"/>
  <c r="I19" i="9"/>
  <c r="H19" i="9"/>
  <c r="I14" i="9"/>
  <c r="H14" i="9"/>
  <c r="F24" i="8"/>
  <c r="E24" i="8"/>
  <c r="F14" i="8"/>
  <c r="E14" i="8"/>
  <c r="H36" i="7"/>
  <c r="H35" i="7"/>
  <c r="G32" i="7"/>
  <c r="D32" i="7"/>
  <c r="H30" i="7"/>
  <c r="H29" i="7"/>
  <c r="H28" i="7"/>
  <c r="G27" i="7"/>
  <c r="F27" i="7"/>
  <c r="E27" i="7"/>
  <c r="D27" i="7"/>
  <c r="H23" i="7"/>
  <c r="H22" i="7"/>
  <c r="G19" i="7"/>
  <c r="E19" i="7"/>
  <c r="D19" i="7"/>
  <c r="H17" i="7"/>
  <c r="H16" i="7"/>
  <c r="H15" i="7"/>
  <c r="G14" i="7"/>
  <c r="F14" i="7"/>
  <c r="E14" i="7"/>
  <c r="H12" i="7"/>
  <c r="J47" i="5"/>
  <c r="I47" i="5"/>
  <c r="J39" i="5"/>
  <c r="I39" i="5"/>
  <c r="J32" i="5"/>
  <c r="I32" i="5"/>
  <c r="J27" i="5"/>
  <c r="I27" i="5"/>
  <c r="E25" i="5"/>
  <c r="D25" i="5"/>
  <c r="E21" i="5"/>
  <c r="D21" i="5"/>
  <c r="J16" i="5"/>
  <c r="I16" i="5"/>
  <c r="J11" i="5"/>
  <c r="I11" i="5"/>
  <c r="E11" i="5"/>
  <c r="D11" i="5"/>
  <c r="E120" i="3"/>
  <c r="I16" i="2"/>
  <c r="E139" i="3" s="1"/>
  <c r="E115" i="3"/>
  <c r="E114" i="3"/>
  <c r="E113" i="3"/>
  <c r="E112" i="3"/>
  <c r="E111" i="3"/>
  <c r="E110" i="3"/>
  <c r="E221" i="3"/>
  <c r="E220" i="3"/>
  <c r="E219" i="3"/>
  <c r="E218" i="3"/>
  <c r="E3" i="3"/>
  <c r="E2" i="3"/>
  <c r="E106" i="3"/>
  <c r="E107" i="3"/>
  <c r="E55" i="3"/>
  <c r="E54" i="3"/>
  <c r="E101" i="3"/>
  <c r="E102" i="3"/>
  <c r="E103" i="3"/>
  <c r="E104" i="3"/>
  <c r="E49" i="3"/>
  <c r="E50" i="3"/>
  <c r="E51" i="3"/>
  <c r="E52" i="3"/>
  <c r="E96" i="3"/>
  <c r="E97" i="3"/>
  <c r="E98" i="3"/>
  <c r="E45" i="3"/>
  <c r="E46" i="3"/>
  <c r="E44" i="3"/>
  <c r="E87" i="3"/>
  <c r="E88" i="3"/>
  <c r="E89" i="3"/>
  <c r="E90" i="3"/>
  <c r="E91" i="3"/>
  <c r="E92" i="3"/>
  <c r="E36" i="3"/>
  <c r="E37" i="3"/>
  <c r="E38" i="3"/>
  <c r="E39" i="3"/>
  <c r="E40" i="3"/>
  <c r="E35" i="3"/>
  <c r="E78" i="3"/>
  <c r="E79" i="3"/>
  <c r="E80" i="3"/>
  <c r="E81" i="3"/>
  <c r="E82" i="3"/>
  <c r="E83" i="3"/>
  <c r="E84" i="3"/>
  <c r="E85" i="3"/>
  <c r="E27" i="3"/>
  <c r="E28" i="3"/>
  <c r="E29" i="3"/>
  <c r="E30" i="3"/>
  <c r="E31" i="3"/>
  <c r="E32" i="3"/>
  <c r="E33" i="3"/>
  <c r="E26" i="3"/>
  <c r="E67" i="3"/>
  <c r="E68" i="3"/>
  <c r="E69" i="3"/>
  <c r="E70" i="3"/>
  <c r="E71" i="3"/>
  <c r="E72" i="3"/>
  <c r="E73" i="3"/>
  <c r="E74" i="3"/>
  <c r="E75" i="3"/>
  <c r="E16" i="3"/>
  <c r="E17" i="3"/>
  <c r="E18" i="3"/>
  <c r="E19" i="3"/>
  <c r="E20" i="3"/>
  <c r="E21" i="3"/>
  <c r="E22" i="3"/>
  <c r="E23" i="3"/>
  <c r="E15" i="3"/>
  <c r="E8" i="3"/>
  <c r="E60" i="3"/>
  <c r="E9" i="3"/>
  <c r="E61" i="3"/>
  <c r="E10" i="3"/>
  <c r="E62" i="3"/>
  <c r="E11" i="3"/>
  <c r="E63" i="3"/>
  <c r="E12" i="3"/>
  <c r="E64" i="3"/>
  <c r="E13" i="3"/>
  <c r="E65" i="3"/>
  <c r="E59" i="3"/>
  <c r="E7" i="3"/>
  <c r="I53" i="2"/>
  <c r="J53" i="2" s="1"/>
  <c r="E217" i="3" s="1"/>
  <c r="I52" i="2"/>
  <c r="E166" i="3" s="1"/>
  <c r="I45" i="2"/>
  <c r="E161" i="3" s="1"/>
  <c r="I46" i="2"/>
  <c r="E162" i="3" s="1"/>
  <c r="I47" i="2"/>
  <c r="J47" i="2" s="1"/>
  <c r="E213" i="3" s="1"/>
  <c r="I48" i="2"/>
  <c r="J48" i="2" s="1"/>
  <c r="E214" i="3" s="1"/>
  <c r="I39" i="2"/>
  <c r="J39" i="2" s="1"/>
  <c r="E207" i="3" s="1"/>
  <c r="I40" i="2"/>
  <c r="J40" i="2" s="1"/>
  <c r="E208" i="3" s="1"/>
  <c r="I38" i="2"/>
  <c r="E156" i="3" s="1"/>
  <c r="I28" i="2"/>
  <c r="J28" i="2" s="1"/>
  <c r="E199" i="3" s="1"/>
  <c r="I29" i="2"/>
  <c r="E150" i="3" s="1"/>
  <c r="I30" i="2"/>
  <c r="I31" i="2"/>
  <c r="J31" i="2" s="1"/>
  <c r="E202" i="3" s="1"/>
  <c r="I32" i="2"/>
  <c r="J32" i="2" s="1"/>
  <c r="E203" i="3" s="1"/>
  <c r="I17" i="2"/>
  <c r="J17" i="2" s="1"/>
  <c r="E190" i="3" s="1"/>
  <c r="I18" i="2"/>
  <c r="J18" i="2" s="1"/>
  <c r="E191" i="3" s="1"/>
  <c r="I19" i="2"/>
  <c r="E142" i="3" s="1"/>
  <c r="I20" i="2"/>
  <c r="J20" i="2" s="1"/>
  <c r="E193" i="3" s="1"/>
  <c r="I21" i="2"/>
  <c r="J21" i="2" s="1"/>
  <c r="E194" i="3" s="1"/>
  <c r="I22" i="2"/>
  <c r="I23" i="2"/>
  <c r="E146" i="3" s="1"/>
  <c r="J46" i="2"/>
  <c r="E212" i="3" s="1"/>
  <c r="J22" i="2"/>
  <c r="E195" i="3" s="1"/>
  <c r="E145" i="3"/>
  <c r="E143" i="3"/>
  <c r="J30" i="2"/>
  <c r="E201" i="3" s="1"/>
  <c r="E151" i="3"/>
  <c r="D27" i="2"/>
  <c r="E27" i="2" s="1"/>
  <c r="E179" i="3" s="1"/>
  <c r="D28" i="2"/>
  <c r="E130" i="3" s="1"/>
  <c r="D30" i="2"/>
  <c r="E30" i="2" s="1"/>
  <c r="E182" i="3" s="1"/>
  <c r="D31" i="2"/>
  <c r="E133" i="3" s="1"/>
  <c r="D32" i="2"/>
  <c r="E32" i="2" s="1"/>
  <c r="E184" i="3" s="1"/>
  <c r="D33" i="2"/>
  <c r="E135" i="3" s="1"/>
  <c r="D34" i="2"/>
  <c r="E34" i="2" s="1"/>
  <c r="E186" i="3" s="1"/>
  <c r="D26" i="2"/>
  <c r="E26" i="2" s="1"/>
  <c r="E178" i="3" s="1"/>
  <c r="E17" i="2"/>
  <c r="E171" i="3" s="1"/>
  <c r="D19" i="2"/>
  <c r="E123" i="3" s="1"/>
  <c r="D20" i="2"/>
  <c r="E124" i="3" s="1"/>
  <c r="D21" i="2"/>
  <c r="E125" i="3" s="1"/>
  <c r="D22" i="2"/>
  <c r="E22" i="2" s="1"/>
  <c r="E176" i="3" s="1"/>
  <c r="E19" i="2"/>
  <c r="E173" i="3" s="1"/>
  <c r="J56" i="1"/>
  <c r="E105" i="3" s="1"/>
  <c r="I56" i="1"/>
  <c r="E53" i="3" s="1"/>
  <c r="J42" i="1"/>
  <c r="E95" i="3" s="1"/>
  <c r="I42" i="1"/>
  <c r="E43" i="3" s="1"/>
  <c r="E39" i="1"/>
  <c r="E24" i="3"/>
  <c r="J36" i="1"/>
  <c r="E93" i="3" s="1"/>
  <c r="I36" i="1"/>
  <c r="J25" i="1"/>
  <c r="E86" i="3" s="1"/>
  <c r="I25" i="1"/>
  <c r="E34" i="3" s="1"/>
  <c r="E24" i="1"/>
  <c r="E66" i="3" s="1"/>
  <c r="D24" i="1"/>
  <c r="E14" i="3" s="1"/>
  <c r="E18" i="2" l="1"/>
  <c r="E122" i="3"/>
  <c r="F52" i="15"/>
  <c r="O12" i="10"/>
  <c r="O23" i="10"/>
  <c r="G48" i="10"/>
  <c r="G12" i="10"/>
  <c r="E172" i="3"/>
  <c r="E119" i="3"/>
  <c r="O26" i="10"/>
  <c r="O40" i="10"/>
  <c r="K47" i="16"/>
  <c r="K49" i="16" s="1"/>
  <c r="E126" i="3"/>
  <c r="E153" i="3"/>
  <c r="E164" i="3"/>
  <c r="E21" i="2"/>
  <c r="E175" i="3" s="1"/>
  <c r="E32" i="5"/>
  <c r="E12" i="8"/>
  <c r="H25" i="9"/>
  <c r="H39" i="9"/>
  <c r="F47" i="16"/>
  <c r="F49" i="16" s="1"/>
  <c r="E134" i="3"/>
  <c r="E163" i="3"/>
  <c r="G26" i="12"/>
  <c r="F12" i="8"/>
  <c r="E28" i="2"/>
  <c r="E180" i="3" s="1"/>
  <c r="E121" i="3"/>
  <c r="E132" i="3"/>
  <c r="E140" i="3"/>
  <c r="J19" i="2"/>
  <c r="E192" i="3" s="1"/>
  <c r="E25" i="7"/>
  <c r="E157" i="3"/>
  <c r="E33" i="2"/>
  <c r="E185" i="3" s="1"/>
  <c r="E167" i="3"/>
  <c r="J23" i="2"/>
  <c r="E196" i="3" s="1"/>
  <c r="E144" i="3"/>
  <c r="K18" i="8"/>
  <c r="F20" i="14"/>
  <c r="E131" i="3"/>
  <c r="E29" i="2"/>
  <c r="K20" i="14"/>
  <c r="H27" i="7"/>
  <c r="G25" i="7"/>
  <c r="G38" i="7" s="1"/>
  <c r="H21" i="7"/>
  <c r="J38" i="2"/>
  <c r="E206" i="3" s="1"/>
  <c r="J16" i="2"/>
  <c r="I50" i="5"/>
  <c r="E32" i="7"/>
  <c r="H34" i="7"/>
  <c r="E136" i="3"/>
  <c r="J27" i="2"/>
  <c r="E198" i="3" s="1"/>
  <c r="J50" i="5"/>
  <c r="H14" i="7"/>
  <c r="I39" i="9"/>
  <c r="E129" i="3"/>
  <c r="E149" i="3"/>
  <c r="I36" i="2"/>
  <c r="E155" i="3" s="1"/>
  <c r="I50" i="2"/>
  <c r="E165" i="3" s="1"/>
  <c r="E128" i="3"/>
  <c r="E141" i="3"/>
  <c r="E152" i="3"/>
  <c r="I14" i="2"/>
  <c r="E138" i="3" s="1"/>
  <c r="E158" i="3"/>
  <c r="I25" i="9"/>
  <c r="J52" i="2"/>
  <c r="D32" i="5"/>
  <c r="D25" i="7"/>
  <c r="D38" i="7" s="1"/>
  <c r="K21" i="8"/>
  <c r="K22" i="8"/>
  <c r="K19" i="8"/>
  <c r="K34" i="8"/>
  <c r="I38" i="1"/>
  <c r="E41" i="1"/>
  <c r="E77" i="3" s="1"/>
  <c r="J38" i="1"/>
  <c r="E94" i="3" s="1"/>
  <c r="E16" i="2"/>
  <c r="E170" i="3" s="1"/>
  <c r="D14" i="8"/>
  <c r="G14" i="8" s="1"/>
  <c r="H14" i="8" s="1"/>
  <c r="P40" i="10"/>
  <c r="D41" i="1"/>
  <c r="E25" i="3" s="1"/>
  <c r="E31" i="2"/>
  <c r="E76" i="3"/>
  <c r="J45" i="2"/>
  <c r="E211" i="3" s="1"/>
  <c r="E41" i="3"/>
  <c r="I25" i="2"/>
  <c r="E147" i="3" s="1"/>
  <c r="J29" i="2"/>
  <c r="E200" i="3" s="1"/>
  <c r="K20" i="8"/>
  <c r="D24" i="8"/>
  <c r="G24" i="8" s="1"/>
  <c r="H24" i="8" s="1"/>
  <c r="E20" i="2"/>
  <c r="H43" i="9"/>
  <c r="O43" i="10" l="1"/>
  <c r="E183" i="3"/>
  <c r="P48" i="10"/>
  <c r="E38" i="7"/>
  <c r="J52" i="5"/>
  <c r="H20" i="7" s="1"/>
  <c r="K17" i="8"/>
  <c r="J14" i="2"/>
  <c r="E188" i="3" s="1"/>
  <c r="E127" i="3"/>
  <c r="D12" i="2"/>
  <c r="E118" i="3" s="1"/>
  <c r="E189" i="3"/>
  <c r="E100" i="3"/>
  <c r="I52" i="5"/>
  <c r="F33" i="7" s="1"/>
  <c r="H33" i="7" s="1"/>
  <c r="F19" i="7"/>
  <c r="H19" i="7" s="1"/>
  <c r="J50" i="2"/>
  <c r="E215" i="3" s="1"/>
  <c r="E216" i="3"/>
  <c r="D12" i="8"/>
  <c r="G12" i="8" s="1"/>
  <c r="H12" i="8" s="1"/>
  <c r="J48" i="1"/>
  <c r="E99" i="3" s="1"/>
  <c r="E42" i="3"/>
  <c r="E181" i="3"/>
  <c r="J25" i="2"/>
  <c r="I12" i="2"/>
  <c r="E137" i="3" s="1"/>
  <c r="E174" i="3"/>
  <c r="E205" i="3" l="1"/>
  <c r="J12" i="2"/>
  <c r="E187" i="3" s="1"/>
  <c r="J61" i="1"/>
  <c r="J63" i="1" s="1"/>
  <c r="E177" i="3"/>
  <c r="E12" i="2"/>
  <c r="E168" i="3" s="1"/>
  <c r="F25" i="7"/>
  <c r="H25" i="7" s="1"/>
  <c r="E48" i="3"/>
  <c r="I44" i="2"/>
  <c r="I48" i="1"/>
  <c r="I61" i="1" s="1"/>
  <c r="I63" i="1" s="1"/>
  <c r="F32" i="7"/>
  <c r="F38" i="7" s="1"/>
  <c r="H38" i="7" s="1"/>
  <c r="E197" i="3"/>
  <c r="E169" i="3"/>
  <c r="J44" i="2" l="1"/>
  <c r="E210" i="3" s="1"/>
  <c r="E154" i="3"/>
  <c r="J38" i="7"/>
  <c r="J25" i="7"/>
  <c r="E108" i="3"/>
  <c r="E47" i="3"/>
  <c r="H32" i="7"/>
  <c r="E160" i="3"/>
  <c r="E109" i="3"/>
  <c r="E56" i="3"/>
  <c r="E159" i="3" l="1"/>
  <c r="E57" i="3"/>
  <c r="E209" i="3"/>
  <c r="K10" i="15"/>
  <c r="K18" i="15"/>
  <c r="K52" i="15" l="1"/>
  <c r="E204" i="3"/>
</calcChain>
</file>

<file path=xl/comments1.xml><?xml version="1.0" encoding="utf-8"?>
<comments xmlns="http://schemas.openxmlformats.org/spreadsheetml/2006/main">
  <authors>
    <author>DGCG</author>
  </authors>
  <commentList>
    <comment ref="H55" authorId="0" shapeId="0">
      <text>
        <r>
          <rPr>
            <b/>
            <sz val="9"/>
            <color indexed="81"/>
            <rFont val="Tahoma"/>
            <family val="2"/>
          </rPr>
          <t>DGCG:
Recaudado menos Estimado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DGCG</author>
  </authors>
  <commentList>
    <comment ref="K8" authorId="0" shapeId="0">
      <text>
        <r>
          <rPr>
            <b/>
            <sz val="9"/>
            <color indexed="81"/>
            <rFont val="Tahoma"/>
            <family val="2"/>
          </rPr>
          <t>DGCG:</t>
        </r>
        <r>
          <rPr>
            <sz val="9"/>
            <color indexed="81"/>
            <rFont val="Tahoma"/>
            <family val="2"/>
          </rPr>
          <t xml:space="preserve">
Modificado menos devengado</t>
        </r>
      </text>
    </comment>
  </commentList>
</comments>
</file>

<file path=xl/comments3.xml><?xml version="1.0" encoding="utf-8"?>
<comments xmlns="http://schemas.openxmlformats.org/spreadsheetml/2006/main">
  <authors>
    <author>DGCG</author>
  </authors>
  <commentList>
    <comment ref="K7" authorId="0" shapeId="0">
      <text>
        <r>
          <rPr>
            <b/>
            <sz val="9"/>
            <color indexed="81"/>
            <rFont val="Tahoma"/>
            <family val="2"/>
          </rPr>
          <t>DGCG:</t>
        </r>
        <r>
          <rPr>
            <sz val="9"/>
            <color indexed="81"/>
            <rFont val="Tahoma"/>
            <family val="2"/>
          </rPr>
          <t xml:space="preserve">
Modificado menos devengado</t>
        </r>
      </text>
    </comment>
  </commentList>
</comments>
</file>

<file path=xl/comments4.xml><?xml version="1.0" encoding="utf-8"?>
<comments xmlns="http://schemas.openxmlformats.org/spreadsheetml/2006/main">
  <authors>
    <author>DGCG</author>
  </authors>
  <commentList>
    <comment ref="K7" authorId="0" shapeId="0">
      <text>
        <r>
          <rPr>
            <b/>
            <sz val="9"/>
            <color indexed="81"/>
            <rFont val="Tahoma"/>
            <family val="2"/>
          </rPr>
          <t>DGCG:</t>
        </r>
        <r>
          <rPr>
            <sz val="9"/>
            <color indexed="81"/>
            <rFont val="Tahoma"/>
            <family val="2"/>
          </rPr>
          <t xml:space="preserve">
Modificado menos devengado</t>
        </r>
      </text>
    </comment>
  </commentList>
</comments>
</file>

<file path=xl/comments5.xml><?xml version="1.0" encoding="utf-8"?>
<comments xmlns="http://schemas.openxmlformats.org/spreadsheetml/2006/main">
  <authors>
    <author>DGCG</author>
  </authors>
  <commentList>
    <comment ref="K7" authorId="0" shapeId="0">
      <text>
        <r>
          <rPr>
            <b/>
            <sz val="9"/>
            <color indexed="81"/>
            <rFont val="Tahoma"/>
            <family val="2"/>
          </rPr>
          <t>DGCG:</t>
        </r>
        <r>
          <rPr>
            <sz val="9"/>
            <color indexed="81"/>
            <rFont val="Tahoma"/>
            <family val="2"/>
          </rPr>
          <t xml:space="preserve">
Modificado menos devengado</t>
        </r>
      </text>
    </comment>
  </commentList>
</comments>
</file>

<file path=xl/comments6.xml><?xml version="1.0" encoding="utf-8"?>
<comments xmlns="http://schemas.openxmlformats.org/spreadsheetml/2006/main">
  <authors>
    <author>DGCG</author>
  </authors>
  <commentList>
    <comment ref="L7" authorId="0" shapeId="0">
      <text>
        <r>
          <rPr>
            <b/>
            <sz val="9"/>
            <color indexed="81"/>
            <rFont val="Tahoma"/>
            <family val="2"/>
          </rPr>
          <t>DGCG:</t>
        </r>
        <r>
          <rPr>
            <sz val="9"/>
            <color indexed="81"/>
            <rFont val="Tahoma"/>
            <family val="2"/>
          </rPr>
          <t xml:space="preserve">
Modificado menos devengado</t>
        </r>
      </text>
    </comment>
  </commentList>
</comments>
</file>

<file path=xl/comments7.xml><?xml version="1.0" encoding="utf-8"?>
<comments xmlns="http://schemas.openxmlformats.org/spreadsheetml/2006/main">
  <authors>
    <author>DGCG</author>
  </authors>
  <commentList>
    <comment ref="O7" authorId="0" shapeId="0">
      <text>
        <r>
          <rPr>
            <b/>
            <sz val="9"/>
            <color indexed="81"/>
            <rFont val="Tahoma"/>
            <family val="2"/>
          </rPr>
          <t>DGCG:</t>
        </r>
        <r>
          <rPr>
            <sz val="9"/>
            <color indexed="81"/>
            <rFont val="Tahoma"/>
            <family val="2"/>
          </rPr>
          <t xml:space="preserve">
Modificado menos devengado</t>
        </r>
      </text>
    </comment>
  </commentList>
</comments>
</file>

<file path=xl/sharedStrings.xml><?xml version="1.0" encoding="utf-8"?>
<sst xmlns="http://schemas.openxmlformats.org/spreadsheetml/2006/main" count="1575" uniqueCount="830">
  <si>
    <t>(Pesos)</t>
  </si>
  <si>
    <t>Sector:</t>
  </si>
  <si>
    <t>Fecha:</t>
  </si>
  <si>
    <t>Ente Público:</t>
  </si>
  <si>
    <t>Año</t>
  </si>
  <si>
    <t xml:space="preserve"> ACTIVO </t>
  </si>
  <si>
    <t>PASIVO</t>
  </si>
  <si>
    <t>Activo Circulante</t>
  </si>
  <si>
    <t>Pasivo Circulante</t>
  </si>
  <si>
    <t>Efectivo y Equivalentes</t>
  </si>
  <si>
    <t>Cuentas por Pagar a Corto Plazo</t>
  </si>
  <si>
    <t>Derechos a Recibir Efectivo o Equivalentes</t>
  </si>
  <si>
    <t>Documentos por Pagar a Corto Plazo</t>
  </si>
  <si>
    <t>Derechos a Recibir Bienes o Servicios</t>
  </si>
  <si>
    <t>Porción a Corto Plazo de la Deuda Pública a Largo Plazo</t>
  </si>
  <si>
    <t xml:space="preserve">Inventarios </t>
  </si>
  <si>
    <t>Títulos y Valores a Corto Plazo</t>
  </si>
  <si>
    <t>Almacenes</t>
  </si>
  <si>
    <t>Pasivos Diferidos a Corto Plazo</t>
  </si>
  <si>
    <t>Estimación por Pérdida o Deterioro de Activos Circulantes</t>
  </si>
  <si>
    <t>Fondos y Bienes de Terceros en Garantía y/o Administración a Corto Plazo</t>
  </si>
  <si>
    <t>Otros Activos  Circulantes</t>
  </si>
  <si>
    <t>Provisiones a Corto Plazo</t>
  </si>
  <si>
    <t>Otros Pasivos a Corto Plazo</t>
  </si>
  <si>
    <t>Total de  Activos  Circulantes</t>
  </si>
  <si>
    <t>Total de Pasivos Circulantes</t>
  </si>
  <si>
    <t>Activo No Circulante</t>
  </si>
  <si>
    <t>Pasivo No Circulante</t>
  </si>
  <si>
    <t>Inversiones Financieras a Largo Plazo</t>
  </si>
  <si>
    <t>Cuentas por Pagar a Largo Plazo</t>
  </si>
  <si>
    <t>Derechos a Recibir Efectivo o Equivalentes a Largo Plazo</t>
  </si>
  <si>
    <t>Documentos por Pagar a Largo Plazo</t>
  </si>
  <si>
    <t>Bienes Inmuebles, Infraestructura y Construcciones en Proceso</t>
  </si>
  <si>
    <t>Deuda Pública a Largo Plazo</t>
  </si>
  <si>
    <t>Bienes Muebles</t>
  </si>
  <si>
    <t>Pasivos Diferidos a Largo Plazo</t>
  </si>
  <si>
    <t>Activos Intangibles</t>
  </si>
  <si>
    <t>Fondos y Bienes de Terceros en Garantía y/o en Administración a Largo Plazo</t>
  </si>
  <si>
    <t>Depreciación, Deterioro y Amortización Acumulada de Bienes</t>
  </si>
  <si>
    <t>Provisiones a Largo Plazo</t>
  </si>
  <si>
    <t>Activos Diferidos</t>
  </si>
  <si>
    <t>Estimación por Pérdida o Deterioro de Activos no Circulantes</t>
  </si>
  <si>
    <t>Total de Pasivos No Circulantes</t>
  </si>
  <si>
    <t>Otros Activos no Circulantes</t>
  </si>
  <si>
    <t>TOTAL DEL  PASIVO</t>
  </si>
  <si>
    <t>Total de  Activos  No Circulantes</t>
  </si>
  <si>
    <t>HACIENDA PÚBLICA/ PATRIMONIO</t>
  </si>
  <si>
    <t>TOTAL DEL  ACTIVO</t>
  </si>
  <si>
    <t>Hacienda Pública/Patrimonio Contribuido</t>
  </si>
  <si>
    <t>Aportaciones</t>
  </si>
  <si>
    <t>Donaciones de Capital</t>
  </si>
  <si>
    <t>Actualización de la Hacienda Pública / Patrimonio</t>
  </si>
  <si>
    <t>Hacienda Pública/Patrimonio Generado</t>
  </si>
  <si>
    <t>Resultados del Ejercicio (Ahorro / Desahorro)</t>
  </si>
  <si>
    <t>Resultados de Ejercicios Anteriores</t>
  </si>
  <si>
    <t>Revalúos</t>
  </si>
  <si>
    <t>Reservas</t>
  </si>
  <si>
    <t>Rectificaciones de Resultados de Ejercicios Anteriores</t>
  </si>
  <si>
    <t>Exceso o Insuficiencia en la Actualización de la Hacienda Publica/Patrimonio</t>
  </si>
  <si>
    <t>Resultado por Posición Monetaria</t>
  </si>
  <si>
    <t>Resultado por Tenencia de Activos no Monetarios</t>
  </si>
  <si>
    <t>Total Hacienda Pública/ Patrimonio</t>
  </si>
  <si>
    <t>TOTAL DEL  PASIVO Y HACIENDA PÚBLICA / PATRIMONIO</t>
  </si>
  <si>
    <t>Nombre:</t>
  </si>
  <si>
    <t>Cargo:</t>
  </si>
  <si>
    <t>Origen</t>
  </si>
  <si>
    <t>Aplicación</t>
  </si>
  <si>
    <t>Activo</t>
  </si>
  <si>
    <t>Pasivo</t>
  </si>
  <si>
    <t>EF</t>
  </si>
  <si>
    <t>ECSF</t>
  </si>
  <si>
    <t>Edo. Financiero</t>
  </si>
  <si>
    <t>Autorizó</t>
  </si>
  <si>
    <t>Elaboró</t>
  </si>
  <si>
    <t>Concepto</t>
  </si>
  <si>
    <t>CONCEPTO</t>
  </si>
  <si>
    <t>Bajo protesta de decir verdad declaramos que los Estados Financieros y sus Notas son razonablemente correctos y responsabilidad del emisor</t>
  </si>
  <si>
    <t>Exceso o Insuficiencia en la Actualización de la Hacienda Pública/Patrimonio</t>
  </si>
  <si>
    <t>INGRESOS Y OTROS BENEFICIOS</t>
  </si>
  <si>
    <t>GASTOS Y OTRAS PÉRDIDAS</t>
  </si>
  <si>
    <t>Ingresos de la Gestión</t>
  </si>
  <si>
    <t>Gastos de  Funcionamiento</t>
  </si>
  <si>
    <t>Impuestos</t>
  </si>
  <si>
    <t xml:space="preserve">Servicios Personales  </t>
  </si>
  <si>
    <t xml:space="preserve">Cuotas y Aportaciones de Seguridad Social </t>
  </si>
  <si>
    <t>Materiales y Suministros</t>
  </si>
  <si>
    <t>Contribuciones de Mejoras</t>
  </si>
  <si>
    <t>Servicios Generales</t>
  </si>
  <si>
    <t>Derechos</t>
  </si>
  <si>
    <t>Productos de Tipo Corriente</t>
  </si>
  <si>
    <t>Aprovechamientos de Tipo Corriente</t>
  </si>
  <si>
    <t>Transferencias Internas y Asignaciones al Sector Público</t>
  </si>
  <si>
    <t>Ingresos por Venta de Bienes y Servicios</t>
  </si>
  <si>
    <t>Transferencias al Resto del Sector Público</t>
  </si>
  <si>
    <t>Ingresos no Comprendidos en las Fracciones de la Ley de Ingresos Causados en Ejercicios Fiscales Anteriores Pendientes de Liquidación o Pago</t>
  </si>
  <si>
    <t>Subsidios y Subvenciones</t>
  </si>
  <si>
    <t>Ayudas Sociales</t>
  </si>
  <si>
    <t>Participaciones, Aportaciones, Transferencias, Asignaciones, Subsidios y Otras Ayudas</t>
  </si>
  <si>
    <t>Pensiones y Jubilaciones</t>
  </si>
  <si>
    <t>Participaciones y Aportaciones</t>
  </si>
  <si>
    <t>Transferencias a Fideicomisos, Mandatos y Contratos Análogos</t>
  </si>
  <si>
    <t>Transferencias a la Seguridad Social</t>
  </si>
  <si>
    <t>Donativos</t>
  </si>
  <si>
    <t>Otros Ingresos y Beneficios</t>
  </si>
  <si>
    <t>Transferencias al Exterior</t>
  </si>
  <si>
    <t xml:space="preserve">Ingresos Financieros  </t>
  </si>
  <si>
    <t>Incremento por Variación de Inventarios</t>
  </si>
  <si>
    <t>Disminución del Exceso de Estimaciones por Pérdida o Deterioro u Obsolescencia</t>
  </si>
  <si>
    <t>Participaciones</t>
  </si>
  <si>
    <t>Disminución del Exceso de Provisiones</t>
  </si>
  <si>
    <t>Otros Ingresos y Beneficios Varios</t>
  </si>
  <si>
    <t>Convenios</t>
  </si>
  <si>
    <t>Total de Ingresos y Otros Beneficios</t>
  </si>
  <si>
    <t>Intereses, Comisiones y Otros Gastos de la Deuda Pública</t>
  </si>
  <si>
    <t>Intereses de la Deuda Pública</t>
  </si>
  <si>
    <t>Comisiones de la Deuda Pública</t>
  </si>
  <si>
    <t>Gastos de la Deuda Pública</t>
  </si>
  <si>
    <t>Costo por Coberturas</t>
  </si>
  <si>
    <t>Apoyos Financieros</t>
  </si>
  <si>
    <t>Otros Gastos y Pérdidas Extraordinarias</t>
  </si>
  <si>
    <t>Estimaciones, Depreciaciones, Deterioros, Obsolescencia y Amortizaciones</t>
  </si>
  <si>
    <t>Provisiones</t>
  </si>
  <si>
    <t>Disminución de Inventarios</t>
  </si>
  <si>
    <t>Aumento por Insuficiencia de Provisiones</t>
  </si>
  <si>
    <t>Otros Gastos</t>
  </si>
  <si>
    <t>Inversión Pública</t>
  </si>
  <si>
    <t xml:space="preserve">Inversión Pública no Capitalizable </t>
  </si>
  <si>
    <t>Total de Gastos y Otras Pérdidas</t>
  </si>
  <si>
    <t>Resultados del Ejercicio  (Ahorro/Desahorro)</t>
  </si>
  <si>
    <t>(pesos)</t>
  </si>
  <si>
    <t xml:space="preserve"> </t>
  </si>
  <si>
    <t>Hacienda Pública/Patrimonio Generado de Ejercicios Anteriores</t>
  </si>
  <si>
    <t>Hacienda Pública/Patrimonio Generado del Ejercicio</t>
  </si>
  <si>
    <t>Ajustes por Cambios de Valor</t>
  </si>
  <si>
    <t>TOTAL</t>
  </si>
  <si>
    <t xml:space="preserve">Patrimonio Neto Inicial Ajustado del Ejercicio </t>
  </si>
  <si>
    <t xml:space="preserve">Aportaciones </t>
  </si>
  <si>
    <t>Actualización de la Hacienda Pública/Patrimonio</t>
  </si>
  <si>
    <t>Variaciones de la Hacienda Pública/Patrimonio Neto del Ejercicio</t>
  </si>
  <si>
    <t>Resultados del Ejercicio (Ahorro/Desahorro)</t>
  </si>
  <si>
    <t xml:space="preserve">Revalúos  </t>
  </si>
  <si>
    <t>Cambios en la Hacienda Pública/Patrimonio Neto del Ejercicio 2013</t>
  </si>
  <si>
    <t>Saldo Inicial</t>
  </si>
  <si>
    <t>Cargos del Periodo</t>
  </si>
  <si>
    <t>Abonos del Periodo</t>
  </si>
  <si>
    <t>Saldo Final</t>
  </si>
  <si>
    <t>Variación del Periodo</t>
  </si>
  <si>
    <t>4 =(1+2-3)</t>
  </si>
  <si>
    <t>(4-1)</t>
  </si>
  <si>
    <t xml:space="preserve">Bienes Muebles </t>
  </si>
  <si>
    <t>Denominación de las Deudas</t>
  </si>
  <si>
    <t xml:space="preserve">Moneda de Contratación  </t>
  </si>
  <si>
    <t>Institución o País Acreedor</t>
  </si>
  <si>
    <t>Saldo Inicial del Periodo</t>
  </si>
  <si>
    <t>Saldo Final del Periodo</t>
  </si>
  <si>
    <t>DEUDA PÚBLICA</t>
  </si>
  <si>
    <t xml:space="preserve">Corto Plazo               </t>
  </si>
  <si>
    <t>Deuda Interna</t>
  </si>
  <si>
    <t>Instituciones de Crédito</t>
  </si>
  <si>
    <t>Títulos y Valores</t>
  </si>
  <si>
    <t>Arrendamientos Financieros</t>
  </si>
  <si>
    <t>Deuda Externa</t>
  </si>
  <si>
    <t>Organismos Financieros Internacionales</t>
  </si>
  <si>
    <t>Deuda Bilateral</t>
  </si>
  <si>
    <t xml:space="preserve">              Subtotal a Corto Plazo</t>
  </si>
  <si>
    <t xml:space="preserve">Largo Plazo           </t>
  </si>
  <si>
    <t xml:space="preserve">                Subtotal a Largo Plazo</t>
  </si>
  <si>
    <t>Otros Pasivos</t>
  </si>
  <si>
    <t xml:space="preserve">                Total Deuda y Otros Pasivos</t>
  </si>
  <si>
    <t>Flujos de Efectivo de las Actividades de Gestión</t>
  </si>
  <si>
    <t xml:space="preserve">Flujos de Efectivo de las Actividades de Inversión </t>
  </si>
  <si>
    <t>Contribuciones de mejoras</t>
  </si>
  <si>
    <t>Flujos Netos de Efectivo por Actividades de Inversión</t>
  </si>
  <si>
    <t>Flujo de Efectivo de las Actividades de Financiamiento</t>
  </si>
  <si>
    <t>Servicios Personales</t>
  </si>
  <si>
    <t>Endeudamiento Neto</t>
  </si>
  <si>
    <t xml:space="preserve">   Interno</t>
  </si>
  <si>
    <t>Transferencias al resto del Sector Público</t>
  </si>
  <si>
    <t xml:space="preserve">   Externo</t>
  </si>
  <si>
    <t xml:space="preserve">Subsidios y Subvenciones </t>
  </si>
  <si>
    <t>Servicios de la Deuda</t>
  </si>
  <si>
    <t xml:space="preserve">Participaciones </t>
  </si>
  <si>
    <t>Flujos netos de Efectivo por Actividades de Financiamiento</t>
  </si>
  <si>
    <t>Flujos Netos de Efectivo por Actividades de Operación</t>
  </si>
  <si>
    <t xml:space="preserve">Incremento/Disminución Neta en el Efectivo y Equivalentes al Efectivo </t>
  </si>
  <si>
    <t>Total del  Pasivo</t>
  </si>
  <si>
    <t>Total del Activo</t>
  </si>
  <si>
    <t>Total del  Pasivo y Hacienda Pública / Patrimonio</t>
  </si>
  <si>
    <t>Saldo Neto en la Hacienda Pública / Patrimonio 2014</t>
  </si>
  <si>
    <t>Efectivo y Equivalente al Efectivo al Inicio del Ejericio</t>
  </si>
  <si>
    <t>Efectivo y Equivalente al Efectivo al Final del Ejericio</t>
  </si>
  <si>
    <t>Transferencia, Asignaciones, Subsidios y Otras ayudas</t>
  </si>
  <si>
    <t>Transferencia, Asignaciones, Subsidios y Otras Ayudas</t>
  </si>
  <si>
    <t>Aumento por Insuficiencia de Estimaciones por Pérdida o Deterioro y Obsolescencia</t>
  </si>
  <si>
    <t>Cuotas y Aportaciones de Seguridad Social</t>
  </si>
  <si>
    <t>Transferencias, Asignaciones y Subsidios y Otras Ayudas</t>
  </si>
  <si>
    <t>Otros Orígenes de Operación</t>
  </si>
  <si>
    <t>Otras Aplicaciones de Operación</t>
  </si>
  <si>
    <t xml:space="preserve">Otros Orígenes de Inversión </t>
  </si>
  <si>
    <t>Otras Aplicaciones de Inversión</t>
  </si>
  <si>
    <t>Rubro de Ingresos</t>
  </si>
  <si>
    <t>Ingreso</t>
  </si>
  <si>
    <t>Diferencia</t>
  </si>
  <si>
    <t>Estimado</t>
  </si>
  <si>
    <t>Ampliaciones y Reducciones</t>
  </si>
  <si>
    <t>Modificado</t>
  </si>
  <si>
    <t>Devengado</t>
  </si>
  <si>
    <t>Recaudado</t>
  </si>
  <si>
    <t>(1)</t>
  </si>
  <si>
    <t>(2)</t>
  </si>
  <si>
    <t>(3= 1 + 2)</t>
  </si>
  <si>
    <t>(4)</t>
  </si>
  <si>
    <t>(5)</t>
  </si>
  <si>
    <t>Productos</t>
  </si>
  <si>
    <t>Corriente</t>
  </si>
  <si>
    <t>Capital</t>
  </si>
  <si>
    <t>Aprovechamientos</t>
  </si>
  <si>
    <t>Ingresos por Ventas de Bienes y Servicios</t>
  </si>
  <si>
    <t>Transferencias, Asignaciones, Subsidios y Otras Ayudas</t>
  </si>
  <si>
    <t>Ingresos Derivados de Financiamientos</t>
  </si>
  <si>
    <t>Total</t>
  </si>
  <si>
    <t>Estado Analítico de Ingresos
Por Fuente de Financiamiento</t>
  </si>
  <si>
    <t>¹ Los ingresos excedentes se presentan para efectos de cumplimiento de la Ley General de Contabilidad Gubernamental y el importe reflejado debe ser siempre mayor a cero</t>
  </si>
  <si>
    <t>(6 = 5 - 1 )</t>
  </si>
  <si>
    <t>Egresos</t>
  </si>
  <si>
    <t>Subejercicio</t>
  </si>
  <si>
    <t>Aprobado</t>
  </si>
  <si>
    <t>Ampliaciones/ (Reducciones)</t>
  </si>
  <si>
    <t>Pagado</t>
  </si>
  <si>
    <t>3 = (1 + 2 )</t>
  </si>
  <si>
    <t>Total del Gasto</t>
  </si>
  <si>
    <t xml:space="preserve">Egresos </t>
  </si>
  <si>
    <t>Gasto Corriente</t>
  </si>
  <si>
    <t>Gasto de Capital</t>
  </si>
  <si>
    <t>Otros Servicios Generales</t>
  </si>
  <si>
    <t>Bienes Muebles, Inmuebles e Intangibles</t>
  </si>
  <si>
    <t>Gobierno</t>
  </si>
  <si>
    <t>Legislación</t>
  </si>
  <si>
    <t>Justicia</t>
  </si>
  <si>
    <t>Coordinación de la Política de Gobierno</t>
  </si>
  <si>
    <t>Relaciones Exteriores</t>
  </si>
  <si>
    <t>Asuntos Financieros y Hacendarios</t>
  </si>
  <si>
    <t>Seguridad Nacional</t>
  </si>
  <si>
    <t>Asuntos de Orden Público y de Seguridad Interior</t>
  </si>
  <si>
    <t>Desarrollo Social</t>
  </si>
  <si>
    <t>Protección Ambiental</t>
  </si>
  <si>
    <t>Vivienda y Servicios a la Comunidad</t>
  </si>
  <si>
    <t>Salud</t>
  </si>
  <si>
    <t>Recreación, Cultura y Otras Manifestaciones Sociales</t>
  </si>
  <si>
    <t>Educación</t>
  </si>
  <si>
    <t>Protección Social</t>
  </si>
  <si>
    <t>Otros Asuntos Sociales</t>
  </si>
  <si>
    <t>Desarrollo Económico</t>
  </si>
  <si>
    <t>Asuntos Económicos, Comerciales y Laborales en General</t>
  </si>
  <si>
    <t>Agropecuaria, Silvicultura, Pesca y Caza</t>
  </si>
  <si>
    <t>Combustibles y Energía</t>
  </si>
  <si>
    <t>Minería, Manufacturas y Construcción</t>
  </si>
  <si>
    <t>Transporte</t>
  </si>
  <si>
    <t>Comunicaciones</t>
  </si>
  <si>
    <t>Turismo</t>
  </si>
  <si>
    <t>Ciencia, Tecnología e Innovación</t>
  </si>
  <si>
    <t>Otras Industrias y Otros Asuntos Económicos</t>
  </si>
  <si>
    <t>Otras no Clasificadas en Funciones Anteriores</t>
  </si>
  <si>
    <t>Transacciones de la Deuda Publica / Costo Financiero de la Deuda</t>
  </si>
  <si>
    <t>Transferencias, Participaciones y Aportaciones entre Diferentes Niveles y Ordenes de Gobierno</t>
  </si>
  <si>
    <t>Saneamiento del Sistema Financiero</t>
  </si>
  <si>
    <t>Adeudos de Ejercicios Fiscales Anteriores</t>
  </si>
  <si>
    <t>Programas</t>
  </si>
  <si>
    <t>Subsidios: Sector Social y Privado o Entidades Federativas y Municipios</t>
  </si>
  <si>
    <t>Sujetos a Reglas de Operación</t>
  </si>
  <si>
    <t>Otros Subsidios</t>
  </si>
  <si>
    <t>Desempeño de las Funciones</t>
  </si>
  <si>
    <t>Prestación de Servicios Públicos</t>
  </si>
  <si>
    <t>Provisión de Bienes Públicos</t>
  </si>
  <si>
    <t>Planeación, seguimiento y evaluación de políticas públicas</t>
  </si>
  <si>
    <t>Promoción y fomento</t>
  </si>
  <si>
    <t>Regulación y supervisión</t>
  </si>
  <si>
    <t>Funciones de las Fuerzas Armadas (Únicamente Gobierno Federal)</t>
  </si>
  <si>
    <t>Específicos</t>
  </si>
  <si>
    <t>Proyectos de Inversión</t>
  </si>
  <si>
    <t>Administrativos y de Apoyo</t>
  </si>
  <si>
    <t>Apoyo al proceso presupuestario y para mejorar la eficiencia institucional</t>
  </si>
  <si>
    <t>Apoyo a la función pública y al mejoramiento de la gestión</t>
  </si>
  <si>
    <t>Operaciones ajenas</t>
  </si>
  <si>
    <t>Compromisos</t>
  </si>
  <si>
    <t>Obligaciones de cumplimiento de resolución jurisdiccional</t>
  </si>
  <si>
    <t>Desastres Naturales</t>
  </si>
  <si>
    <t>Obligaciones</t>
  </si>
  <si>
    <t>Pensiones y jubilaciones</t>
  </si>
  <si>
    <t>Aportaciones a la seguridad social</t>
  </si>
  <si>
    <t>Aportaciones a fondos de estabilización</t>
  </si>
  <si>
    <t>Aportaciones a fondos de inversión y reestructura de pensiones</t>
  </si>
  <si>
    <t>Programas de Gasto Federalizado (Gobierno Federal)</t>
  </si>
  <si>
    <t>Gasto Federalizado</t>
  </si>
  <si>
    <t>Participaciones a entidades federativas y municipios</t>
  </si>
  <si>
    <t>Costo financiero, deuda o apoyos a deudores y ahorradores de la banca</t>
  </si>
  <si>
    <t>Adeudos de ejercicios fiscales anteriores</t>
  </si>
  <si>
    <t>Otros Orígenes de Financiamiento</t>
  </si>
  <si>
    <t>Otras Aplicaciones de Financiamiento</t>
  </si>
  <si>
    <t>Ingresos excedentes¹</t>
  </si>
  <si>
    <t>Hacienda Pública/Patrimonio Neto Final del Ejercicio 2013</t>
  </si>
  <si>
    <t>MONTO</t>
  </si>
  <si>
    <t>2013</t>
  </si>
  <si>
    <t>ESF-08 BIENES MUEBLES E INMUEBLES</t>
  </si>
  <si>
    <t>SALDO INICIAL</t>
  </si>
  <si>
    <t>SALDO FINAL</t>
  </si>
  <si>
    <t>FLUJO</t>
  </si>
  <si>
    <t>CRITERIO</t>
  </si>
  <si>
    <t>ESF-12 CUENTAS Y DOC. POR PAGAR</t>
  </si>
  <si>
    <t>ERA-01 INGRESOS</t>
  </si>
  <si>
    <t>NOTA</t>
  </si>
  <si>
    <t>CARACTERISTICAS</t>
  </si>
  <si>
    <t>ERA-03 GASTOS</t>
  </si>
  <si>
    <t>%GASTO</t>
  </si>
  <si>
    <t>EXPLICACION</t>
  </si>
  <si>
    <t>MODIFICACION</t>
  </si>
  <si>
    <t>% SUB</t>
  </si>
  <si>
    <t>NOMBRE</t>
  </si>
  <si>
    <t>JUICIOS</t>
  </si>
  <si>
    <t>GARANTÍAS</t>
  </si>
  <si>
    <t>AVALES</t>
  </si>
  <si>
    <t>PENSIONES Y JUBILACIONES</t>
  </si>
  <si>
    <t>Conciliación entre los Ingresos Presupuestarios y Contables</t>
  </si>
  <si>
    <t>(Cifras en pesos)</t>
  </si>
  <si>
    <t>1. Ingresos Presupuestarios</t>
  </si>
  <si>
    <t>2. Más ingresos contables no presupuestarios</t>
  </si>
  <si>
    <t>Incremento por variación de inventarios</t>
  </si>
  <si>
    <t>Disminución del exceso de estimaciones por pérdida o deterioro u obsolescencia</t>
  </si>
  <si>
    <t>Disminución del exceso de provisiones</t>
  </si>
  <si>
    <t>Otros ingresos y beneficios varios</t>
  </si>
  <si>
    <t>Otros ingresos contables no presupuestarios</t>
  </si>
  <si>
    <t>3. Menos ingresos presupuestarios no contables</t>
  </si>
  <si>
    <t>Productos de capital</t>
  </si>
  <si>
    <t>Aprovechamientos capital</t>
  </si>
  <si>
    <t>Ingresos derivados de financiamientos</t>
  </si>
  <si>
    <t>Otros Ingresos presupuestarios no contables</t>
  </si>
  <si>
    <t>4. Ingresos Contables (4 = 1 + 2 - 3)</t>
  </si>
  <si>
    <t>Conciliación entre los Egresos Presupuestarios y los Gastos Contables</t>
  </si>
  <si>
    <t>1. Total de egresos (presupuestarios)</t>
  </si>
  <si>
    <t>2. Menos egresos presupuestarios no contables</t>
  </si>
  <si>
    <t>Mobiliario y equipo de administración</t>
  </si>
  <si>
    <t>Mobiliario y equipo educacional y recreativo</t>
  </si>
  <si>
    <t>Equipo e instrumental médico y de laboratorio</t>
  </si>
  <si>
    <t>Vehículos y equipo de transporte</t>
  </si>
  <si>
    <t>Equipo de defensa y seguridad</t>
  </si>
  <si>
    <t>Maquinaria, otros equipos y herramientas</t>
  </si>
  <si>
    <t>Activos biológicos</t>
  </si>
  <si>
    <t>Bienes inmuebles</t>
  </si>
  <si>
    <t>Activos intangibles</t>
  </si>
  <si>
    <t>Obra pública en bienes propios</t>
  </si>
  <si>
    <t>Acciones y participaciones de capital</t>
  </si>
  <si>
    <t>Compra de títulos y valores</t>
  </si>
  <si>
    <t>Inversiones en fideicomisos, mandatos y otros análogos</t>
  </si>
  <si>
    <t>Provisiones para contingencias y otras erogaciones especiales</t>
  </si>
  <si>
    <t>Amortización de la deuda publica</t>
  </si>
  <si>
    <t>Adeudos de ejercicios fiscales anteriores (ADEFAS)</t>
  </si>
  <si>
    <t>Otros Egresos Presupuestales No Contables</t>
  </si>
  <si>
    <t>3. Más Gasto Contables No Presupuestales</t>
  </si>
  <si>
    <t>Estimaciones, depreciaciones, deterioros, obsolescencia y amortizaciones</t>
  </si>
  <si>
    <t>Disminución de inventarios</t>
  </si>
  <si>
    <t>Aumento por insuficiencia de estimaciones por pérdida o deterioro u obsolescencia</t>
  </si>
  <si>
    <t>Aumento por insuficiencia de provisiones</t>
  </si>
  <si>
    <t>Otros Gastos Contables No Presupuestales</t>
  </si>
  <si>
    <t>4. Total de Gasto Contable (4 = 1 - 2 + 3)</t>
  </si>
  <si>
    <t xml:space="preserve">Ente Público:      </t>
  </si>
  <si>
    <t>ACTIVO</t>
  </si>
  <si>
    <t>* EFECTIVO Y EQUVALENTES</t>
  </si>
  <si>
    <t>* BIENES MUEBLES, INMUEBLES E INTAGIBLES</t>
  </si>
  <si>
    <t>ESF-01 FONDOS C/INVERSIONES FINANCIERAS</t>
  </si>
  <si>
    <t>TIPO</t>
  </si>
  <si>
    <t>MONTO PARCIAL</t>
  </si>
  <si>
    <t>* DERECHOSA RECIBIR EFECTIVO Y EQUIVALENTES Y BIENES O SERVICIOS A RECIBIR</t>
  </si>
  <si>
    <t>ESF-02 INGRESOS P/RECUPERAR</t>
  </si>
  <si>
    <t>2014</t>
  </si>
  <si>
    <t>ESF-05 INVENTARIO Y ALMACENES</t>
  </si>
  <si>
    <t>METODO</t>
  </si>
  <si>
    <t>* BIENES DISPONIBLES PARA SU TRANSFORMACIÓN O CONSUMO.</t>
  </si>
  <si>
    <t xml:space="preserve">* INVERSIONES FINANCIERAS. </t>
  </si>
  <si>
    <t>NOMBRE DE FIDEICOMIS0O</t>
  </si>
  <si>
    <t>OBJETO</t>
  </si>
  <si>
    <t>ESF-06 FIDEICOMISOS, MANDATOS Y CONTRATOS ANALOGOS</t>
  </si>
  <si>
    <t>ESF-07 PARTICIPACIONES Y APORT.  CAPITAL</t>
  </si>
  <si>
    <t>EMPRESA/OPDES</t>
  </si>
  <si>
    <t>ESF-09 INTANGIBLES Y DIFERIDOS</t>
  </si>
  <si>
    <t>ESF-10   ESTIMACIONES Y DETERIOROS</t>
  </si>
  <si>
    <t>CARACTERÍSTICAS</t>
  </si>
  <si>
    <t>ESF-11 OTROS ACTIVOS</t>
  </si>
  <si>
    <t>90 DIAS</t>
  </si>
  <si>
    <t>180 DIAS</t>
  </si>
  <si>
    <t>365 DIAS</t>
  </si>
  <si>
    <t>NATURALEZA</t>
  </si>
  <si>
    <t>ESF-13 OTROS PASIVOS DIFERIDOS A CORTO PLAZO</t>
  </si>
  <si>
    <t>ESF-13 FONDOS Y BIENES DE TERCEROS EN GARANTÍA Y/O ADMINISTRACIÓN A CORTO PLAZO</t>
  </si>
  <si>
    <t>ESF-13 PASIVO DIFERIDO A LARGO PLAZO</t>
  </si>
  <si>
    <t>ESF-14 OTROS PASIVOS CIRCULANTES</t>
  </si>
  <si>
    <t>INGRESOS DE GESTIÓN</t>
  </si>
  <si>
    <t>I) NOTAS AL ESTADO DE SITUACIÓN FINANCIERA</t>
  </si>
  <si>
    <t>II) NOTAS AL ESTADO DE ACTIVIDADES</t>
  </si>
  <si>
    <t>III) NOTAS AL ESTADO DE VARIACIÓN A LA HACIEDA PÚBLICA</t>
  </si>
  <si>
    <t>VHP-01 PATRIMONIO CONTRIBUIDO</t>
  </si>
  <si>
    <t>VHP-02 PATRIMONIO GENERADO</t>
  </si>
  <si>
    <t>IV) NOTAS AL ESTADO DE FLUJO DE EFECTIVO</t>
  </si>
  <si>
    <t>EFE-01 FLUJO DE EFECTIVO</t>
  </si>
  <si>
    <t>EFE-02 ADQ. BIENES MUEBLES E INMUEBLES</t>
  </si>
  <si>
    <t xml:space="preserve">IV) CONCILIACIÓN DE LOS INGRESOS PRESUPUESTARIOS Y CONTABLES, ASI COMO ENTRE LOS EGRESOS </t>
  </si>
  <si>
    <t>PRESUPUESTARIOS Y LOS GASTOS</t>
  </si>
  <si>
    <t>NOTAS DE DESGLOSE</t>
  </si>
  <si>
    <t>NOTAS DE MEMORIA</t>
  </si>
  <si>
    <t>NOTAS DE MEMORIA.</t>
  </si>
  <si>
    <t>7000xxxxxx</t>
  </si>
  <si>
    <t>Comprometido</t>
  </si>
  <si>
    <t>Ejercido</t>
  </si>
  <si>
    <t>ESF-03 DEUDORES P/RECUPERAR</t>
  </si>
  <si>
    <t>ERA-02 OTROS INGRESOS Y BENEFICIOS</t>
  </si>
  <si>
    <t>Identificación de Crédito o Instrumento</t>
  </si>
  <si>
    <t>Contratación / Colocación</t>
  </si>
  <si>
    <t>Amortización</t>
  </si>
  <si>
    <t xml:space="preserve">Endeudamiento Neto </t>
  </si>
  <si>
    <t>A</t>
  </si>
  <si>
    <t>B</t>
  </si>
  <si>
    <t>C = A - B</t>
  </si>
  <si>
    <t>Créditos Bancarios</t>
  </si>
  <si>
    <t>Total Créditos Bancarios</t>
  </si>
  <si>
    <t>Otros Instrumentos de Deuda</t>
  </si>
  <si>
    <t>Total Otros Instrumentos de Deuda</t>
  </si>
  <si>
    <t>Total de Intereses de Créditos Bancarios</t>
  </si>
  <si>
    <t>Total de Intereses de Otros Instrumentos de Deuda</t>
  </si>
  <si>
    <t>I. Ingresos Presupuestarios (I=1+2)</t>
  </si>
  <si>
    <t>II. Egresos Presupuestarios (II=3+4)</t>
  </si>
  <si>
    <t xml:space="preserve">  III. Balance Presupuestario (Superávit o Déficit) (III = I - II)</t>
  </si>
  <si>
    <t xml:space="preserve">     III. Balance presupuestario (Superávit o Déficit)</t>
  </si>
  <si>
    <t xml:space="preserve">    IV. Intereses, Comisiones y Gastos de la Deuda</t>
  </si>
  <si>
    <t xml:space="preserve"> V. Balance Primario ( Superávit o Déficit) (V= III - IV)</t>
  </si>
  <si>
    <t xml:space="preserve">    A. Financiamiento</t>
  </si>
  <si>
    <t xml:space="preserve">    B.  Amortización de la deuda</t>
  </si>
  <si>
    <t>C. Endeudamiento ó desendeudamiento (C = A - B)</t>
  </si>
  <si>
    <t>1 Los Ingresos que se presentan son los ingresos presupuestario totales sin incluir los ingresos por financiamientos. Los Ingresos del Gobierno de la Entidad Federativa corresponden a los del Poder Ejecutivo, Legislativo Judicial y Autónomos</t>
  </si>
  <si>
    <t>2 Los egresos que se presentan son los egresos presupuestarios totales sin incluir los egresos por amortización. Los egresos del Gobierno de la Entidad Federativa corresponden a los del Poder Ejecutivo, Legislativo, Judicial y Órganos Autónomos</t>
  </si>
  <si>
    <t>3 Para Ingresos se reportan los ingresos recaudados; para egresos se reportan los egresos pagados</t>
  </si>
  <si>
    <t>Fondo, Programa o Convenio</t>
  </si>
  <si>
    <t>Datos de la Cuenta Bancaria</t>
  </si>
  <si>
    <t>Institución Bancaria</t>
  </si>
  <si>
    <t>Número de Cuenta</t>
  </si>
  <si>
    <t xml:space="preserve">Instrumentos Financieros </t>
  </si>
  <si>
    <t xml:space="preserve">Valor Razonable </t>
  </si>
  <si>
    <t>Riesgos</t>
  </si>
  <si>
    <t>RELACIÓN DE ESQUEMAS BURSÁTILES Y DE COBERTURAS FINANCIERAS</t>
  </si>
  <si>
    <t>RELACIÓN DE CUENTAS BANCARIAS PRODUCTIVAS ESPECÍFICAS</t>
  </si>
  <si>
    <t>ESTADO DE ACTIVIDADES</t>
  </si>
  <si>
    <t>ESTADO DE SITUACIÓN FINANCIERA</t>
  </si>
  <si>
    <t>ESTADO DE CAMBIOS EN LA SITUACIÓN FINANCIERA</t>
  </si>
  <si>
    <t>ESTADO ANALÍTICO DEL ACTIVO</t>
  </si>
  <si>
    <t>ESTADO ANALÍTICO DE LA DEUDA Y OTROS PASIVOS</t>
  </si>
  <si>
    <t>ESTADO DE VARIACIÓN DE LA HACIENDA PÚBLICA</t>
  </si>
  <si>
    <t>ESTADOS DE FLUJOS DE EFECTIVO</t>
  </si>
  <si>
    <t>INFORME DE PASIVOS CONTIGENTES</t>
  </si>
  <si>
    <t xml:space="preserve">NOTAS A LOS ESTADOS FINANCIEROS </t>
  </si>
  <si>
    <t>ESTADO ANALÍTICO DE INGRESOS</t>
  </si>
  <si>
    <t>ESTADO ANALÍTICO DEL EJERCICIO DEL PRESUPUESTO DE EGRESOS</t>
  </si>
  <si>
    <t>CLASIFICACIÓN ADMINISTRATIVA</t>
  </si>
  <si>
    <t>CLASIFICACIÓN ECONÓMICA (POR TIPO DE GASTO)</t>
  </si>
  <si>
    <t>CLASIFICACIÓN POR OBJETO DEL GASTO (CAPÍTULO Y CONCEPTO)</t>
  </si>
  <si>
    <t>CLASIFICACIÓN FUNCIONAL (FINALIDAD Y FUNCIÓN)</t>
  </si>
  <si>
    <t>ENDEUDAMIENTO NETO</t>
  </si>
  <si>
    <t>INTERESES DE LA DEUDA</t>
  </si>
  <si>
    <t>INDICADORES DE POSTURA FISCAL</t>
  </si>
  <si>
    <t>GASTO POR CATEGORIA PROGRAMÁTICA</t>
  </si>
  <si>
    <t>UR</t>
  </si>
  <si>
    <t>PROGRAMAS Y PROYECTOS DE INVERSIÓN</t>
  </si>
  <si>
    <t>Tipo de Programas y Proyectos</t>
  </si>
  <si>
    <t>Programa o Proyecto</t>
  </si>
  <si>
    <t>Denominación</t>
  </si>
  <si>
    <t>POR FUENTE DE FINANCIAMIENTO Y FUENTE DE FINANCIAMIENTO/RUBRO</t>
  </si>
  <si>
    <t>6 = ( 3 - 5 )</t>
  </si>
  <si>
    <t>PROGRAMA DE GOBIERNO</t>
  </si>
  <si>
    <t>CATEGORÍA PROGRAMÁTICA</t>
  </si>
  <si>
    <t>INDICADORES</t>
  </si>
  <si>
    <t>METAS</t>
  </si>
  <si>
    <t>PRESUPUESTO (PESOS)</t>
  </si>
  <si>
    <t>Eje</t>
  </si>
  <si>
    <t>Estrategia Transversal</t>
  </si>
  <si>
    <t>F</t>
  </si>
  <si>
    <t>FN</t>
  </si>
  <si>
    <t>SF</t>
  </si>
  <si>
    <t>PP</t>
  </si>
  <si>
    <t xml:space="preserve">Denominación del Indicador </t>
  </si>
  <si>
    <t>Nivel</t>
  </si>
  <si>
    <t>Tipo</t>
  </si>
  <si>
    <t>Dimensión a Medir</t>
  </si>
  <si>
    <t>Frecuencia de Medición</t>
  </si>
  <si>
    <t>Unidad de Medida</t>
  </si>
  <si>
    <t>Fórmula</t>
  </si>
  <si>
    <t>Programada</t>
  </si>
  <si>
    <t>Modificada</t>
  </si>
  <si>
    <t>Alcanzada</t>
  </si>
  <si>
    <t>Porcentaje de Cumplimiento</t>
  </si>
  <si>
    <t>Porcentaje de Presupuesto</t>
  </si>
  <si>
    <t>Alc. / Prog.</t>
  </si>
  <si>
    <t>Alc. / Modif.</t>
  </si>
  <si>
    <t>Dev. / Aprob.</t>
  </si>
  <si>
    <t>Dev. / Modif.</t>
  </si>
  <si>
    <t>INDICADORES PARA RESULTADOS</t>
  </si>
  <si>
    <t>% Avance Financiero</t>
  </si>
  <si>
    <t>Devengado/ Aprobado</t>
  </si>
  <si>
    <t>Devengado/ Modificado</t>
  </si>
  <si>
    <t>5/1</t>
  </si>
  <si>
    <t>5/3</t>
  </si>
  <si>
    <t>INSTITUTO DE ALFABETIZACIÓN Y EDUCACIÓN BÁSICA PARA ADULTOS</t>
  </si>
  <si>
    <t>1122602001</t>
  </si>
  <si>
    <t>1122602002</t>
  </si>
  <si>
    <t>1122 Cuentas por Cobrar a CP</t>
  </si>
  <si>
    <t>1124 Ingresos por Recuperar CP</t>
  </si>
  <si>
    <t>1123 Dedudores Pendientes por Recuperar</t>
  </si>
  <si>
    <t xml:space="preserve">1125 Deudores por Anticipos </t>
  </si>
  <si>
    <t>NO APLICA</t>
  </si>
  <si>
    <t>1140</t>
  </si>
  <si>
    <t>115</t>
  </si>
  <si>
    <t>1213</t>
  </si>
  <si>
    <t>121</t>
  </si>
  <si>
    <t>1240</t>
  </si>
  <si>
    <t>1241151100  MUEBLES DE OFICINA Y ESTANTERÍA</t>
  </si>
  <si>
    <t>1241151101  MUEB DE OFIC 2010</t>
  </si>
  <si>
    <t>1241251200  MUEB. EXCEPTO 2011</t>
  </si>
  <si>
    <t>1241351500  EQ. DE CÓMP. 2011</t>
  </si>
  <si>
    <t>1241351501  EQ. DE CÓMP. 2010</t>
  </si>
  <si>
    <t>1241951900  OTROS MOBIL. 2011</t>
  </si>
  <si>
    <t>1241951901  OTROS MOBIL. 2010</t>
  </si>
  <si>
    <t>1242152100  EQUIPO Y APARATOS AUDIOVISUALES</t>
  </si>
  <si>
    <t>1242352300  CÁMARAS FOTOGRÁFICAS Y DE VIDEO</t>
  </si>
  <si>
    <t>1242952901  OTRO MOBIL. 2010</t>
  </si>
  <si>
    <t>1244154100  AUTOMÓVILES Y CAMIONES</t>
  </si>
  <si>
    <t>1244154101  AUTOMÓVILES Y CAMIONES 2010</t>
  </si>
  <si>
    <t>1244954900  OTROS EQUIPOS DE TRANSPORTES</t>
  </si>
  <si>
    <t>1246556500  EQ. COMUNICACI 2011</t>
  </si>
  <si>
    <t>1246556501  EQ. COMUNICACI 2010</t>
  </si>
  <si>
    <t>1246656600  EQ. DE GENERACI 2011</t>
  </si>
  <si>
    <t>1246656601  EQ. DE GENERACI 2010</t>
  </si>
  <si>
    <t>1246756700  HERRAM. Y MÁQUI 2011</t>
  </si>
  <si>
    <t>1246756701  HERRAM. Y MÁQUI 2010</t>
  </si>
  <si>
    <t>1246956900  OTROS EQUIPOS</t>
  </si>
  <si>
    <t>1246956901  OTROS EQUIPOS 2010</t>
  </si>
  <si>
    <t>1263151101  MUEBLES DE OFICINA Y</t>
  </si>
  <si>
    <t>1263151201  MUEBLES, EXCEPTO DE</t>
  </si>
  <si>
    <t>1263151501  EPO. DE COMPUTO Y DE</t>
  </si>
  <si>
    <t>1263151901  OTROS MOBILIARIOS Y</t>
  </si>
  <si>
    <t>1263252101  EQUIPOS Y APARATOS A</t>
  </si>
  <si>
    <t>1263252301  CAMARAS FOTOGRAFICAS</t>
  </si>
  <si>
    <t>1263252901  OTRO MOBILIARIO Y EP</t>
  </si>
  <si>
    <t>1263454101  AUTOMÓVILES Y CAMIONES 2010</t>
  </si>
  <si>
    <t>1263454901  OTROS EQUIPOS DE TRANSPORTE 2010</t>
  </si>
  <si>
    <t>1263656501  EQUIPO DE COMUNICACI</t>
  </si>
  <si>
    <t>1263656601  EQUIPOS DE GENERACIÓ</t>
  </si>
  <si>
    <t>1263656701  HERRAMIENTAS Y MÁQUI</t>
  </si>
  <si>
    <t>1263656901  OTROS EQUIPOS 2010</t>
  </si>
  <si>
    <t>1260</t>
  </si>
  <si>
    <t>1230</t>
  </si>
  <si>
    <t>1250</t>
  </si>
  <si>
    <t>1270</t>
  </si>
  <si>
    <t>1280</t>
  </si>
  <si>
    <t>2111101001  SUELDOS POR PAGAR</t>
  </si>
  <si>
    <t>2111401001  APORTACIÓN PATRONAL ISSEG</t>
  </si>
  <si>
    <t>2111401002  APORTACION PATRONAL ISSSTE</t>
  </si>
  <si>
    <t>2112101001  PROVEEDORES DE BIENES Y SERVICIOS</t>
  </si>
  <si>
    <t>2117101001  ISR NOMINA</t>
  </si>
  <si>
    <t>2117101002  ISR ASIMILADOS A SALARIOS</t>
  </si>
  <si>
    <t>2117101010  ISR RETENCION POR HONORARIOS</t>
  </si>
  <si>
    <t>2117101013  ISR RETENCION ARRENDAMIENTO</t>
  </si>
  <si>
    <t>2117101015  ISR A PAGAR RETENCIÓ</t>
  </si>
  <si>
    <t>2117102001  CEDULAR  HONORARIOS 1%</t>
  </si>
  <si>
    <t>2117102002  CEDULAR  ARRENDAMIENTO 1%</t>
  </si>
  <si>
    <t>2117202002  APORTACIÓN TRABAJADOR ISSEG</t>
  </si>
  <si>
    <t>2117202003  APORTACIÓN TRABAJADOR ISSSTE</t>
  </si>
  <si>
    <t>2117502101  IMPUESTO SOBRE NOMINAS</t>
  </si>
  <si>
    <t>2117502102  IMPUESTO NOMINAS A PAGAR</t>
  </si>
  <si>
    <t>2117901003  COUTAS SINDICALES</t>
  </si>
  <si>
    <t>2117902003  APOYO SOLIDARIO</t>
  </si>
  <si>
    <t>2117903001  PENSIÓN ALIMENTICIA</t>
  </si>
  <si>
    <t>2117904001  ASEGURADORAS VIDA</t>
  </si>
  <si>
    <t>2117909001  TIENDA DEPARTAMENTAL</t>
  </si>
  <si>
    <t>2117911001  ISSEG</t>
  </si>
  <si>
    <t>2117912001  OPTICAS</t>
  </si>
  <si>
    <t>2117913001  GUARDERIAS</t>
  </si>
  <si>
    <t>2117916001  FINANCIERAS</t>
  </si>
  <si>
    <t>2117917001  OTROS, UNIFORMES, A</t>
  </si>
  <si>
    <t>2119904001  ENTIDADES</t>
  </si>
  <si>
    <t>2119904005  CXP POR REMANENTES</t>
  </si>
  <si>
    <t>2119904006  CXP GEG 2.5% GTO DE ADMON SFA</t>
  </si>
  <si>
    <t>2119904023  CXP FEDERACION POR INTERESES</t>
  </si>
  <si>
    <t>2119905001  ACREEDORES DIVERSOS</t>
  </si>
  <si>
    <t>2119905006  ACREEDORES VARIOS</t>
  </si>
  <si>
    <t>2119905007  ACREEDORES 2004</t>
  </si>
  <si>
    <t>2110</t>
  </si>
  <si>
    <t>2120</t>
  </si>
  <si>
    <t>2159</t>
  </si>
  <si>
    <t>2160</t>
  </si>
  <si>
    <t>2240</t>
  </si>
  <si>
    <t>2199</t>
  </si>
  <si>
    <t>4100</t>
  </si>
  <si>
    <t>4169610154</t>
  </si>
  <si>
    <t>4173711005</t>
  </si>
  <si>
    <t>4200</t>
  </si>
  <si>
    <t>4212826201</t>
  </si>
  <si>
    <t>4212826202</t>
  </si>
  <si>
    <t>4212826203</t>
  </si>
  <si>
    <t>4212826204</t>
  </si>
  <si>
    <t>4213834000</t>
  </si>
  <si>
    <t>4221911000</t>
  </si>
  <si>
    <t>4221912000</t>
  </si>
  <si>
    <t>4221913000</t>
  </si>
  <si>
    <t>4300</t>
  </si>
  <si>
    <t>4311 Int. Ganados de Val.,Créditos, Bonos</t>
  </si>
  <si>
    <t>5111113000  SUELDOS BASE AL PERS</t>
  </si>
  <si>
    <t>5112121000  HONORARIOS ASIMILABLES A SALARIOS</t>
  </si>
  <si>
    <t>5113131000  PRIMAS POR AÑOS DE S</t>
  </si>
  <si>
    <t>5113132000  PRIMAS DE VACAS., D</t>
  </si>
  <si>
    <t>5113134000  COMPENSACIONES</t>
  </si>
  <si>
    <t>5114141000  APORTACIONES DE SEGURIDAD SOCIAL</t>
  </si>
  <si>
    <t>5114142000  APORTACIONES A FONDOS DE VIVIENDA</t>
  </si>
  <si>
    <t>5114143000  APORT. S. RETIRO.</t>
  </si>
  <si>
    <t>5114144000  SEGUROS MÚLTIPLES</t>
  </si>
  <si>
    <t>5115153000  PRESTACIONES Y HABERES DE RETIRO</t>
  </si>
  <si>
    <t>5115154000  PRESTACIONES CONTRACTUALES</t>
  </si>
  <si>
    <t>5115155000  APOYOS A LA CAPACITA</t>
  </si>
  <si>
    <t>5115159000  OTRAS PRESTACIONES S</t>
  </si>
  <si>
    <t>5116171000  ESTÍMULOS</t>
  </si>
  <si>
    <t>5121211000  MATERIALES Y ÚTILES DE OFICINA</t>
  </si>
  <si>
    <t>5121212000  MATERIALES Y UTILES</t>
  </si>
  <si>
    <t>5121214000  MAT.,UTILES Y EQUIPO</t>
  </si>
  <si>
    <t>5121215000  MATERIAL IMPRESO E I</t>
  </si>
  <si>
    <t>5121216000  MATERIAL DE LIMPIEZA</t>
  </si>
  <si>
    <t>5121217000  MATERIALES Y ÚTILES DE ENSEÑANZA</t>
  </si>
  <si>
    <t>5122221000  ALIMENTACIÓN DE PERSONAS</t>
  </si>
  <si>
    <t>5124246000  MATERIAL ELECTRICO Y ELECTRONICO</t>
  </si>
  <si>
    <t>5124248000  MATERIALES COMPLEMENTARIOS</t>
  </si>
  <si>
    <t>5124249000  OTROS MATERIALES Y A</t>
  </si>
  <si>
    <t>5125252000  FERTILIZANTES, PESTI</t>
  </si>
  <si>
    <t>5126261000  COMBUSTIBLES, LUBRI</t>
  </si>
  <si>
    <t>5127271000  VESTUARIOS Y UNIFORMES</t>
  </si>
  <si>
    <t>5129291000  HERRAMIENTAS MENORES</t>
  </si>
  <si>
    <t>5129292000  REFACCIONES, ACCESO</t>
  </si>
  <si>
    <t>5129294000  REFACCIONES Y ACCESO</t>
  </si>
  <si>
    <t>5129296000  REF. EQ. TRANSP.</t>
  </si>
  <si>
    <t>5129299000  REF. OT. BIE. MUEB.</t>
  </si>
  <si>
    <t>5131311000  SERVICIO DE ENERGÍA ELÉCTRICA</t>
  </si>
  <si>
    <t>5131313000  SERVICIO DE AGUA POTABLE</t>
  </si>
  <si>
    <t>5131314000  TELEFONÍA TRADICIONAL</t>
  </si>
  <si>
    <t>5131315000  TELEFONÍA CELULAR</t>
  </si>
  <si>
    <t>5132321000  ARRENDAMIENTO DE TERRENOS</t>
  </si>
  <si>
    <t>5132322000  ARRENDAMIENTO DE EDIFICIOS</t>
  </si>
  <si>
    <t>5132328000  ARRENDAMIENTO FINANCIERO</t>
  </si>
  <si>
    <t>5132329000  OTROS ARRENDAMIENTOS</t>
  </si>
  <si>
    <t>5133331000  SERVS. LEGALES, DE</t>
  </si>
  <si>
    <t>5133336000  SERVS. APOYO ADMVO.</t>
  </si>
  <si>
    <t>5133338000  SERVICIOS DE VIGILANCIA</t>
  </si>
  <si>
    <t>5134345000  SEGUROS DE BIENES PATRIMONIALES</t>
  </si>
  <si>
    <t>5135351000  CONSERV. Y MANTENIMI</t>
  </si>
  <si>
    <t>5135353000  INST., REPAR. Y MTT</t>
  </si>
  <si>
    <t>5135355000  REPAR. Y MTTO. DE EQ</t>
  </si>
  <si>
    <t>5000</t>
  </si>
  <si>
    <t>3110000001  APORTACIONES</t>
  </si>
  <si>
    <t>3110000002  BAJA DE ACTIVO FIJO</t>
  </si>
  <si>
    <t>3110915000  BIENES MUEBLES E INMUEBLES</t>
  </si>
  <si>
    <t>3113914205  ESTATALES DE EJERCIC</t>
  </si>
  <si>
    <t>3113915000  ESTATALES DE EJERCIC</t>
  </si>
  <si>
    <t>3113924205  MUN. EJ. ANT. BIENES</t>
  </si>
  <si>
    <t>3220000013  RESULTADO EJERCICIO 2005</t>
  </si>
  <si>
    <t>3220000014  RESULTADO EJERCICIO 2006</t>
  </si>
  <si>
    <t>3220000015  RESULTADO EJERCICIO 2007</t>
  </si>
  <si>
    <t>3220000016  RESULTADO EJERCICIO 2008</t>
  </si>
  <si>
    <t>3220000017  RESULTADO EJERCICIO 2009</t>
  </si>
  <si>
    <t>3220000018  RESULTADO EJERCICIO 2010</t>
  </si>
  <si>
    <t>3220000019  RESULTADO EJERCICIO 2011</t>
  </si>
  <si>
    <t>3220000020  RESULTADO EJERCICIO 2012</t>
  </si>
  <si>
    <t>3220000021  RESULTADO EJERCICIO 2013</t>
  </si>
  <si>
    <t>3220000022  RESULTADO DEL EJERCICIO 2014</t>
  </si>
  <si>
    <t>3220000100  APLICACIÓN DE REMANENTE PROPIO</t>
  </si>
  <si>
    <t>3220001000  CAPITALIZACIÓN RECURSOS PROPIOS</t>
  </si>
  <si>
    <t>3220001001  CAPITALIZACIÓN REMANENTES</t>
  </si>
  <si>
    <t>3220690201  APLICACIÓN DE REMANENTE PROPIO</t>
  </si>
  <si>
    <t>3220690204  APLICACIÓN DE REMANENTE MUNICIPAL</t>
  </si>
  <si>
    <t>1111201002  FONDO FIJO</t>
  </si>
  <si>
    <t>1112102001  BANCOMER CTA. 0157901747</t>
  </si>
  <si>
    <t>1112102002  BANCOMER CTA. 0165251842</t>
  </si>
  <si>
    <t>1112102003  BANCOMER 0192361086 INEA 2013</t>
  </si>
  <si>
    <t>1112102004  BANCOMER 0192361221 CONVENIOS</t>
  </si>
  <si>
    <t>1112102005  BANCOMER 0195071941</t>
  </si>
  <si>
    <t>1112102006  BANCOMER 0192785625</t>
  </si>
  <si>
    <t>1112102007  BANCOMER 01 92 46 98</t>
  </si>
  <si>
    <t>1112102008  BANCOMER 0198214328 FAETA</t>
  </si>
  <si>
    <t>1112102009  BBVA Bancomer 019821</t>
  </si>
  <si>
    <t>1112106001  BANCO BAJIO 3385671</t>
  </si>
  <si>
    <t>1110</t>
  </si>
  <si>
    <t>1210</t>
  </si>
  <si>
    <t>PRODUCTOS</t>
  </si>
  <si>
    <t>APROVECHAMIENTOS</t>
  </si>
  <si>
    <t>ING.POR VENTAS DE BIENES Y SERV.</t>
  </si>
  <si>
    <t>PARTICIPACIONES Y APORTACIONES</t>
  </si>
  <si>
    <t>TRANS.ASIGNACIONES,SUBSIDIOS Y OTRAS</t>
  </si>
  <si>
    <t>ENTIDADES PARAESTATALES</t>
  </si>
  <si>
    <t>Fuentes Financieras</t>
  </si>
  <si>
    <t>Remuneraciones al personal de carácter permanente</t>
  </si>
  <si>
    <t>Remuneraciones al personal de carácter transitorio</t>
  </si>
  <si>
    <t>Remuneraciones adicionales y especiales</t>
  </si>
  <si>
    <t>Seguridad Social</t>
  </si>
  <si>
    <t>Otras prestaciones sociales y económicas</t>
  </si>
  <si>
    <t>Pago de estímulos a servidores públicos</t>
  </si>
  <si>
    <t>Materiales de Administracion, emisión de documentos</t>
  </si>
  <si>
    <t>Alimentos y Utensilios</t>
  </si>
  <si>
    <t>Materiales y artículos de construcción y reparación</t>
  </si>
  <si>
    <t>Productos químicos, farmaceúticos y de laboratorio</t>
  </si>
  <si>
    <t>Combustibles, lubricantes y aditivos</t>
  </si>
  <si>
    <t>Vestuario, blancos y prendas de protección y artículos</t>
  </si>
  <si>
    <t>Herramientas, refacciones y accesorios menores</t>
  </si>
  <si>
    <t>Servicio, básicos</t>
  </si>
  <si>
    <t>Servicios de arrendamiento</t>
  </si>
  <si>
    <t xml:space="preserve">Servicios, profesionales, científicos, técnicos y </t>
  </si>
  <si>
    <t>Servicios financieros, bancarios y comerciales</t>
  </si>
  <si>
    <t>Servicios de instalación, reparación, mantenimiento</t>
  </si>
  <si>
    <t>Serviviso de comunicación social y publcidad</t>
  </si>
  <si>
    <t>Servicios de traslado y viáticos</t>
  </si>
  <si>
    <t>Servicos oficiales</t>
  </si>
  <si>
    <t>Otros servicios generales</t>
  </si>
  <si>
    <t>Vehiculos y equipo de transporte</t>
  </si>
  <si>
    <t>PROVISIONES PARA CONTINGENCIAS Y OTRAS EROGACIONES</t>
  </si>
  <si>
    <t>INVERSIONES FINANCIERAS Y OTRAS PROVISIONES</t>
  </si>
  <si>
    <t>BBVA BANCOMER</t>
  </si>
  <si>
    <t>BANCO DEL BAJIO</t>
  </si>
  <si>
    <t>Ente Público: INSTITUTO DE ALFABETIZACIÓN Y EDUCACIÓN BÁSICA PARA ADULTOS</t>
  </si>
  <si>
    <t>DIRECTORA ADMINISTRATIVA</t>
  </si>
  <si>
    <t>MAESTRA ESTHER ANGÉLICA MEDINA RIVERO</t>
  </si>
  <si>
    <t>DIRECTORA GENERAL</t>
  </si>
  <si>
    <t>_________________________________________</t>
  </si>
  <si>
    <t>___________________________________________</t>
  </si>
  <si>
    <t>______________________________________</t>
  </si>
  <si>
    <t>________________________________________________</t>
  </si>
  <si>
    <t>________________________________________</t>
  </si>
  <si>
    <t>____________________________________________</t>
  </si>
  <si>
    <t>______________________________________________________</t>
  </si>
  <si>
    <t>_____________________________________________</t>
  </si>
  <si>
    <t>__________________________________________</t>
  </si>
  <si>
    <t>______________________________________________</t>
  </si>
  <si>
    <t>_________________________________________________</t>
  </si>
  <si>
    <t>Ingresos Propios</t>
  </si>
  <si>
    <t>Estatal.</t>
  </si>
  <si>
    <t>FAETA 2013</t>
  </si>
  <si>
    <t>FAETA 2014</t>
  </si>
  <si>
    <t>FAETA remanente 2010</t>
  </si>
  <si>
    <t>RAMO 11 2013</t>
  </si>
  <si>
    <t>FAETA 2015</t>
  </si>
  <si>
    <t>RAMO 11 2015</t>
  </si>
  <si>
    <t>____________________________________________________</t>
  </si>
  <si>
    <t>_______________________________________</t>
  </si>
  <si>
    <t>ALIANZA POR LA EDICACION</t>
  </si>
  <si>
    <t>Q0026</t>
  </si>
  <si>
    <t>PROGRAMA DE INVERSION</t>
  </si>
  <si>
    <t>5134347000  FLETES Y MANIOBRAS</t>
  </si>
  <si>
    <t xml:space="preserve">            NO APLICA</t>
  </si>
  <si>
    <t>5124247000  ARTICULOS METALICOS</t>
  </si>
  <si>
    <r>
      <t xml:space="preserve">Pagado </t>
    </r>
    <r>
      <rPr>
        <b/>
        <vertAlign val="superscript"/>
        <sz val="10"/>
        <rFont val="Arial"/>
        <family val="2"/>
      </rPr>
      <t>3</t>
    </r>
  </si>
  <si>
    <r>
      <t xml:space="preserve">     1. Ingresos del Gobierno de la Entidad Federativa </t>
    </r>
    <r>
      <rPr>
        <vertAlign val="superscript"/>
        <sz val="10"/>
        <color theme="1"/>
        <rFont val="Arial"/>
        <family val="2"/>
      </rPr>
      <t>1</t>
    </r>
  </si>
  <si>
    <r>
      <t xml:space="preserve">     2. Ingresos del Sector Paraestatal </t>
    </r>
    <r>
      <rPr>
        <vertAlign val="superscript"/>
        <sz val="10"/>
        <color theme="1"/>
        <rFont val="Arial"/>
        <family val="2"/>
      </rPr>
      <t>1</t>
    </r>
  </si>
  <si>
    <r>
      <t xml:space="preserve">        3. Egresos del Gobierno de la Entidad Federativa </t>
    </r>
    <r>
      <rPr>
        <vertAlign val="superscript"/>
        <sz val="10"/>
        <color theme="1"/>
        <rFont val="Arial"/>
        <family val="2"/>
      </rPr>
      <t>2</t>
    </r>
  </si>
  <si>
    <r>
      <t xml:space="preserve">          4. Egresos del Sector Paraestatal </t>
    </r>
    <r>
      <rPr>
        <vertAlign val="superscript"/>
        <sz val="10"/>
        <color theme="1"/>
        <rFont val="Arial"/>
        <family val="2"/>
      </rPr>
      <t>2</t>
    </r>
  </si>
  <si>
    <r>
      <rPr>
        <b/>
        <sz val="10"/>
        <rFont val="Arial"/>
        <family val="2"/>
      </rPr>
      <t>Ente Público:</t>
    </r>
    <r>
      <rPr>
        <b/>
        <u/>
        <sz val="10"/>
        <rFont val="Arial"/>
        <family val="2"/>
      </rPr>
      <t>_INSTITUTO DE ALFABETIZACIÓN Y EDUCACIÓN BÁSICA PARA ADULTOS</t>
    </r>
  </si>
  <si>
    <r>
      <t xml:space="preserve">Ente Público: </t>
    </r>
    <r>
      <rPr>
        <b/>
        <u/>
        <sz val="10"/>
        <rFont val="Arial"/>
        <family val="2"/>
      </rPr>
      <t>INSTITUTO DE ALFABETIZACIÓN Y EDUCACIÓN BÁSICA PARA ADULTOS</t>
    </r>
  </si>
  <si>
    <t>LIC. LILIANA ESTHERLINA GALLARDO ESCOBEDO</t>
  </si>
  <si>
    <t>2111201002  REMUN. POR PAG. A PE</t>
  </si>
  <si>
    <t>5124242000  CEMENTO Y PRODUCTOS DE CONCRETO</t>
  </si>
  <si>
    <t>5127272000  PRENDAS DE PROTECCIÓN</t>
  </si>
  <si>
    <t>5131318000  SERVICIOS POSTALES Y TELEGRAFICOS</t>
  </si>
  <si>
    <t>5132327000  ARRE. ACT. INTANG</t>
  </si>
  <si>
    <t>5134341000  SERVICIOS FINANCIEROS Y BANCARIOS</t>
  </si>
  <si>
    <t>5135352000  INST., REPAR. MTTO.</t>
  </si>
  <si>
    <t>3210 Resultado del Ejercicio Ahorro/Desahorro</t>
  </si>
  <si>
    <t>3110</t>
  </si>
  <si>
    <t>Del 01 de Enero al 31 de Diciembre del 2015 y 2014</t>
  </si>
  <si>
    <t>Al 31 de Diciembre del 2015 y al 31 de Diciembre del 2014</t>
  </si>
  <si>
    <t>Al 31 de Diciembre del 2015</t>
  </si>
  <si>
    <t>2111101002  SUELDOS DEVENGADOS</t>
  </si>
  <si>
    <t>2111102001 SULDOS DEVENGADOS E</t>
  </si>
  <si>
    <t>2112102001 PROVEEDORES EJE ANT</t>
  </si>
  <si>
    <t>2515203002 TRANSFERENCIAS DE EN</t>
  </si>
  <si>
    <t>2117906001 SERVICIOS FUNERARIOS</t>
  </si>
  <si>
    <t>2117907001 MUEBLERIAS</t>
  </si>
  <si>
    <t>2119904008 CXP REMANENTERS E N SOLICITUD</t>
  </si>
  <si>
    <t>4212832000</t>
  </si>
  <si>
    <t>4212833000</t>
  </si>
  <si>
    <t>5129298000  REF. MAQ. Y O. EQ.</t>
  </si>
  <si>
    <t>5133333000  SERVS. CONSULT. ADM</t>
  </si>
  <si>
    <t>5135357000  INST., REP. Y MTTO.</t>
  </si>
  <si>
    <t>5135358000  SERVICIOS DE LIMPIEZ</t>
  </si>
  <si>
    <t>5135359000  SERVICIOS DE JARDINE</t>
  </si>
  <si>
    <t>5136361100  DIF. RADIO, T.V. Y</t>
  </si>
  <si>
    <t>5136361200  DIFUSION POR MEDIOS ALTERNATIVOS</t>
  </si>
  <si>
    <t>5136364000  SERVICIO DE REVELADO</t>
  </si>
  <si>
    <t>5137371000  PASAJES AEREOS</t>
  </si>
  <si>
    <t>5137372000  PASAJES TERRESTRES</t>
  </si>
  <si>
    <t>5137375000  VIATICOS EN EL PAIS</t>
  </si>
  <si>
    <t>5137376000  VIÁTICOS EN EL EXTRANJERO</t>
  </si>
  <si>
    <t>5137379000  OT. SER. TRASLADO</t>
  </si>
  <si>
    <t>5138382000  GASTOS DE ORDEN SOCIAL Y CULTURAL</t>
  </si>
  <si>
    <t>5138383000  CONGRESOS Y CONVENCIONES</t>
  </si>
  <si>
    <t>5138385000  GASTOS  DE REPRESENTACION</t>
  </si>
  <si>
    <t>5139392000  OTROS IMPUESTOS Y DERECHOS</t>
  </si>
  <si>
    <t>5139394000  SENT. Y RESOL. JUD.</t>
  </si>
  <si>
    <t>5139396000  OT. GTOS. RESPONS.</t>
  </si>
  <si>
    <t>5139398000  IMPUESTO DE NOMINA</t>
  </si>
  <si>
    <t>5139399000  OTROS SERVICIOS GENERALES</t>
  </si>
  <si>
    <t>5241441000  AYUDAS SOCIALES A PERSONAS</t>
  </si>
  <si>
    <t>5515151100  DEP. MUEBLES DE OFIC</t>
  </si>
  <si>
    <t>5515151200  DEP. MUEBLES, EXCEP</t>
  </si>
  <si>
    <t>5515151500  DEP. EQUIPO DE COMPU</t>
  </si>
  <si>
    <t>5515151900  DEP. OTROS MOBILIARI</t>
  </si>
  <si>
    <t>5515252100  DEP. EQUIPO Y APARAT</t>
  </si>
  <si>
    <t>5515252300  DEP. CÁMARAS FOTOGRÁ</t>
  </si>
  <si>
    <t>5515454100  DEP. AUTOMOVILES Y CAMIONES</t>
  </si>
  <si>
    <t>5515454900  DEP. OTROS EQUIPOS DE TRANSPORTE</t>
  </si>
  <si>
    <t>5515656500  DEP. EQUIPOS DE COMU</t>
  </si>
  <si>
    <t>5515656600  DEP. EQUIPO DE GENER</t>
  </si>
  <si>
    <t>5515656700  DEP. HERRAMIENTAS Y</t>
  </si>
  <si>
    <t>5515656900  DEP. OTROS EQUIPOS</t>
  </si>
  <si>
    <t>ERA-03                                                TOTAL</t>
  </si>
  <si>
    <t>1241 MOBILIARIO Y EQUIPO DE ADMINSITRACION</t>
  </si>
  <si>
    <t>1244 EQUIPO DE TRANSPORTE</t>
  </si>
  <si>
    <t>1246 MAQUINARUA, OTROS EQUIPOS Y HERRAMIENTAS</t>
  </si>
  <si>
    <t>Correspondiente del 1 de enero al 31 de Diciembre de 2015</t>
  </si>
  <si>
    <t>Del 1 de Enero al 31 de Diciembre de 2015</t>
  </si>
  <si>
    <t>Del 01 de Enero al 31 de Diciembre de 2015</t>
  </si>
  <si>
    <t>Del 01 Enero al 31 de Diciembre del 2015</t>
  </si>
  <si>
    <t>Del 1 de Enero al 31 de Diciembre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</si>
</sst>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4" formatCode="_-&quot;$&quot;* #,##0.00_-;\-&quot;$&quot;* #,##0.00_-;_-&quot;$&quot;* &quot;-&quot;??_-;_-@_-"/>
    <numFmt numFmtId="43" formatCode="_-* #,##0.00_-;\-* #,##0.00_-;_-* &quot;-&quot;??_-;_-@_-"/>
    <numFmt numFmtId="164" formatCode="General_)"/>
    <numFmt numFmtId="165" formatCode="0_ ;\-0\ "/>
    <numFmt numFmtId="166" formatCode="#,##0_ ;\-#,##0\ "/>
    <numFmt numFmtId="167" formatCode="#,##0.00;\-#,##0.00;&quot; &quot;"/>
    <numFmt numFmtId="168" formatCode="#,##0;\-#,##0;&quot; &quot;"/>
    <numFmt numFmtId="169" formatCode="#,##0.000000000"/>
    <numFmt numFmtId="170" formatCode="_-[$€-2]* #,##0.00_-;\-[$€-2]* #,##0.00_-;_-[$€-2]* &quot;-&quot;??_-"/>
  </numFmts>
  <fonts count="43"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i/>
      <sz val="8"/>
      <name val="Arial"/>
      <family val="2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0"/>
      <name val="Arial"/>
      <family val="2"/>
    </font>
    <font>
      <b/>
      <sz val="10"/>
      <color rgb="FF00206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i/>
      <sz val="10"/>
      <color theme="1"/>
      <name val="Arial"/>
      <family val="2"/>
    </font>
    <font>
      <b/>
      <sz val="10"/>
      <color theme="0" tint="-0.499984740745262"/>
      <name val="Arial"/>
      <family val="2"/>
    </font>
    <font>
      <b/>
      <sz val="10"/>
      <color theme="0"/>
      <name val="Arial"/>
      <family val="2"/>
    </font>
    <font>
      <b/>
      <i/>
      <sz val="10"/>
      <color theme="1"/>
      <name val="Arial"/>
      <family val="2"/>
    </font>
    <font>
      <sz val="10"/>
      <color rgb="FFFF0000"/>
      <name val="Arial"/>
      <family val="2"/>
    </font>
    <font>
      <b/>
      <sz val="10"/>
      <color theme="1" tint="0.34998626667073579"/>
      <name val="Arial"/>
      <family val="2"/>
    </font>
    <font>
      <b/>
      <i/>
      <sz val="10"/>
      <color rgb="FFFFFFFF"/>
      <name val="Arial"/>
      <family val="2"/>
    </font>
    <font>
      <b/>
      <sz val="10"/>
      <color theme="1"/>
      <name val="Soberana Sans Light"/>
    </font>
    <font>
      <sz val="10"/>
      <color theme="1"/>
      <name val="Calibri"/>
      <family val="2"/>
      <scheme val="minor"/>
    </font>
    <font>
      <b/>
      <sz val="10"/>
      <color rgb="FF0070C0"/>
      <name val="Arial"/>
      <family val="2"/>
    </font>
    <font>
      <b/>
      <u/>
      <sz val="10"/>
      <color theme="1"/>
      <name val="Arial"/>
      <family val="2"/>
    </font>
    <font>
      <u/>
      <sz val="10"/>
      <color theme="1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Calibri"/>
      <family val="2"/>
      <scheme val="minor"/>
    </font>
    <font>
      <sz val="10"/>
      <color rgb="FF222222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color rgb="FFFF0000"/>
      <name val="Arial"/>
      <family val="2"/>
    </font>
    <font>
      <b/>
      <vertAlign val="superscript"/>
      <sz val="10"/>
      <name val="Arial"/>
      <family val="2"/>
    </font>
    <font>
      <vertAlign val="superscript"/>
      <sz val="10"/>
      <color theme="1"/>
      <name val="Arial"/>
      <family val="2"/>
    </font>
    <font>
      <b/>
      <u/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theme="0" tint="-0.499984740745262"/>
      </bottom>
      <diagonal/>
    </border>
    <border>
      <left/>
      <right/>
      <top style="medium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dotted">
        <color indexed="64"/>
      </left>
      <right/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/>
      <top/>
      <bottom/>
      <diagonal/>
    </border>
    <border>
      <left/>
      <right style="dotted">
        <color indexed="64"/>
      </right>
      <top/>
      <bottom/>
      <diagonal/>
    </border>
    <border>
      <left style="dotted">
        <color indexed="64"/>
      </left>
      <right/>
      <top/>
      <bottom style="thin">
        <color indexed="64"/>
      </bottom>
      <diagonal/>
    </border>
    <border>
      <left/>
      <right style="dotted">
        <color indexed="64"/>
      </right>
      <top/>
      <bottom style="thin">
        <color indexed="64"/>
      </bottom>
      <diagonal/>
    </border>
    <border>
      <left style="dotted">
        <color indexed="64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22">
    <xf numFmtId="0" fontId="0" fillId="0" borderId="0"/>
    <xf numFmtId="164" fontId="3" fillId="0" borderId="0"/>
    <xf numFmtId="43" fontId="7" fillId="0" borderId="0" applyFont="0" applyFill="0" applyBorder="0" applyAlignment="0" applyProtection="0"/>
    <xf numFmtId="0" fontId="3" fillId="0" borderId="0"/>
    <xf numFmtId="0" fontId="7" fillId="0" borderId="0"/>
    <xf numFmtId="43" fontId="11" fillId="0" borderId="0" applyFont="0" applyFill="0" applyBorder="0" applyAlignment="0" applyProtection="0"/>
    <xf numFmtId="0" fontId="3" fillId="0" borderId="0"/>
    <xf numFmtId="0" fontId="8" fillId="0" borderId="0"/>
    <xf numFmtId="0" fontId="3" fillId="0" borderId="0"/>
    <xf numFmtId="9" fontId="8" fillId="0" borderId="0" applyFont="0" applyFill="0" applyBorder="0" applyAlignment="0" applyProtection="0"/>
    <xf numFmtId="170" fontId="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3" fillId="0" borderId="0"/>
  </cellStyleXfs>
  <cellXfs count="889">
    <xf numFmtId="0" fontId="0" fillId="0" borderId="0" xfId="0"/>
    <xf numFmtId="165" fontId="2" fillId="2" borderId="0" xfId="2" applyNumberFormat="1" applyFont="1" applyFill="1" applyBorder="1" applyAlignment="1">
      <alignment horizontal="center"/>
    </xf>
    <xf numFmtId="0" fontId="8" fillId="3" borderId="0" xfId="0" applyFont="1" applyFill="1" applyBorder="1" applyAlignment="1">
      <alignment vertical="top"/>
    </xf>
    <xf numFmtId="3" fontId="1" fillId="3" borderId="0" xfId="2" applyNumberFormat="1" applyFont="1" applyFill="1" applyBorder="1" applyAlignment="1">
      <alignment vertical="top"/>
    </xf>
    <xf numFmtId="0" fontId="9" fillId="3" borderId="0" xfId="0" applyFont="1" applyFill="1" applyBorder="1" applyAlignment="1">
      <alignment vertical="top"/>
    </xf>
    <xf numFmtId="0" fontId="1" fillId="4" borderId="0" xfId="0" applyFont="1" applyFill="1" applyBorder="1" applyAlignment="1">
      <alignment horizontal="right"/>
    </xf>
    <xf numFmtId="0" fontId="5" fillId="2" borderId="0" xfId="3" applyFont="1" applyFill="1" applyBorder="1" applyAlignment="1">
      <alignment horizontal="center" vertical="center"/>
    </xf>
    <xf numFmtId="0" fontId="0" fillId="0" borderId="0" xfId="0" applyFill="1"/>
    <xf numFmtId="3" fontId="1" fillId="5" borderId="0" xfId="0" applyNumberFormat="1" applyFont="1" applyFill="1" applyBorder="1" applyAlignment="1" applyProtection="1">
      <alignment vertical="top"/>
      <protection locked="0"/>
    </xf>
    <xf numFmtId="3" fontId="4" fillId="5" borderId="14" xfId="0" applyNumberFormat="1" applyFont="1" applyFill="1" applyBorder="1" applyAlignment="1" applyProtection="1">
      <alignment vertical="top"/>
    </xf>
    <xf numFmtId="3" fontId="4" fillId="5" borderId="0" xfId="0" applyNumberFormat="1" applyFont="1" applyFill="1" applyBorder="1" applyAlignment="1" applyProtection="1">
      <alignment vertical="top"/>
    </xf>
    <xf numFmtId="3" fontId="4" fillId="5" borderId="0" xfId="0" applyNumberFormat="1" applyFont="1" applyFill="1" applyBorder="1" applyAlignment="1" applyProtection="1">
      <alignment horizontal="right" vertical="top"/>
    </xf>
    <xf numFmtId="3" fontId="1" fillId="6" borderId="0" xfId="2" applyNumberFormat="1" applyFont="1" applyFill="1" applyBorder="1" applyAlignment="1" applyProtection="1">
      <alignment horizontal="right" vertical="top" wrapText="1"/>
    </xf>
    <xf numFmtId="0" fontId="8" fillId="0" borderId="0" xfId="0" applyFont="1" applyAlignment="1">
      <alignment wrapText="1"/>
    </xf>
    <xf numFmtId="14" fontId="8" fillId="0" borderId="0" xfId="0" applyNumberFormat="1" applyFont="1" applyAlignment="1">
      <alignment wrapText="1"/>
    </xf>
    <xf numFmtId="0" fontId="10" fillId="0" borderId="0" xfId="0" applyFont="1" applyFill="1"/>
    <xf numFmtId="49" fontId="12" fillId="4" borderId="19" xfId="0" applyNumberFormat="1" applyFont="1" applyFill="1" applyBorder="1" applyAlignment="1">
      <alignment horizontal="left"/>
    </xf>
    <xf numFmtId="167" fontId="12" fillId="4" borderId="19" xfId="0" applyNumberFormat="1" applyFont="1" applyFill="1" applyBorder="1"/>
    <xf numFmtId="0" fontId="13" fillId="0" borderId="0" xfId="0" applyFont="1" applyAlignment="1">
      <alignment horizontal="left"/>
    </xf>
    <xf numFmtId="0" fontId="13" fillId="0" borderId="0" xfId="0" applyFont="1" applyBorder="1" applyAlignment="1">
      <alignment horizontal="left"/>
    </xf>
    <xf numFmtId="167" fontId="12" fillId="4" borderId="5" xfId="0" applyNumberFormat="1" applyFont="1" applyFill="1" applyBorder="1"/>
    <xf numFmtId="168" fontId="12" fillId="4" borderId="5" xfId="0" applyNumberFormat="1" applyFont="1" applyFill="1" applyBorder="1"/>
    <xf numFmtId="0" fontId="13" fillId="0" borderId="0" xfId="0" applyFont="1" applyBorder="1" applyAlignment="1">
      <alignment horizontal="center"/>
    </xf>
    <xf numFmtId="0" fontId="16" fillId="7" borderId="0" xfId="0" applyFont="1" applyFill="1"/>
    <xf numFmtId="0" fontId="17" fillId="7" borderId="0" xfId="0" applyFont="1" applyFill="1" applyBorder="1" applyAlignment="1"/>
    <xf numFmtId="0" fontId="16" fillId="4" borderId="0" xfId="0" applyFont="1" applyFill="1"/>
    <xf numFmtId="0" fontId="12" fillId="0" borderId="0" xfId="3" applyFont="1" applyFill="1" applyBorder="1" applyAlignment="1">
      <alignment horizontal="center"/>
    </xf>
    <xf numFmtId="0" fontId="17" fillId="0" borderId="0" xfId="0" applyFont="1" applyFill="1" applyBorder="1" applyAlignment="1">
      <alignment horizontal="center"/>
    </xf>
    <xf numFmtId="0" fontId="16" fillId="0" borderId="0" xfId="0" applyFont="1" applyFill="1" applyBorder="1"/>
    <xf numFmtId="0" fontId="12" fillId="4" borderId="0" xfId="3" applyFont="1" applyFill="1" applyBorder="1" applyAlignment="1">
      <alignment horizontal="center"/>
    </xf>
    <xf numFmtId="0" fontId="12" fillId="4" borderId="0" xfId="0" applyFont="1" applyFill="1" applyBorder="1" applyAlignment="1">
      <alignment horizontal="right"/>
    </xf>
    <xf numFmtId="0" fontId="12" fillId="4" borderId="0" xfId="0" applyNumberFormat="1" applyFont="1" applyFill="1" applyBorder="1" applyAlignment="1" applyProtection="1">
      <protection locked="0"/>
    </xf>
    <xf numFmtId="0" fontId="16" fillId="4" borderId="0" xfId="0" applyFont="1" applyFill="1" applyBorder="1"/>
    <xf numFmtId="0" fontId="12" fillId="4" borderId="0" xfId="3" applyFont="1" applyFill="1" applyBorder="1" applyAlignment="1">
      <alignment horizontal="centerContinuous"/>
    </xf>
    <xf numFmtId="0" fontId="17" fillId="4" borderId="0" xfId="0" applyFont="1" applyFill="1" applyBorder="1" applyAlignment="1">
      <alignment horizontal="center"/>
    </xf>
    <xf numFmtId="0" fontId="16" fillId="4" borderId="0" xfId="0" applyFont="1" applyFill="1" applyBorder="1" applyAlignment="1"/>
    <xf numFmtId="0" fontId="3" fillId="4" borderId="0" xfId="3" applyFont="1" applyFill="1" applyBorder="1" applyAlignment="1">
      <alignment horizontal="center" vertical="center"/>
    </xf>
    <xf numFmtId="0" fontId="3" fillId="4" borderId="0" xfId="3" applyFont="1" applyFill="1" applyBorder="1" applyAlignment="1">
      <alignment horizontal="center"/>
    </xf>
    <xf numFmtId="0" fontId="16" fillId="4" borderId="0" xfId="0" applyFont="1" applyFill="1" applyBorder="1" applyAlignment="1">
      <alignment horizontal="center"/>
    </xf>
    <xf numFmtId="0" fontId="3" fillId="7" borderId="9" xfId="0" applyFont="1" applyFill="1" applyBorder="1" applyAlignment="1">
      <alignment horizontal="center" vertical="center"/>
    </xf>
    <xf numFmtId="165" fontId="12" fillId="7" borderId="6" xfId="2" applyNumberFormat="1" applyFont="1" applyFill="1" applyBorder="1" applyAlignment="1">
      <alignment horizontal="center" vertical="center"/>
    </xf>
    <xf numFmtId="0" fontId="12" fillId="7" borderId="6" xfId="3" applyFont="1" applyFill="1" applyBorder="1" applyAlignment="1">
      <alignment horizontal="center" vertical="center"/>
    </xf>
    <xf numFmtId="0" fontId="12" fillId="7" borderId="10" xfId="3" applyFont="1" applyFill="1" applyBorder="1" applyAlignment="1">
      <alignment horizontal="center" vertical="center"/>
    </xf>
    <xf numFmtId="0" fontId="18" fillId="4" borderId="0" xfId="0" applyFont="1" applyFill="1" applyBorder="1" applyAlignment="1">
      <alignment horizontal="center"/>
    </xf>
    <xf numFmtId="0" fontId="16" fillId="4" borderId="1" xfId="0" applyFont="1" applyFill="1" applyBorder="1" applyAlignment="1"/>
    <xf numFmtId="0" fontId="12" fillId="4" borderId="0" xfId="3" applyFont="1" applyFill="1" applyBorder="1" applyAlignment="1">
      <alignment vertical="center"/>
    </xf>
    <xf numFmtId="0" fontId="3" fillId="4" borderId="0" xfId="3" applyFont="1" applyFill="1" applyBorder="1" applyAlignment="1"/>
    <xf numFmtId="0" fontId="16" fillId="4" borderId="2" xfId="0" applyFont="1" applyFill="1" applyBorder="1"/>
    <xf numFmtId="0" fontId="12" fillId="4" borderId="1" xfId="0" applyFont="1" applyFill="1" applyBorder="1" applyAlignment="1"/>
    <xf numFmtId="3" fontId="3" fillId="4" borderId="0" xfId="0" applyNumberFormat="1" applyFont="1" applyFill="1" applyBorder="1" applyAlignment="1">
      <alignment vertical="top"/>
    </xf>
    <xf numFmtId="0" fontId="16" fillId="4" borderId="0" xfId="0" applyFont="1" applyFill="1" applyBorder="1" applyAlignment="1">
      <alignment vertical="top"/>
    </xf>
    <xf numFmtId="0" fontId="16" fillId="4" borderId="2" xfId="0" applyFont="1" applyFill="1" applyBorder="1" applyAlignment="1"/>
    <xf numFmtId="0" fontId="16" fillId="4" borderId="0" xfId="0" applyFont="1" applyFill="1" applyAlignment="1"/>
    <xf numFmtId="0" fontId="12" fillId="4" borderId="1" xfId="0" applyFont="1" applyFill="1" applyBorder="1" applyAlignment="1">
      <alignment horizontal="left" vertical="top"/>
    </xf>
    <xf numFmtId="3" fontId="12" fillId="4" borderId="0" xfId="0" applyNumberFormat="1" applyFont="1" applyFill="1" applyBorder="1" applyAlignment="1">
      <alignment vertical="top"/>
    </xf>
    <xf numFmtId="0" fontId="16" fillId="4" borderId="2" xfId="0" applyFont="1" applyFill="1" applyBorder="1" applyAlignment="1">
      <alignment vertical="top"/>
    </xf>
    <xf numFmtId="0" fontId="3" fillId="4" borderId="1" xfId="0" applyFont="1" applyFill="1" applyBorder="1" applyAlignment="1">
      <alignment horizontal="left" vertical="top"/>
    </xf>
    <xf numFmtId="3" fontId="3" fillId="4" borderId="0" xfId="2" applyNumberFormat="1" applyFont="1" applyFill="1" applyBorder="1" applyAlignment="1" applyProtection="1">
      <alignment vertical="top"/>
      <protection locked="0"/>
    </xf>
    <xf numFmtId="0" fontId="12" fillId="4" borderId="0" xfId="0" applyFont="1" applyFill="1" applyBorder="1" applyAlignment="1">
      <alignment vertical="top" wrapText="1"/>
    </xf>
    <xf numFmtId="0" fontId="3" fillId="4" borderId="0" xfId="0" applyFont="1" applyFill="1" applyBorder="1" applyAlignment="1">
      <alignment vertical="top"/>
    </xf>
    <xf numFmtId="3" fontId="19" fillId="4" borderId="0" xfId="0" applyNumberFormat="1" applyFont="1" applyFill="1" applyBorder="1" applyAlignment="1">
      <alignment vertical="top"/>
    </xf>
    <xf numFmtId="3" fontId="3" fillId="4" borderId="0" xfId="0" applyNumberFormat="1" applyFont="1" applyFill="1" applyBorder="1" applyAlignment="1" applyProtection="1">
      <alignment vertical="top"/>
      <protection locked="0"/>
    </xf>
    <xf numFmtId="0" fontId="20" fillId="4" borderId="0" xfId="0" applyFont="1" applyFill="1" applyBorder="1" applyAlignment="1">
      <alignment vertical="top"/>
    </xf>
    <xf numFmtId="0" fontId="20" fillId="4" borderId="1" xfId="0" applyFont="1" applyFill="1" applyBorder="1" applyAlignment="1">
      <alignment horizontal="left" vertical="top"/>
    </xf>
    <xf numFmtId="3" fontId="20" fillId="4" borderId="0" xfId="0" applyNumberFormat="1" applyFont="1" applyFill="1" applyBorder="1" applyAlignment="1">
      <alignment vertical="top"/>
    </xf>
    <xf numFmtId="0" fontId="21" fillId="4" borderId="0" xfId="0" applyFont="1" applyFill="1" applyBorder="1" applyAlignment="1">
      <alignment vertical="top"/>
    </xf>
    <xf numFmtId="3" fontId="12" fillId="4" borderId="0" xfId="2" applyNumberFormat="1" applyFont="1" applyFill="1" applyBorder="1" applyAlignment="1">
      <alignment vertical="top"/>
    </xf>
    <xf numFmtId="0" fontId="16" fillId="4" borderId="1" xfId="0" applyFont="1" applyFill="1" applyBorder="1"/>
    <xf numFmtId="3" fontId="20" fillId="4" borderId="0" xfId="2" applyNumberFormat="1" applyFont="1" applyFill="1" applyBorder="1" applyAlignment="1">
      <alignment vertical="top"/>
    </xf>
    <xf numFmtId="0" fontId="21" fillId="4" borderId="2" xfId="0" applyFont="1" applyFill="1" applyBorder="1" applyAlignment="1">
      <alignment vertical="top"/>
    </xf>
    <xf numFmtId="0" fontId="20" fillId="4" borderId="0" xfId="0" applyFont="1" applyFill="1" applyBorder="1" applyAlignment="1">
      <alignment vertical="top" wrapText="1"/>
    </xf>
    <xf numFmtId="0" fontId="16" fillId="4" borderId="3" xfId="0" applyFont="1" applyFill="1" applyBorder="1"/>
    <xf numFmtId="0" fontId="16" fillId="4" borderId="4" xfId="0" applyFont="1" applyFill="1" applyBorder="1"/>
    <xf numFmtId="0" fontId="16" fillId="4" borderId="4" xfId="0" applyFont="1" applyFill="1" applyBorder="1" applyAlignment="1"/>
    <xf numFmtId="0" fontId="16" fillId="4" borderId="5" xfId="0" applyFont="1" applyFill="1" applyBorder="1"/>
    <xf numFmtId="0" fontId="3" fillId="4" borderId="4" xfId="0" applyFont="1" applyFill="1" applyBorder="1" applyAlignment="1">
      <alignment vertical="top"/>
    </xf>
    <xf numFmtId="0" fontId="3" fillId="4" borderId="4" xfId="0" applyFont="1" applyFill="1" applyBorder="1"/>
    <xf numFmtId="43" fontId="3" fillId="4" borderId="4" xfId="2" applyFont="1" applyFill="1" applyBorder="1"/>
    <xf numFmtId="0" fontId="3" fillId="4" borderId="4" xfId="0" applyFont="1" applyFill="1" applyBorder="1" applyAlignment="1">
      <alignment vertical="center"/>
    </xf>
    <xf numFmtId="0" fontId="3" fillId="4" borderId="4" xfId="0" applyFont="1" applyFill="1" applyBorder="1" applyAlignment="1"/>
    <xf numFmtId="0" fontId="3" fillId="4" borderId="0" xfId="0" applyFont="1" applyFill="1" applyBorder="1"/>
    <xf numFmtId="43" fontId="3" fillId="4" borderId="0" xfId="2" applyFont="1" applyFill="1" applyBorder="1"/>
    <xf numFmtId="0" fontId="3" fillId="4" borderId="0" xfId="0" applyFont="1" applyFill="1" applyBorder="1" applyAlignment="1">
      <alignment vertical="center"/>
    </xf>
    <xf numFmtId="0" fontId="3" fillId="4" borderId="0" xfId="0" applyFont="1" applyFill="1" applyBorder="1" applyAlignment="1"/>
    <xf numFmtId="0" fontId="12" fillId="4" borderId="0" xfId="0" applyFont="1" applyFill="1" applyBorder="1" applyAlignment="1">
      <alignment horizontal="right" vertical="top"/>
    </xf>
    <xf numFmtId="43" fontId="12" fillId="4" borderId="0" xfId="2" applyFont="1" applyFill="1" applyBorder="1"/>
    <xf numFmtId="0" fontId="12" fillId="4" borderId="0" xfId="0" applyFont="1" applyFill="1" applyBorder="1" applyAlignment="1">
      <alignment vertical="top"/>
    </xf>
    <xf numFmtId="0" fontId="3" fillId="4" borderId="0" xfId="0" applyFont="1" applyFill="1" applyBorder="1" applyAlignment="1">
      <alignment horizontal="right"/>
    </xf>
    <xf numFmtId="43" fontId="12" fillId="4" borderId="0" xfId="2" applyFont="1" applyFill="1" applyBorder="1" applyAlignment="1">
      <alignment vertical="top"/>
    </xf>
    <xf numFmtId="0" fontId="3" fillId="4" borderId="0" xfId="0" applyFont="1" applyFill="1" applyBorder="1" applyAlignment="1" applyProtection="1">
      <alignment vertical="top" wrapText="1"/>
      <protection locked="0"/>
    </xf>
    <xf numFmtId="0" fontId="16" fillId="7" borderId="0" xfId="0" applyFont="1" applyFill="1" applyBorder="1"/>
    <xf numFmtId="0" fontId="16" fillId="7" borderId="0" xfId="0" applyFont="1" applyFill="1" applyBorder="1" applyAlignment="1">
      <alignment vertical="top"/>
    </xf>
    <xf numFmtId="0" fontId="16" fillId="7" borderId="0" xfId="0" applyFont="1" applyFill="1" applyBorder="1" applyAlignment="1">
      <alignment horizontal="right" vertical="top"/>
    </xf>
    <xf numFmtId="0" fontId="12" fillId="7" borderId="0" xfId="0" applyFont="1" applyFill="1" applyBorder="1" applyAlignment="1"/>
    <xf numFmtId="0" fontId="16" fillId="4" borderId="0" xfId="0" applyFont="1" applyFill="1" applyAlignment="1">
      <alignment vertical="top"/>
    </xf>
    <xf numFmtId="0" fontId="12" fillId="7" borderId="0" xfId="1" applyNumberFormat="1" applyFont="1" applyFill="1" applyBorder="1" applyAlignment="1">
      <alignment vertical="center"/>
    </xf>
    <xf numFmtId="0" fontId="12" fillId="4" borderId="0" xfId="1" applyNumberFormat="1" applyFont="1" applyFill="1" applyBorder="1" applyAlignment="1">
      <alignment horizontal="centerContinuous" vertical="center"/>
    </xf>
    <xf numFmtId="0" fontId="12" fillId="4" borderId="4" xfId="0" applyNumberFormat="1" applyFont="1" applyFill="1" applyBorder="1" applyAlignment="1" applyProtection="1">
      <protection locked="0"/>
    </xf>
    <xf numFmtId="0" fontId="12" fillId="4" borderId="0" xfId="1" applyNumberFormat="1" applyFont="1" applyFill="1" applyBorder="1" applyAlignment="1">
      <alignment vertical="center"/>
    </xf>
    <xf numFmtId="0" fontId="12" fillId="4" borderId="0" xfId="1" applyNumberFormat="1" applyFont="1" applyFill="1" applyBorder="1" applyAlignment="1">
      <alignment horizontal="right" vertical="top"/>
    </xf>
    <xf numFmtId="0" fontId="12" fillId="7" borderId="23" xfId="0" applyFont="1" applyFill="1" applyBorder="1" applyAlignment="1">
      <alignment horizontal="centerContinuous"/>
    </xf>
    <xf numFmtId="0" fontId="12" fillId="7" borderId="24" xfId="0" applyFont="1" applyFill="1" applyBorder="1" applyAlignment="1">
      <alignment horizontal="centerContinuous"/>
    </xf>
    <xf numFmtId="0" fontId="3" fillId="7" borderId="8" xfId="0" applyFont="1" applyFill="1" applyBorder="1"/>
    <xf numFmtId="0" fontId="18" fillId="4" borderId="0" xfId="0" applyFont="1" applyFill="1" applyAlignment="1">
      <alignment vertical="top"/>
    </xf>
    <xf numFmtId="0" fontId="18" fillId="4" borderId="0" xfId="0" applyFont="1" applyFill="1" applyBorder="1"/>
    <xf numFmtId="165" fontId="12" fillId="7" borderId="0" xfId="2" applyNumberFormat="1" applyFont="1" applyFill="1" applyBorder="1" applyAlignment="1">
      <alignment horizontal="center"/>
    </xf>
    <xf numFmtId="165" fontId="12" fillId="7" borderId="26" xfId="2" applyNumberFormat="1" applyFont="1" applyFill="1" applyBorder="1" applyAlignment="1">
      <alignment horizontal="center"/>
    </xf>
    <xf numFmtId="0" fontId="3" fillId="7" borderId="2" xfId="0" applyFont="1" applyFill="1" applyBorder="1"/>
    <xf numFmtId="0" fontId="12" fillId="4" borderId="25" xfId="1" applyNumberFormat="1" applyFont="1" applyFill="1" applyBorder="1" applyAlignment="1">
      <alignment vertical="center"/>
    </xf>
    <xf numFmtId="0" fontId="12" fillId="4" borderId="26" xfId="1" applyNumberFormat="1" applyFont="1" applyFill="1" applyBorder="1" applyAlignment="1">
      <alignment vertical="center"/>
    </xf>
    <xf numFmtId="0" fontId="16" fillId="4" borderId="25" xfId="0" applyFont="1" applyFill="1" applyBorder="1" applyAlignment="1">
      <alignment vertical="top"/>
    </xf>
    <xf numFmtId="166" fontId="3" fillId="4" borderId="0" xfId="2" applyNumberFormat="1" applyFont="1" applyFill="1" applyBorder="1" applyAlignment="1">
      <alignment vertical="top"/>
    </xf>
    <xf numFmtId="0" fontId="16" fillId="4" borderId="0" xfId="0" applyFont="1" applyFill="1" applyBorder="1" applyAlignment="1">
      <alignment horizontal="right" vertical="top"/>
    </xf>
    <xf numFmtId="0" fontId="12" fillId="4" borderId="26" xfId="0" applyFont="1" applyFill="1" applyBorder="1" applyAlignment="1">
      <alignment vertical="top"/>
    </xf>
    <xf numFmtId="3" fontId="12" fillId="4" borderId="26" xfId="0" applyNumberFormat="1" applyFont="1" applyFill="1" applyBorder="1" applyAlignment="1">
      <alignment vertical="top"/>
    </xf>
    <xf numFmtId="3" fontId="3" fillId="4" borderId="26" xfId="0" applyNumberFormat="1" applyFont="1" applyFill="1" applyBorder="1" applyAlignment="1">
      <alignment vertical="top"/>
    </xf>
    <xf numFmtId="3" fontId="3" fillId="4" borderId="26" xfId="0" applyNumberFormat="1" applyFont="1" applyFill="1" applyBorder="1" applyAlignment="1" applyProtection="1">
      <alignment vertical="top"/>
      <protection locked="0"/>
    </xf>
    <xf numFmtId="0" fontId="3" fillId="4" borderId="0" xfId="0" applyFont="1" applyFill="1" applyBorder="1" applyAlignment="1">
      <alignment vertical="top" wrapText="1"/>
    </xf>
    <xf numFmtId="0" fontId="3" fillId="4" borderId="0" xfId="0" applyFont="1" applyFill="1" applyBorder="1" applyAlignment="1">
      <alignment horizontal="left" vertical="top" wrapText="1"/>
    </xf>
    <xf numFmtId="3" fontId="3" fillId="4" borderId="0" xfId="2" applyNumberFormat="1" applyFont="1" applyFill="1" applyBorder="1" applyAlignment="1">
      <alignment vertical="top"/>
    </xf>
    <xf numFmtId="0" fontId="17" fillId="4" borderId="25" xfId="0" applyFont="1" applyFill="1" applyBorder="1" applyAlignment="1">
      <alignment vertical="top"/>
    </xf>
    <xf numFmtId="3" fontId="12" fillId="4" borderId="0" xfId="0" applyNumberFormat="1" applyFont="1" applyFill="1" applyBorder="1" applyAlignment="1" applyProtection="1">
      <alignment vertical="top"/>
    </xf>
    <xf numFmtId="0" fontId="17" fillId="4" borderId="0" xfId="0" applyFont="1" applyFill="1" applyBorder="1" applyAlignment="1">
      <alignment horizontal="right" vertical="top"/>
    </xf>
    <xf numFmtId="3" fontId="12" fillId="4" borderId="26" xfId="2" applyNumberFormat="1" applyFont="1" applyFill="1" applyBorder="1" applyAlignment="1">
      <alignment vertical="top"/>
    </xf>
    <xf numFmtId="0" fontId="12" fillId="4" borderId="0" xfId="0" applyFont="1" applyFill="1" applyBorder="1" applyAlignment="1">
      <alignment horizontal="left" vertical="top" wrapText="1"/>
    </xf>
    <xf numFmtId="3" fontId="12" fillId="4" borderId="26" xfId="0" applyNumberFormat="1" applyFont="1" applyFill="1" applyBorder="1" applyAlignment="1" applyProtection="1">
      <alignment vertical="top"/>
    </xf>
    <xf numFmtId="0" fontId="16" fillId="4" borderId="0" xfId="0" applyFont="1" applyFill="1" applyBorder="1" applyAlignment="1">
      <alignment vertical="top" wrapText="1"/>
    </xf>
    <xf numFmtId="3" fontId="3" fillId="4" borderId="26" xfId="2" applyNumberFormat="1" applyFont="1" applyFill="1" applyBorder="1" applyAlignment="1">
      <alignment vertical="top"/>
    </xf>
    <xf numFmtId="0" fontId="12" fillId="4" borderId="0" xfId="0" applyFont="1" applyFill="1" applyBorder="1" applyAlignment="1">
      <alignment horizontal="left" vertical="top"/>
    </xf>
    <xf numFmtId="3" fontId="19" fillId="4" borderId="0" xfId="2" applyNumberFormat="1" applyFont="1" applyFill="1" applyBorder="1" applyAlignment="1">
      <alignment vertical="top"/>
    </xf>
    <xf numFmtId="3" fontId="19" fillId="4" borderId="26" xfId="2" applyNumberFormat="1" applyFont="1" applyFill="1" applyBorder="1" applyAlignment="1">
      <alignment vertical="top"/>
    </xf>
    <xf numFmtId="0" fontId="3" fillId="4" borderId="0" xfId="0" applyFont="1" applyFill="1" applyBorder="1" applyAlignment="1">
      <alignment horizontal="left" vertical="top"/>
    </xf>
    <xf numFmtId="0" fontId="16" fillId="4" borderId="27" xfId="0" applyFont="1" applyFill="1" applyBorder="1" applyAlignment="1">
      <alignment vertical="top"/>
    </xf>
    <xf numFmtId="0" fontId="16" fillId="4" borderId="4" xfId="0" applyFont="1" applyFill="1" applyBorder="1" applyAlignment="1">
      <alignment vertical="top"/>
    </xf>
    <xf numFmtId="0" fontId="16" fillId="4" borderId="4" xfId="0" applyFont="1" applyFill="1" applyBorder="1" applyAlignment="1">
      <alignment horizontal="right" vertical="top"/>
    </xf>
    <xf numFmtId="0" fontId="16" fillId="4" borderId="28" xfId="0" applyFont="1" applyFill="1" applyBorder="1" applyAlignment="1">
      <alignment vertical="top"/>
    </xf>
    <xf numFmtId="0" fontId="16" fillId="4" borderId="25" xfId="0" applyFont="1" applyFill="1" applyBorder="1"/>
    <xf numFmtId="43" fontId="3" fillId="4" borderId="26" xfId="2" applyFont="1" applyFill="1" applyBorder="1"/>
    <xf numFmtId="0" fontId="16" fillId="4" borderId="29" xfId="0" applyFont="1" applyFill="1" applyBorder="1"/>
    <xf numFmtId="0" fontId="3" fillId="4" borderId="30" xfId="0" applyFont="1" applyFill="1" applyBorder="1" applyAlignment="1">
      <alignment vertical="top"/>
    </xf>
    <xf numFmtId="0" fontId="3" fillId="4" borderId="30" xfId="0" applyFont="1" applyFill="1" applyBorder="1"/>
    <xf numFmtId="43" fontId="3" fillId="4" borderId="30" xfId="2" applyFont="1" applyFill="1" applyBorder="1"/>
    <xf numFmtId="0" fontId="16" fillId="4" borderId="30" xfId="0" applyFont="1" applyFill="1" applyBorder="1" applyAlignment="1">
      <alignment horizontal="right" vertical="top"/>
    </xf>
    <xf numFmtId="0" fontId="3" fillId="4" borderId="30" xfId="0" applyFont="1" applyFill="1" applyBorder="1" applyAlignment="1">
      <alignment vertical="center"/>
    </xf>
    <xf numFmtId="43" fontId="3" fillId="4" borderId="31" xfId="2" applyFont="1" applyFill="1" applyBorder="1"/>
    <xf numFmtId="0" fontId="16" fillId="7" borderId="0" xfId="0" applyFont="1" applyFill="1" applyBorder="1" applyAlignment="1"/>
    <xf numFmtId="0" fontId="12" fillId="7" borderId="0" xfId="3" applyFont="1" applyFill="1" applyBorder="1" applyAlignment="1"/>
    <xf numFmtId="0" fontId="12" fillId="4" borderId="0" xfId="3" applyFont="1" applyFill="1" applyBorder="1" applyAlignment="1"/>
    <xf numFmtId="0" fontId="16" fillId="4" borderId="0" xfId="0" applyFont="1" applyFill="1" applyAlignment="1">
      <alignment wrapText="1"/>
    </xf>
    <xf numFmtId="0" fontId="16" fillId="4" borderId="0" xfId="0" applyFont="1" applyFill="1" applyBorder="1" applyAlignment="1">
      <alignment wrapText="1"/>
    </xf>
    <xf numFmtId="3" fontId="16" fillId="4" borderId="0" xfId="0" applyNumberFormat="1" applyFont="1" applyFill="1"/>
    <xf numFmtId="0" fontId="16" fillId="4" borderId="1" xfId="0" applyFont="1" applyFill="1" applyBorder="1" applyAlignment="1">
      <alignment vertical="top"/>
    </xf>
    <xf numFmtId="0" fontId="12" fillId="4" borderId="0" xfId="3" applyFont="1" applyFill="1" applyBorder="1" applyAlignment="1">
      <alignment vertical="top"/>
    </xf>
    <xf numFmtId="0" fontId="22" fillId="4" borderId="0" xfId="3" applyFont="1" applyFill="1" applyBorder="1" applyAlignment="1">
      <alignment horizontal="center"/>
    </xf>
    <xf numFmtId="3" fontId="12" fillId="4" borderId="0" xfId="0" applyNumberFormat="1" applyFont="1" applyFill="1" applyBorder="1" applyAlignment="1" applyProtection="1">
      <alignment horizontal="right" vertical="top"/>
    </xf>
    <xf numFmtId="3" fontId="3" fillId="4" borderId="0" xfId="0" applyNumberFormat="1" applyFont="1" applyFill="1" applyBorder="1" applyAlignment="1" applyProtection="1">
      <alignment horizontal="right" vertical="top"/>
    </xf>
    <xf numFmtId="3" fontId="3" fillId="4" borderId="0" xfId="2" applyNumberFormat="1" applyFont="1" applyFill="1" applyBorder="1" applyAlignment="1" applyProtection="1">
      <alignment horizontal="right" vertical="top" wrapText="1"/>
    </xf>
    <xf numFmtId="0" fontId="22" fillId="4" borderId="0" xfId="3" applyFont="1" applyFill="1" applyBorder="1" applyAlignment="1" applyProtection="1">
      <alignment horizontal="center"/>
    </xf>
    <xf numFmtId="0" fontId="3" fillId="4" borderId="3" xfId="0" applyFont="1" applyFill="1" applyBorder="1" applyAlignment="1">
      <alignment horizontal="left" vertical="top"/>
    </xf>
    <xf numFmtId="3" fontId="3" fillId="4" borderId="4" xfId="2" applyNumberFormat="1" applyFont="1" applyFill="1" applyBorder="1" applyAlignment="1" applyProtection="1">
      <alignment horizontal="right" vertical="top" wrapText="1"/>
    </xf>
    <xf numFmtId="0" fontId="16" fillId="4" borderId="6" xfId="0" applyFont="1" applyFill="1" applyBorder="1"/>
    <xf numFmtId="0" fontId="3" fillId="4" borderId="4" xfId="0" applyFont="1" applyFill="1" applyBorder="1" applyAlignment="1">
      <alignment vertical="center" wrapText="1"/>
    </xf>
    <xf numFmtId="0" fontId="3" fillId="4" borderId="0" xfId="0" applyFont="1" applyFill="1" applyBorder="1" applyAlignment="1">
      <alignment vertical="center" wrapText="1"/>
    </xf>
    <xf numFmtId="0" fontId="3" fillId="4" borderId="0" xfId="0" applyFont="1" applyFill="1" applyBorder="1" applyAlignment="1">
      <alignment wrapText="1"/>
    </xf>
    <xf numFmtId="0" fontId="3" fillId="4" borderId="0" xfId="0" applyFont="1" applyFill="1" applyBorder="1" applyProtection="1">
      <protection locked="0"/>
    </xf>
    <xf numFmtId="43" fontId="3" fillId="4" borderId="0" xfId="2" applyFont="1" applyFill="1" applyBorder="1" applyProtection="1">
      <protection locked="0"/>
    </xf>
    <xf numFmtId="0" fontId="3" fillId="4" borderId="0" xfId="0" applyFont="1" applyFill="1" applyBorder="1" applyAlignment="1" applyProtection="1">
      <alignment vertical="center"/>
      <protection locked="0"/>
    </xf>
    <xf numFmtId="0" fontId="3" fillId="4" borderId="0" xfId="0" applyFont="1" applyFill="1" applyBorder="1" applyAlignment="1" applyProtection="1">
      <alignment wrapText="1"/>
      <protection locked="0"/>
    </xf>
    <xf numFmtId="0" fontId="12" fillId="4" borderId="0" xfId="0" applyFont="1" applyFill="1" applyBorder="1" applyAlignment="1"/>
    <xf numFmtId="0" fontId="23" fillId="7" borderId="11" xfId="3" applyFont="1" applyFill="1" applyBorder="1" applyAlignment="1">
      <alignment horizontal="center" vertical="center" wrapText="1"/>
    </xf>
    <xf numFmtId="0" fontId="12" fillId="7" borderId="7" xfId="0" applyFont="1" applyFill="1" applyBorder="1" applyAlignment="1">
      <alignment horizontal="center" vertical="center" wrapText="1"/>
    </xf>
    <xf numFmtId="0" fontId="12" fillId="7" borderId="7" xfId="3" applyFont="1" applyFill="1" applyBorder="1" applyAlignment="1">
      <alignment horizontal="center" vertical="center" wrapText="1"/>
    </xf>
    <xf numFmtId="0" fontId="12" fillId="7" borderId="8" xfId="3" applyFont="1" applyFill="1" applyBorder="1" applyAlignment="1">
      <alignment horizontal="center" vertical="center" wrapText="1"/>
    </xf>
    <xf numFmtId="0" fontId="23" fillId="4" borderId="0" xfId="0" applyFont="1" applyFill="1" applyBorder="1"/>
    <xf numFmtId="0" fontId="23" fillId="7" borderId="3" xfId="3" applyFont="1" applyFill="1" applyBorder="1" applyAlignment="1">
      <alignment horizontal="center" vertical="center" wrapText="1"/>
    </xf>
    <xf numFmtId="0" fontId="12" fillId="7" borderId="4" xfId="0" applyFont="1" applyFill="1" applyBorder="1" applyAlignment="1">
      <alignment horizontal="center" vertical="center" wrapText="1"/>
    </xf>
    <xf numFmtId="0" fontId="12" fillId="7" borderId="4" xfId="3" applyFont="1" applyFill="1" applyBorder="1" applyAlignment="1">
      <alignment horizontal="center" vertical="center" wrapText="1"/>
    </xf>
    <xf numFmtId="0" fontId="12" fillId="7" borderId="5" xfId="3" applyFont="1" applyFill="1" applyBorder="1" applyAlignment="1">
      <alignment horizontal="center" vertical="center" wrapText="1"/>
    </xf>
    <xf numFmtId="0" fontId="17" fillId="4" borderId="1" xfId="0" applyFont="1" applyFill="1" applyBorder="1" applyAlignment="1">
      <alignment vertical="top"/>
    </xf>
    <xf numFmtId="3" fontId="17" fillId="4" borderId="0" xfId="0" applyNumberFormat="1" applyFont="1" applyFill="1" applyBorder="1" applyAlignment="1">
      <alignment vertical="top"/>
    </xf>
    <xf numFmtId="0" fontId="17" fillId="4" borderId="2" xfId="0" applyFont="1" applyFill="1" applyBorder="1" applyAlignment="1">
      <alignment vertical="top"/>
    </xf>
    <xf numFmtId="0" fontId="17" fillId="4" borderId="0" xfId="0" applyFont="1" applyFill="1" applyBorder="1" applyAlignment="1">
      <alignment vertical="top"/>
    </xf>
    <xf numFmtId="0" fontId="24" fillId="4" borderId="1" xfId="0" applyFont="1" applyFill="1" applyBorder="1" applyAlignment="1">
      <alignment vertical="top"/>
    </xf>
    <xf numFmtId="3" fontId="17" fillId="4" borderId="0" xfId="2" applyNumberFormat="1" applyFont="1" applyFill="1" applyBorder="1" applyAlignment="1">
      <alignment vertical="top"/>
    </xf>
    <xf numFmtId="0" fontId="24" fillId="4" borderId="2" xfId="0" applyFont="1" applyFill="1" applyBorder="1" applyAlignment="1">
      <alignment vertical="top"/>
    </xf>
    <xf numFmtId="0" fontId="25" fillId="4" borderId="0" xfId="0" applyFont="1" applyFill="1"/>
    <xf numFmtId="3" fontId="16" fillId="4" borderId="0" xfId="0" applyNumberFormat="1" applyFont="1" applyFill="1" applyBorder="1" applyAlignment="1">
      <alignment vertical="top"/>
    </xf>
    <xf numFmtId="0" fontId="16" fillId="4" borderId="0" xfId="0" applyFont="1" applyFill="1" applyBorder="1" applyAlignment="1">
      <alignment horizontal="left" vertical="top"/>
    </xf>
    <xf numFmtId="3" fontId="16" fillId="4" borderId="0" xfId="2" applyNumberFormat="1" applyFont="1" applyFill="1" applyBorder="1" applyAlignment="1">
      <alignment vertical="top"/>
    </xf>
    <xf numFmtId="0" fontId="16" fillId="4" borderId="0" xfId="0" applyFont="1" applyFill="1" applyAlignment="1">
      <alignment horizontal="left"/>
    </xf>
    <xf numFmtId="0" fontId="16" fillId="4" borderId="0" xfId="0" applyFont="1" applyFill="1" applyAlignment="1">
      <alignment vertical="center"/>
    </xf>
    <xf numFmtId="0" fontId="16" fillId="4" borderId="0" xfId="0" applyFont="1" applyFill="1" applyAlignment="1">
      <alignment horizontal="center"/>
    </xf>
    <xf numFmtId="0" fontId="16" fillId="4" borderId="4" xfId="0" applyFont="1" applyFill="1" applyBorder="1" applyAlignment="1" applyProtection="1">
      <protection locked="0"/>
    </xf>
    <xf numFmtId="0" fontId="16" fillId="4" borderId="0" xfId="0" applyFont="1" applyFill="1" applyBorder="1" applyAlignment="1" applyProtection="1">
      <protection locked="0"/>
    </xf>
    <xf numFmtId="0" fontId="17" fillId="4" borderId="0" xfId="0" applyFont="1" applyFill="1" applyBorder="1" applyAlignment="1"/>
    <xf numFmtId="0" fontId="17" fillId="4" borderId="7" xfId="0" applyFont="1" applyFill="1" applyBorder="1" applyAlignment="1" applyProtection="1">
      <protection locked="0"/>
    </xf>
    <xf numFmtId="0" fontId="16" fillId="0" borderId="0" xfId="0" applyFont="1" applyBorder="1" applyAlignment="1"/>
    <xf numFmtId="0" fontId="16" fillId="7" borderId="0" xfId="0" applyFont="1" applyFill="1" applyBorder="1" applyAlignment="1" applyProtection="1"/>
    <xf numFmtId="0" fontId="12" fillId="7" borderId="0" xfId="3" applyFont="1" applyFill="1" applyBorder="1" applyAlignment="1" applyProtection="1"/>
    <xf numFmtId="0" fontId="16" fillId="4" borderId="0" xfId="0" applyFont="1" applyFill="1" applyBorder="1" applyProtection="1"/>
    <xf numFmtId="0" fontId="12" fillId="7" borderId="0" xfId="1" applyNumberFormat="1" applyFont="1" applyFill="1" applyBorder="1" applyAlignment="1" applyProtection="1">
      <alignment horizontal="centerContinuous" vertical="center"/>
    </xf>
    <xf numFmtId="0" fontId="12" fillId="7" borderId="0" xfId="0" applyFont="1" applyFill="1" applyBorder="1" applyAlignment="1" applyProtection="1">
      <alignment horizontal="centerContinuous"/>
    </xf>
    <xf numFmtId="0" fontId="12" fillId="4" borderId="0" xfId="1" applyNumberFormat="1" applyFont="1" applyFill="1" applyBorder="1" applyAlignment="1" applyProtection="1">
      <alignment horizontal="centerContinuous" vertical="center"/>
    </xf>
    <xf numFmtId="0" fontId="12" fillId="4" borderId="0" xfId="0" applyFont="1" applyFill="1" applyBorder="1" applyAlignment="1" applyProtection="1"/>
    <xf numFmtId="164" fontId="3" fillId="4" borderId="0" xfId="1" applyFont="1" applyFill="1" applyBorder="1" applyProtection="1"/>
    <xf numFmtId="0" fontId="12" fillId="7" borderId="9" xfId="3" applyFont="1" applyFill="1" applyBorder="1" applyAlignment="1" applyProtection="1">
      <alignment horizontal="center" vertical="center" wrapText="1"/>
    </xf>
    <xf numFmtId="0" fontId="12" fillId="7" borderId="6" xfId="3" applyFont="1" applyFill="1" applyBorder="1" applyAlignment="1" applyProtection="1">
      <alignment horizontal="center" vertical="center" wrapText="1"/>
    </xf>
    <xf numFmtId="0" fontId="12" fillId="7" borderId="6" xfId="0" applyFont="1" applyFill="1" applyBorder="1" applyAlignment="1" applyProtection="1">
      <alignment horizontal="center" vertical="center" wrapText="1"/>
    </xf>
    <xf numFmtId="0" fontId="12" fillId="7" borderId="10" xfId="3" applyFont="1" applyFill="1" applyBorder="1" applyAlignment="1" applyProtection="1">
      <alignment horizontal="center" vertical="center" wrapText="1"/>
    </xf>
    <xf numFmtId="0" fontId="12" fillId="4" borderId="1" xfId="1" applyNumberFormat="1" applyFont="1" applyFill="1" applyBorder="1" applyAlignment="1" applyProtection="1">
      <alignment horizontal="centerContinuous" vertical="center"/>
    </xf>
    <xf numFmtId="0" fontId="12" fillId="4" borderId="1" xfId="1" applyNumberFormat="1" applyFont="1" applyFill="1" applyBorder="1" applyAlignment="1" applyProtection="1">
      <alignment vertical="center"/>
    </xf>
    <xf numFmtId="0" fontId="12" fillId="4" borderId="0" xfId="1" applyNumberFormat="1" applyFont="1" applyFill="1" applyBorder="1" applyAlignment="1" applyProtection="1">
      <alignment vertical="top"/>
    </xf>
    <xf numFmtId="0" fontId="12" fillId="4" borderId="2" xfId="1" applyNumberFormat="1" applyFont="1" applyFill="1" applyBorder="1" applyAlignment="1" applyProtection="1">
      <alignment vertical="top"/>
    </xf>
    <xf numFmtId="0" fontId="17" fillId="4" borderId="1" xfId="0" applyFont="1" applyFill="1" applyBorder="1" applyAlignment="1" applyProtection="1"/>
    <xf numFmtId="0" fontId="12" fillId="4" borderId="0" xfId="0" applyFont="1" applyFill="1" applyBorder="1" applyAlignment="1" applyProtection="1">
      <alignment vertical="top"/>
    </xf>
    <xf numFmtId="0" fontId="12" fillId="4" borderId="2" xfId="0" applyFont="1" applyFill="1" applyBorder="1" applyAlignment="1" applyProtection="1">
      <alignment vertical="top"/>
    </xf>
    <xf numFmtId="3" fontId="12" fillId="4" borderId="0" xfId="0" applyNumberFormat="1" applyFont="1" applyFill="1" applyBorder="1" applyAlignment="1" applyProtection="1">
      <alignment horizontal="center" vertical="top"/>
      <protection locked="0"/>
    </xf>
    <xf numFmtId="0" fontId="17" fillId="4" borderId="2" xfId="0" applyFont="1" applyFill="1" applyBorder="1" applyAlignment="1" applyProtection="1">
      <alignment vertical="top"/>
    </xf>
    <xf numFmtId="0" fontId="16" fillId="4" borderId="1" xfId="0" applyFont="1" applyFill="1" applyBorder="1" applyAlignment="1" applyProtection="1"/>
    <xf numFmtId="0" fontId="22" fillId="4" borderId="0" xfId="0" applyFont="1" applyFill="1" applyBorder="1" applyAlignment="1" applyProtection="1">
      <alignment vertical="top"/>
    </xf>
    <xf numFmtId="3" fontId="3" fillId="4" borderId="0" xfId="0" applyNumberFormat="1" applyFont="1" applyFill="1" applyBorder="1" applyAlignment="1" applyProtection="1">
      <alignment horizontal="center" vertical="top"/>
      <protection locked="0"/>
    </xf>
    <xf numFmtId="3" fontId="3" fillId="4" borderId="0" xfId="0" applyNumberFormat="1" applyFont="1" applyFill="1" applyBorder="1" applyAlignment="1" applyProtection="1">
      <alignment horizontal="right" vertical="top"/>
      <protection locked="0"/>
    </xf>
    <xf numFmtId="0" fontId="16" fillId="4" borderId="2" xfId="0" applyFont="1" applyFill="1" applyBorder="1" applyAlignment="1" applyProtection="1">
      <alignment vertical="top"/>
    </xf>
    <xf numFmtId="0" fontId="3" fillId="4" borderId="0" xfId="0" applyFont="1" applyFill="1" applyBorder="1" applyAlignment="1" applyProtection="1">
      <alignment vertical="top"/>
    </xf>
    <xf numFmtId="0" fontId="12" fillId="4" borderId="0" xfId="0" applyFont="1" applyFill="1" applyBorder="1" applyAlignment="1" applyProtection="1">
      <alignment horizontal="center" vertical="top"/>
      <protection locked="0"/>
    </xf>
    <xf numFmtId="0" fontId="12" fillId="4" borderId="0" xfId="0" applyFont="1" applyFill="1" applyBorder="1" applyAlignment="1" applyProtection="1">
      <alignment horizontal="right" vertical="top"/>
      <protection locked="0"/>
    </xf>
    <xf numFmtId="0" fontId="16" fillId="4" borderId="0" xfId="0" applyFont="1" applyFill="1" applyBorder="1" applyAlignment="1" applyProtection="1">
      <alignment vertical="top"/>
    </xf>
    <xf numFmtId="0" fontId="3" fillId="4" borderId="0" xfId="0" applyNumberFormat="1" applyFont="1" applyFill="1" applyBorder="1" applyAlignment="1" applyProtection="1">
      <alignment horizontal="right" vertical="top"/>
      <protection locked="0"/>
    </xf>
    <xf numFmtId="0" fontId="12" fillId="4" borderId="0" xfId="0" applyFont="1" applyFill="1" applyBorder="1" applyAlignment="1" applyProtection="1">
      <alignment horizontal="center" vertical="top"/>
    </xf>
    <xf numFmtId="0" fontId="12" fillId="4" borderId="0" xfId="0" applyFont="1" applyFill="1" applyBorder="1" applyAlignment="1" applyProtection="1">
      <alignment horizontal="right" vertical="top"/>
    </xf>
    <xf numFmtId="0" fontId="24" fillId="4" borderId="1" xfId="0" applyFont="1" applyFill="1" applyBorder="1" applyAlignment="1" applyProtection="1"/>
    <xf numFmtId="0" fontId="20" fillId="4" borderId="0" xfId="0" applyFont="1" applyFill="1" applyBorder="1" applyAlignment="1" applyProtection="1">
      <alignment vertical="top"/>
    </xf>
    <xf numFmtId="3" fontId="20" fillId="4" borderId="0" xfId="0" applyNumberFormat="1" applyFont="1" applyFill="1" applyBorder="1" applyAlignment="1" applyProtection="1">
      <alignment horizontal="center" vertical="top"/>
      <protection locked="0"/>
    </xf>
    <xf numFmtId="3" fontId="20" fillId="4" borderId="0" xfId="0" applyNumberFormat="1" applyFont="1" applyFill="1" applyBorder="1" applyAlignment="1" applyProtection="1">
      <alignment horizontal="right" vertical="top"/>
    </xf>
    <xf numFmtId="0" fontId="24" fillId="4" borderId="2" xfId="0" applyFont="1" applyFill="1" applyBorder="1" applyAlignment="1" applyProtection="1">
      <alignment vertical="top"/>
    </xf>
    <xf numFmtId="0" fontId="12" fillId="4" borderId="0" xfId="0" applyFont="1" applyFill="1" applyBorder="1" applyAlignment="1" applyProtection="1">
      <alignment horizontal="left" vertical="top"/>
    </xf>
    <xf numFmtId="0" fontId="16" fillId="4" borderId="0" xfId="0" applyFont="1" applyFill="1" applyBorder="1" applyAlignment="1" applyProtection="1">
      <alignment horizontal="center" vertical="top"/>
      <protection locked="0"/>
    </xf>
    <xf numFmtId="3" fontId="20" fillId="4" borderId="0" xfId="0" applyNumberFormat="1" applyFont="1" applyFill="1" applyBorder="1" applyAlignment="1" applyProtection="1">
      <alignment horizontal="center" vertical="top"/>
    </xf>
    <xf numFmtId="3" fontId="12" fillId="4" borderId="0" xfId="0" applyNumberFormat="1" applyFont="1" applyFill="1" applyBorder="1" applyAlignment="1" applyProtection="1">
      <alignment horizontal="right" vertical="top"/>
      <protection locked="0"/>
    </xf>
    <xf numFmtId="0" fontId="24" fillId="4" borderId="3" xfId="0" applyFont="1" applyFill="1" applyBorder="1" applyAlignment="1" applyProtection="1"/>
    <xf numFmtId="0" fontId="20" fillId="4" borderId="4" xfId="0" applyFont="1" applyFill="1" applyBorder="1" applyAlignment="1" applyProtection="1">
      <alignment vertical="top"/>
    </xf>
    <xf numFmtId="3" fontId="20" fillId="4" borderId="4" xfId="0" applyNumberFormat="1" applyFont="1" applyFill="1" applyBorder="1" applyAlignment="1" applyProtection="1">
      <alignment horizontal="center" vertical="top"/>
    </xf>
    <xf numFmtId="3" fontId="20" fillId="4" borderId="4" xfId="0" applyNumberFormat="1" applyFont="1" applyFill="1" applyBorder="1" applyAlignment="1" applyProtection="1">
      <alignment horizontal="right" vertical="top"/>
    </xf>
    <xf numFmtId="0" fontId="24" fillId="4" borderId="5" xfId="0" applyFont="1" applyFill="1" applyBorder="1" applyAlignment="1" applyProtection="1">
      <alignment vertical="top"/>
    </xf>
    <xf numFmtId="0" fontId="16" fillId="4" borderId="0" xfId="0" applyFont="1" applyFill="1" applyBorder="1" applyAlignment="1" applyProtection="1"/>
    <xf numFmtId="3" fontId="12" fillId="4" borderId="0" xfId="0" applyNumberFormat="1" applyFont="1" applyFill="1" applyBorder="1" applyAlignment="1" applyProtection="1">
      <alignment horizontal="center" vertical="center"/>
    </xf>
    <xf numFmtId="3" fontId="12" fillId="4" borderId="0" xfId="0" applyNumberFormat="1" applyFont="1" applyFill="1" applyBorder="1" applyAlignment="1" applyProtection="1">
      <alignment vertical="center"/>
    </xf>
    <xf numFmtId="0" fontId="3" fillId="4" borderId="0" xfId="0" applyFont="1" applyFill="1" applyBorder="1" applyAlignment="1" applyProtection="1"/>
    <xf numFmtId="0" fontId="16" fillId="4" borderId="0" xfId="0" applyFont="1" applyFill="1" applyProtection="1"/>
    <xf numFmtId="0" fontId="3" fillId="4" borderId="0" xfId="0" applyFont="1" applyFill="1" applyBorder="1" applyProtection="1"/>
    <xf numFmtId="43" fontId="3" fillId="4" borderId="0" xfId="2" applyFont="1" applyFill="1" applyBorder="1" applyProtection="1"/>
    <xf numFmtId="0" fontId="3" fillId="4" borderId="0" xfId="0" applyFont="1" applyFill="1" applyBorder="1" applyAlignment="1" applyProtection="1">
      <alignment vertical="center"/>
    </xf>
    <xf numFmtId="0" fontId="25" fillId="4" borderId="0" xfId="0" applyFont="1" applyFill="1" applyBorder="1" applyAlignment="1" applyProtection="1">
      <alignment horizontal="right"/>
    </xf>
    <xf numFmtId="43" fontId="12" fillId="4" borderId="0" xfId="2" applyFont="1" applyFill="1" applyBorder="1" applyProtection="1"/>
    <xf numFmtId="43" fontId="12" fillId="4" borderId="0" xfId="2" applyFont="1" applyFill="1" applyBorder="1" applyAlignment="1" applyProtection="1">
      <alignment vertical="top"/>
    </xf>
    <xf numFmtId="0" fontId="3" fillId="7" borderId="0" xfId="0" applyFont="1" applyFill="1"/>
    <xf numFmtId="165" fontId="12" fillId="7" borderId="9" xfId="2" applyNumberFormat="1" applyFont="1" applyFill="1" applyBorder="1" applyAlignment="1">
      <alignment horizontal="center" vertical="center" wrapText="1"/>
    </xf>
    <xf numFmtId="165" fontId="12" fillId="7" borderId="6" xfId="2" applyNumberFormat="1" applyFont="1" applyFill="1" applyBorder="1" applyAlignment="1">
      <alignment horizontal="center" vertical="center" wrapText="1"/>
    </xf>
    <xf numFmtId="165" fontId="12" fillId="7" borderId="10" xfId="2" applyNumberFormat="1" applyFont="1" applyFill="1" applyBorder="1" applyAlignment="1">
      <alignment horizontal="center" vertical="center" wrapText="1"/>
    </xf>
    <xf numFmtId="0" fontId="12" fillId="4" borderId="1" xfId="1" applyNumberFormat="1" applyFont="1" applyFill="1" applyBorder="1" applyAlignment="1">
      <alignment horizontal="centerContinuous" vertical="center"/>
    </xf>
    <xf numFmtId="0" fontId="12" fillId="4" borderId="2" xfId="1" applyNumberFormat="1" applyFont="1" applyFill="1" applyBorder="1" applyAlignment="1">
      <alignment horizontal="centerContinuous" vertical="center"/>
    </xf>
    <xf numFmtId="0" fontId="26" fillId="4" borderId="0" xfId="0" applyFont="1" applyFill="1" applyBorder="1" applyAlignment="1">
      <alignment horizontal="left" vertical="top"/>
    </xf>
    <xf numFmtId="0" fontId="12" fillId="4" borderId="2" xfId="0" applyFont="1" applyFill="1" applyBorder="1" applyAlignment="1">
      <alignment vertical="top" wrapText="1"/>
    </xf>
    <xf numFmtId="3" fontId="17" fillId="4" borderId="0" xfId="0" applyNumberFormat="1" applyFont="1" applyFill="1" applyBorder="1" applyAlignment="1" applyProtection="1">
      <alignment horizontal="right" vertical="top"/>
      <protection locked="0"/>
    </xf>
    <xf numFmtId="3" fontId="17" fillId="4" borderId="0" xfId="0" applyNumberFormat="1" applyFont="1" applyFill="1" applyBorder="1" applyAlignment="1" applyProtection="1">
      <alignment horizontal="right" vertical="top"/>
    </xf>
    <xf numFmtId="0" fontId="17" fillId="4" borderId="0" xfId="0" applyFont="1" applyFill="1" applyBorder="1" applyAlignment="1">
      <alignment horizontal="left" vertical="top" wrapText="1"/>
    </xf>
    <xf numFmtId="3" fontId="16" fillId="4" borderId="0" xfId="0" applyNumberFormat="1" applyFont="1" applyFill="1" applyBorder="1" applyAlignment="1">
      <alignment horizontal="right" vertical="top"/>
    </xf>
    <xf numFmtId="3" fontId="17" fillId="4" borderId="0" xfId="0" applyNumberFormat="1" applyFont="1" applyFill="1" applyBorder="1" applyAlignment="1">
      <alignment horizontal="right" vertical="top"/>
    </xf>
    <xf numFmtId="3" fontId="16" fillId="4" borderId="0" xfId="0" applyNumberFormat="1" applyFont="1" applyFill="1" applyBorder="1" applyAlignment="1" applyProtection="1">
      <alignment horizontal="right" vertical="top"/>
      <protection locked="0"/>
    </xf>
    <xf numFmtId="3" fontId="17" fillId="4" borderId="14" xfId="0" applyNumberFormat="1" applyFont="1" applyFill="1" applyBorder="1" applyAlignment="1">
      <alignment horizontal="right" vertical="top"/>
    </xf>
    <xf numFmtId="3" fontId="25" fillId="4" borderId="0" xfId="0" applyNumberFormat="1" applyFont="1" applyFill="1" applyAlignment="1">
      <alignment horizontal="center"/>
    </xf>
    <xf numFmtId="0" fontId="17" fillId="4" borderId="3" xfId="0" applyFont="1" applyFill="1" applyBorder="1" applyAlignment="1">
      <alignment vertical="top"/>
    </xf>
    <xf numFmtId="3" fontId="17" fillId="4" borderId="4" xfId="0" applyNumberFormat="1" applyFont="1" applyFill="1" applyBorder="1" applyAlignment="1">
      <alignment horizontal="right" vertical="top"/>
    </xf>
    <xf numFmtId="0" fontId="12" fillId="4" borderId="5" xfId="0" applyFont="1" applyFill="1" applyBorder="1" applyAlignment="1">
      <alignment vertical="top" wrapText="1"/>
    </xf>
    <xf numFmtId="0" fontId="16" fillId="4" borderId="6" xfId="0" applyFont="1" applyFill="1" applyBorder="1" applyAlignment="1">
      <alignment vertical="top"/>
    </xf>
    <xf numFmtId="0" fontId="12" fillId="4" borderId="6" xfId="0" applyFont="1" applyFill="1" applyBorder="1" applyAlignment="1">
      <alignment vertical="top" wrapText="1"/>
    </xf>
    <xf numFmtId="0" fontId="3" fillId="4" borderId="0" xfId="0" applyFont="1" applyFill="1"/>
    <xf numFmtId="0" fontId="3" fillId="4" borderId="0" xfId="0" applyFont="1" applyFill="1" applyAlignment="1">
      <alignment wrapText="1"/>
    </xf>
    <xf numFmtId="43" fontId="3" fillId="4" borderId="0" xfId="2" applyNumberFormat="1" applyFont="1" applyFill="1" applyAlignment="1">
      <alignment horizontal="center"/>
    </xf>
    <xf numFmtId="0" fontId="3" fillId="4" borderId="0" xfId="0" applyFont="1" applyFill="1" applyBorder="1" applyAlignment="1" applyProtection="1">
      <alignment horizontal="center"/>
      <protection locked="0"/>
    </xf>
    <xf numFmtId="0" fontId="3" fillId="4" borderId="0" xfId="0" applyFont="1" applyFill="1" applyBorder="1" applyAlignment="1" applyProtection="1">
      <protection locked="0"/>
    </xf>
    <xf numFmtId="0" fontId="17" fillId="4" borderId="0" xfId="0" applyFont="1" applyFill="1" applyBorder="1" applyAlignment="1" applyProtection="1">
      <alignment horizontal="center"/>
      <protection locked="0"/>
    </xf>
    <xf numFmtId="0" fontId="17" fillId="4" borderId="0" xfId="0" applyFont="1" applyFill="1" applyBorder="1" applyAlignment="1" applyProtection="1">
      <protection locked="0"/>
    </xf>
    <xf numFmtId="0" fontId="12" fillId="4" borderId="0" xfId="0" applyFont="1" applyFill="1" applyBorder="1" applyAlignment="1" applyProtection="1">
      <alignment horizontal="center" vertical="top" wrapText="1"/>
      <protection locked="0"/>
    </xf>
    <xf numFmtId="0" fontId="12" fillId="4" borderId="0" xfId="0" applyFont="1" applyFill="1" applyBorder="1" applyAlignment="1" applyProtection="1">
      <alignment vertical="top" wrapText="1"/>
      <protection locked="0"/>
    </xf>
    <xf numFmtId="0" fontId="16" fillId="4" borderId="0" xfId="0" applyFont="1" applyFill="1" applyBorder="1" applyAlignment="1">
      <alignment horizontal="centerContinuous"/>
    </xf>
    <xf numFmtId="0" fontId="3" fillId="4" borderId="0" xfId="0" applyNumberFormat="1" applyFont="1" applyFill="1" applyBorder="1" applyAlignment="1" applyProtection="1">
      <protection locked="0"/>
    </xf>
    <xf numFmtId="0" fontId="12" fillId="4" borderId="0" xfId="3" applyFont="1" applyFill="1" applyBorder="1" applyAlignment="1">
      <alignment horizontal="center" vertical="top"/>
    </xf>
    <xf numFmtId="0" fontId="3" fillId="4" borderId="0" xfId="3" applyFont="1" applyFill="1" applyBorder="1" applyAlignment="1">
      <alignment horizontal="centerContinuous" vertical="center"/>
    </xf>
    <xf numFmtId="0" fontId="3" fillId="4" borderId="0" xfId="3" applyFont="1" applyFill="1" applyBorder="1" applyAlignment="1">
      <alignment horizontal="center" vertical="top"/>
    </xf>
    <xf numFmtId="0" fontId="18" fillId="7" borderId="9" xfId="0" applyFont="1" applyFill="1" applyBorder="1" applyAlignment="1">
      <alignment vertical="center"/>
    </xf>
    <xf numFmtId="0" fontId="3" fillId="7" borderId="6" xfId="0" applyFont="1" applyFill="1" applyBorder="1" applyAlignment="1">
      <alignment vertical="center"/>
    </xf>
    <xf numFmtId="0" fontId="3" fillId="7" borderId="10" xfId="0" applyFont="1" applyFill="1" applyBorder="1"/>
    <xf numFmtId="0" fontId="3" fillId="4" borderId="0" xfId="3" applyFont="1" applyFill="1" applyBorder="1" applyAlignment="1">
      <alignment vertical="top"/>
    </xf>
    <xf numFmtId="3" fontId="12" fillId="4" borderId="0" xfId="3" applyNumberFormat="1" applyFont="1" applyFill="1" applyBorder="1" applyAlignment="1">
      <alignment vertical="top"/>
    </xf>
    <xf numFmtId="3" fontId="3" fillId="4" borderId="0" xfId="3" applyNumberFormat="1" applyFont="1" applyFill="1" applyBorder="1" applyAlignment="1">
      <alignment vertical="top"/>
    </xf>
    <xf numFmtId="3" fontId="3" fillId="4" borderId="0" xfId="3" applyNumberFormat="1" applyFont="1" applyFill="1" applyBorder="1" applyAlignment="1" applyProtection="1">
      <alignment vertical="top"/>
      <protection locked="0"/>
    </xf>
    <xf numFmtId="0" fontId="3" fillId="4" borderId="0" xfId="3" applyFont="1" applyFill="1" applyBorder="1" applyAlignment="1">
      <alignment horizontal="left" vertical="top"/>
    </xf>
    <xf numFmtId="0" fontId="12" fillId="4" borderId="0" xfId="3" applyFont="1" applyFill="1" applyBorder="1" applyAlignment="1">
      <alignment horizontal="left" vertical="top"/>
    </xf>
    <xf numFmtId="3" fontId="17" fillId="4" borderId="0" xfId="0" applyNumberFormat="1" applyFont="1" applyFill="1" applyBorder="1"/>
    <xf numFmtId="3" fontId="12" fillId="4" borderId="0" xfId="3" applyNumberFormat="1" applyFont="1" applyFill="1" applyBorder="1" applyAlignment="1">
      <alignment horizontal="right" vertical="top" wrapText="1"/>
    </xf>
    <xf numFmtId="0" fontId="16" fillId="4" borderId="1" xfId="0" applyFont="1" applyFill="1" applyBorder="1" applyAlignment="1">
      <alignment horizontal="left" vertical="top" wrapText="1"/>
    </xf>
    <xf numFmtId="0" fontId="16" fillId="4" borderId="0" xfId="0" applyFont="1" applyFill="1" applyBorder="1" applyAlignment="1">
      <alignment horizontal="left" vertical="top" wrapText="1"/>
    </xf>
    <xf numFmtId="0" fontId="16" fillId="4" borderId="2" xfId="0" applyFont="1" applyFill="1" applyBorder="1" applyAlignment="1">
      <alignment horizontal="left" wrapText="1"/>
    </xf>
    <xf numFmtId="0" fontId="16" fillId="4" borderId="0" xfId="0" applyFont="1" applyFill="1" applyAlignment="1">
      <alignment horizontal="left" wrapText="1"/>
    </xf>
    <xf numFmtId="43" fontId="16" fillId="4" borderId="0" xfId="2" applyFont="1" applyFill="1" applyAlignment="1">
      <alignment horizontal="right" wrapText="1"/>
    </xf>
    <xf numFmtId="0" fontId="16" fillId="4" borderId="3" xfId="0" applyFont="1" applyFill="1" applyBorder="1" applyAlignment="1">
      <alignment vertical="top"/>
    </xf>
    <xf numFmtId="0" fontId="12" fillId="4" borderId="4" xfId="3" applyFont="1" applyFill="1" applyBorder="1" applyAlignment="1">
      <alignment vertical="top"/>
    </xf>
    <xf numFmtId="3" fontId="3" fillId="4" borderId="4" xfId="3" applyNumberFormat="1" applyFont="1" applyFill="1" applyBorder="1" applyAlignment="1">
      <alignment vertical="top"/>
    </xf>
    <xf numFmtId="43" fontId="16" fillId="4" borderId="4" xfId="2" applyFont="1" applyFill="1" applyBorder="1"/>
    <xf numFmtId="0" fontId="25" fillId="4" borderId="0" xfId="0" applyFont="1" applyFill="1" applyAlignment="1">
      <alignment horizontal="center"/>
    </xf>
    <xf numFmtId="43" fontId="3" fillId="4" borderId="4" xfId="2" applyFont="1" applyFill="1" applyBorder="1" applyAlignment="1" applyProtection="1">
      <protection locked="0"/>
    </xf>
    <xf numFmtId="43" fontId="3" fillId="4" borderId="0" xfId="2" applyFont="1" applyFill="1" applyBorder="1" applyAlignment="1" applyProtection="1">
      <protection locked="0"/>
    </xf>
    <xf numFmtId="0" fontId="17" fillId="4" borderId="0" xfId="0" applyFont="1" applyFill="1" applyBorder="1"/>
    <xf numFmtId="0" fontId="17" fillId="4" borderId="0" xfId="0" applyFont="1" applyFill="1"/>
    <xf numFmtId="0" fontId="16" fillId="0" borderId="0" xfId="0" applyFont="1"/>
    <xf numFmtId="0" fontId="12" fillId="4" borderId="0" xfId="0" applyFont="1" applyFill="1" applyBorder="1" applyAlignment="1">
      <alignment horizontal="left"/>
    </xf>
    <xf numFmtId="0" fontId="17" fillId="7" borderId="9" xfId="0" applyFont="1" applyFill="1" applyBorder="1" applyAlignment="1">
      <alignment horizontal="center"/>
    </xf>
    <xf numFmtId="0" fontId="16" fillId="4" borderId="11" xfId="0" applyFont="1" applyFill="1" applyBorder="1"/>
    <xf numFmtId="0" fontId="16" fillId="0" borderId="7" xfId="0" applyFont="1" applyBorder="1"/>
    <xf numFmtId="0" fontId="16" fillId="0" borderId="8" xfId="0" applyFont="1" applyBorder="1"/>
    <xf numFmtId="0" fontId="16" fillId="0" borderId="0" xfId="0" applyFont="1" applyBorder="1"/>
    <xf numFmtId="0" fontId="16" fillId="0" borderId="2" xfId="0" applyFont="1" applyBorder="1"/>
    <xf numFmtId="0" fontId="27" fillId="0" borderId="0" xfId="0" applyFont="1" applyAlignment="1">
      <alignment horizontal="left" vertical="center" indent="5"/>
    </xf>
    <xf numFmtId="0" fontId="17" fillId="0" borderId="0" xfId="0" applyFont="1" applyBorder="1"/>
    <xf numFmtId="0" fontId="16" fillId="0" borderId="4" xfId="0" applyFont="1" applyBorder="1"/>
    <xf numFmtId="0" fontId="16" fillId="0" borderId="5" xfId="0" applyFont="1" applyBorder="1"/>
    <xf numFmtId="0" fontId="28" fillId="0" borderId="0" xfId="0" applyFont="1" applyAlignment="1">
      <alignment horizontal="center"/>
    </xf>
    <xf numFmtId="0" fontId="29" fillId="0" borderId="0" xfId="0" applyFont="1"/>
    <xf numFmtId="0" fontId="12" fillId="4" borderId="0" xfId="0" applyFont="1" applyFill="1" applyBorder="1" applyAlignment="1">
      <alignment horizontal="left" vertical="center"/>
    </xf>
    <xf numFmtId="0" fontId="12" fillId="4" borderId="4" xfId="0" applyFont="1" applyFill="1" applyBorder="1" applyAlignment="1"/>
    <xf numFmtId="0" fontId="30" fillId="4" borderId="0" xfId="0" applyFont="1" applyFill="1" applyBorder="1" applyAlignment="1">
      <alignment horizontal="right"/>
    </xf>
    <xf numFmtId="0" fontId="17" fillId="0" borderId="0" xfId="0" applyFont="1" applyAlignment="1">
      <alignment horizontal="justify"/>
    </xf>
    <xf numFmtId="0" fontId="13" fillId="0" borderId="0" xfId="0" applyFont="1" applyAlignment="1">
      <alignment horizontal="justify"/>
    </xf>
    <xf numFmtId="0" fontId="31" fillId="4" borderId="0" xfId="0" applyFont="1" applyFill="1" applyBorder="1"/>
    <xf numFmtId="49" fontId="12" fillId="7" borderId="16" xfId="0" applyNumberFormat="1" applyFont="1" applyFill="1" applyBorder="1" applyAlignment="1">
      <alignment horizontal="left" vertical="center"/>
    </xf>
    <xf numFmtId="49" fontId="12" fillId="7" borderId="16" xfId="0" applyNumberFormat="1" applyFont="1" applyFill="1" applyBorder="1" applyAlignment="1">
      <alignment horizontal="center" vertical="center"/>
    </xf>
    <xf numFmtId="49" fontId="12" fillId="4" borderId="17" xfId="0" applyNumberFormat="1" applyFont="1" applyFill="1" applyBorder="1" applyAlignment="1">
      <alignment horizontal="left"/>
    </xf>
    <xf numFmtId="167" fontId="29" fillId="4" borderId="17" xfId="0" applyNumberFormat="1" applyFont="1" applyFill="1" applyBorder="1"/>
    <xf numFmtId="49" fontId="12" fillId="4" borderId="18" xfId="0" applyNumberFormat="1" applyFont="1" applyFill="1" applyBorder="1" applyAlignment="1">
      <alignment horizontal="left"/>
    </xf>
    <xf numFmtId="167" fontId="29" fillId="4" borderId="18" xfId="0" applyNumberFormat="1" applyFont="1" applyFill="1" applyBorder="1"/>
    <xf numFmtId="167" fontId="16" fillId="4" borderId="18" xfId="0" applyNumberFormat="1" applyFont="1" applyFill="1" applyBorder="1"/>
    <xf numFmtId="167" fontId="29" fillId="4" borderId="19" xfId="0" applyNumberFormat="1" applyFont="1" applyFill="1" applyBorder="1"/>
    <xf numFmtId="4" fontId="12" fillId="7" borderId="16" xfId="0" applyNumberFormat="1" applyFont="1" applyFill="1" applyBorder="1" applyAlignment="1">
      <alignment horizontal="center" vertical="center"/>
    </xf>
    <xf numFmtId="0" fontId="32" fillId="4" borderId="0" xfId="0" applyFont="1" applyFill="1" applyBorder="1"/>
    <xf numFmtId="167" fontId="16" fillId="4" borderId="19" xfId="0" applyNumberFormat="1" applyFont="1" applyFill="1" applyBorder="1"/>
    <xf numFmtId="49" fontId="12" fillId="4" borderId="0" xfId="0" applyNumberFormat="1" applyFont="1" applyFill="1" applyBorder="1" applyAlignment="1">
      <alignment horizontal="center" vertical="center"/>
    </xf>
    <xf numFmtId="167" fontId="17" fillId="4" borderId="18" xfId="0" applyNumberFormat="1" applyFont="1" applyFill="1" applyBorder="1"/>
    <xf numFmtId="167" fontId="17" fillId="4" borderId="17" xfId="0" applyNumberFormat="1" applyFont="1" applyFill="1" applyBorder="1"/>
    <xf numFmtId="49" fontId="12" fillId="4" borderId="0" xfId="0" applyNumberFormat="1" applyFont="1" applyFill="1" applyBorder="1" applyAlignment="1">
      <alignment horizontal="left"/>
    </xf>
    <xf numFmtId="167" fontId="29" fillId="4" borderId="0" xfId="0" applyNumberFormat="1" applyFont="1" applyFill="1" applyBorder="1"/>
    <xf numFmtId="49" fontId="12" fillId="7" borderId="16" xfId="0" applyNumberFormat="1" applyFont="1" applyFill="1" applyBorder="1" applyAlignment="1">
      <alignment horizontal="center" vertical="center" wrapText="1"/>
    </xf>
    <xf numFmtId="49" fontId="12" fillId="4" borderId="1" xfId="0" applyNumberFormat="1" applyFont="1" applyFill="1" applyBorder="1" applyAlignment="1">
      <alignment horizontal="left"/>
    </xf>
    <xf numFmtId="167" fontId="17" fillId="4" borderId="0" xfId="0" applyNumberFormat="1" applyFont="1" applyFill="1" applyBorder="1"/>
    <xf numFmtId="167" fontId="29" fillId="4" borderId="2" xfId="0" applyNumberFormat="1" applyFont="1" applyFill="1" applyBorder="1"/>
    <xf numFmtId="49" fontId="12" fillId="4" borderId="3" xfId="0" applyNumberFormat="1" applyFont="1" applyFill="1" applyBorder="1" applyAlignment="1">
      <alignment horizontal="left"/>
    </xf>
    <xf numFmtId="167" fontId="29" fillId="4" borderId="4" xfId="0" applyNumberFormat="1" applyFont="1" applyFill="1" applyBorder="1"/>
    <xf numFmtId="167" fontId="29" fillId="4" borderId="5" xfId="0" applyNumberFormat="1" applyFont="1" applyFill="1" applyBorder="1"/>
    <xf numFmtId="167" fontId="12" fillId="7" borderId="9" xfId="0" applyNumberFormat="1" applyFont="1" applyFill="1" applyBorder="1"/>
    <xf numFmtId="167" fontId="12" fillId="7" borderId="6" xfId="0" applyNumberFormat="1" applyFont="1" applyFill="1" applyBorder="1"/>
    <xf numFmtId="167" fontId="12" fillId="7" borderId="10" xfId="0" applyNumberFormat="1" applyFont="1" applyFill="1" applyBorder="1"/>
    <xf numFmtId="167" fontId="12" fillId="4" borderId="0" xfId="0" applyNumberFormat="1" applyFont="1" applyFill="1" applyBorder="1"/>
    <xf numFmtId="49" fontId="12" fillId="4" borderId="16" xfId="0" applyNumberFormat="1" applyFont="1" applyFill="1" applyBorder="1" applyAlignment="1">
      <alignment horizontal="left"/>
    </xf>
    <xf numFmtId="168" fontId="16" fillId="4" borderId="17" xfId="0" applyNumberFormat="1" applyFont="1" applyFill="1" applyBorder="1"/>
    <xf numFmtId="167" fontId="16" fillId="4" borderId="17" xfId="0" applyNumberFormat="1" applyFont="1" applyFill="1" applyBorder="1"/>
    <xf numFmtId="168" fontId="16" fillId="4" borderId="18" xfId="0" applyNumberFormat="1" applyFont="1" applyFill="1" applyBorder="1"/>
    <xf numFmtId="168" fontId="17" fillId="4" borderId="18" xfId="0" applyNumberFormat="1" applyFont="1" applyFill="1" applyBorder="1"/>
    <xf numFmtId="49" fontId="3" fillId="0" borderId="18" xfId="0" applyNumberFormat="1" applyFont="1" applyFill="1" applyBorder="1" applyAlignment="1">
      <alignment horizontal="left"/>
    </xf>
    <xf numFmtId="167" fontId="3" fillId="0" borderId="18" xfId="0" applyNumberFormat="1" applyFont="1" applyFill="1" applyBorder="1"/>
    <xf numFmtId="0" fontId="16" fillId="7" borderId="16" xfId="0" applyFont="1" applyFill="1" applyBorder="1"/>
    <xf numFmtId="4" fontId="16" fillId="4" borderId="0" xfId="0" applyNumberFormat="1" applyFont="1" applyFill="1"/>
    <xf numFmtId="0" fontId="17" fillId="7" borderId="17" xfId="6" applyFont="1" applyFill="1" applyBorder="1" applyAlignment="1">
      <alignment horizontal="left" vertical="center" wrapText="1"/>
    </xf>
    <xf numFmtId="4" fontId="17" fillId="7" borderId="17" xfId="5" applyNumberFormat="1" applyFont="1" applyFill="1" applyBorder="1" applyAlignment="1">
      <alignment horizontal="center" vertical="center" wrapText="1"/>
    </xf>
    <xf numFmtId="0" fontId="17" fillId="7" borderId="21" xfId="0" applyFont="1" applyFill="1" applyBorder="1" applyAlignment="1">
      <alignment horizontal="center" vertical="center" wrapText="1"/>
    </xf>
    <xf numFmtId="0" fontId="16" fillId="0" borderId="11" xfId="0" applyFont="1" applyFill="1" applyBorder="1" applyAlignment="1">
      <alignment wrapText="1"/>
    </xf>
    <xf numFmtId="0" fontId="16" fillId="0" borderId="17" xfId="0" applyFont="1" applyFill="1" applyBorder="1" applyAlignment="1">
      <alignment wrapText="1"/>
    </xf>
    <xf numFmtId="4" fontId="16" fillId="0" borderId="17" xfId="0" applyNumberFormat="1" applyFont="1" applyBorder="1" applyAlignment="1"/>
    <xf numFmtId="0" fontId="16" fillId="0" borderId="1" xfId="0" applyFont="1" applyFill="1" applyBorder="1" applyAlignment="1">
      <alignment wrapText="1"/>
    </xf>
    <xf numFmtId="0" fontId="17" fillId="0" borderId="18" xfId="0" applyFont="1" applyFill="1" applyBorder="1" applyAlignment="1">
      <alignment wrapText="1"/>
    </xf>
    <xf numFmtId="4" fontId="16" fillId="0" borderId="18" xfId="5" applyNumberFormat="1" applyFont="1" applyBorder="1" applyAlignment="1"/>
    <xf numFmtId="0" fontId="16" fillId="4" borderId="18" xfId="0" applyFont="1" applyFill="1" applyBorder="1"/>
    <xf numFmtId="0" fontId="16" fillId="4" borderId="19" xfId="0" applyFont="1" applyFill="1" applyBorder="1"/>
    <xf numFmtId="49" fontId="12" fillId="4" borderId="11" xfId="0" applyNumberFormat="1" applyFont="1" applyFill="1" applyBorder="1" applyAlignment="1">
      <alignment horizontal="left"/>
    </xf>
    <xf numFmtId="49" fontId="17" fillId="0" borderId="17" xfId="0" applyNumberFormat="1" applyFont="1" applyFill="1" applyBorder="1" applyAlignment="1">
      <alignment wrapText="1"/>
    </xf>
    <xf numFmtId="4" fontId="16" fillId="0" borderId="7" xfId="5" applyNumberFormat="1" applyFont="1" applyFill="1" applyBorder="1" applyAlignment="1">
      <alignment wrapText="1"/>
    </xf>
    <xf numFmtId="4" fontId="16" fillId="0" borderId="17" xfId="5" applyNumberFormat="1" applyFont="1" applyFill="1" applyBorder="1" applyAlignment="1">
      <alignment wrapText="1"/>
    </xf>
    <xf numFmtId="49" fontId="16" fillId="0" borderId="1" xfId="0" applyNumberFormat="1" applyFont="1" applyFill="1" applyBorder="1" applyAlignment="1">
      <alignment wrapText="1"/>
    </xf>
    <xf numFmtId="49" fontId="16" fillId="0" borderId="18" xfId="0" applyNumberFormat="1" applyFont="1" applyFill="1" applyBorder="1" applyAlignment="1">
      <alignment wrapText="1"/>
    </xf>
    <xf numFmtId="4" fontId="16" fillId="0" borderId="0" xfId="5" applyNumberFormat="1" applyFont="1" applyFill="1" applyBorder="1" applyAlignment="1">
      <alignment wrapText="1"/>
    </xf>
    <xf numFmtId="4" fontId="16" fillId="0" borderId="18" xfId="5" applyNumberFormat="1" applyFont="1" applyFill="1" applyBorder="1" applyAlignment="1">
      <alignment wrapText="1"/>
    </xf>
    <xf numFmtId="49" fontId="16" fillId="0" borderId="3" xfId="0" applyNumberFormat="1" applyFont="1" applyFill="1" applyBorder="1" applyAlignment="1">
      <alignment wrapText="1"/>
    </xf>
    <xf numFmtId="49" fontId="16" fillId="0" borderId="19" xfId="0" applyNumberFormat="1" applyFont="1" applyFill="1" applyBorder="1" applyAlignment="1">
      <alignment wrapText="1"/>
    </xf>
    <xf numFmtId="4" fontId="16" fillId="0" borderId="4" xfId="5" applyNumberFormat="1" applyFont="1" applyFill="1" applyBorder="1" applyAlignment="1">
      <alignment wrapText="1"/>
    </xf>
    <xf numFmtId="4" fontId="16" fillId="0" borderId="19" xfId="5" applyNumberFormat="1" applyFont="1" applyFill="1" applyBorder="1" applyAlignment="1">
      <alignment wrapText="1"/>
    </xf>
    <xf numFmtId="49" fontId="12" fillId="7" borderId="17" xfId="0" applyNumberFormat="1" applyFont="1" applyFill="1" applyBorder="1" applyAlignment="1">
      <alignment horizontal="center" vertical="center"/>
    </xf>
    <xf numFmtId="0" fontId="17" fillId="7" borderId="16" xfId="6" applyFont="1" applyFill="1" applyBorder="1" applyAlignment="1">
      <alignment horizontal="left" vertical="center" wrapText="1"/>
    </xf>
    <xf numFmtId="4" fontId="17" fillId="7" borderId="16" xfId="5" applyNumberFormat="1" applyFont="1" applyFill="1" applyBorder="1" applyAlignment="1">
      <alignment horizontal="center" vertical="center" wrapText="1"/>
    </xf>
    <xf numFmtId="49" fontId="16" fillId="4" borderId="0" xfId="0" applyNumberFormat="1" applyFont="1" applyFill="1"/>
    <xf numFmtId="0" fontId="17" fillId="7" borderId="17" xfId="6" applyFont="1" applyFill="1" applyBorder="1" applyAlignment="1">
      <alignment horizontal="center" vertical="center" wrapText="1"/>
    </xf>
    <xf numFmtId="167" fontId="29" fillId="4" borderId="8" xfId="0" applyNumberFormat="1" applyFont="1" applyFill="1" applyBorder="1"/>
    <xf numFmtId="49" fontId="3" fillId="0" borderId="19" xfId="0" applyNumberFormat="1" applyFont="1" applyFill="1" applyBorder="1" applyAlignment="1">
      <alignment horizontal="left"/>
    </xf>
    <xf numFmtId="49" fontId="12" fillId="7" borderId="6" xfId="0" applyNumberFormat="1" applyFont="1" applyFill="1" applyBorder="1" applyAlignment="1">
      <alignment vertical="center"/>
    </xf>
    <xf numFmtId="49" fontId="12" fillId="7" borderId="10" xfId="0" applyNumberFormat="1" applyFont="1" applyFill="1" applyBorder="1" applyAlignment="1">
      <alignment vertical="center"/>
    </xf>
    <xf numFmtId="0" fontId="29" fillId="4" borderId="0" xfId="0" applyFont="1" applyFill="1"/>
    <xf numFmtId="0" fontId="17" fillId="7" borderId="16" xfId="6" applyFont="1" applyFill="1" applyBorder="1" applyAlignment="1">
      <alignment horizontal="center" vertical="center" wrapText="1"/>
    </xf>
    <xf numFmtId="168" fontId="3" fillId="0" borderId="18" xfId="0" applyNumberFormat="1" applyFont="1" applyFill="1" applyBorder="1"/>
    <xf numFmtId="167" fontId="16" fillId="4" borderId="2" xfId="0" applyNumberFormat="1" applyFont="1" applyFill="1" applyBorder="1"/>
    <xf numFmtId="4" fontId="16" fillId="4" borderId="0" xfId="0" applyNumberFormat="1" applyFont="1" applyFill="1" applyBorder="1"/>
    <xf numFmtId="4" fontId="33" fillId="7" borderId="16" xfId="0" applyNumberFormat="1" applyFont="1" applyFill="1" applyBorder="1" applyAlignment="1">
      <alignment horizontal="center" vertical="center"/>
    </xf>
    <xf numFmtId="0" fontId="16" fillId="0" borderId="16" xfId="0" applyFont="1" applyBorder="1"/>
    <xf numFmtId="0" fontId="35" fillId="0" borderId="16" xfId="0" applyFont="1" applyBorder="1" applyAlignment="1">
      <alignment horizontal="center" vertical="center"/>
    </xf>
    <xf numFmtId="0" fontId="34" fillId="4" borderId="0" xfId="0" applyFont="1" applyFill="1" applyAlignment="1">
      <alignment vertical="center"/>
    </xf>
    <xf numFmtId="4" fontId="35" fillId="0" borderId="16" xfId="0" applyNumberFormat="1" applyFont="1" applyBorder="1" applyAlignment="1">
      <alignment horizontal="center" vertical="center"/>
    </xf>
    <xf numFmtId="43" fontId="34" fillId="0" borderId="16" xfId="2" applyFont="1" applyBorder="1" applyAlignment="1">
      <alignment horizontal="center" vertical="center"/>
    </xf>
    <xf numFmtId="43" fontId="35" fillId="0" borderId="16" xfId="2" applyFont="1" applyBorder="1" applyAlignment="1">
      <alignment horizontal="center" vertical="center"/>
    </xf>
    <xf numFmtId="0" fontId="34" fillId="4" borderId="0" xfId="0" applyFont="1" applyFill="1" applyAlignment="1">
      <alignment horizontal="center" vertical="center"/>
    </xf>
    <xf numFmtId="43" fontId="33" fillId="7" borderId="16" xfId="2" applyFont="1" applyFill="1" applyBorder="1" applyAlignment="1">
      <alignment horizontal="center" vertical="center"/>
    </xf>
    <xf numFmtId="4" fontId="33" fillId="7" borderId="16" xfId="0" applyNumberFormat="1" applyFont="1" applyFill="1" applyBorder="1" applyAlignment="1">
      <alignment horizontal="right" vertical="center"/>
    </xf>
    <xf numFmtId="43" fontId="33" fillId="0" borderId="16" xfId="2" applyFont="1" applyBorder="1" applyAlignment="1">
      <alignment horizontal="center" vertical="center"/>
    </xf>
    <xf numFmtId="0" fontId="16" fillId="4" borderId="0" xfId="0" applyFont="1" applyFill="1" applyAlignment="1">
      <alignment vertical="center" wrapText="1"/>
    </xf>
    <xf numFmtId="0" fontId="36" fillId="0" borderId="0" xfId="0" applyFont="1"/>
    <xf numFmtId="0" fontId="33" fillId="7" borderId="16" xfId="0" applyFont="1" applyFill="1" applyBorder="1" applyAlignment="1">
      <alignment vertical="center"/>
    </xf>
    <xf numFmtId="43" fontId="16" fillId="4" borderId="0" xfId="2" applyNumberFormat="1" applyFont="1" applyFill="1" applyBorder="1"/>
    <xf numFmtId="169" fontId="16" fillId="4" borderId="0" xfId="0" applyNumberFormat="1" applyFont="1" applyFill="1" applyBorder="1"/>
    <xf numFmtId="168" fontId="29" fillId="4" borderId="8" xfId="0" applyNumberFormat="1" applyFont="1" applyFill="1" applyBorder="1"/>
    <xf numFmtId="168" fontId="29" fillId="4" borderId="2" xfId="0" applyNumberFormat="1" applyFont="1" applyFill="1" applyBorder="1"/>
    <xf numFmtId="0" fontId="16" fillId="0" borderId="0" xfId="0" applyFont="1" applyBorder="1" applyAlignment="1">
      <alignment horizontal="center"/>
    </xf>
    <xf numFmtId="0" fontId="16" fillId="0" borderId="0" xfId="0" applyFont="1" applyAlignment="1"/>
    <xf numFmtId="0" fontId="12" fillId="7" borderId="0" xfId="0" applyFont="1" applyFill="1" applyBorder="1" applyAlignment="1">
      <alignment horizontal="center"/>
    </xf>
    <xf numFmtId="0" fontId="17" fillId="4" borderId="0" xfId="4" applyFont="1" applyFill="1"/>
    <xf numFmtId="0" fontId="17" fillId="4" borderId="0" xfId="4" applyFont="1" applyFill="1" applyBorder="1"/>
    <xf numFmtId="0" fontId="17" fillId="4" borderId="0" xfId="4" applyFont="1" applyFill="1" applyBorder="1" applyAlignment="1">
      <alignment horizontal="center"/>
    </xf>
    <xf numFmtId="0" fontId="17" fillId="4" borderId="4" xfId="4" applyFont="1" applyFill="1" applyBorder="1" applyAlignment="1">
      <alignment horizontal="center"/>
    </xf>
    <xf numFmtId="0" fontId="17" fillId="4" borderId="0" xfId="4" applyFont="1" applyFill="1" applyAlignment="1">
      <alignment horizontal="center"/>
    </xf>
    <xf numFmtId="0" fontId="17" fillId="4" borderId="0" xfId="4" applyFont="1" applyFill="1" applyAlignment="1"/>
    <xf numFmtId="37" fontId="12" fillId="7" borderId="16" xfId="4" applyNumberFormat="1" applyFont="1" applyFill="1" applyBorder="1" applyAlignment="1">
      <alignment horizontal="center" vertical="center"/>
    </xf>
    <xf numFmtId="37" fontId="12" fillId="7" borderId="16" xfId="4" applyNumberFormat="1" applyFont="1" applyFill="1" applyBorder="1" applyAlignment="1">
      <alignment horizontal="center" wrapText="1"/>
    </xf>
    <xf numFmtId="0" fontId="16" fillId="4" borderId="0" xfId="4" applyFont="1" applyFill="1"/>
    <xf numFmtId="0" fontId="37" fillId="4" borderId="11" xfId="4" applyFont="1" applyFill="1" applyBorder="1"/>
    <xf numFmtId="0" fontId="37" fillId="4" borderId="7" xfId="4" applyFont="1" applyFill="1" applyBorder="1"/>
    <xf numFmtId="0" fontId="37" fillId="4" borderId="8" xfId="4" applyFont="1" applyFill="1" applyBorder="1"/>
    <xf numFmtId="43" fontId="37" fillId="4" borderId="8" xfId="2" applyFont="1" applyFill="1" applyBorder="1" applyAlignment="1">
      <alignment horizontal="center"/>
    </xf>
    <xf numFmtId="43" fontId="37" fillId="4" borderId="17" xfId="2" applyFont="1" applyFill="1" applyBorder="1" applyAlignment="1">
      <alignment horizontal="center"/>
    </xf>
    <xf numFmtId="43" fontId="34" fillId="4" borderId="18" xfId="2" applyFont="1" applyFill="1" applyBorder="1" applyAlignment="1">
      <alignment vertical="center" wrapText="1"/>
    </xf>
    <xf numFmtId="0" fontId="37" fillId="4" borderId="1" xfId="4" applyFont="1" applyFill="1" applyBorder="1" applyAlignment="1">
      <alignment horizontal="center" vertical="center"/>
    </xf>
    <xf numFmtId="0" fontId="38" fillId="4" borderId="0" xfId="4" applyFont="1" applyFill="1"/>
    <xf numFmtId="0" fontId="37" fillId="4" borderId="3" xfId="4" applyFont="1" applyFill="1" applyBorder="1" applyAlignment="1">
      <alignment horizontal="center" vertical="center"/>
    </xf>
    <xf numFmtId="0" fontId="37" fillId="4" borderId="4" xfId="4" applyFont="1" applyFill="1" applyBorder="1" applyAlignment="1">
      <alignment horizontal="center" vertical="center"/>
    </xf>
    <xf numFmtId="0" fontId="37" fillId="4" borderId="5" xfId="4" applyFont="1" applyFill="1" applyBorder="1" applyAlignment="1">
      <alignment wrapText="1"/>
    </xf>
    <xf numFmtId="43" fontId="37" fillId="4" borderId="5" xfId="2" applyFont="1" applyFill="1" applyBorder="1" applyAlignment="1">
      <alignment horizontal="center"/>
    </xf>
    <xf numFmtId="43" fontId="37" fillId="4" borderId="19" xfId="2" applyFont="1" applyFill="1" applyBorder="1" applyAlignment="1">
      <alignment horizontal="center"/>
    </xf>
    <xf numFmtId="0" fontId="38" fillId="4" borderId="9" xfId="4" applyFont="1" applyFill="1" applyBorder="1" applyAlignment="1">
      <alignment horizontal="centerContinuous"/>
    </xf>
    <xf numFmtId="0" fontId="38" fillId="4" borderId="6" xfId="4" applyFont="1" applyFill="1" applyBorder="1" applyAlignment="1">
      <alignment horizontal="centerContinuous"/>
    </xf>
    <xf numFmtId="0" fontId="38" fillId="4" borderId="10" xfId="4" applyFont="1" applyFill="1" applyBorder="1" applyAlignment="1">
      <alignment horizontal="left" wrapText="1"/>
    </xf>
    <xf numFmtId="0" fontId="3" fillId="4" borderId="7" xfId="0" applyFont="1" applyFill="1" applyBorder="1" applyAlignment="1">
      <alignment vertical="top" wrapText="1"/>
    </xf>
    <xf numFmtId="43" fontId="16" fillId="0" borderId="0" xfId="0" applyNumberFormat="1" applyFont="1"/>
    <xf numFmtId="0" fontId="38" fillId="4" borderId="1" xfId="4" applyFont="1" applyFill="1" applyBorder="1" applyAlignment="1">
      <alignment horizontal="left"/>
    </xf>
    <xf numFmtId="0" fontId="38" fillId="4" borderId="0" xfId="4" applyFont="1" applyFill="1" applyBorder="1" applyAlignment="1">
      <alignment horizontal="left"/>
    </xf>
    <xf numFmtId="43" fontId="33" fillId="4" borderId="18" xfId="2" applyFont="1" applyFill="1" applyBorder="1" applyAlignment="1">
      <alignment vertical="center" wrapText="1"/>
    </xf>
    <xf numFmtId="0" fontId="34" fillId="4" borderId="2" xfId="0" applyFont="1" applyFill="1" applyBorder="1" applyAlignment="1">
      <alignment vertical="center" wrapText="1"/>
    </xf>
    <xf numFmtId="43" fontId="37" fillId="4" borderId="18" xfId="2" applyFont="1" applyFill="1" applyBorder="1" applyAlignment="1">
      <alignment horizontal="center"/>
    </xf>
    <xf numFmtId="0" fontId="38" fillId="4" borderId="1" xfId="4" applyFont="1" applyFill="1" applyBorder="1" applyAlignment="1">
      <alignment horizontal="center" vertical="center"/>
    </xf>
    <xf numFmtId="0" fontId="17" fillId="4" borderId="2" xfId="0" applyFont="1" applyFill="1" applyBorder="1"/>
    <xf numFmtId="43" fontId="38" fillId="4" borderId="18" xfId="2" applyFont="1" applyFill="1" applyBorder="1" applyAlignment="1">
      <alignment horizontal="center"/>
    </xf>
    <xf numFmtId="0" fontId="17" fillId="0" borderId="0" xfId="0" applyFont="1"/>
    <xf numFmtId="0" fontId="37" fillId="4" borderId="0" xfId="4" applyFont="1" applyFill="1" applyBorder="1" applyAlignment="1">
      <alignment horizontal="center" vertical="center"/>
    </xf>
    <xf numFmtId="0" fontId="38" fillId="4" borderId="10" xfId="4" applyFont="1" applyFill="1" applyBorder="1" applyAlignment="1">
      <alignment horizontal="left" wrapText="1" indent="1"/>
    </xf>
    <xf numFmtId="0" fontId="17" fillId="0" borderId="0" xfId="0" applyFont="1" applyBorder="1" applyAlignment="1"/>
    <xf numFmtId="0" fontId="17" fillId="0" borderId="0" xfId="0" applyFont="1" applyAlignment="1"/>
    <xf numFmtId="0" fontId="12" fillId="7" borderId="16" xfId="0" applyFont="1" applyFill="1" applyBorder="1" applyAlignment="1">
      <alignment horizontal="center" vertical="center" wrapText="1"/>
    </xf>
    <xf numFmtId="0" fontId="16" fillId="4" borderId="1" xfId="0" applyFont="1" applyFill="1" applyBorder="1" applyAlignment="1">
      <alignment horizontal="justify" vertical="center" wrapText="1"/>
    </xf>
    <xf numFmtId="0" fontId="16" fillId="4" borderId="2" xfId="0" applyFont="1" applyFill="1" applyBorder="1" applyAlignment="1">
      <alignment horizontal="justify" vertical="center" wrapText="1"/>
    </xf>
    <xf numFmtId="0" fontId="16" fillId="4" borderId="18" xfId="0" applyFont="1" applyFill="1" applyBorder="1" applyAlignment="1">
      <alignment horizontal="justify" vertical="center" wrapText="1"/>
    </xf>
    <xf numFmtId="0" fontId="16" fillId="4" borderId="1" xfId="0" applyFont="1" applyFill="1" applyBorder="1" applyAlignment="1">
      <alignment horizontal="justify" vertical="top" wrapText="1"/>
    </xf>
    <xf numFmtId="43" fontId="16" fillId="4" borderId="18" xfId="2" applyFont="1" applyFill="1" applyBorder="1" applyAlignment="1">
      <alignment horizontal="right" vertical="top" wrapText="1"/>
    </xf>
    <xf numFmtId="0" fontId="16" fillId="4" borderId="2" xfId="0" applyFont="1" applyFill="1" applyBorder="1" applyAlignment="1">
      <alignment horizontal="justify" vertical="top" wrapText="1"/>
    </xf>
    <xf numFmtId="0" fontId="16" fillId="4" borderId="3" xfId="0" applyFont="1" applyFill="1" applyBorder="1" applyAlignment="1">
      <alignment horizontal="justify" vertical="top" wrapText="1"/>
    </xf>
    <xf numFmtId="0" fontId="16" fillId="4" borderId="5" xfId="0" applyFont="1" applyFill="1" applyBorder="1" applyAlignment="1">
      <alignment horizontal="justify" vertical="top" wrapText="1"/>
    </xf>
    <xf numFmtId="43" fontId="16" fillId="4" borderId="19" xfId="2" applyFont="1" applyFill="1" applyBorder="1" applyAlignment="1">
      <alignment horizontal="justify" vertical="top" wrapText="1"/>
    </xf>
    <xf numFmtId="0" fontId="17" fillId="4" borderId="3" xfId="0" applyFont="1" applyFill="1" applyBorder="1" applyAlignment="1">
      <alignment horizontal="justify" vertical="top" wrapText="1"/>
    </xf>
    <xf numFmtId="0" fontId="17" fillId="4" borderId="5" xfId="0" applyFont="1" applyFill="1" applyBorder="1" applyAlignment="1">
      <alignment horizontal="justify" vertical="top" wrapText="1"/>
    </xf>
    <xf numFmtId="43" fontId="17" fillId="4" borderId="19" xfId="2" applyFont="1" applyFill="1" applyBorder="1" applyAlignment="1">
      <alignment horizontal="right" vertical="top" wrapText="1"/>
    </xf>
    <xf numFmtId="0" fontId="16" fillId="4" borderId="11" xfId="0" applyFont="1" applyFill="1" applyBorder="1" applyAlignment="1">
      <alignment horizontal="justify" vertical="center" wrapText="1"/>
    </xf>
    <xf numFmtId="0" fontId="16" fillId="4" borderId="8" xfId="0" applyFont="1" applyFill="1" applyBorder="1" applyAlignment="1">
      <alignment horizontal="justify" vertical="center" wrapText="1"/>
    </xf>
    <xf numFmtId="43" fontId="16" fillId="4" borderId="17" xfId="2" applyFont="1" applyFill="1" applyBorder="1" applyAlignment="1">
      <alignment horizontal="justify" vertical="center" wrapText="1"/>
    </xf>
    <xf numFmtId="0" fontId="17" fillId="4" borderId="2" xfId="0" applyFont="1" applyFill="1" applyBorder="1" applyAlignment="1">
      <alignment horizontal="justify" vertical="center" wrapText="1"/>
    </xf>
    <xf numFmtId="43" fontId="16" fillId="4" borderId="18" xfId="2" applyFont="1" applyFill="1" applyBorder="1" applyAlignment="1">
      <alignment horizontal="right" vertical="center" wrapText="1"/>
    </xf>
    <xf numFmtId="0" fontId="17" fillId="4" borderId="1" xfId="0" applyFont="1" applyFill="1" applyBorder="1" applyAlignment="1">
      <alignment horizontal="justify" vertical="center" wrapText="1"/>
    </xf>
    <xf numFmtId="0" fontId="17" fillId="4" borderId="3" xfId="0" applyFont="1" applyFill="1" applyBorder="1" applyAlignment="1">
      <alignment horizontal="justify" vertical="center" wrapText="1"/>
    </xf>
    <xf numFmtId="0" fontId="17" fillId="4" borderId="5" xfId="0" applyFont="1" applyFill="1" applyBorder="1" applyAlignment="1">
      <alignment horizontal="justify" vertical="center" wrapText="1"/>
    </xf>
    <xf numFmtId="43" fontId="16" fillId="4" borderId="19" xfId="2" applyFont="1" applyFill="1" applyBorder="1" applyAlignment="1">
      <alignment horizontal="justify" vertical="center" wrapText="1"/>
    </xf>
    <xf numFmtId="43" fontId="17" fillId="4" borderId="19" xfId="2" applyFont="1" applyFill="1" applyBorder="1" applyAlignment="1">
      <alignment horizontal="right" vertical="center" wrapText="1"/>
    </xf>
    <xf numFmtId="0" fontId="25" fillId="0" borderId="0" xfId="0" applyFont="1" applyAlignment="1">
      <alignment horizontal="center"/>
    </xf>
    <xf numFmtId="43" fontId="17" fillId="4" borderId="17" xfId="2" applyFont="1" applyFill="1" applyBorder="1" applyAlignment="1">
      <alignment horizontal="right" vertical="center" wrapText="1"/>
    </xf>
    <xf numFmtId="43" fontId="17" fillId="4" borderId="18" xfId="2" applyFont="1" applyFill="1" applyBorder="1" applyAlignment="1">
      <alignment horizontal="right" vertical="center" wrapText="1"/>
    </xf>
    <xf numFmtId="0" fontId="33" fillId="4" borderId="1" xfId="0" applyFont="1" applyFill="1" applyBorder="1" applyAlignment="1">
      <alignment horizontal="left" vertical="center" wrapText="1"/>
    </xf>
    <xf numFmtId="4" fontId="16" fillId="0" borderId="1" xfId="0" applyNumberFormat="1" applyFont="1" applyBorder="1"/>
    <xf numFmtId="4" fontId="16" fillId="0" borderId="18" xfId="0" applyNumberFormat="1" applyFont="1" applyBorder="1"/>
    <xf numFmtId="4" fontId="16" fillId="0" borderId="0" xfId="0" applyNumberFormat="1" applyFont="1"/>
    <xf numFmtId="0" fontId="34" fillId="4" borderId="1" xfId="0" applyFont="1" applyFill="1" applyBorder="1" applyAlignment="1">
      <alignment horizontal="center" vertical="center" wrapText="1"/>
    </xf>
    <xf numFmtId="0" fontId="34" fillId="4" borderId="0" xfId="0" applyFont="1" applyFill="1" applyBorder="1" applyAlignment="1">
      <alignment vertical="center" wrapText="1"/>
    </xf>
    <xf numFmtId="0" fontId="16" fillId="0" borderId="1" xfId="0" applyFont="1" applyBorder="1"/>
    <xf numFmtId="2" fontId="16" fillId="0" borderId="1" xfId="0" applyNumberFormat="1" applyFont="1" applyBorder="1"/>
    <xf numFmtId="0" fontId="16" fillId="0" borderId="18" xfId="0" applyFont="1" applyBorder="1"/>
    <xf numFmtId="43" fontId="16" fillId="4" borderId="1" xfId="2" applyFont="1" applyFill="1" applyBorder="1" applyAlignment="1">
      <alignment horizontal="right" vertical="center" wrapText="1"/>
    </xf>
    <xf numFmtId="43" fontId="17" fillId="4" borderId="1" xfId="2" applyFont="1" applyFill="1" applyBorder="1" applyAlignment="1">
      <alignment horizontal="right" vertical="center" wrapText="1"/>
    </xf>
    <xf numFmtId="0" fontId="34" fillId="4" borderId="0" xfId="0" applyFont="1" applyFill="1"/>
    <xf numFmtId="4" fontId="17" fillId="0" borderId="1" xfId="0" applyNumberFormat="1" applyFont="1" applyBorder="1"/>
    <xf numFmtId="0" fontId="34" fillId="4" borderId="0" xfId="0" applyFont="1" applyFill="1" applyBorder="1" applyAlignment="1">
      <alignment horizontal="left" vertical="center" wrapText="1"/>
    </xf>
    <xf numFmtId="0" fontId="17" fillId="4" borderId="9" xfId="0" applyFont="1" applyFill="1" applyBorder="1" applyAlignment="1">
      <alignment horizontal="justify" vertical="center" wrapText="1"/>
    </xf>
    <xf numFmtId="0" fontId="17" fillId="4" borderId="10" xfId="0" applyFont="1" applyFill="1" applyBorder="1" applyAlignment="1">
      <alignment horizontal="justify" vertical="center" wrapText="1"/>
    </xf>
    <xf numFmtId="43" fontId="17" fillId="4" borderId="16" xfId="2" applyFont="1" applyFill="1" applyBorder="1" applyAlignment="1">
      <alignment vertical="center" wrapText="1"/>
    </xf>
    <xf numFmtId="0" fontId="3" fillId="0" borderId="0" xfId="0" applyFont="1" applyFill="1" applyBorder="1"/>
    <xf numFmtId="0" fontId="3" fillId="0" borderId="4" xfId="0" applyFont="1" applyFill="1" applyBorder="1"/>
    <xf numFmtId="0" fontId="3" fillId="0" borderId="0" xfId="0" applyFont="1" applyFill="1"/>
    <xf numFmtId="0" fontId="16" fillId="4" borderId="11" xfId="0" applyFont="1" applyFill="1" applyBorder="1" applyAlignment="1">
      <alignment horizontal="left" vertical="center" wrapText="1"/>
    </xf>
    <xf numFmtId="0" fontId="16" fillId="4" borderId="17" xfId="0" applyFont="1" applyFill="1" applyBorder="1" applyAlignment="1">
      <alignment horizontal="justify" vertical="center" wrapText="1"/>
    </xf>
    <xf numFmtId="43" fontId="17" fillId="4" borderId="18" xfId="0" applyNumberFormat="1" applyFont="1" applyFill="1" applyBorder="1" applyAlignment="1">
      <alignment horizontal="right" vertical="top" wrapText="1"/>
    </xf>
    <xf numFmtId="0" fontId="16" fillId="0" borderId="0" xfId="0" applyFont="1" applyAlignment="1">
      <alignment vertical="top"/>
    </xf>
    <xf numFmtId="0" fontId="16" fillId="4" borderId="1" xfId="0" applyFont="1" applyFill="1" applyBorder="1" applyAlignment="1">
      <alignment horizontal="left" vertical="top"/>
    </xf>
    <xf numFmtId="0" fontId="16" fillId="4" borderId="2" xfId="0" applyFont="1" applyFill="1" applyBorder="1" applyAlignment="1">
      <alignment horizontal="justify" vertical="top"/>
    </xf>
    <xf numFmtId="0" fontId="16" fillId="4" borderId="18" xfId="0" applyFont="1" applyFill="1" applyBorder="1" applyAlignment="1">
      <alignment horizontal="right" vertical="top" wrapText="1"/>
    </xf>
    <xf numFmtId="43" fontId="17" fillId="4" borderId="18" xfId="2" applyFont="1" applyFill="1" applyBorder="1" applyAlignment="1">
      <alignment horizontal="right" vertical="top"/>
    </xf>
    <xf numFmtId="0" fontId="17" fillId="4" borderId="0" xfId="0" applyFont="1" applyFill="1" applyAlignment="1">
      <alignment vertical="top"/>
    </xf>
    <xf numFmtId="4" fontId="16" fillId="4" borderId="18" xfId="0" applyNumberFormat="1" applyFont="1" applyFill="1" applyBorder="1" applyAlignment="1">
      <alignment horizontal="right" vertical="top" wrapText="1"/>
    </xf>
    <xf numFmtId="43" fontId="16" fillId="4" borderId="18" xfId="2" applyFont="1" applyFill="1" applyBorder="1" applyAlignment="1">
      <alignment horizontal="right" vertical="top"/>
    </xf>
    <xf numFmtId="0" fontId="17" fillId="0" borderId="0" xfId="0" applyFont="1" applyAlignment="1">
      <alignment vertical="top"/>
    </xf>
    <xf numFmtId="0" fontId="16" fillId="4" borderId="18" xfId="0" applyFont="1" applyFill="1" applyBorder="1" applyAlignment="1">
      <alignment horizontal="right" vertical="top"/>
    </xf>
    <xf numFmtId="4" fontId="16" fillId="4" borderId="18" xfId="0" applyNumberFormat="1" applyFont="1" applyFill="1" applyBorder="1" applyAlignment="1">
      <alignment horizontal="right" vertical="top"/>
    </xf>
    <xf numFmtId="0" fontId="16" fillId="4" borderId="3" xfId="0" applyFont="1" applyFill="1" applyBorder="1" applyAlignment="1">
      <alignment horizontal="left" vertical="top"/>
    </xf>
    <xf numFmtId="0" fontId="16" fillId="4" borderId="5" xfId="0" applyFont="1" applyFill="1" applyBorder="1" applyAlignment="1">
      <alignment vertical="top"/>
    </xf>
    <xf numFmtId="43" fontId="16" fillId="4" borderId="19" xfId="2" applyFont="1" applyFill="1" applyBorder="1" applyAlignment="1">
      <alignment horizontal="right" vertical="top"/>
    </xf>
    <xf numFmtId="0" fontId="17" fillId="4" borderId="3" xfId="0" applyFont="1" applyFill="1" applyBorder="1" applyAlignment="1">
      <alignment horizontal="left" vertical="top"/>
    </xf>
    <xf numFmtId="0" fontId="17" fillId="4" borderId="5" xfId="0" applyFont="1" applyFill="1" applyBorder="1" applyAlignment="1">
      <alignment vertical="top"/>
    </xf>
    <xf numFmtId="0" fontId="39" fillId="0" borderId="0" xfId="0" applyFont="1" applyAlignment="1">
      <alignment horizontal="center"/>
    </xf>
    <xf numFmtId="0" fontId="16" fillId="0" borderId="0" xfId="0" applyFont="1" applyAlignment="1">
      <alignment horizontal="left"/>
    </xf>
    <xf numFmtId="0" fontId="12" fillId="8" borderId="16" xfId="0" applyFont="1" applyFill="1" applyBorder="1" applyAlignment="1">
      <alignment horizontal="center"/>
    </xf>
    <xf numFmtId="0" fontId="16" fillId="4" borderId="16" xfId="0" applyFont="1" applyFill="1" applyBorder="1"/>
    <xf numFmtId="0" fontId="18" fillId="4" borderId="16" xfId="0" applyFont="1" applyFill="1" applyBorder="1"/>
    <xf numFmtId="0" fontId="16" fillId="4" borderId="16" xfId="0" applyFont="1" applyFill="1" applyBorder="1" applyAlignment="1">
      <alignment horizontal="center"/>
    </xf>
    <xf numFmtId="0" fontId="16" fillId="4" borderId="19" xfId="0" applyFont="1" applyFill="1" applyBorder="1" applyAlignment="1">
      <alignment horizontal="center"/>
    </xf>
    <xf numFmtId="0" fontId="16" fillId="4" borderId="16" xfId="0" applyFont="1" applyFill="1" applyBorder="1" applyAlignment="1">
      <alignment horizontal="right"/>
    </xf>
    <xf numFmtId="0" fontId="16" fillId="4" borderId="0" xfId="0" applyFont="1" applyFill="1" applyBorder="1" applyAlignment="1" applyProtection="1">
      <alignment horizontal="center"/>
      <protection locked="0"/>
    </xf>
    <xf numFmtId="0" fontId="3" fillId="4" borderId="0" xfId="0" applyFont="1" applyFill="1" applyBorder="1" applyAlignment="1" applyProtection="1">
      <alignment horizontal="center" vertical="top" wrapText="1"/>
      <protection locked="0"/>
    </xf>
    <xf numFmtId="0" fontId="12" fillId="4" borderId="4" xfId="0" applyFont="1" applyFill="1" applyBorder="1" applyAlignment="1">
      <alignment horizontal="left"/>
    </xf>
    <xf numFmtId="0" fontId="12" fillId="8" borderId="16" xfId="0" applyFont="1" applyFill="1" applyBorder="1" applyAlignment="1">
      <alignment horizontal="center" vertical="center" wrapText="1"/>
    </xf>
    <xf numFmtId="0" fontId="16" fillId="4" borderId="32" xfId="0" applyFont="1" applyFill="1" applyBorder="1" applyAlignment="1">
      <alignment horizontal="justify" vertical="center" wrapText="1"/>
    </xf>
    <xf numFmtId="0" fontId="17" fillId="4" borderId="33" xfId="0" applyFont="1" applyFill="1" applyBorder="1" applyAlignment="1">
      <alignment horizontal="justify" vertical="center" wrapText="1"/>
    </xf>
    <xf numFmtId="0" fontId="16" fillId="4" borderId="34" xfId="0" applyFont="1" applyFill="1" applyBorder="1" applyAlignment="1">
      <alignment horizontal="right" vertical="center" wrapText="1"/>
    </xf>
    <xf numFmtId="0" fontId="16" fillId="4" borderId="38" xfId="0" applyFont="1" applyFill="1" applyBorder="1" applyAlignment="1">
      <alignment horizontal="right" vertical="center" wrapText="1"/>
    </xf>
    <xf numFmtId="0" fontId="16" fillId="4" borderId="39" xfId="0" applyFont="1" applyFill="1" applyBorder="1" applyAlignment="1">
      <alignment horizontal="right" vertical="center" wrapText="1"/>
    </xf>
    <xf numFmtId="0" fontId="16" fillId="4" borderId="40" xfId="0" applyFont="1" applyFill="1" applyBorder="1" applyAlignment="1">
      <alignment horizontal="right" vertical="center" wrapText="1"/>
    </xf>
    <xf numFmtId="0" fontId="16" fillId="4" borderId="0" xfId="0" applyFont="1" applyFill="1" applyBorder="1" applyAlignment="1">
      <alignment horizontal="right" vertical="center" wrapText="1"/>
    </xf>
    <xf numFmtId="0" fontId="16" fillId="4" borderId="41" xfId="0" applyFont="1" applyFill="1" applyBorder="1" applyAlignment="1">
      <alignment horizontal="right" vertical="center" wrapText="1"/>
    </xf>
    <xf numFmtId="0" fontId="17" fillId="4" borderId="32" xfId="0" applyFont="1" applyFill="1" applyBorder="1" applyAlignment="1">
      <alignment horizontal="justify" vertical="center" wrapText="1"/>
    </xf>
    <xf numFmtId="0" fontId="16" fillId="4" borderId="47" xfId="0" applyFont="1" applyFill="1" applyBorder="1" applyAlignment="1">
      <alignment horizontal="right" vertical="center" wrapText="1"/>
    </xf>
    <xf numFmtId="0" fontId="16" fillId="4" borderId="48" xfId="0" applyFont="1" applyFill="1" applyBorder="1" applyAlignment="1">
      <alignment horizontal="right" vertical="center" wrapText="1"/>
    </xf>
    <xf numFmtId="0" fontId="16" fillId="4" borderId="42" xfId="0" applyFont="1" applyFill="1" applyBorder="1" applyAlignment="1">
      <alignment horizontal="justify" vertical="center" wrapText="1"/>
    </xf>
    <xf numFmtId="0" fontId="17" fillId="4" borderId="43" xfId="0" applyFont="1" applyFill="1" applyBorder="1" applyAlignment="1">
      <alignment horizontal="justify" vertical="center" wrapText="1"/>
    </xf>
    <xf numFmtId="0" fontId="16" fillId="4" borderId="44" xfId="0" applyFont="1" applyFill="1" applyBorder="1" applyAlignment="1">
      <alignment horizontal="right" vertical="center" wrapText="1"/>
    </xf>
    <xf numFmtId="0" fontId="16" fillId="4" borderId="45" xfId="0" applyFont="1" applyFill="1" applyBorder="1" applyAlignment="1">
      <alignment horizontal="right" vertical="center" wrapText="1"/>
    </xf>
    <xf numFmtId="0" fontId="12" fillId="8" borderId="36" xfId="0" applyFont="1" applyFill="1" applyBorder="1" applyAlignment="1">
      <alignment horizontal="center" vertical="center" wrapText="1"/>
    </xf>
    <xf numFmtId="0" fontId="12" fillId="8" borderId="46" xfId="0" applyFont="1" applyFill="1" applyBorder="1" applyAlignment="1">
      <alignment horizontal="center" vertical="center" wrapText="1"/>
    </xf>
    <xf numFmtId="0" fontId="16" fillId="4" borderId="35" xfId="0" applyFont="1" applyFill="1" applyBorder="1" applyAlignment="1">
      <alignment horizontal="justify" vertical="center" wrapText="1"/>
    </xf>
    <xf numFmtId="0" fontId="16" fillId="4" borderId="39" xfId="0" applyFont="1" applyFill="1" applyBorder="1" applyAlignment="1">
      <alignment horizontal="justify" vertical="center" wrapText="1"/>
    </xf>
    <xf numFmtId="0" fontId="16" fillId="4" borderId="40" xfId="0" applyFont="1" applyFill="1" applyBorder="1" applyAlignment="1">
      <alignment horizontal="justify" vertical="center" wrapText="1"/>
    </xf>
    <xf numFmtId="0" fontId="16" fillId="4" borderId="20" xfId="0" applyFont="1" applyFill="1" applyBorder="1" applyAlignment="1">
      <alignment horizontal="justify" vertical="center" wrapText="1"/>
    </xf>
    <xf numFmtId="0" fontId="16" fillId="4" borderId="0" xfId="0" applyFont="1" applyFill="1" applyBorder="1" applyAlignment="1">
      <alignment horizontal="justify" vertical="center" wrapText="1"/>
    </xf>
    <xf numFmtId="0" fontId="17" fillId="4" borderId="42" xfId="0" applyFont="1" applyFill="1" applyBorder="1" applyAlignment="1">
      <alignment horizontal="justify" vertical="center" wrapText="1"/>
    </xf>
    <xf numFmtId="0" fontId="17" fillId="4" borderId="47" xfId="0" applyFont="1" applyFill="1" applyBorder="1" applyAlignment="1">
      <alignment horizontal="justify" vertical="center" wrapText="1"/>
    </xf>
    <xf numFmtId="0" fontId="17" fillId="4" borderId="44" xfId="0" applyFont="1" applyFill="1" applyBorder="1" applyAlignment="1">
      <alignment horizontal="right" vertical="center" wrapText="1"/>
    </xf>
    <xf numFmtId="0" fontId="17" fillId="4" borderId="45" xfId="0" applyFont="1" applyFill="1" applyBorder="1" applyAlignment="1">
      <alignment horizontal="right" vertical="center" wrapText="1"/>
    </xf>
    <xf numFmtId="0" fontId="12" fillId="8" borderId="34" xfId="0" applyFont="1" applyFill="1" applyBorder="1" applyAlignment="1">
      <alignment horizontal="center" vertical="center" wrapText="1"/>
    </xf>
    <xf numFmtId="0" fontId="12" fillId="8" borderId="38" xfId="0" applyFont="1" applyFill="1" applyBorder="1" applyAlignment="1">
      <alignment horizontal="center" vertical="center" wrapText="1"/>
    </xf>
    <xf numFmtId="0" fontId="17" fillId="4" borderId="0" xfId="0" applyFont="1" applyFill="1" applyBorder="1" applyAlignment="1">
      <alignment horizontal="justify" vertical="center" wrapText="1"/>
    </xf>
    <xf numFmtId="0" fontId="17" fillId="4" borderId="34" xfId="0" applyFont="1" applyFill="1" applyBorder="1" applyAlignment="1">
      <alignment horizontal="right" vertical="center" wrapText="1"/>
    </xf>
    <xf numFmtId="0" fontId="17" fillId="4" borderId="38" xfId="0" applyFont="1" applyFill="1" applyBorder="1" applyAlignment="1">
      <alignment horizontal="right" vertical="center" wrapText="1"/>
    </xf>
    <xf numFmtId="0" fontId="16" fillId="4" borderId="2" xfId="0" applyFont="1" applyFill="1" applyBorder="1" applyAlignment="1">
      <alignment horizontal="right" vertical="center" wrapText="1"/>
    </xf>
    <xf numFmtId="0" fontId="16" fillId="4" borderId="18" xfId="0" applyFont="1" applyFill="1" applyBorder="1" applyAlignment="1">
      <alignment horizontal="right" vertical="center" wrapText="1"/>
    </xf>
    <xf numFmtId="43" fontId="17" fillId="4" borderId="2" xfId="0" applyNumberFormat="1" applyFont="1" applyFill="1" applyBorder="1" applyAlignment="1">
      <alignment horizontal="right" vertical="center" wrapText="1"/>
    </xf>
    <xf numFmtId="0" fontId="17" fillId="4" borderId="2" xfId="0" applyFont="1" applyFill="1" applyBorder="1" applyAlignment="1">
      <alignment horizontal="right" vertical="center" wrapText="1"/>
    </xf>
    <xf numFmtId="0" fontId="17" fillId="4" borderId="18" xfId="0" applyFont="1" applyFill="1" applyBorder="1" applyAlignment="1">
      <alignment horizontal="right" vertical="center" wrapText="1"/>
    </xf>
    <xf numFmtId="0" fontId="16" fillId="4" borderId="3" xfId="0" applyFont="1" applyFill="1" applyBorder="1" applyAlignment="1">
      <alignment horizontal="justify" vertical="center" wrapText="1"/>
    </xf>
    <xf numFmtId="0" fontId="16" fillId="4" borderId="4" xfId="0" applyFont="1" applyFill="1" applyBorder="1" applyAlignment="1">
      <alignment horizontal="justify" vertical="center" wrapText="1"/>
    </xf>
    <xf numFmtId="0" fontId="16" fillId="4" borderId="5" xfId="0" applyFont="1" applyFill="1" applyBorder="1" applyAlignment="1">
      <alignment horizontal="justify" vertical="center" wrapText="1"/>
    </xf>
    <xf numFmtId="0" fontId="16" fillId="4" borderId="5" xfId="0" applyFont="1" applyFill="1" applyBorder="1" applyAlignment="1">
      <alignment horizontal="right" vertical="center" wrapText="1"/>
    </xf>
    <xf numFmtId="0" fontId="16" fillId="4" borderId="19" xfId="0" applyFont="1" applyFill="1" applyBorder="1" applyAlignment="1">
      <alignment horizontal="right" vertical="center" wrapText="1"/>
    </xf>
    <xf numFmtId="0" fontId="17" fillId="4" borderId="19" xfId="0" applyFont="1" applyFill="1" applyBorder="1" applyAlignment="1">
      <alignment horizontal="right" vertical="center" wrapText="1"/>
    </xf>
    <xf numFmtId="0" fontId="42" fillId="4" borderId="4" xfId="0" applyNumberFormat="1" applyFont="1" applyFill="1" applyBorder="1" applyAlignment="1" applyProtection="1">
      <protection locked="0"/>
    </xf>
    <xf numFmtId="0" fontId="12" fillId="7" borderId="17" xfId="0" applyFont="1" applyFill="1" applyBorder="1" applyAlignment="1">
      <alignment horizontal="center" vertical="center" wrapText="1"/>
    </xf>
    <xf numFmtId="0" fontId="12" fillId="7" borderId="18" xfId="0" applyFont="1" applyFill="1" applyBorder="1" applyAlignment="1">
      <alignment horizontal="center" vertical="center" wrapText="1"/>
    </xf>
    <xf numFmtId="0" fontId="17" fillId="7" borderId="16" xfId="0" applyFont="1" applyFill="1" applyBorder="1" applyAlignment="1">
      <alignment horizontal="center" wrapText="1"/>
    </xf>
    <xf numFmtId="0" fontId="12" fillId="7" borderId="19" xfId="0" applyFont="1" applyFill="1" applyBorder="1" applyAlignment="1">
      <alignment horizontal="center" vertical="center" wrapText="1"/>
    </xf>
    <xf numFmtId="9" fontId="16" fillId="4" borderId="18" xfId="20" applyFont="1" applyFill="1" applyBorder="1"/>
    <xf numFmtId="9" fontId="16" fillId="0" borderId="18" xfId="20" applyFont="1" applyBorder="1"/>
    <xf numFmtId="49" fontId="16" fillId="4" borderId="18" xfId="0" applyNumberFormat="1" applyFont="1" applyFill="1" applyBorder="1" applyAlignment="1">
      <alignment horizontal="right" vertical="center" wrapText="1"/>
    </xf>
    <xf numFmtId="43" fontId="17" fillId="4" borderId="19" xfId="0" applyNumberFormat="1" applyFont="1" applyFill="1" applyBorder="1" applyAlignment="1">
      <alignment horizontal="right" vertical="center" wrapText="1"/>
    </xf>
    <xf numFmtId="0" fontId="12" fillId="7" borderId="17" xfId="21" applyFont="1" applyFill="1" applyBorder="1" applyAlignment="1">
      <alignment horizontal="center" vertical="center" wrapText="1"/>
    </xf>
    <xf numFmtId="0" fontId="12" fillId="7" borderId="16" xfId="21" applyFont="1" applyFill="1" applyBorder="1" applyAlignment="1">
      <alignment horizontal="center" vertical="center" wrapText="1"/>
    </xf>
    <xf numFmtId="0" fontId="16" fillId="4" borderId="11" xfId="0" applyFont="1" applyFill="1" applyBorder="1" applyAlignment="1">
      <alignment vertical="center" wrapText="1"/>
    </xf>
    <xf numFmtId="0" fontId="16" fillId="4" borderId="7" xfId="0" applyFont="1" applyFill="1" applyBorder="1" applyAlignment="1">
      <alignment vertical="center" wrapText="1"/>
    </xf>
    <xf numFmtId="0" fontId="16" fillId="4" borderId="17" xfId="0" applyFont="1" applyFill="1" applyBorder="1" applyAlignment="1">
      <alignment vertical="center" wrapText="1"/>
    </xf>
    <xf numFmtId="0" fontId="16" fillId="4" borderId="1" xfId="0" applyFont="1" applyFill="1" applyBorder="1" applyAlignment="1">
      <alignment horizontal="right" vertical="center" wrapText="1"/>
    </xf>
    <xf numFmtId="0" fontId="16" fillId="4" borderId="11" xfId="0" applyFont="1" applyFill="1" applyBorder="1" applyAlignment="1">
      <alignment horizontal="right" vertical="center" wrapText="1"/>
    </xf>
    <xf numFmtId="0" fontId="16" fillId="4" borderId="7" xfId="0" applyFont="1" applyFill="1" applyBorder="1" applyAlignment="1">
      <alignment horizontal="right" vertical="center" wrapText="1"/>
    </xf>
    <xf numFmtId="0" fontId="16" fillId="4" borderId="8" xfId="0" applyFont="1" applyFill="1" applyBorder="1" applyAlignment="1">
      <alignment horizontal="right" vertical="center" wrapText="1"/>
    </xf>
    <xf numFmtId="0" fontId="16" fillId="4" borderId="7" xfId="0" applyFont="1" applyFill="1" applyBorder="1"/>
    <xf numFmtId="0" fontId="16" fillId="4" borderId="1" xfId="0" applyFont="1" applyFill="1" applyBorder="1" applyAlignment="1">
      <alignment vertical="center" wrapText="1"/>
    </xf>
    <xf numFmtId="0" fontId="16" fillId="4" borderId="0" xfId="0" applyFont="1" applyFill="1" applyBorder="1" applyAlignment="1">
      <alignment vertical="center" wrapText="1"/>
    </xf>
    <xf numFmtId="0" fontId="16" fillId="4" borderId="18" xfId="0" applyFont="1" applyFill="1" applyBorder="1" applyAlignment="1">
      <alignment vertical="center" wrapText="1"/>
    </xf>
    <xf numFmtId="43" fontId="17" fillId="4" borderId="1" xfId="0" applyNumberFormat="1" applyFont="1" applyFill="1" applyBorder="1" applyAlignment="1">
      <alignment horizontal="right" vertical="center" wrapText="1"/>
    </xf>
    <xf numFmtId="43" fontId="17" fillId="4" borderId="0" xfId="0" applyNumberFormat="1" applyFont="1" applyFill="1" applyBorder="1" applyAlignment="1">
      <alignment horizontal="right" vertical="center" wrapText="1"/>
    </xf>
    <xf numFmtId="43" fontId="16" fillId="4" borderId="1" xfId="2" applyFont="1" applyFill="1" applyBorder="1" applyAlignment="1">
      <alignment horizontal="right" vertical="top" wrapText="1"/>
    </xf>
    <xf numFmtId="43" fontId="16" fillId="4" borderId="0" xfId="2" applyFont="1" applyFill="1" applyBorder="1" applyAlignment="1">
      <alignment horizontal="right" vertical="top" wrapText="1"/>
    </xf>
    <xf numFmtId="43" fontId="16" fillId="4" borderId="2" xfId="2" applyFont="1" applyFill="1" applyBorder="1" applyAlignment="1">
      <alignment horizontal="right" vertical="top" wrapText="1"/>
    </xf>
    <xf numFmtId="0" fontId="17" fillId="4" borderId="1" xfId="0" applyFont="1" applyFill="1" applyBorder="1" applyAlignment="1">
      <alignment horizontal="right" vertical="center" wrapText="1"/>
    </xf>
    <xf numFmtId="0" fontId="17" fillId="4" borderId="0" xfId="0" applyFont="1" applyFill="1" applyBorder="1" applyAlignment="1">
      <alignment horizontal="right" vertical="center" wrapText="1"/>
    </xf>
    <xf numFmtId="0" fontId="16" fillId="4" borderId="3" xfId="0" applyFont="1" applyFill="1" applyBorder="1" applyAlignment="1">
      <alignment vertical="center" wrapText="1"/>
    </xf>
    <xf numFmtId="0" fontId="16" fillId="4" borderId="4" xfId="0" applyFont="1" applyFill="1" applyBorder="1" applyAlignment="1">
      <alignment vertical="center" wrapText="1"/>
    </xf>
    <xf numFmtId="0" fontId="16" fillId="4" borderId="19" xfId="0" applyFont="1" applyFill="1" applyBorder="1" applyAlignment="1">
      <alignment vertical="center" wrapText="1"/>
    </xf>
    <xf numFmtId="0" fontId="16" fillId="4" borderId="3" xfId="0" applyFont="1" applyFill="1" applyBorder="1" applyAlignment="1">
      <alignment horizontal="right" vertical="center" wrapText="1"/>
    </xf>
    <xf numFmtId="0" fontId="16" fillId="4" borderId="4" xfId="0" applyFont="1" applyFill="1" applyBorder="1" applyAlignment="1">
      <alignment horizontal="right" vertical="center" wrapText="1"/>
    </xf>
    <xf numFmtId="0" fontId="17" fillId="4" borderId="19" xfId="0" applyFont="1" applyFill="1" applyBorder="1"/>
    <xf numFmtId="0" fontId="17" fillId="0" borderId="3" xfId="0" applyFont="1" applyBorder="1"/>
    <xf numFmtId="0" fontId="17" fillId="0" borderId="19" xfId="0" applyFont="1" applyBorder="1"/>
    <xf numFmtId="0" fontId="17" fillId="0" borderId="4" xfId="0" applyFont="1" applyBorder="1"/>
    <xf numFmtId="0" fontId="17" fillId="0" borderId="16" xfId="0" applyFont="1" applyBorder="1"/>
    <xf numFmtId="0" fontId="17" fillId="3" borderId="51" xfId="0" applyFont="1" applyFill="1" applyBorder="1" applyAlignment="1">
      <alignment horizontal="center" vertical="center" wrapText="1"/>
    </xf>
    <xf numFmtId="0" fontId="17" fillId="3" borderId="52" xfId="0" applyFont="1" applyFill="1" applyBorder="1" applyAlignment="1">
      <alignment horizontal="center" vertical="center" wrapText="1"/>
    </xf>
    <xf numFmtId="0" fontId="16" fillId="4" borderId="20" xfId="0" applyFont="1" applyFill="1" applyBorder="1" applyAlignment="1">
      <alignment horizontal="center" vertical="center" wrapText="1"/>
    </xf>
    <xf numFmtId="0" fontId="16" fillId="4" borderId="0" xfId="0" applyFont="1" applyFill="1" applyBorder="1" applyAlignment="1">
      <alignment horizontal="center" vertical="center" wrapText="1"/>
    </xf>
    <xf numFmtId="0" fontId="16" fillId="4" borderId="41" xfId="0" applyNumberFormat="1" applyFont="1" applyFill="1" applyBorder="1" applyAlignment="1">
      <alignment horizontal="center" vertical="center" wrapText="1"/>
    </xf>
    <xf numFmtId="0" fontId="16" fillId="4" borderId="41" xfId="0" applyFont="1" applyFill="1" applyBorder="1" applyAlignment="1">
      <alignment horizontal="center" vertical="center" wrapText="1"/>
    </xf>
    <xf numFmtId="0" fontId="16" fillId="4" borderId="47" xfId="0" applyFont="1" applyFill="1" applyBorder="1" applyAlignment="1">
      <alignment horizontal="justify" vertical="center" wrapText="1"/>
    </xf>
    <xf numFmtId="0" fontId="16" fillId="4" borderId="48" xfId="0" applyFont="1" applyFill="1" applyBorder="1" applyAlignment="1">
      <alignment horizontal="justify" vertical="center" wrapText="1"/>
    </xf>
    <xf numFmtId="0" fontId="32" fillId="0" borderId="4" xfId="0" applyFont="1" applyBorder="1"/>
    <xf numFmtId="0" fontId="12" fillId="4" borderId="0" xfId="0" applyFont="1" applyFill="1" applyBorder="1" applyAlignment="1" applyProtection="1">
      <alignment vertical="top"/>
      <protection locked="0"/>
    </xf>
    <xf numFmtId="0" fontId="17" fillId="0" borderId="0" xfId="0" applyFont="1" applyBorder="1" applyAlignment="1">
      <alignment horizontal="center"/>
    </xf>
    <xf numFmtId="43" fontId="12" fillId="4" borderId="7" xfId="2" applyFont="1" applyFill="1" applyBorder="1" applyAlignment="1">
      <alignment vertical="top" wrapText="1"/>
    </xf>
    <xf numFmtId="43" fontId="33" fillId="4" borderId="16" xfId="2" applyFont="1" applyFill="1" applyBorder="1" applyAlignment="1">
      <alignment vertical="center" wrapText="1"/>
    </xf>
    <xf numFmtId="4" fontId="34" fillId="0" borderId="16" xfId="0" applyNumberFormat="1" applyFont="1" applyBorder="1" applyAlignment="1">
      <alignment horizontal="center" vertical="center"/>
    </xf>
    <xf numFmtId="167" fontId="16" fillId="4" borderId="8" xfId="0" applyNumberFormat="1" applyFont="1" applyFill="1" applyBorder="1"/>
    <xf numFmtId="167" fontId="3" fillId="0" borderId="2" xfId="0" applyNumberFormat="1" applyFont="1" applyFill="1" applyBorder="1"/>
    <xf numFmtId="167" fontId="16" fillId="4" borderId="5" xfId="0" applyNumberFormat="1" applyFont="1" applyFill="1" applyBorder="1"/>
    <xf numFmtId="4" fontId="12" fillId="7" borderId="10" xfId="0" applyNumberFormat="1" applyFont="1" applyFill="1" applyBorder="1" applyAlignment="1">
      <alignment horizontal="center" vertical="center"/>
    </xf>
    <xf numFmtId="43" fontId="17" fillId="4" borderId="19" xfId="2" applyFont="1" applyFill="1" applyBorder="1" applyAlignment="1">
      <alignment horizontal="right" vertical="top"/>
    </xf>
    <xf numFmtId="167" fontId="16" fillId="4" borderId="0" xfId="0" applyNumberFormat="1" applyFont="1" applyFill="1"/>
    <xf numFmtId="0" fontId="17" fillId="4" borderId="3" xfId="0" applyFont="1" applyFill="1" applyBorder="1"/>
    <xf numFmtId="0" fontId="12" fillId="7" borderId="6" xfId="3" applyFont="1" applyFill="1" applyBorder="1" applyAlignment="1">
      <alignment horizontal="center" vertical="center"/>
    </xf>
    <xf numFmtId="0" fontId="12" fillId="7" borderId="0" xfId="3" applyFont="1" applyFill="1" applyBorder="1" applyAlignment="1">
      <alignment horizontal="center"/>
    </xf>
    <xf numFmtId="0" fontId="12" fillId="4" borderId="4" xfId="0" applyNumberFormat="1" applyFont="1" applyFill="1" applyBorder="1" applyAlignment="1" applyProtection="1">
      <alignment horizontal="center"/>
      <protection locked="0"/>
    </xf>
    <xf numFmtId="0" fontId="3" fillId="4" borderId="0" xfId="0" applyFont="1" applyFill="1" applyBorder="1" applyAlignment="1">
      <alignment horizontal="left" vertical="top" wrapText="1"/>
    </xf>
    <xf numFmtId="0" fontId="12" fillId="4" borderId="0" xfId="0" applyFont="1" applyFill="1" applyBorder="1" applyAlignment="1">
      <alignment vertical="top" wrapText="1"/>
    </xf>
    <xf numFmtId="0" fontId="12" fillId="4" borderId="0" xfId="0" applyFont="1" applyFill="1" applyBorder="1" applyAlignment="1">
      <alignment horizontal="left" vertical="top" wrapText="1"/>
    </xf>
    <xf numFmtId="0" fontId="3" fillId="4" borderId="0" xfId="0" applyFont="1" applyFill="1" applyBorder="1" applyAlignment="1">
      <alignment horizontal="justify" vertical="top" wrapText="1"/>
    </xf>
    <xf numFmtId="0" fontId="20" fillId="4" borderId="0" xfId="0" applyFont="1" applyFill="1" applyBorder="1" applyAlignment="1">
      <alignment horizontal="left" vertical="top" wrapText="1"/>
    </xf>
    <xf numFmtId="0" fontId="12" fillId="4" borderId="0" xfId="0" applyFont="1" applyFill="1" applyBorder="1" applyAlignment="1" applyProtection="1">
      <alignment horizontal="center" vertical="top" wrapText="1"/>
      <protection locked="0"/>
    </xf>
    <xf numFmtId="0" fontId="20" fillId="4" borderId="0" xfId="0" applyFont="1" applyFill="1" applyBorder="1" applyAlignment="1">
      <alignment vertical="top" wrapText="1"/>
    </xf>
    <xf numFmtId="0" fontId="3" fillId="4" borderId="4" xfId="0" applyFont="1" applyFill="1" applyBorder="1" applyAlignment="1" applyProtection="1">
      <alignment horizontal="center"/>
      <protection locked="0"/>
    </xf>
    <xf numFmtId="0" fontId="3" fillId="4" borderId="4" xfId="0" applyFont="1" applyFill="1" applyBorder="1" applyAlignment="1" applyProtection="1">
      <alignment horizontal="center" vertical="center"/>
      <protection locked="0"/>
    </xf>
    <xf numFmtId="0" fontId="17" fillId="4" borderId="7" xfId="0" applyFont="1" applyFill="1" applyBorder="1" applyAlignment="1" applyProtection="1">
      <alignment horizontal="center"/>
      <protection locked="0"/>
    </xf>
    <xf numFmtId="0" fontId="3" fillId="4" borderId="0" xfId="0" applyFont="1" applyFill="1" applyBorder="1" applyAlignment="1">
      <alignment horizontal="left" vertical="top"/>
    </xf>
    <xf numFmtId="0" fontId="18" fillId="4" borderId="0" xfId="0" applyFont="1" applyFill="1" applyBorder="1" applyAlignment="1">
      <alignment horizontal="center" vertical="center" wrapText="1"/>
    </xf>
    <xf numFmtId="0" fontId="18" fillId="7" borderId="22" xfId="3" applyFont="1" applyFill="1" applyBorder="1" applyAlignment="1">
      <alignment horizontal="center" vertical="center"/>
    </xf>
    <xf numFmtId="0" fontId="18" fillId="7" borderId="25" xfId="3" applyFont="1" applyFill="1" applyBorder="1" applyAlignment="1">
      <alignment horizontal="center" vertical="center"/>
    </xf>
    <xf numFmtId="0" fontId="12" fillId="7" borderId="23" xfId="3" applyFont="1" applyFill="1" applyBorder="1" applyAlignment="1">
      <alignment horizontal="center" vertical="center"/>
    </xf>
    <xf numFmtId="0" fontId="12" fillId="7" borderId="0" xfId="3" applyFont="1" applyFill="1" applyBorder="1" applyAlignment="1">
      <alignment horizontal="center" vertical="center"/>
    </xf>
    <xf numFmtId="0" fontId="12" fillId="7" borderId="23" xfId="3" applyFont="1" applyFill="1" applyBorder="1" applyAlignment="1">
      <alignment horizontal="right" vertical="top"/>
    </xf>
    <xf numFmtId="0" fontId="12" fillId="7" borderId="0" xfId="3" applyFont="1" applyFill="1" applyBorder="1" applyAlignment="1">
      <alignment horizontal="right" vertical="top"/>
    </xf>
    <xf numFmtId="0" fontId="3" fillId="4" borderId="4" xfId="0" applyFont="1" applyFill="1" applyBorder="1" applyAlignment="1">
      <alignment horizontal="left" vertical="top" wrapText="1"/>
    </xf>
    <xf numFmtId="0" fontId="1" fillId="3" borderId="0" xfId="0" applyFont="1" applyFill="1" applyBorder="1" applyAlignment="1">
      <alignment horizontal="center" vertical="center" wrapText="1"/>
    </xf>
    <xf numFmtId="0" fontId="8" fillId="3" borderId="0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left" vertical="top" wrapText="1"/>
    </xf>
    <xf numFmtId="0" fontId="6" fillId="3" borderId="14" xfId="0" applyFont="1" applyFill="1" applyBorder="1" applyAlignment="1">
      <alignment horizontal="left" vertical="top" wrapText="1"/>
    </xf>
    <xf numFmtId="0" fontId="2" fillId="2" borderId="0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left" vertical="top" wrapText="1"/>
    </xf>
    <xf numFmtId="0" fontId="2" fillId="2" borderId="12" xfId="3" applyFont="1" applyFill="1" applyBorder="1" applyAlignment="1">
      <alignment horizontal="center" vertical="center"/>
    </xf>
    <xf numFmtId="0" fontId="2" fillId="2" borderId="13" xfId="3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left" vertical="top" wrapText="1"/>
    </xf>
    <xf numFmtId="0" fontId="2" fillId="3" borderId="0" xfId="0" applyFont="1" applyFill="1" applyBorder="1" applyAlignment="1">
      <alignment horizontal="right" vertical="distributed" wrapText="1"/>
    </xf>
    <xf numFmtId="0" fontId="6" fillId="3" borderId="15" xfId="0" applyFont="1" applyFill="1" applyBorder="1" applyAlignment="1">
      <alignment horizontal="center" vertical="center" wrapText="1"/>
    </xf>
    <xf numFmtId="0" fontId="6" fillId="3" borderId="0" xfId="0" applyFont="1" applyFill="1" applyBorder="1" applyAlignment="1">
      <alignment horizontal="center" vertical="center" wrapText="1"/>
    </xf>
    <xf numFmtId="0" fontId="12" fillId="7" borderId="0" xfId="0" applyFont="1" applyFill="1" applyBorder="1" applyAlignment="1">
      <alignment horizontal="center"/>
    </xf>
    <xf numFmtId="0" fontId="16" fillId="4" borderId="0" xfId="0" applyFont="1" applyFill="1" applyBorder="1" applyAlignment="1">
      <alignment horizontal="left" vertical="top"/>
    </xf>
    <xf numFmtId="0" fontId="12" fillId="4" borderId="0" xfId="1" applyNumberFormat="1" applyFont="1" applyFill="1" applyBorder="1" applyAlignment="1">
      <alignment horizontal="center" vertical="center"/>
    </xf>
    <xf numFmtId="0" fontId="12" fillId="7" borderId="7" xfId="3" applyFont="1" applyFill="1" applyBorder="1" applyAlignment="1">
      <alignment horizontal="center" vertical="center" wrapText="1"/>
    </xf>
    <xf numFmtId="0" fontId="12" fillId="7" borderId="4" xfId="3" applyFont="1" applyFill="1" applyBorder="1" applyAlignment="1">
      <alignment horizontal="center" vertical="center" wrapText="1"/>
    </xf>
    <xf numFmtId="0" fontId="12" fillId="4" borderId="1" xfId="1" applyNumberFormat="1" applyFont="1" applyFill="1" applyBorder="1" applyAlignment="1">
      <alignment horizontal="center" vertical="center"/>
    </xf>
    <xf numFmtId="0" fontId="12" fillId="4" borderId="2" xfId="1" applyNumberFormat="1" applyFont="1" applyFill="1" applyBorder="1" applyAlignment="1">
      <alignment horizontal="center" vertical="center"/>
    </xf>
    <xf numFmtId="0" fontId="12" fillId="4" borderId="1" xfId="1" applyNumberFormat="1" applyFont="1" applyFill="1" applyBorder="1" applyAlignment="1">
      <alignment horizontal="center" vertical="top"/>
    </xf>
    <xf numFmtId="0" fontId="12" fillId="4" borderId="0" xfId="1" applyNumberFormat="1" applyFont="1" applyFill="1" applyBorder="1" applyAlignment="1">
      <alignment horizontal="center" vertical="top"/>
    </xf>
    <xf numFmtId="0" fontId="12" fillId="4" borderId="2" xfId="1" applyNumberFormat="1" applyFont="1" applyFill="1" applyBorder="1" applyAlignment="1">
      <alignment horizontal="center" vertical="top"/>
    </xf>
    <xf numFmtId="0" fontId="17" fillId="4" borderId="0" xfId="0" applyFont="1" applyFill="1" applyBorder="1" applyAlignment="1">
      <alignment horizontal="left" vertical="top"/>
    </xf>
    <xf numFmtId="0" fontId="16" fillId="4" borderId="3" xfId="0" applyFont="1" applyFill="1" applyBorder="1" applyAlignment="1">
      <alignment horizontal="center" vertical="top"/>
    </xf>
    <xf numFmtId="0" fontId="16" fillId="4" borderId="4" xfId="0" applyFont="1" applyFill="1" applyBorder="1" applyAlignment="1">
      <alignment horizontal="center" vertical="top"/>
    </xf>
    <xf numFmtId="0" fontId="16" fillId="4" borderId="5" xfId="0" applyFont="1" applyFill="1" applyBorder="1" applyAlignment="1">
      <alignment horizontal="center" vertical="top"/>
    </xf>
    <xf numFmtId="0" fontId="3" fillId="4" borderId="4" xfId="0" applyFont="1" applyFill="1" applyBorder="1" applyAlignment="1" applyProtection="1">
      <alignment horizontal="center" vertical="top"/>
      <protection locked="0"/>
    </xf>
    <xf numFmtId="0" fontId="16" fillId="0" borderId="0" xfId="0" applyFont="1" applyAlignment="1">
      <alignment horizontal="center"/>
    </xf>
    <xf numFmtId="0" fontId="12" fillId="4" borderId="0" xfId="1" applyNumberFormat="1" applyFont="1" applyFill="1" applyBorder="1" applyAlignment="1" applyProtection="1">
      <alignment horizontal="center" vertical="top"/>
    </xf>
    <xf numFmtId="0" fontId="12" fillId="4" borderId="2" xfId="1" applyNumberFormat="1" applyFont="1" applyFill="1" applyBorder="1" applyAlignment="1" applyProtection="1">
      <alignment horizontal="center" vertical="top"/>
    </xf>
    <xf numFmtId="0" fontId="12" fillId="7" borderId="0" xfId="3" applyFont="1" applyFill="1" applyBorder="1" applyAlignment="1" applyProtection="1">
      <alignment horizontal="center"/>
    </xf>
    <xf numFmtId="0" fontId="12" fillId="7" borderId="0" xfId="0" applyFont="1" applyFill="1" applyBorder="1" applyAlignment="1" applyProtection="1">
      <alignment horizontal="right"/>
    </xf>
    <xf numFmtId="0" fontId="3" fillId="7" borderId="0" xfId="0" applyNumberFormat="1" applyFont="1" applyFill="1" applyBorder="1" applyAlignment="1" applyProtection="1">
      <alignment horizontal="left"/>
    </xf>
    <xf numFmtId="0" fontId="12" fillId="4" borderId="0" xfId="1" applyNumberFormat="1" applyFont="1" applyFill="1" applyBorder="1" applyAlignment="1" applyProtection="1">
      <alignment horizontal="center" vertical="center"/>
    </xf>
    <xf numFmtId="0" fontId="12" fillId="7" borderId="6" xfId="3" applyFont="1" applyFill="1" applyBorder="1" applyAlignment="1" applyProtection="1">
      <alignment horizontal="center" vertical="center"/>
    </xf>
    <xf numFmtId="0" fontId="12" fillId="4" borderId="2" xfId="1" applyNumberFormat="1" applyFont="1" applyFill="1" applyBorder="1" applyAlignment="1" applyProtection="1">
      <alignment horizontal="center" vertical="center"/>
    </xf>
    <xf numFmtId="0" fontId="20" fillId="4" borderId="0" xfId="0" applyFont="1" applyFill="1" applyBorder="1" applyAlignment="1" applyProtection="1">
      <alignment horizontal="left" vertical="top"/>
    </xf>
    <xf numFmtId="0" fontId="12" fillId="4" borderId="0" xfId="0" applyFont="1" applyFill="1" applyBorder="1" applyAlignment="1" applyProtection="1">
      <alignment horizontal="left" vertical="top"/>
    </xf>
    <xf numFmtId="0" fontId="12" fillId="4" borderId="0" xfId="0" applyFont="1" applyFill="1" applyBorder="1" applyAlignment="1" applyProtection="1">
      <alignment horizontal="center" vertical="top"/>
    </xf>
    <xf numFmtId="0" fontId="3" fillId="4" borderId="0" xfId="0" applyFont="1" applyFill="1" applyBorder="1" applyAlignment="1" applyProtection="1">
      <alignment horizontal="left" vertical="top"/>
    </xf>
    <xf numFmtId="0" fontId="20" fillId="4" borderId="4" xfId="0" applyFont="1" applyFill="1" applyBorder="1" applyAlignment="1" applyProtection="1">
      <alignment horizontal="left" vertical="top"/>
    </xf>
    <xf numFmtId="0" fontId="17" fillId="4" borderId="0" xfId="0" applyFont="1" applyFill="1" applyBorder="1" applyAlignment="1" applyProtection="1">
      <alignment horizontal="center"/>
      <protection locked="0"/>
    </xf>
    <xf numFmtId="0" fontId="3" fillId="4" borderId="4" xfId="0" applyFont="1" applyFill="1" applyBorder="1" applyAlignment="1" applyProtection="1">
      <alignment horizontal="center" vertical="top"/>
    </xf>
    <xf numFmtId="0" fontId="3" fillId="4" borderId="0" xfId="0" applyNumberFormat="1" applyFont="1" applyFill="1" applyBorder="1" applyAlignment="1" applyProtection="1">
      <alignment horizontal="left"/>
      <protection locked="0"/>
    </xf>
    <xf numFmtId="0" fontId="17" fillId="4" borderId="0" xfId="0" applyFont="1" applyFill="1" applyBorder="1" applyAlignment="1">
      <alignment horizontal="left" vertical="top" wrapText="1"/>
    </xf>
    <xf numFmtId="0" fontId="12" fillId="4" borderId="14" xfId="0" applyFont="1" applyFill="1" applyBorder="1" applyAlignment="1">
      <alignment horizontal="left" vertical="top"/>
    </xf>
    <xf numFmtId="0" fontId="12" fillId="4" borderId="4" xfId="0" applyFont="1" applyFill="1" applyBorder="1" applyAlignment="1">
      <alignment horizontal="left" vertical="top"/>
    </xf>
    <xf numFmtId="0" fontId="16" fillId="4" borderId="0" xfId="0" applyFont="1" applyFill="1" applyBorder="1" applyAlignment="1">
      <alignment horizontal="center" wrapText="1"/>
    </xf>
    <xf numFmtId="0" fontId="12" fillId="4" borderId="0" xfId="0" applyFont="1" applyFill="1" applyBorder="1" applyAlignment="1">
      <alignment horizontal="center"/>
    </xf>
    <xf numFmtId="0" fontId="12" fillId="7" borderId="6" xfId="0" applyFont="1" applyFill="1" applyBorder="1" applyAlignment="1">
      <alignment horizontal="center" vertical="center"/>
    </xf>
    <xf numFmtId="0" fontId="12" fillId="4" borderId="0" xfId="3" applyFont="1" applyFill="1" applyBorder="1" applyAlignment="1">
      <alignment horizontal="left" vertical="top"/>
    </xf>
    <xf numFmtId="0" fontId="3" fillId="4" borderId="0" xfId="3" applyFont="1" applyFill="1" applyBorder="1" applyAlignment="1">
      <alignment horizontal="left" vertical="top" wrapText="1"/>
    </xf>
    <xf numFmtId="0" fontId="3" fillId="4" borderId="0" xfId="3" applyFont="1" applyFill="1" applyBorder="1" applyAlignment="1">
      <alignment horizontal="left" vertical="top"/>
    </xf>
    <xf numFmtId="0" fontId="12" fillId="4" borderId="0" xfId="3" applyFont="1" applyFill="1" applyBorder="1" applyAlignment="1">
      <alignment horizontal="left" vertical="top" wrapText="1"/>
    </xf>
    <xf numFmtId="0" fontId="16" fillId="4" borderId="4" xfId="0" applyFont="1" applyFill="1" applyBorder="1" applyAlignment="1" applyProtection="1">
      <alignment horizontal="center"/>
      <protection locked="0"/>
    </xf>
    <xf numFmtId="0" fontId="17" fillId="7" borderId="6" xfId="0" applyFont="1" applyFill="1" applyBorder="1" applyAlignment="1">
      <alignment horizontal="center"/>
    </xf>
    <xf numFmtId="0" fontId="17" fillId="7" borderId="10" xfId="0" applyFont="1" applyFill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12" fillId="4" borderId="0" xfId="0" applyFont="1" applyFill="1" applyBorder="1" applyAlignment="1" applyProtection="1">
      <alignment horizontal="center" wrapText="1"/>
      <protection locked="0"/>
    </xf>
    <xf numFmtId="0" fontId="13" fillId="0" borderId="0" xfId="0" applyFont="1" applyBorder="1" applyAlignment="1">
      <alignment horizontal="center"/>
    </xf>
    <xf numFmtId="0" fontId="12" fillId="7" borderId="20" xfId="0" applyFont="1" applyFill="1" applyBorder="1" applyAlignment="1">
      <alignment horizontal="center" vertical="center"/>
    </xf>
    <xf numFmtId="0" fontId="12" fillId="7" borderId="0" xfId="0" applyFont="1" applyFill="1" applyBorder="1" applyAlignment="1">
      <alignment horizontal="center" vertical="center"/>
    </xf>
    <xf numFmtId="0" fontId="16" fillId="4" borderId="0" xfId="0" applyFont="1" applyFill="1" applyBorder="1"/>
    <xf numFmtId="0" fontId="35" fillId="0" borderId="9" xfId="0" applyFont="1" applyBorder="1" applyAlignment="1">
      <alignment horizontal="left" vertical="center" wrapText="1"/>
    </xf>
    <xf numFmtId="0" fontId="35" fillId="0" borderId="10" xfId="0" applyFont="1" applyBorder="1" applyAlignment="1">
      <alignment horizontal="left" vertical="center" wrapText="1"/>
    </xf>
    <xf numFmtId="0" fontId="35" fillId="0" borderId="9" xfId="0" applyFont="1" applyBorder="1" applyAlignment="1">
      <alignment horizontal="left" vertical="center"/>
    </xf>
    <xf numFmtId="0" fontId="35" fillId="0" borderId="10" xfId="0" applyFont="1" applyBorder="1" applyAlignment="1">
      <alignment horizontal="left" vertical="center"/>
    </xf>
    <xf numFmtId="0" fontId="28" fillId="0" borderId="0" xfId="0" applyFont="1" applyAlignment="1">
      <alignment horizontal="center" wrapText="1"/>
    </xf>
    <xf numFmtId="0" fontId="33" fillId="7" borderId="3" xfId="0" applyFont="1" applyFill="1" applyBorder="1" applyAlignment="1">
      <alignment horizontal="center" vertical="center"/>
    </xf>
    <xf numFmtId="0" fontId="33" fillId="7" borderId="4" xfId="0" applyFont="1" applyFill="1" applyBorder="1" applyAlignment="1">
      <alignment horizontal="center" vertical="center"/>
    </xf>
    <xf numFmtId="0" fontId="33" fillId="7" borderId="5" xfId="0" applyFont="1" applyFill="1" applyBorder="1" applyAlignment="1">
      <alignment horizontal="center" vertical="center"/>
    </xf>
    <xf numFmtId="0" fontId="35" fillId="0" borderId="16" xfId="0" applyFont="1" applyBorder="1" applyAlignment="1">
      <alignment horizontal="left" vertical="center" wrapText="1"/>
    </xf>
    <xf numFmtId="0" fontId="33" fillId="7" borderId="16" xfId="0" applyFont="1" applyFill="1" applyBorder="1" applyAlignment="1">
      <alignment vertical="center"/>
    </xf>
    <xf numFmtId="0" fontId="33" fillId="0" borderId="16" xfId="0" applyFont="1" applyBorder="1" applyAlignment="1">
      <alignment vertical="center"/>
    </xf>
    <xf numFmtId="0" fontId="35" fillId="0" borderId="9" xfId="0" applyFont="1" applyBorder="1" applyAlignment="1">
      <alignment vertical="center"/>
    </xf>
    <xf numFmtId="0" fontId="35" fillId="0" borderId="10" xfId="0" applyFont="1" applyBorder="1" applyAlignment="1">
      <alignment vertical="center"/>
    </xf>
    <xf numFmtId="0" fontId="33" fillId="7" borderId="11" xfId="0" applyFont="1" applyFill="1" applyBorder="1" applyAlignment="1">
      <alignment horizontal="center" vertical="center" wrapText="1"/>
    </xf>
    <xf numFmtId="0" fontId="33" fillId="7" borderId="7" xfId="0" applyFont="1" applyFill="1" applyBorder="1" applyAlignment="1">
      <alignment horizontal="center" vertical="center" wrapText="1"/>
    </xf>
    <xf numFmtId="0" fontId="33" fillId="7" borderId="8" xfId="0" applyFont="1" applyFill="1" applyBorder="1" applyAlignment="1">
      <alignment horizontal="center" vertical="center" wrapText="1"/>
    </xf>
    <xf numFmtId="0" fontId="33" fillId="7" borderId="1" xfId="0" applyFont="1" applyFill="1" applyBorder="1" applyAlignment="1">
      <alignment horizontal="center" vertical="center"/>
    </xf>
    <xf numFmtId="0" fontId="33" fillId="7" borderId="0" xfId="0" applyFont="1" applyFill="1" applyBorder="1" applyAlignment="1">
      <alignment horizontal="center" vertical="center"/>
    </xf>
    <xf numFmtId="0" fontId="33" fillId="7" borderId="2" xfId="0" applyFont="1" applyFill="1" applyBorder="1" applyAlignment="1">
      <alignment horizontal="center" vertical="center"/>
    </xf>
    <xf numFmtId="0" fontId="33" fillId="7" borderId="9" xfId="0" applyFont="1" applyFill="1" applyBorder="1" applyAlignment="1">
      <alignment vertical="center"/>
    </xf>
    <xf numFmtId="0" fontId="33" fillId="7" borderId="10" xfId="0" applyFont="1" applyFill="1" applyBorder="1" applyAlignment="1">
      <alignment vertical="center"/>
    </xf>
    <xf numFmtId="49" fontId="12" fillId="7" borderId="9" xfId="0" applyNumberFormat="1" applyFont="1" applyFill="1" applyBorder="1" applyAlignment="1">
      <alignment horizontal="center" vertical="center"/>
    </xf>
    <xf numFmtId="49" fontId="12" fillId="7" borderId="10" xfId="0" applyNumberFormat="1" applyFont="1" applyFill="1" applyBorder="1" applyAlignment="1">
      <alignment horizontal="center" vertical="center"/>
    </xf>
    <xf numFmtId="0" fontId="16" fillId="7" borderId="9" xfId="0" applyFont="1" applyFill="1" applyBorder="1" applyAlignment="1">
      <alignment horizontal="center"/>
    </xf>
    <xf numFmtId="0" fontId="16" fillId="7" borderId="10" xfId="0" applyFont="1" applyFill="1" applyBorder="1" applyAlignment="1">
      <alignment horizontal="center"/>
    </xf>
    <xf numFmtId="0" fontId="33" fillId="0" borderId="16" xfId="0" applyFont="1" applyBorder="1" applyAlignment="1">
      <alignment vertical="center" wrapText="1"/>
    </xf>
    <xf numFmtId="0" fontId="3" fillId="4" borderId="0" xfId="0" applyFont="1" applyFill="1" applyAlignment="1">
      <alignment horizontal="left" vertical="top" wrapText="1"/>
    </xf>
    <xf numFmtId="0" fontId="34" fillId="4" borderId="0" xfId="0" applyFont="1" applyFill="1" applyBorder="1" applyAlignment="1">
      <alignment horizontal="left" vertical="center" wrapText="1"/>
    </xf>
    <xf numFmtId="0" fontId="34" fillId="4" borderId="2" xfId="0" applyFont="1" applyFill="1" applyBorder="1" applyAlignment="1">
      <alignment horizontal="left" vertical="center" wrapText="1"/>
    </xf>
    <xf numFmtId="43" fontId="33" fillId="4" borderId="17" xfId="2" applyFont="1" applyFill="1" applyBorder="1" applyAlignment="1">
      <alignment horizontal="right" vertical="center" wrapText="1"/>
    </xf>
    <xf numFmtId="43" fontId="33" fillId="4" borderId="19" xfId="2" applyFont="1" applyFill="1" applyBorder="1" applyAlignment="1">
      <alignment horizontal="right" vertical="center" wrapText="1"/>
    </xf>
    <xf numFmtId="43" fontId="12" fillId="0" borderId="9" xfId="2" applyFont="1" applyBorder="1" applyAlignment="1">
      <alignment horizontal="center" vertical="top" wrapText="1"/>
    </xf>
    <xf numFmtId="43" fontId="12" fillId="0" borderId="10" xfId="2" applyFont="1" applyBorder="1" applyAlignment="1">
      <alignment horizontal="center" vertical="top" wrapText="1"/>
    </xf>
    <xf numFmtId="0" fontId="37" fillId="4" borderId="1" xfId="4" applyFont="1" applyFill="1" applyBorder="1" applyAlignment="1">
      <alignment horizontal="left" vertical="center"/>
    </xf>
    <xf numFmtId="0" fontId="37" fillId="4" borderId="0" xfId="4" applyFont="1" applyFill="1" applyBorder="1" applyAlignment="1">
      <alignment horizontal="left" vertical="center"/>
    </xf>
    <xf numFmtId="0" fontId="37" fillId="4" borderId="2" xfId="4" applyFont="1" applyFill="1" applyBorder="1" applyAlignment="1">
      <alignment horizontal="left" vertical="center"/>
    </xf>
    <xf numFmtId="0" fontId="37" fillId="4" borderId="1" xfId="4" applyFont="1" applyFill="1" applyBorder="1" applyAlignment="1">
      <alignment horizontal="center" vertical="center"/>
    </xf>
    <xf numFmtId="0" fontId="37" fillId="4" borderId="0" xfId="4" applyFont="1" applyFill="1" applyBorder="1" applyAlignment="1">
      <alignment horizontal="center" vertical="center"/>
    </xf>
    <xf numFmtId="0" fontId="37" fillId="4" borderId="2" xfId="4" applyFont="1" applyFill="1" applyBorder="1" applyAlignment="1">
      <alignment horizontal="center" vertical="center"/>
    </xf>
    <xf numFmtId="37" fontId="12" fillId="7" borderId="16" xfId="4" applyNumberFormat="1" applyFont="1" applyFill="1" applyBorder="1" applyAlignment="1">
      <alignment horizontal="center" vertical="center" wrapText="1"/>
    </xf>
    <xf numFmtId="37" fontId="12" fillId="7" borderId="16" xfId="4" applyNumberFormat="1" applyFont="1" applyFill="1" applyBorder="1" applyAlignment="1">
      <alignment horizontal="center" vertical="center"/>
    </xf>
    <xf numFmtId="0" fontId="34" fillId="4" borderId="1" xfId="0" applyFont="1" applyFill="1" applyBorder="1" applyAlignment="1">
      <alignment horizontal="left" vertical="center" wrapText="1"/>
    </xf>
    <xf numFmtId="0" fontId="12" fillId="7" borderId="16" xfId="0" applyFont="1" applyFill="1" applyBorder="1" applyAlignment="1">
      <alignment horizontal="center" vertical="center"/>
    </xf>
    <xf numFmtId="0" fontId="12" fillId="7" borderId="16" xfId="0" applyFont="1" applyFill="1" applyBorder="1" applyAlignment="1">
      <alignment horizontal="center" vertical="center" wrapText="1"/>
    </xf>
    <xf numFmtId="0" fontId="16" fillId="4" borderId="0" xfId="0" applyFont="1" applyFill="1" applyBorder="1" applyAlignment="1">
      <alignment horizontal="center"/>
    </xf>
    <xf numFmtId="0" fontId="12" fillId="7" borderId="11" xfId="0" applyFont="1" applyFill="1" applyBorder="1" applyAlignment="1">
      <alignment horizontal="center" vertical="center"/>
    </xf>
    <xf numFmtId="0" fontId="12" fillId="7" borderId="8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0" fontId="12" fillId="7" borderId="2" xfId="0" applyFont="1" applyFill="1" applyBorder="1" applyAlignment="1">
      <alignment horizontal="center" vertical="center"/>
    </xf>
    <xf numFmtId="0" fontId="12" fillId="7" borderId="3" xfId="0" applyFont="1" applyFill="1" applyBorder="1" applyAlignment="1">
      <alignment horizontal="center" vertical="center"/>
    </xf>
    <xf numFmtId="0" fontId="12" fillId="7" borderId="5" xfId="0" applyFont="1" applyFill="1" applyBorder="1" applyAlignment="1">
      <alignment horizontal="center" vertical="center"/>
    </xf>
    <xf numFmtId="0" fontId="33" fillId="4" borderId="1" xfId="0" applyFont="1" applyFill="1" applyBorder="1" applyAlignment="1">
      <alignment horizontal="left" vertical="center" wrapText="1"/>
    </xf>
    <xf numFmtId="0" fontId="33" fillId="4" borderId="0" xfId="0" applyFont="1" applyFill="1" applyBorder="1" applyAlignment="1">
      <alignment horizontal="left" vertical="center" wrapText="1"/>
    </xf>
    <xf numFmtId="0" fontId="17" fillId="4" borderId="1" xfId="0" applyFont="1" applyFill="1" applyBorder="1" applyAlignment="1">
      <alignment horizontal="left" vertical="top" wrapText="1"/>
    </xf>
    <xf numFmtId="0" fontId="17" fillId="4" borderId="2" xfId="0" applyFont="1" applyFill="1" applyBorder="1" applyAlignment="1">
      <alignment horizontal="left" vertical="top" wrapText="1"/>
    </xf>
    <xf numFmtId="0" fontId="12" fillId="7" borderId="16" xfId="3" applyFont="1" applyFill="1" applyBorder="1" applyAlignment="1">
      <alignment horizontal="center"/>
    </xf>
    <xf numFmtId="0" fontId="16" fillId="4" borderId="16" xfId="0" applyFont="1" applyFill="1" applyBorder="1" applyAlignment="1">
      <alignment horizontal="center"/>
    </xf>
    <xf numFmtId="0" fontId="16" fillId="4" borderId="16" xfId="0" applyFont="1" applyFill="1" applyBorder="1" applyAlignment="1">
      <alignment horizontal="right"/>
    </xf>
    <xf numFmtId="0" fontId="16" fillId="4" borderId="9" xfId="0" applyFont="1" applyFill="1" applyBorder="1" applyAlignment="1">
      <alignment horizontal="right"/>
    </xf>
    <xf numFmtId="0" fontId="16" fillId="4" borderId="10" xfId="0" applyFont="1" applyFill="1" applyBorder="1" applyAlignment="1">
      <alignment horizontal="right"/>
    </xf>
    <xf numFmtId="0" fontId="12" fillId="7" borderId="1" xfId="0" applyFont="1" applyFill="1" applyBorder="1" applyAlignment="1">
      <alignment horizontal="center"/>
    </xf>
    <xf numFmtId="0" fontId="12" fillId="7" borderId="2" xfId="0" applyFont="1" applyFill="1" applyBorder="1" applyAlignment="1">
      <alignment horizontal="center"/>
    </xf>
    <xf numFmtId="0" fontId="16" fillId="4" borderId="9" xfId="0" applyFont="1" applyFill="1" applyBorder="1" applyAlignment="1">
      <alignment horizontal="center"/>
    </xf>
    <xf numFmtId="0" fontId="16" fillId="4" borderId="10" xfId="0" applyFont="1" applyFill="1" applyBorder="1" applyAlignment="1">
      <alignment horizontal="center"/>
    </xf>
    <xf numFmtId="0" fontId="12" fillId="7" borderId="11" xfId="0" applyFont="1" applyFill="1" applyBorder="1" applyAlignment="1">
      <alignment horizontal="center"/>
    </xf>
    <xf numFmtId="0" fontId="12" fillId="7" borderId="7" xfId="0" applyFont="1" applyFill="1" applyBorder="1" applyAlignment="1">
      <alignment horizontal="center"/>
    </xf>
    <xf numFmtId="0" fontId="12" fillId="7" borderId="8" xfId="0" applyFont="1" applyFill="1" applyBorder="1" applyAlignment="1">
      <alignment horizontal="center"/>
    </xf>
    <xf numFmtId="0" fontId="12" fillId="7" borderId="3" xfId="0" applyFont="1" applyFill="1" applyBorder="1" applyAlignment="1">
      <alignment horizontal="center"/>
    </xf>
    <xf numFmtId="0" fontId="12" fillId="7" borderId="4" xfId="0" applyFont="1" applyFill="1" applyBorder="1" applyAlignment="1">
      <alignment horizontal="center"/>
    </xf>
    <xf numFmtId="0" fontId="12" fillId="7" borderId="5" xfId="0" applyFont="1" applyFill="1" applyBorder="1" applyAlignment="1">
      <alignment horizontal="center"/>
    </xf>
    <xf numFmtId="0" fontId="12" fillId="8" borderId="9" xfId="0" applyFont="1" applyFill="1" applyBorder="1" applyAlignment="1">
      <alignment horizontal="center"/>
    </xf>
    <xf numFmtId="0" fontId="12" fillId="8" borderId="7" xfId="0" applyFont="1" applyFill="1" applyBorder="1" applyAlignment="1">
      <alignment horizontal="center"/>
    </xf>
    <xf numFmtId="0" fontId="12" fillId="8" borderId="6" xfId="0" applyFont="1" applyFill="1" applyBorder="1" applyAlignment="1">
      <alignment horizontal="center"/>
    </xf>
    <xf numFmtId="0" fontId="12" fillId="8" borderId="10" xfId="0" applyFont="1" applyFill="1" applyBorder="1" applyAlignment="1">
      <alignment horizontal="center"/>
    </xf>
    <xf numFmtId="0" fontId="12" fillId="8" borderId="0" xfId="0" applyFont="1" applyFill="1" applyBorder="1" applyAlignment="1">
      <alignment horizontal="center"/>
    </xf>
    <xf numFmtId="0" fontId="12" fillId="8" borderId="37" xfId="0" applyFont="1" applyFill="1" applyBorder="1" applyAlignment="1">
      <alignment horizontal="center" vertical="center"/>
    </xf>
    <xf numFmtId="0" fontId="12" fillId="8" borderId="34" xfId="0" applyFont="1" applyFill="1" applyBorder="1" applyAlignment="1">
      <alignment horizontal="center" vertical="center"/>
    </xf>
    <xf numFmtId="0" fontId="12" fillId="8" borderId="16" xfId="0" applyFont="1" applyFill="1" applyBorder="1" applyAlignment="1">
      <alignment horizontal="center" vertical="center"/>
    </xf>
    <xf numFmtId="0" fontId="16" fillId="4" borderId="35" xfId="0" applyFont="1" applyFill="1" applyBorder="1" applyAlignment="1">
      <alignment horizontal="left" vertical="center" wrapText="1"/>
    </xf>
    <xf numFmtId="0" fontId="16" fillId="4" borderId="39" xfId="0" applyFont="1" applyFill="1" applyBorder="1" applyAlignment="1">
      <alignment horizontal="left" vertical="center" wrapText="1"/>
    </xf>
    <xf numFmtId="0" fontId="16" fillId="4" borderId="20" xfId="0" applyFont="1" applyFill="1" applyBorder="1" applyAlignment="1">
      <alignment horizontal="left" vertical="center" wrapText="1"/>
    </xf>
    <xf numFmtId="0" fontId="16" fillId="4" borderId="0" xfId="0" applyFont="1" applyFill="1" applyBorder="1" applyAlignment="1">
      <alignment horizontal="left" vertical="center" wrapText="1"/>
    </xf>
    <xf numFmtId="0" fontId="16" fillId="4" borderId="35" xfId="0" applyFont="1" applyFill="1" applyBorder="1" applyAlignment="1">
      <alignment horizontal="left" vertical="top" wrapText="1" indent="1"/>
    </xf>
    <xf numFmtId="0" fontId="16" fillId="4" borderId="39" xfId="0" applyFont="1" applyFill="1" applyBorder="1" applyAlignment="1">
      <alignment horizontal="left" vertical="top" wrapText="1" indent="1"/>
    </xf>
    <xf numFmtId="0" fontId="16" fillId="4" borderId="42" xfId="0" applyFont="1" applyFill="1" applyBorder="1" applyAlignment="1">
      <alignment horizontal="left" vertical="center" wrapText="1"/>
    </xf>
    <xf numFmtId="0" fontId="16" fillId="4" borderId="47" xfId="0" applyFont="1" applyFill="1" applyBorder="1" applyAlignment="1">
      <alignment horizontal="left" vertical="center" wrapText="1"/>
    </xf>
    <xf numFmtId="0" fontId="12" fillId="8" borderId="49" xfId="0" applyFont="1" applyFill="1" applyBorder="1" applyAlignment="1">
      <alignment horizontal="center" vertical="center"/>
    </xf>
    <xf numFmtId="0" fontId="12" fillId="8" borderId="36" xfId="0" applyFont="1" applyFill="1" applyBorder="1" applyAlignment="1">
      <alignment horizontal="center" vertical="center"/>
    </xf>
    <xf numFmtId="0" fontId="17" fillId="4" borderId="20" xfId="0" applyFont="1" applyFill="1" applyBorder="1" applyAlignment="1">
      <alignment horizontal="left" vertical="center" wrapText="1"/>
    </xf>
    <xf numFmtId="0" fontId="17" fillId="4" borderId="0" xfId="0" applyFont="1" applyFill="1" applyBorder="1" applyAlignment="1">
      <alignment horizontal="left" vertical="center" wrapText="1"/>
    </xf>
    <xf numFmtId="0" fontId="17" fillId="4" borderId="42" xfId="0" applyFont="1" applyFill="1" applyBorder="1" applyAlignment="1">
      <alignment horizontal="left" vertical="center" wrapText="1"/>
    </xf>
    <xf numFmtId="0" fontId="17" fillId="4" borderId="47" xfId="0" applyFont="1" applyFill="1" applyBorder="1" applyAlignment="1">
      <alignment horizontal="left" vertical="center" wrapText="1"/>
    </xf>
    <xf numFmtId="0" fontId="16" fillId="4" borderId="0" xfId="0" applyFont="1" applyFill="1" applyAlignment="1">
      <alignment horizontal="left" wrapText="1"/>
    </xf>
    <xf numFmtId="0" fontId="16" fillId="4" borderId="0" xfId="0" applyFont="1" applyFill="1" applyAlignment="1">
      <alignment horizontal="left"/>
    </xf>
    <xf numFmtId="0" fontId="3" fillId="4" borderId="0" xfId="0" applyFont="1" applyFill="1" applyBorder="1" applyAlignment="1" applyProtection="1">
      <alignment horizontal="center" vertical="top" wrapText="1"/>
      <protection locked="0"/>
    </xf>
    <xf numFmtId="0" fontId="16" fillId="4" borderId="1" xfId="0" applyFont="1" applyFill="1" applyBorder="1" applyAlignment="1">
      <alignment horizontal="left" vertical="center" wrapText="1"/>
    </xf>
    <xf numFmtId="0" fontId="16" fillId="4" borderId="2" xfId="0" applyFont="1" applyFill="1" applyBorder="1" applyAlignment="1">
      <alignment horizontal="left" vertical="center" wrapText="1"/>
    </xf>
    <xf numFmtId="0" fontId="17" fillId="4" borderId="6" xfId="0" applyFont="1" applyFill="1" applyBorder="1" applyAlignment="1">
      <alignment horizontal="left" vertical="center" wrapText="1" indent="3"/>
    </xf>
    <xf numFmtId="0" fontId="17" fillId="4" borderId="10" xfId="0" applyFont="1" applyFill="1" applyBorder="1" applyAlignment="1">
      <alignment horizontal="left" vertical="center" wrapText="1" indent="3"/>
    </xf>
    <xf numFmtId="0" fontId="16" fillId="4" borderId="0" xfId="0" applyFont="1" applyFill="1" applyBorder="1" applyAlignment="1">
      <alignment horizontal="justify" vertical="center" wrapText="1"/>
    </xf>
    <xf numFmtId="0" fontId="16" fillId="4" borderId="2" xfId="0" applyFont="1" applyFill="1" applyBorder="1" applyAlignment="1">
      <alignment horizontal="justify" vertical="center" wrapText="1"/>
    </xf>
    <xf numFmtId="0" fontId="12" fillId="7" borderId="7" xfId="0" applyFont="1" applyFill="1" applyBorder="1" applyAlignment="1">
      <alignment horizontal="center" vertical="center"/>
    </xf>
    <xf numFmtId="0" fontId="12" fillId="7" borderId="4" xfId="0" applyFont="1" applyFill="1" applyBorder="1" applyAlignment="1">
      <alignment horizontal="center" vertical="center"/>
    </xf>
    <xf numFmtId="43" fontId="17" fillId="4" borderId="17" xfId="0" applyNumberFormat="1" applyFont="1" applyFill="1" applyBorder="1" applyAlignment="1">
      <alignment horizontal="center" vertical="center" wrapText="1"/>
    </xf>
    <xf numFmtId="43" fontId="17" fillId="4" borderId="18" xfId="0" applyNumberFormat="1" applyFont="1" applyFill="1" applyBorder="1" applyAlignment="1">
      <alignment horizontal="center" vertical="center" wrapText="1"/>
    </xf>
    <xf numFmtId="9" fontId="16" fillId="4" borderId="17" xfId="20" applyFont="1" applyFill="1" applyBorder="1" applyAlignment="1">
      <alignment horizontal="center"/>
    </xf>
    <xf numFmtId="9" fontId="16" fillId="4" borderId="18" xfId="20" applyFont="1" applyFill="1" applyBorder="1" applyAlignment="1">
      <alignment horizontal="center"/>
    </xf>
    <xf numFmtId="0" fontId="16" fillId="4" borderId="17" xfId="0" applyFont="1" applyFill="1" applyBorder="1" applyAlignment="1">
      <alignment horizontal="center" vertical="center" wrapText="1"/>
    </xf>
    <xf numFmtId="0" fontId="16" fillId="4" borderId="18" xfId="0" applyFont="1" applyFill="1" applyBorder="1" applyAlignment="1">
      <alignment horizontal="center" vertical="center" wrapText="1"/>
    </xf>
    <xf numFmtId="0" fontId="16" fillId="4" borderId="11" xfId="0" applyFont="1" applyFill="1" applyBorder="1" applyAlignment="1">
      <alignment horizontal="center" vertical="center" wrapText="1"/>
    </xf>
    <xf numFmtId="0" fontId="16" fillId="4" borderId="7" xfId="0" applyFont="1" applyFill="1" applyBorder="1" applyAlignment="1">
      <alignment horizontal="center" vertical="center" wrapText="1"/>
    </xf>
    <xf numFmtId="0" fontId="16" fillId="4" borderId="8" xfId="0" applyFont="1" applyFill="1" applyBorder="1" applyAlignment="1">
      <alignment horizontal="center" vertical="center" wrapText="1"/>
    </xf>
    <xf numFmtId="0" fontId="16" fillId="4" borderId="1" xfId="0" applyFont="1" applyFill="1" applyBorder="1" applyAlignment="1">
      <alignment horizontal="center" vertical="center" wrapText="1"/>
    </xf>
    <xf numFmtId="0" fontId="16" fillId="4" borderId="0" xfId="0" applyFont="1" applyFill="1" applyBorder="1" applyAlignment="1">
      <alignment horizontal="center" vertical="center" wrapText="1"/>
    </xf>
    <xf numFmtId="0" fontId="16" fillId="4" borderId="2" xfId="0" applyFont="1" applyFill="1" applyBorder="1" applyAlignment="1">
      <alignment horizontal="center" vertical="center" wrapText="1"/>
    </xf>
    <xf numFmtId="0" fontId="12" fillId="7" borderId="17" xfId="0" applyFont="1" applyFill="1" applyBorder="1" applyAlignment="1">
      <alignment horizontal="center" vertical="center" wrapText="1"/>
    </xf>
    <xf numFmtId="0" fontId="12" fillId="7" borderId="18" xfId="0" applyFont="1" applyFill="1" applyBorder="1" applyAlignment="1">
      <alignment horizontal="center" vertical="center" wrapText="1"/>
    </xf>
    <xf numFmtId="0" fontId="12" fillId="7" borderId="19" xfId="0" applyFont="1" applyFill="1" applyBorder="1" applyAlignment="1">
      <alignment horizontal="center" vertical="center" wrapText="1"/>
    </xf>
    <xf numFmtId="0" fontId="12" fillId="7" borderId="9" xfId="0" applyFont="1" applyFill="1" applyBorder="1" applyAlignment="1">
      <alignment horizontal="center" vertical="center" wrapText="1"/>
    </xf>
    <xf numFmtId="0" fontId="12" fillId="7" borderId="6" xfId="0" applyFont="1" applyFill="1" applyBorder="1" applyAlignment="1">
      <alignment horizontal="center" vertical="center" wrapText="1"/>
    </xf>
    <xf numFmtId="0" fontId="12" fillId="7" borderId="10" xfId="0" applyFont="1" applyFill="1" applyBorder="1" applyAlignment="1">
      <alignment horizontal="center" vertical="center" wrapText="1"/>
    </xf>
    <xf numFmtId="0" fontId="17" fillId="0" borderId="0" xfId="0" applyFont="1" applyBorder="1" applyAlignment="1">
      <alignment horizontal="center"/>
    </xf>
    <xf numFmtId="0" fontId="17" fillId="7" borderId="9" xfId="0" applyFont="1" applyFill="1" applyBorder="1" applyAlignment="1">
      <alignment horizontal="center"/>
    </xf>
    <xf numFmtId="9" fontId="17" fillId="4" borderId="9" xfId="20" applyFont="1" applyFill="1" applyBorder="1" applyAlignment="1">
      <alignment horizontal="center"/>
    </xf>
    <xf numFmtId="9" fontId="17" fillId="4" borderId="10" xfId="20" applyFont="1" applyFill="1" applyBorder="1" applyAlignment="1">
      <alignment horizontal="center"/>
    </xf>
    <xf numFmtId="0" fontId="16" fillId="0" borderId="4" xfId="0" applyFont="1" applyBorder="1" applyAlignment="1">
      <alignment horizontal="center"/>
    </xf>
    <xf numFmtId="0" fontId="17" fillId="7" borderId="17" xfId="0" applyFont="1" applyFill="1" applyBorder="1" applyAlignment="1">
      <alignment horizontal="center" vertical="center" wrapText="1"/>
    </xf>
    <xf numFmtId="0" fontId="17" fillId="7" borderId="19" xfId="0" applyFont="1" applyFill="1" applyBorder="1" applyAlignment="1">
      <alignment horizontal="center" vertical="center" wrapText="1"/>
    </xf>
    <xf numFmtId="0" fontId="12" fillId="7" borderId="17" xfId="0" applyFont="1" applyFill="1" applyBorder="1" applyAlignment="1">
      <alignment horizontal="center" vertical="center"/>
    </xf>
    <xf numFmtId="0" fontId="12" fillId="7" borderId="19" xfId="0" applyFont="1" applyFill="1" applyBorder="1" applyAlignment="1">
      <alignment horizontal="center" vertical="center"/>
    </xf>
    <xf numFmtId="0" fontId="12" fillId="4" borderId="0" xfId="0" applyFont="1" applyFill="1" applyBorder="1" applyAlignment="1" applyProtection="1">
      <alignment horizontal="center" vertical="top"/>
      <protection locked="0"/>
    </xf>
    <xf numFmtId="0" fontId="12" fillId="7" borderId="17" xfId="21" applyFont="1" applyFill="1" applyBorder="1" applyAlignment="1">
      <alignment horizontal="center" vertical="center" wrapText="1"/>
    </xf>
    <xf numFmtId="0" fontId="12" fillId="7" borderId="19" xfId="21" applyFont="1" applyFill="1" applyBorder="1" applyAlignment="1">
      <alignment horizontal="center" vertical="center" wrapText="1"/>
    </xf>
    <xf numFmtId="0" fontId="12" fillId="7" borderId="9" xfId="21" applyFont="1" applyFill="1" applyBorder="1" applyAlignment="1">
      <alignment horizontal="center" vertical="center" wrapText="1"/>
    </xf>
    <xf numFmtId="0" fontId="12" fillId="7" borderId="10" xfId="21" applyFont="1" applyFill="1" applyBorder="1" applyAlignment="1">
      <alignment horizontal="center" vertical="center" wrapText="1"/>
    </xf>
    <xf numFmtId="0" fontId="17" fillId="7" borderId="9" xfId="0" applyFont="1" applyFill="1" applyBorder="1" applyAlignment="1">
      <alignment horizontal="left" vertical="center"/>
    </xf>
    <xf numFmtId="0" fontId="17" fillId="7" borderId="10" xfId="0" applyFont="1" applyFill="1" applyBorder="1" applyAlignment="1">
      <alignment horizontal="left" vertical="center"/>
    </xf>
    <xf numFmtId="0" fontId="12" fillId="7" borderId="9" xfId="0" applyFont="1" applyFill="1" applyBorder="1" applyAlignment="1">
      <alignment horizontal="center" vertical="center"/>
    </xf>
    <xf numFmtId="0" fontId="12" fillId="7" borderId="10" xfId="0" applyFont="1" applyFill="1" applyBorder="1" applyAlignment="1">
      <alignment horizontal="center" vertical="center"/>
    </xf>
    <xf numFmtId="0" fontId="12" fillId="7" borderId="16" xfId="21" applyFont="1" applyFill="1" applyBorder="1" applyAlignment="1">
      <alignment horizontal="center" vertical="center" wrapText="1"/>
    </xf>
    <xf numFmtId="0" fontId="12" fillId="7" borderId="18" xfId="21" applyFont="1" applyFill="1" applyBorder="1" applyAlignment="1">
      <alignment horizontal="center" vertical="center" wrapText="1"/>
    </xf>
    <xf numFmtId="0" fontId="42" fillId="4" borderId="0" xfId="0" applyFont="1" applyFill="1" applyBorder="1" applyAlignment="1">
      <alignment horizontal="center"/>
    </xf>
    <xf numFmtId="0" fontId="17" fillId="3" borderId="53" xfId="0" applyFont="1" applyFill="1" applyBorder="1" applyAlignment="1">
      <alignment horizontal="center" vertical="center" wrapText="1"/>
    </xf>
    <xf numFmtId="0" fontId="17" fillId="3" borderId="50" xfId="0" applyFont="1" applyFill="1" applyBorder="1" applyAlignment="1">
      <alignment horizontal="center" vertical="center" wrapText="1"/>
    </xf>
    <xf numFmtId="0" fontId="17" fillId="3" borderId="54" xfId="0" applyFont="1" applyFill="1" applyBorder="1" applyAlignment="1">
      <alignment horizontal="center" vertical="center" wrapText="1"/>
    </xf>
    <xf numFmtId="0" fontId="17" fillId="3" borderId="55" xfId="0" applyFont="1" applyFill="1" applyBorder="1" applyAlignment="1">
      <alignment horizontal="center" vertical="center" wrapText="1"/>
    </xf>
    <xf numFmtId="0" fontId="16" fillId="4" borderId="35" xfId="0" applyFont="1" applyFill="1" applyBorder="1" applyAlignment="1">
      <alignment horizontal="center" vertical="center" wrapText="1"/>
    </xf>
    <xf numFmtId="0" fontId="16" fillId="4" borderId="20" xfId="0" applyFont="1" applyFill="1" applyBorder="1" applyAlignment="1">
      <alignment horizontal="center" vertical="center" wrapText="1"/>
    </xf>
    <xf numFmtId="0" fontId="16" fillId="4" borderId="42" xfId="0" applyFont="1" applyFill="1" applyBorder="1" applyAlignment="1">
      <alignment horizontal="center" vertical="center" wrapText="1"/>
    </xf>
    <xf numFmtId="0" fontId="16" fillId="4" borderId="56" xfId="0" applyFont="1" applyFill="1" applyBorder="1" applyAlignment="1">
      <alignment horizontal="center" vertical="center" wrapText="1"/>
    </xf>
    <xf numFmtId="0" fontId="16" fillId="4" borderId="12" xfId="0" applyFont="1" applyFill="1" applyBorder="1" applyAlignment="1">
      <alignment horizontal="center" vertical="center" wrapText="1"/>
    </xf>
    <xf numFmtId="0" fontId="16" fillId="4" borderId="13" xfId="0" applyFont="1" applyFill="1" applyBorder="1" applyAlignment="1">
      <alignment horizontal="center" vertical="center" wrapText="1"/>
    </xf>
    <xf numFmtId="0" fontId="17" fillId="3" borderId="57" xfId="0" applyFont="1" applyFill="1" applyBorder="1" applyAlignment="1">
      <alignment horizontal="center" vertical="center" wrapText="1"/>
    </xf>
    <xf numFmtId="0" fontId="17" fillId="3" borderId="58" xfId="0" applyFont="1" applyFill="1" applyBorder="1" applyAlignment="1">
      <alignment horizontal="center" vertical="center" wrapText="1"/>
    </xf>
    <xf numFmtId="0" fontId="17" fillId="3" borderId="56" xfId="0" applyFont="1" applyFill="1" applyBorder="1" applyAlignment="1">
      <alignment horizontal="center" vertical="center" wrapText="1"/>
    </xf>
    <xf numFmtId="0" fontId="17" fillId="3" borderId="13" xfId="0" applyFont="1" applyFill="1" applyBorder="1" applyAlignment="1">
      <alignment horizontal="center" vertical="center" wrapText="1"/>
    </xf>
  </cellXfs>
  <cellStyles count="22">
    <cellStyle name="=C:\WINNT\SYSTEM32\COMMAND.COM" xfId="1"/>
    <cellStyle name="Euro" xfId="10"/>
    <cellStyle name="Millares" xfId="2" builtinId="3"/>
    <cellStyle name="Millares 2" xfId="5"/>
    <cellStyle name="Millares 2 2" xfId="11"/>
    <cellStyle name="Millares 2 3" xfId="12"/>
    <cellStyle name="Millares 3" xfId="13"/>
    <cellStyle name="Moneda 2" xfId="14"/>
    <cellStyle name="Normal" xfId="0" builtinId="0"/>
    <cellStyle name="Normal 2" xfId="3"/>
    <cellStyle name="Normal 2 2" xfId="6"/>
    <cellStyle name="Normal 3" xfId="7"/>
    <cellStyle name="Normal 4" xfId="15"/>
    <cellStyle name="Normal 4 2" xfId="8"/>
    <cellStyle name="Normal 5" xfId="16"/>
    <cellStyle name="Normal 5 2" xfId="17"/>
    <cellStyle name="Normal 6" xfId="18"/>
    <cellStyle name="Normal 6 2" xfId="19"/>
    <cellStyle name="Normal 9" xfId="4"/>
    <cellStyle name="Normal_141008Reportes Cuadros Institucionales-sectorialesADV" xfId="21"/>
    <cellStyle name="Porcentaje" xfId="20" builtinId="5"/>
    <cellStyle name="Porcentual 2" xfId="9"/>
  </cellStyles>
  <dxfs count="2">
    <dxf>
      <font>
        <color rgb="FFCC0000"/>
      </font>
    </dxf>
    <dxf>
      <font>
        <color rgb="FFCC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752475</xdr:colOff>
      <xdr:row>14</xdr:row>
      <xdr:rowOff>85725</xdr:rowOff>
    </xdr:from>
    <xdr:ext cx="1750287" cy="468013"/>
    <xdr:sp macro="" textlink="">
      <xdr:nvSpPr>
        <xdr:cNvPr id="3" name="2 Rectángulo"/>
        <xdr:cNvSpPr/>
      </xdr:nvSpPr>
      <xdr:spPr>
        <a:xfrm>
          <a:off x="3457575" y="2505075"/>
          <a:ext cx="1750287" cy="468013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/>
            <a:lightRig rig="soft" dir="t">
              <a:rot lat="0" lon="0" rev="10800000"/>
            </a:lightRig>
          </a:scene3d>
          <a:sp3d>
            <a:bevelT w="27940" h="12700"/>
            <a:contourClr>
              <a:srgbClr val="DDDDDD"/>
            </a:contourClr>
          </a:sp3d>
        </a:bodyPr>
        <a:lstStyle/>
        <a:p>
          <a:pPr algn="ctr"/>
          <a:r>
            <a:rPr lang="es-ES" sz="2400" b="1" cap="none" spc="150">
              <a:ln w="11430">
                <a:solidFill>
                  <a:schemeClr val="bg1">
                    <a:lumMod val="65000"/>
                  </a:schemeClr>
                </a:solidFill>
              </a:ln>
              <a:solidFill>
                <a:srgbClr val="F8F8F8"/>
              </a:solidFill>
              <a:effectLst>
                <a:outerShdw blurRad="25400" algn="tl" rotWithShape="0">
                  <a:srgbClr val="000000">
                    <a:alpha val="43000"/>
                  </a:srgbClr>
                </a:outerShdw>
              </a:effectLst>
            </a:rPr>
            <a:t>NO APLICA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2981325</xdr:colOff>
      <xdr:row>14</xdr:row>
      <xdr:rowOff>85725</xdr:rowOff>
    </xdr:from>
    <xdr:ext cx="1750287" cy="468013"/>
    <xdr:sp macro="" textlink="">
      <xdr:nvSpPr>
        <xdr:cNvPr id="3" name="2 Rectángulo"/>
        <xdr:cNvSpPr/>
      </xdr:nvSpPr>
      <xdr:spPr>
        <a:xfrm>
          <a:off x="2981325" y="2276475"/>
          <a:ext cx="1750287" cy="468013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/>
            <a:lightRig rig="soft" dir="t">
              <a:rot lat="0" lon="0" rev="10800000"/>
            </a:lightRig>
          </a:scene3d>
          <a:sp3d>
            <a:bevelT w="27940" h="12700"/>
            <a:contourClr>
              <a:srgbClr val="DDDDDD"/>
            </a:contourClr>
          </a:sp3d>
        </a:bodyPr>
        <a:lstStyle/>
        <a:p>
          <a:pPr algn="ctr"/>
          <a:r>
            <a:rPr lang="es-ES" sz="2400" b="1" cap="none" spc="150">
              <a:ln w="11430">
                <a:solidFill>
                  <a:schemeClr val="bg1">
                    <a:lumMod val="65000"/>
                  </a:schemeClr>
                </a:solidFill>
              </a:ln>
              <a:solidFill>
                <a:srgbClr val="F8F8F8"/>
              </a:solidFill>
              <a:effectLst>
                <a:outerShdw blurRad="25400" algn="tl" rotWithShape="0">
                  <a:srgbClr val="000000">
                    <a:alpha val="43000"/>
                  </a:srgbClr>
                </a:outerShdw>
              </a:effectLst>
            </a:rPr>
            <a:t>NO APLICA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3152775</xdr:colOff>
      <xdr:row>19</xdr:row>
      <xdr:rowOff>47625</xdr:rowOff>
    </xdr:from>
    <xdr:ext cx="1750287" cy="468013"/>
    <xdr:sp macro="" textlink="">
      <xdr:nvSpPr>
        <xdr:cNvPr id="13" name="12 Rectángulo"/>
        <xdr:cNvSpPr/>
      </xdr:nvSpPr>
      <xdr:spPr>
        <a:xfrm>
          <a:off x="3228975" y="2838450"/>
          <a:ext cx="1750287" cy="468013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/>
            <a:lightRig rig="soft" dir="t">
              <a:rot lat="0" lon="0" rev="10800000"/>
            </a:lightRig>
          </a:scene3d>
          <a:sp3d>
            <a:bevelT w="27940" h="12700"/>
            <a:contourClr>
              <a:srgbClr val="DDDDDD"/>
            </a:contourClr>
          </a:sp3d>
        </a:bodyPr>
        <a:lstStyle/>
        <a:p>
          <a:pPr algn="ctr"/>
          <a:r>
            <a:rPr lang="es-ES" sz="2400" b="1" cap="none" spc="150">
              <a:ln w="11430">
                <a:solidFill>
                  <a:schemeClr val="bg1">
                    <a:lumMod val="65000"/>
                  </a:schemeClr>
                </a:solidFill>
              </a:ln>
              <a:solidFill>
                <a:srgbClr val="F8F8F8"/>
              </a:solidFill>
              <a:effectLst>
                <a:outerShdw blurRad="25400" algn="tl" rotWithShape="0">
                  <a:srgbClr val="000000">
                    <a:alpha val="43000"/>
                  </a:srgbClr>
                </a:outerShdw>
              </a:effectLst>
            </a:rPr>
            <a:t>NO APLICA</a:t>
          </a: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219075</xdr:colOff>
      <xdr:row>18</xdr:row>
      <xdr:rowOff>123825</xdr:rowOff>
    </xdr:from>
    <xdr:ext cx="1750287" cy="468013"/>
    <xdr:sp macro="" textlink="">
      <xdr:nvSpPr>
        <xdr:cNvPr id="3" name="2 Rectángulo"/>
        <xdr:cNvSpPr/>
      </xdr:nvSpPr>
      <xdr:spPr>
        <a:xfrm>
          <a:off x="7038975" y="3209925"/>
          <a:ext cx="1750287" cy="468013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/>
            <a:lightRig rig="soft" dir="t">
              <a:rot lat="0" lon="0" rev="10800000"/>
            </a:lightRig>
          </a:scene3d>
          <a:sp3d>
            <a:bevelT w="27940" h="12700"/>
            <a:contourClr>
              <a:srgbClr val="DDDDDD"/>
            </a:contourClr>
          </a:sp3d>
        </a:bodyPr>
        <a:lstStyle/>
        <a:p>
          <a:pPr algn="ctr"/>
          <a:r>
            <a:rPr lang="es-ES" sz="2400" b="1" cap="none" spc="150">
              <a:ln w="11430">
                <a:solidFill>
                  <a:schemeClr val="bg1">
                    <a:lumMod val="65000"/>
                  </a:schemeClr>
                </a:solidFill>
              </a:ln>
              <a:solidFill>
                <a:srgbClr val="F8F8F8"/>
              </a:solidFill>
              <a:effectLst>
                <a:outerShdw blurRad="25400" algn="tl" rotWithShape="0">
                  <a:srgbClr val="000000">
                    <a:alpha val="43000"/>
                  </a:srgbClr>
                </a:outerShdw>
              </a:effectLst>
            </a:rPr>
            <a:t>NO APLICA</a:t>
          </a: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523875</xdr:colOff>
      <xdr:row>18</xdr:row>
      <xdr:rowOff>38100</xdr:rowOff>
    </xdr:from>
    <xdr:ext cx="1750287" cy="468013"/>
    <xdr:sp macro="" textlink="">
      <xdr:nvSpPr>
        <xdr:cNvPr id="3" name="2 Rectángulo"/>
        <xdr:cNvSpPr/>
      </xdr:nvSpPr>
      <xdr:spPr>
        <a:xfrm>
          <a:off x="7305675" y="3009900"/>
          <a:ext cx="1750287" cy="468013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/>
            <a:lightRig rig="soft" dir="t">
              <a:rot lat="0" lon="0" rev="10800000"/>
            </a:lightRig>
          </a:scene3d>
          <a:sp3d>
            <a:bevelT w="27940" h="12700"/>
            <a:contourClr>
              <a:srgbClr val="DDDDDD"/>
            </a:contourClr>
          </a:sp3d>
        </a:bodyPr>
        <a:lstStyle/>
        <a:p>
          <a:pPr algn="ctr"/>
          <a:r>
            <a:rPr lang="es-ES" sz="2400" b="1" cap="none" spc="150">
              <a:ln w="11430">
                <a:solidFill>
                  <a:schemeClr val="bg1">
                    <a:lumMod val="65000"/>
                  </a:schemeClr>
                </a:solidFill>
              </a:ln>
              <a:solidFill>
                <a:srgbClr val="F8F8F8"/>
              </a:solidFill>
              <a:effectLst>
                <a:outerShdw blurRad="25400" algn="tl" rotWithShape="0">
                  <a:srgbClr val="000000">
                    <a:alpha val="43000"/>
                  </a:srgbClr>
                </a:outerShdw>
              </a:effectLst>
            </a:rPr>
            <a:t>NO APLICA</a:t>
          </a: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3409950</xdr:colOff>
      <xdr:row>12</xdr:row>
      <xdr:rowOff>95250</xdr:rowOff>
    </xdr:from>
    <xdr:ext cx="1750287" cy="468013"/>
    <xdr:sp macro="" textlink="">
      <xdr:nvSpPr>
        <xdr:cNvPr id="3" name="2 Rectángulo"/>
        <xdr:cNvSpPr/>
      </xdr:nvSpPr>
      <xdr:spPr>
        <a:xfrm>
          <a:off x="3409950" y="2095500"/>
          <a:ext cx="1750287" cy="468013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/>
            <a:lightRig rig="soft" dir="t">
              <a:rot lat="0" lon="0" rev="10800000"/>
            </a:lightRig>
          </a:scene3d>
          <a:sp3d>
            <a:bevelT w="27940" h="12700"/>
            <a:contourClr>
              <a:srgbClr val="DDDDDD"/>
            </a:contourClr>
          </a:sp3d>
        </a:bodyPr>
        <a:lstStyle/>
        <a:p>
          <a:pPr algn="ctr"/>
          <a:r>
            <a:rPr lang="es-ES" sz="2400" b="1" cap="none" spc="150">
              <a:ln w="11430">
                <a:solidFill>
                  <a:schemeClr val="bg1">
                    <a:lumMod val="65000"/>
                  </a:schemeClr>
                </a:solidFill>
              </a:ln>
              <a:solidFill>
                <a:srgbClr val="F8F8F8"/>
              </a:solidFill>
              <a:effectLst>
                <a:outerShdw blurRad="25400" algn="tl" rotWithShape="0">
                  <a:srgbClr val="000000">
                    <a:alpha val="43000"/>
                  </a:srgbClr>
                </a:outerShdw>
              </a:effectLst>
            </a:rPr>
            <a:t>NO APLICA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gcg/CECILIA/PARAESTATAL/ESTADOS%20FINANCIEROS/FORMATOS%20ESTADOS%20FINANCIEROS/2014/2014/Estados%20Fros%20y%20Pptales%20GTO%20Vincul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A"/>
      <sheetName val="ESF"/>
      <sheetName val="ECSF"/>
      <sheetName val="PT_ESF_ECSF"/>
      <sheetName val="EAA"/>
      <sheetName val="EADP"/>
      <sheetName val="EVHP"/>
      <sheetName val="EFE"/>
      <sheetName val="EAI"/>
      <sheetName val="CAdmon"/>
      <sheetName val="CTG"/>
      <sheetName val="COG"/>
      <sheetName val="CFG"/>
      <sheetName val="End Neto"/>
      <sheetName val="Int"/>
      <sheetName val="Post Fiscal"/>
      <sheetName val="CProg"/>
      <sheetName val="BMu"/>
      <sheetName val="BInmu"/>
      <sheetName val="Rel Cta Banc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33">
          <cell r="E33">
            <v>0</v>
          </cell>
          <cell r="H33">
            <v>0</v>
          </cell>
          <cell r="I33">
            <v>0</v>
          </cell>
        </row>
        <row r="46">
          <cell r="E46">
            <v>0</v>
          </cell>
          <cell r="H46">
            <v>0</v>
          </cell>
          <cell r="I46">
            <v>0</v>
          </cell>
        </row>
        <row r="51">
          <cell r="H51">
            <v>0</v>
          </cell>
        </row>
        <row r="52">
          <cell r="E52">
            <v>0</v>
          </cell>
        </row>
        <row r="54">
          <cell r="I54">
            <v>0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8.bin"/><Relationship Id="rId4" Type="http://schemas.openxmlformats.org/officeDocument/2006/relationships/comments" Target="../comments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64"/>
  <sheetViews>
    <sheetView showGridLines="0" showRuler="0" topLeftCell="A20" zoomScale="90" zoomScaleNormal="90" zoomScalePageLayoutView="70" workbookViewId="0">
      <selection activeCell="D23" sqref="D23"/>
    </sheetView>
  </sheetViews>
  <sheetFormatPr baseColWidth="10" defaultRowHeight="12.75"/>
  <cols>
    <col min="1" max="1" width="4.28515625" style="25" customWidth="1"/>
    <col min="2" max="2" width="24.28515625" style="25" customWidth="1"/>
    <col min="3" max="3" width="23.7109375" style="25" customWidth="1"/>
    <col min="4" max="5" width="20.5703125" style="25" customWidth="1"/>
    <col min="6" max="6" width="7.7109375" style="25" customWidth="1"/>
    <col min="7" max="7" width="27.140625" style="52" customWidth="1"/>
    <col min="8" max="8" width="33.85546875" style="52" customWidth="1"/>
    <col min="9" max="10" width="20.5703125" style="25" customWidth="1"/>
    <col min="11" max="11" width="4.28515625" style="25" customWidth="1"/>
    <col min="12" max="16384" width="11.42578125" style="25"/>
  </cols>
  <sheetData>
    <row r="1" spans="1:11">
      <c r="A1" s="23"/>
      <c r="B1" s="24"/>
      <c r="C1" s="649" t="s">
        <v>448</v>
      </c>
      <c r="D1" s="649"/>
      <c r="E1" s="649"/>
      <c r="F1" s="649"/>
      <c r="G1" s="649"/>
      <c r="H1" s="649"/>
      <c r="I1" s="649"/>
      <c r="J1" s="24"/>
      <c r="K1" s="24"/>
    </row>
    <row r="2" spans="1:11">
      <c r="A2" s="23"/>
      <c r="B2" s="24"/>
      <c r="C2" s="649" t="s">
        <v>775</v>
      </c>
      <c r="D2" s="649"/>
      <c r="E2" s="649"/>
      <c r="F2" s="649"/>
      <c r="G2" s="649"/>
      <c r="H2" s="649"/>
      <c r="I2" s="649"/>
      <c r="J2" s="24"/>
      <c r="K2" s="24"/>
    </row>
    <row r="3" spans="1:11">
      <c r="A3" s="23"/>
      <c r="B3" s="24"/>
      <c r="C3" s="649" t="s">
        <v>0</v>
      </c>
      <c r="D3" s="649"/>
      <c r="E3" s="649"/>
      <c r="F3" s="649"/>
      <c r="G3" s="649"/>
      <c r="H3" s="649"/>
      <c r="I3" s="649"/>
      <c r="J3" s="24"/>
      <c r="K3" s="24"/>
    </row>
    <row r="4" spans="1:11" ht="9" customHeight="1">
      <c r="A4" s="26"/>
      <c r="B4" s="26"/>
      <c r="C4" s="27"/>
      <c r="D4" s="27"/>
      <c r="E4" s="27"/>
      <c r="F4" s="27"/>
      <c r="G4" s="27"/>
      <c r="H4" s="27"/>
      <c r="I4" s="28"/>
      <c r="J4" s="28"/>
      <c r="K4" s="28"/>
    </row>
    <row r="5" spans="1:11" ht="34.5" customHeight="1">
      <c r="A5" s="29"/>
      <c r="E5" s="30" t="s">
        <v>3</v>
      </c>
      <c r="F5" s="650" t="s">
        <v>507</v>
      </c>
      <c r="G5" s="650"/>
      <c r="H5" s="650"/>
      <c r="I5" s="31"/>
      <c r="J5" s="31"/>
      <c r="K5" s="32"/>
    </row>
    <row r="6" spans="1:11" s="32" customFormat="1" ht="3" customHeight="1">
      <c r="A6" s="29"/>
      <c r="B6" s="33"/>
      <c r="C6" s="33"/>
      <c r="D6" s="33"/>
      <c r="E6" s="33"/>
      <c r="F6" s="34"/>
      <c r="G6" s="35"/>
      <c r="H6" s="35"/>
    </row>
    <row r="7" spans="1:11" s="32" customFormat="1" ht="3" customHeight="1">
      <c r="A7" s="36"/>
      <c r="B7" s="36"/>
      <c r="C7" s="36"/>
      <c r="D7" s="37"/>
      <c r="E7" s="37"/>
      <c r="F7" s="38"/>
      <c r="G7" s="35"/>
      <c r="H7" s="35"/>
    </row>
    <row r="8" spans="1:11" s="43" customFormat="1" ht="20.100000000000001" customHeight="1">
      <c r="A8" s="39"/>
      <c r="B8" s="648" t="s">
        <v>74</v>
      </c>
      <c r="C8" s="648"/>
      <c r="D8" s="40">
        <v>2015</v>
      </c>
      <c r="E8" s="40">
        <v>2014</v>
      </c>
      <c r="F8" s="41"/>
      <c r="G8" s="648" t="s">
        <v>74</v>
      </c>
      <c r="H8" s="648"/>
      <c r="I8" s="40">
        <v>2015</v>
      </c>
      <c r="J8" s="40">
        <v>2014</v>
      </c>
      <c r="K8" s="42"/>
    </row>
    <row r="9" spans="1:11" s="32" customFormat="1" ht="3" customHeight="1">
      <c r="A9" s="44"/>
      <c r="B9" s="45"/>
      <c r="C9" s="45"/>
      <c r="D9" s="46"/>
      <c r="E9" s="46"/>
      <c r="F9" s="35"/>
      <c r="G9" s="35"/>
      <c r="H9" s="35"/>
      <c r="K9" s="47"/>
    </row>
    <row r="10" spans="1:11" s="52" customFormat="1">
      <c r="A10" s="48"/>
      <c r="B10" s="652" t="s">
        <v>78</v>
      </c>
      <c r="C10" s="652"/>
      <c r="D10" s="49"/>
      <c r="E10" s="49"/>
      <c r="F10" s="50"/>
      <c r="G10" s="652" t="s">
        <v>79</v>
      </c>
      <c r="H10" s="652"/>
      <c r="I10" s="49"/>
      <c r="J10" s="49"/>
      <c r="K10" s="51"/>
    </row>
    <row r="11" spans="1:11">
      <c r="A11" s="53"/>
      <c r="B11" s="653" t="s">
        <v>80</v>
      </c>
      <c r="C11" s="653"/>
      <c r="D11" s="54">
        <f>SUM(D12:D19)</f>
        <v>495458.86</v>
      </c>
      <c r="E11" s="54">
        <f>SUM(E12:E19)</f>
        <v>669507.04</v>
      </c>
      <c r="F11" s="50"/>
      <c r="G11" s="652" t="s">
        <v>81</v>
      </c>
      <c r="H11" s="652"/>
      <c r="I11" s="54">
        <f>SUM(I12:I14)</f>
        <v>223618796.82000002</v>
      </c>
      <c r="J11" s="54">
        <f>SUM(J12:J14)</f>
        <v>230485439.01999998</v>
      </c>
      <c r="K11" s="55"/>
    </row>
    <row r="12" spans="1:11">
      <c r="A12" s="56"/>
      <c r="B12" s="651" t="s">
        <v>82</v>
      </c>
      <c r="C12" s="651"/>
      <c r="D12" s="57">
        <v>0</v>
      </c>
      <c r="E12" s="57">
        <v>0</v>
      </c>
      <c r="F12" s="50"/>
      <c r="G12" s="651" t="s">
        <v>83</v>
      </c>
      <c r="H12" s="651"/>
      <c r="I12" s="57">
        <v>183394424.28</v>
      </c>
      <c r="J12" s="57">
        <v>186083810.13</v>
      </c>
      <c r="K12" s="55"/>
    </row>
    <row r="13" spans="1:11">
      <c r="A13" s="56"/>
      <c r="B13" s="651" t="s">
        <v>84</v>
      </c>
      <c r="C13" s="651"/>
      <c r="D13" s="57">
        <v>0</v>
      </c>
      <c r="E13" s="57">
        <v>0</v>
      </c>
      <c r="F13" s="50"/>
      <c r="G13" s="651" t="s">
        <v>85</v>
      </c>
      <c r="H13" s="651"/>
      <c r="I13" s="57">
        <v>9922066.3000000007</v>
      </c>
      <c r="J13" s="57">
        <v>12996133.970000001</v>
      </c>
      <c r="K13" s="55"/>
    </row>
    <row r="14" spans="1:11" ht="12" customHeight="1">
      <c r="A14" s="56"/>
      <c r="B14" s="651" t="s">
        <v>86</v>
      </c>
      <c r="C14" s="651"/>
      <c r="D14" s="57">
        <v>0</v>
      </c>
      <c r="E14" s="57">
        <v>0</v>
      </c>
      <c r="F14" s="50"/>
      <c r="G14" s="651" t="s">
        <v>87</v>
      </c>
      <c r="H14" s="651"/>
      <c r="I14" s="57">
        <v>30302306.239999998</v>
      </c>
      <c r="J14" s="57">
        <v>31405494.920000002</v>
      </c>
      <c r="K14" s="55"/>
    </row>
    <row r="15" spans="1:11">
      <c r="A15" s="56"/>
      <c r="B15" s="651" t="s">
        <v>88</v>
      </c>
      <c r="C15" s="651"/>
      <c r="D15" s="57">
        <v>0</v>
      </c>
      <c r="E15" s="57">
        <v>0</v>
      </c>
      <c r="F15" s="50"/>
      <c r="G15" s="58"/>
      <c r="H15" s="59"/>
      <c r="I15" s="60"/>
      <c r="J15" s="60"/>
      <c r="K15" s="55"/>
    </row>
    <row r="16" spans="1:11">
      <c r="A16" s="56"/>
      <c r="B16" s="651" t="s">
        <v>89</v>
      </c>
      <c r="C16" s="651"/>
      <c r="D16" s="57">
        <v>0</v>
      </c>
      <c r="E16" s="57">
        <v>0</v>
      </c>
      <c r="F16" s="50"/>
      <c r="G16" s="652" t="s">
        <v>192</v>
      </c>
      <c r="H16" s="652"/>
      <c r="I16" s="54">
        <f>SUM(I17:I25)</f>
        <v>58989088.93</v>
      </c>
      <c r="J16" s="54">
        <f>SUM(J17:J25)</f>
        <v>31930130</v>
      </c>
      <c r="K16" s="55"/>
    </row>
    <row r="17" spans="1:11">
      <c r="A17" s="56"/>
      <c r="B17" s="651" t="s">
        <v>90</v>
      </c>
      <c r="C17" s="651"/>
      <c r="D17" s="57">
        <v>481970.2</v>
      </c>
      <c r="E17" s="57">
        <v>566.37</v>
      </c>
      <c r="F17" s="50"/>
      <c r="G17" s="651" t="s">
        <v>91</v>
      </c>
      <c r="H17" s="651"/>
      <c r="I17" s="57">
        <v>0</v>
      </c>
      <c r="J17" s="57">
        <v>0</v>
      </c>
      <c r="K17" s="55"/>
    </row>
    <row r="18" spans="1:11">
      <c r="A18" s="56"/>
      <c r="B18" s="651" t="s">
        <v>92</v>
      </c>
      <c r="C18" s="651"/>
      <c r="D18" s="57">
        <v>13488.66</v>
      </c>
      <c r="E18" s="57">
        <v>668940.67000000004</v>
      </c>
      <c r="F18" s="50"/>
      <c r="G18" s="651" t="s">
        <v>93</v>
      </c>
      <c r="H18" s="651"/>
      <c r="I18" s="57">
        <v>0</v>
      </c>
      <c r="J18" s="57">
        <v>0</v>
      </c>
      <c r="K18" s="55"/>
    </row>
    <row r="19" spans="1:11" ht="52.5" customHeight="1">
      <c r="A19" s="56"/>
      <c r="B19" s="654" t="s">
        <v>94</v>
      </c>
      <c r="C19" s="654"/>
      <c r="D19" s="57">
        <v>0</v>
      </c>
      <c r="E19" s="57">
        <v>0</v>
      </c>
      <c r="F19" s="50"/>
      <c r="G19" s="651" t="s">
        <v>95</v>
      </c>
      <c r="H19" s="651"/>
      <c r="I19" s="57">
        <v>0</v>
      </c>
      <c r="J19" s="57">
        <v>0</v>
      </c>
      <c r="K19" s="55"/>
    </row>
    <row r="20" spans="1:11">
      <c r="A20" s="53"/>
      <c r="B20" s="58"/>
      <c r="C20" s="59"/>
      <c r="D20" s="60"/>
      <c r="E20" s="60"/>
      <c r="F20" s="50"/>
      <c r="G20" s="651" t="s">
        <v>96</v>
      </c>
      <c r="H20" s="651"/>
      <c r="I20" s="57">
        <v>58989088.93</v>
      </c>
      <c r="J20" s="57">
        <v>31930130</v>
      </c>
      <c r="K20" s="55"/>
    </row>
    <row r="21" spans="1:11" ht="29.25" customHeight="1">
      <c r="A21" s="53"/>
      <c r="B21" s="653" t="s">
        <v>97</v>
      </c>
      <c r="C21" s="653"/>
      <c r="D21" s="54">
        <f>SUM(D22:D23)</f>
        <v>279907987.70000005</v>
      </c>
      <c r="E21" s="54">
        <f>SUM(E22:E23)</f>
        <v>261400186.08999997</v>
      </c>
      <c r="F21" s="50"/>
      <c r="G21" s="651" t="s">
        <v>98</v>
      </c>
      <c r="H21" s="651"/>
      <c r="I21" s="57">
        <v>0</v>
      </c>
      <c r="J21" s="57">
        <v>0</v>
      </c>
      <c r="K21" s="55"/>
    </row>
    <row r="22" spans="1:11">
      <c r="A22" s="56"/>
      <c r="B22" s="651" t="s">
        <v>99</v>
      </c>
      <c r="C22" s="651"/>
      <c r="D22" s="61">
        <v>141428774.84</v>
      </c>
      <c r="E22" s="61">
        <v>118634023.33</v>
      </c>
      <c r="F22" s="50"/>
      <c r="G22" s="651" t="s">
        <v>100</v>
      </c>
      <c r="H22" s="651"/>
      <c r="I22" s="57">
        <v>0</v>
      </c>
      <c r="J22" s="57">
        <v>0</v>
      </c>
      <c r="K22" s="55"/>
    </row>
    <row r="23" spans="1:11">
      <c r="A23" s="56"/>
      <c r="B23" s="651" t="s">
        <v>191</v>
      </c>
      <c r="C23" s="651"/>
      <c r="D23" s="57">
        <v>138479212.86000001</v>
      </c>
      <c r="E23" s="57">
        <v>142766162.75999999</v>
      </c>
      <c r="F23" s="50"/>
      <c r="G23" s="651" t="s">
        <v>101</v>
      </c>
      <c r="H23" s="651"/>
      <c r="I23" s="57">
        <v>0</v>
      </c>
      <c r="J23" s="57">
        <v>0</v>
      </c>
      <c r="K23" s="55"/>
    </row>
    <row r="24" spans="1:11">
      <c r="A24" s="53"/>
      <c r="B24" s="58"/>
      <c r="C24" s="59"/>
      <c r="D24" s="60"/>
      <c r="E24" s="60"/>
      <c r="F24" s="50"/>
      <c r="G24" s="651" t="s">
        <v>102</v>
      </c>
      <c r="H24" s="651"/>
      <c r="I24" s="57">
        <v>0</v>
      </c>
      <c r="J24" s="57">
        <v>0</v>
      </c>
      <c r="K24" s="55"/>
    </row>
    <row r="25" spans="1:11">
      <c r="A25" s="56"/>
      <c r="B25" s="653" t="s">
        <v>103</v>
      </c>
      <c r="C25" s="653"/>
      <c r="D25" s="54">
        <f>SUM(D26:D30)</f>
        <v>192511.29</v>
      </c>
      <c r="E25" s="54">
        <f>SUM(E26:E30)</f>
        <v>951404.89</v>
      </c>
      <c r="F25" s="50"/>
      <c r="G25" s="651" t="s">
        <v>104</v>
      </c>
      <c r="H25" s="651"/>
      <c r="I25" s="57">
        <v>0</v>
      </c>
      <c r="J25" s="57">
        <v>0</v>
      </c>
      <c r="K25" s="55"/>
    </row>
    <row r="26" spans="1:11">
      <c r="A26" s="56"/>
      <c r="B26" s="651" t="s">
        <v>105</v>
      </c>
      <c r="C26" s="651"/>
      <c r="D26" s="57">
        <v>192511.29</v>
      </c>
      <c r="E26" s="57">
        <v>951404.73</v>
      </c>
      <c r="F26" s="50"/>
      <c r="G26" s="58"/>
      <c r="H26" s="59"/>
      <c r="I26" s="60"/>
      <c r="J26" s="60"/>
      <c r="K26" s="55"/>
    </row>
    <row r="27" spans="1:11">
      <c r="A27" s="56"/>
      <c r="B27" s="651" t="s">
        <v>106</v>
      </c>
      <c r="C27" s="651"/>
      <c r="D27" s="57">
        <v>0</v>
      </c>
      <c r="E27" s="57">
        <v>0</v>
      </c>
      <c r="F27" s="50"/>
      <c r="G27" s="653" t="s">
        <v>99</v>
      </c>
      <c r="H27" s="653"/>
      <c r="I27" s="54">
        <f>SUM(I28:I30)</f>
        <v>0</v>
      </c>
      <c r="J27" s="54">
        <f>SUM(J28:J30)</f>
        <v>0</v>
      </c>
      <c r="K27" s="55"/>
    </row>
    <row r="28" spans="1:11" ht="26.25" customHeight="1">
      <c r="A28" s="56"/>
      <c r="B28" s="654" t="s">
        <v>107</v>
      </c>
      <c r="C28" s="654"/>
      <c r="D28" s="57">
        <v>0</v>
      </c>
      <c r="E28" s="57">
        <v>0</v>
      </c>
      <c r="F28" s="50"/>
      <c r="G28" s="651" t="s">
        <v>108</v>
      </c>
      <c r="H28" s="651"/>
      <c r="I28" s="57">
        <v>0</v>
      </c>
      <c r="J28" s="57">
        <v>0</v>
      </c>
      <c r="K28" s="55"/>
    </row>
    <row r="29" spans="1:11">
      <c r="A29" s="56"/>
      <c r="B29" s="651" t="s">
        <v>109</v>
      </c>
      <c r="C29" s="651"/>
      <c r="D29" s="57">
        <v>0</v>
      </c>
      <c r="E29" s="57">
        <v>0</v>
      </c>
      <c r="F29" s="50"/>
      <c r="G29" s="651" t="s">
        <v>49</v>
      </c>
      <c r="H29" s="651"/>
      <c r="I29" s="57">
        <v>0</v>
      </c>
      <c r="J29" s="57">
        <v>0</v>
      </c>
      <c r="K29" s="55"/>
    </row>
    <row r="30" spans="1:11">
      <c r="A30" s="56"/>
      <c r="B30" s="651" t="s">
        <v>110</v>
      </c>
      <c r="C30" s="651"/>
      <c r="D30" s="57">
        <v>0</v>
      </c>
      <c r="E30" s="57">
        <v>0.16</v>
      </c>
      <c r="F30" s="50"/>
      <c r="G30" s="651" t="s">
        <v>111</v>
      </c>
      <c r="H30" s="651"/>
      <c r="I30" s="57">
        <v>0</v>
      </c>
      <c r="J30" s="57">
        <v>0</v>
      </c>
      <c r="K30" s="55"/>
    </row>
    <row r="31" spans="1:11">
      <c r="A31" s="53"/>
      <c r="B31" s="58"/>
      <c r="C31" s="62"/>
      <c r="D31" s="49"/>
      <c r="E31" s="49"/>
      <c r="F31" s="50"/>
      <c r="G31" s="58"/>
      <c r="H31" s="59"/>
      <c r="I31" s="60"/>
      <c r="J31" s="60"/>
      <c r="K31" s="55"/>
    </row>
    <row r="32" spans="1:11">
      <c r="A32" s="63"/>
      <c r="B32" s="655" t="s">
        <v>112</v>
      </c>
      <c r="C32" s="655"/>
      <c r="D32" s="64">
        <f>D11+D21+D25</f>
        <v>280595957.85000008</v>
      </c>
      <c r="E32" s="64">
        <f>E11+E21+E25</f>
        <v>263021098.01999995</v>
      </c>
      <c r="F32" s="65"/>
      <c r="G32" s="652" t="s">
        <v>113</v>
      </c>
      <c r="H32" s="652"/>
      <c r="I32" s="66">
        <f>SUM(I33:I37)</f>
        <v>0</v>
      </c>
      <c r="J32" s="66">
        <f>SUM(J33:J37)</f>
        <v>0</v>
      </c>
      <c r="K32" s="55"/>
    </row>
    <row r="33" spans="1:11">
      <c r="A33" s="53"/>
      <c r="B33" s="655"/>
      <c r="C33" s="655"/>
      <c r="D33" s="49"/>
      <c r="E33" s="49"/>
      <c r="F33" s="50"/>
      <c r="G33" s="651" t="s">
        <v>114</v>
      </c>
      <c r="H33" s="651"/>
      <c r="I33" s="57">
        <v>0</v>
      </c>
      <c r="J33" s="57">
        <v>0</v>
      </c>
      <c r="K33" s="55"/>
    </row>
    <row r="34" spans="1:11">
      <c r="A34" s="67"/>
      <c r="B34" s="50"/>
      <c r="C34" s="50"/>
      <c r="D34" s="50"/>
      <c r="E34" s="50"/>
      <c r="F34" s="50"/>
      <c r="G34" s="651" t="s">
        <v>115</v>
      </c>
      <c r="H34" s="651"/>
      <c r="I34" s="57">
        <v>0</v>
      </c>
      <c r="J34" s="57">
        <v>0</v>
      </c>
      <c r="K34" s="55"/>
    </row>
    <row r="35" spans="1:11">
      <c r="A35" s="67"/>
      <c r="B35" s="50"/>
      <c r="C35" s="50"/>
      <c r="D35" s="50"/>
      <c r="E35" s="50"/>
      <c r="F35" s="50"/>
      <c r="G35" s="651" t="s">
        <v>116</v>
      </c>
      <c r="H35" s="651"/>
      <c r="I35" s="57">
        <v>0</v>
      </c>
      <c r="J35" s="57">
        <v>0</v>
      </c>
      <c r="K35" s="55"/>
    </row>
    <row r="36" spans="1:11">
      <c r="A36" s="67"/>
      <c r="B36" s="50"/>
      <c r="C36" s="50"/>
      <c r="D36" s="50"/>
      <c r="E36" s="50"/>
      <c r="F36" s="50"/>
      <c r="G36" s="651" t="s">
        <v>117</v>
      </c>
      <c r="H36" s="651"/>
      <c r="I36" s="57">
        <v>0</v>
      </c>
      <c r="J36" s="57">
        <v>0</v>
      </c>
      <c r="K36" s="55"/>
    </row>
    <row r="37" spans="1:11">
      <c r="A37" s="67"/>
      <c r="B37" s="50"/>
      <c r="C37" s="50"/>
      <c r="D37" s="50"/>
      <c r="E37" s="50"/>
      <c r="F37" s="50"/>
      <c r="G37" s="651" t="s">
        <v>118</v>
      </c>
      <c r="H37" s="651"/>
      <c r="I37" s="57">
        <v>0</v>
      </c>
      <c r="J37" s="57">
        <v>0</v>
      </c>
      <c r="K37" s="55"/>
    </row>
    <row r="38" spans="1:11">
      <c r="A38" s="67"/>
      <c r="B38" s="50"/>
      <c r="C38" s="50"/>
      <c r="D38" s="50"/>
      <c r="E38" s="50"/>
      <c r="F38" s="50"/>
      <c r="G38" s="58"/>
      <c r="H38" s="59"/>
      <c r="I38" s="60"/>
      <c r="J38" s="60"/>
      <c r="K38" s="55"/>
    </row>
    <row r="39" spans="1:11">
      <c r="A39" s="67"/>
      <c r="B39" s="50"/>
      <c r="C39" s="50"/>
      <c r="D39" s="50"/>
      <c r="E39" s="50"/>
      <c r="F39" s="50"/>
      <c r="G39" s="653" t="s">
        <v>119</v>
      </c>
      <c r="H39" s="653"/>
      <c r="I39" s="66">
        <f>SUM(I40:I45)</f>
        <v>2641427.75</v>
      </c>
      <c r="J39" s="66">
        <f>SUM(J40:J45)</f>
        <v>1416766.64</v>
      </c>
      <c r="K39" s="55"/>
    </row>
    <row r="40" spans="1:11" ht="26.25" customHeight="1">
      <c r="A40" s="67"/>
      <c r="B40" s="50"/>
      <c r="C40" s="50"/>
      <c r="D40" s="50"/>
      <c r="E40" s="50"/>
      <c r="F40" s="50"/>
      <c r="G40" s="654" t="s">
        <v>120</v>
      </c>
      <c r="H40" s="654"/>
      <c r="I40" s="57">
        <v>2641427.75</v>
      </c>
      <c r="J40" s="57">
        <v>1416766.64</v>
      </c>
      <c r="K40" s="55"/>
    </row>
    <row r="41" spans="1:11">
      <c r="A41" s="67"/>
      <c r="B41" s="50"/>
      <c r="C41" s="50"/>
      <c r="D41" s="50"/>
      <c r="E41" s="50"/>
      <c r="F41" s="50"/>
      <c r="G41" s="651" t="s">
        <v>121</v>
      </c>
      <c r="H41" s="651"/>
      <c r="I41" s="57">
        <v>0</v>
      </c>
      <c r="J41" s="57">
        <v>0</v>
      </c>
      <c r="K41" s="55"/>
    </row>
    <row r="42" spans="1:11" ht="12" customHeight="1">
      <c r="A42" s="67"/>
      <c r="B42" s="50"/>
      <c r="C42" s="50"/>
      <c r="D42" s="50"/>
      <c r="E42" s="50"/>
      <c r="F42" s="50"/>
      <c r="G42" s="651" t="s">
        <v>122</v>
      </c>
      <c r="H42" s="651"/>
      <c r="I42" s="57">
        <v>0</v>
      </c>
      <c r="J42" s="57">
        <v>0</v>
      </c>
      <c r="K42" s="55"/>
    </row>
    <row r="43" spans="1:11" ht="25.5" customHeight="1">
      <c r="A43" s="67"/>
      <c r="B43" s="50"/>
      <c r="C43" s="50"/>
      <c r="D43" s="50"/>
      <c r="E43" s="50"/>
      <c r="F43" s="50"/>
      <c r="G43" s="654" t="s">
        <v>193</v>
      </c>
      <c r="H43" s="654"/>
      <c r="I43" s="57">
        <v>0</v>
      </c>
      <c r="J43" s="57">
        <v>0</v>
      </c>
      <c r="K43" s="55"/>
    </row>
    <row r="44" spans="1:11">
      <c r="A44" s="67"/>
      <c r="B44" s="50"/>
      <c r="C44" s="50"/>
      <c r="D44" s="50"/>
      <c r="E44" s="50"/>
      <c r="F44" s="50"/>
      <c r="G44" s="651" t="s">
        <v>123</v>
      </c>
      <c r="H44" s="651"/>
      <c r="I44" s="57">
        <v>0</v>
      </c>
      <c r="J44" s="57">
        <v>0</v>
      </c>
      <c r="K44" s="55"/>
    </row>
    <row r="45" spans="1:11">
      <c r="A45" s="67"/>
      <c r="B45" s="50"/>
      <c r="C45" s="50"/>
      <c r="D45" s="50"/>
      <c r="E45" s="50"/>
      <c r="F45" s="50"/>
      <c r="G45" s="651" t="s">
        <v>124</v>
      </c>
      <c r="H45" s="651"/>
      <c r="I45" s="57">
        <v>0</v>
      </c>
      <c r="J45" s="57">
        <v>0</v>
      </c>
      <c r="K45" s="55"/>
    </row>
    <row r="46" spans="1:11">
      <c r="A46" s="67"/>
      <c r="B46" s="50"/>
      <c r="C46" s="50"/>
      <c r="D46" s="50"/>
      <c r="E46" s="50"/>
      <c r="F46" s="50"/>
      <c r="G46" s="58"/>
      <c r="H46" s="59"/>
      <c r="I46" s="60"/>
      <c r="J46" s="60"/>
      <c r="K46" s="55"/>
    </row>
    <row r="47" spans="1:11">
      <c r="A47" s="67"/>
      <c r="B47" s="50"/>
      <c r="C47" s="50"/>
      <c r="D47" s="50"/>
      <c r="E47" s="50"/>
      <c r="F47" s="50"/>
      <c r="G47" s="653" t="s">
        <v>125</v>
      </c>
      <c r="H47" s="653"/>
      <c r="I47" s="66">
        <f>SUM(I48)</f>
        <v>0</v>
      </c>
      <c r="J47" s="66">
        <f>SUM(J48)</f>
        <v>0</v>
      </c>
      <c r="K47" s="55"/>
    </row>
    <row r="48" spans="1:11">
      <c r="A48" s="67"/>
      <c r="B48" s="50"/>
      <c r="C48" s="50"/>
      <c r="D48" s="50"/>
      <c r="E48" s="50"/>
      <c r="F48" s="50"/>
      <c r="G48" s="651" t="s">
        <v>126</v>
      </c>
      <c r="H48" s="651"/>
      <c r="I48" s="57">
        <v>0</v>
      </c>
      <c r="J48" s="57">
        <v>0</v>
      </c>
      <c r="K48" s="55"/>
    </row>
    <row r="49" spans="1:11">
      <c r="A49" s="67"/>
      <c r="B49" s="50"/>
      <c r="C49" s="50"/>
      <c r="D49" s="50"/>
      <c r="E49" s="50"/>
      <c r="F49" s="50"/>
      <c r="G49" s="58"/>
      <c r="H49" s="59"/>
      <c r="I49" s="60"/>
      <c r="J49" s="60"/>
      <c r="K49" s="55"/>
    </row>
    <row r="50" spans="1:11">
      <c r="A50" s="67"/>
      <c r="B50" s="50"/>
      <c r="C50" s="50"/>
      <c r="D50" s="50"/>
      <c r="E50" s="50"/>
      <c r="F50" s="50"/>
      <c r="G50" s="655" t="s">
        <v>127</v>
      </c>
      <c r="H50" s="655"/>
      <c r="I50" s="68">
        <f>I11+I16+I27+I32+I39+I47</f>
        <v>285249313.5</v>
      </c>
      <c r="J50" s="68">
        <f>J11+J16+J27+J32+J39+J47</f>
        <v>263832335.65999997</v>
      </c>
      <c r="K50" s="69"/>
    </row>
    <row r="51" spans="1:11">
      <c r="A51" s="67"/>
      <c r="B51" s="50"/>
      <c r="C51" s="50"/>
      <c r="D51" s="50"/>
      <c r="E51" s="50"/>
      <c r="F51" s="50"/>
      <c r="G51" s="70"/>
      <c r="H51" s="70"/>
      <c r="I51" s="60"/>
      <c r="J51" s="60"/>
      <c r="K51" s="69"/>
    </row>
    <row r="52" spans="1:11">
      <c r="A52" s="67"/>
      <c r="B52" s="50"/>
      <c r="C52" s="50"/>
      <c r="D52" s="50"/>
      <c r="E52" s="50"/>
      <c r="F52" s="50"/>
      <c r="G52" s="657" t="s">
        <v>128</v>
      </c>
      <c r="H52" s="657"/>
      <c r="I52" s="68">
        <f>D32-I50</f>
        <v>-4653355.6499999166</v>
      </c>
      <c r="J52" s="68">
        <f>E32-J50</f>
        <v>-811237.6400000155</v>
      </c>
      <c r="K52" s="69"/>
    </row>
    <row r="53" spans="1:11" ht="6" customHeight="1">
      <c r="A53" s="71"/>
      <c r="B53" s="72"/>
      <c r="C53" s="72"/>
      <c r="D53" s="72"/>
      <c r="E53" s="72"/>
      <c r="F53" s="72"/>
      <c r="G53" s="73"/>
      <c r="H53" s="73"/>
      <c r="I53" s="72"/>
      <c r="J53" s="72"/>
      <c r="K53" s="74"/>
    </row>
    <row r="54" spans="1:11" ht="6" customHeight="1">
      <c r="A54" s="32"/>
      <c r="B54" s="32"/>
      <c r="C54" s="32"/>
      <c r="D54" s="32"/>
      <c r="E54" s="32"/>
      <c r="F54" s="32"/>
      <c r="G54" s="35"/>
      <c r="H54" s="35"/>
      <c r="I54" s="32"/>
      <c r="J54" s="32"/>
      <c r="K54" s="32"/>
    </row>
    <row r="55" spans="1:11" ht="6" customHeight="1">
      <c r="A55" s="72"/>
      <c r="B55" s="75"/>
      <c r="C55" s="76"/>
      <c r="D55" s="77"/>
      <c r="E55" s="77"/>
      <c r="F55" s="72"/>
      <c r="G55" s="78"/>
      <c r="H55" s="79"/>
      <c r="I55" s="77"/>
      <c r="J55" s="77"/>
      <c r="K55" s="72"/>
    </row>
    <row r="56" spans="1:11" ht="6" customHeight="1">
      <c r="A56" s="32"/>
      <c r="B56" s="59"/>
      <c r="C56" s="80"/>
      <c r="D56" s="81"/>
      <c r="E56" s="81"/>
      <c r="F56" s="32"/>
      <c r="G56" s="82"/>
      <c r="H56" s="83"/>
      <c r="I56" s="81"/>
      <c r="J56" s="81"/>
      <c r="K56" s="32"/>
    </row>
    <row r="57" spans="1:11" ht="15" customHeight="1">
      <c r="A57" s="59" t="s">
        <v>76</v>
      </c>
      <c r="C57" s="59"/>
      <c r="D57" s="59"/>
      <c r="E57" s="59"/>
      <c r="F57" s="59"/>
      <c r="G57" s="59"/>
      <c r="H57" s="59"/>
      <c r="I57" s="59"/>
      <c r="J57" s="59"/>
    </row>
    <row r="58" spans="1:11" ht="9.75" customHeight="1">
      <c r="B58" s="59"/>
      <c r="C58" s="80"/>
      <c r="D58" s="81"/>
      <c r="E58" s="81"/>
      <c r="G58" s="82"/>
      <c r="H58" s="80"/>
      <c r="I58" s="81"/>
      <c r="J58" s="81"/>
    </row>
    <row r="59" spans="1:11" ht="30" customHeight="1">
      <c r="B59" s="59"/>
      <c r="C59" s="658"/>
      <c r="D59" s="658"/>
      <c r="E59" s="81"/>
      <c r="G59" s="659"/>
      <c r="H59" s="659"/>
      <c r="I59" s="81"/>
      <c r="J59" s="81"/>
    </row>
    <row r="60" spans="1:11" ht="14.1" customHeight="1">
      <c r="B60" s="84"/>
      <c r="C60" s="660" t="s">
        <v>729</v>
      </c>
      <c r="D60" s="660"/>
      <c r="E60" s="85"/>
      <c r="F60" s="85"/>
      <c r="G60" s="660" t="s">
        <v>765</v>
      </c>
      <c r="H60" s="660"/>
      <c r="I60" s="86"/>
      <c r="J60" s="81"/>
    </row>
    <row r="61" spans="1:11" ht="14.1" customHeight="1">
      <c r="B61" s="87"/>
      <c r="C61" s="656" t="s">
        <v>730</v>
      </c>
      <c r="D61" s="656"/>
      <c r="E61" s="88"/>
      <c r="F61" s="88"/>
      <c r="G61" s="656" t="s">
        <v>728</v>
      </c>
      <c r="H61" s="656"/>
      <c r="I61" s="86"/>
      <c r="J61" s="81"/>
    </row>
    <row r="62" spans="1:11" ht="9.9499999999999993" customHeight="1">
      <c r="D62" s="89"/>
    </row>
    <row r="63" spans="1:11">
      <c r="B63" s="32"/>
      <c r="C63" s="32"/>
      <c r="D63" s="89"/>
      <c r="E63" s="32"/>
      <c r="F63" s="32"/>
      <c r="G63" s="35"/>
      <c r="H63" s="35"/>
      <c r="I63" s="32"/>
      <c r="J63" s="32"/>
      <c r="K63" s="32"/>
    </row>
    <row r="64" spans="1:11">
      <c r="D64" s="89"/>
    </row>
  </sheetData>
  <sheetProtection formatCells="0" selectLockedCells="1"/>
  <mergeCells count="69">
    <mergeCell ref="C61:D61"/>
    <mergeCell ref="G61:H61"/>
    <mergeCell ref="G52:H52"/>
    <mergeCell ref="C59:D59"/>
    <mergeCell ref="G59:H59"/>
    <mergeCell ref="C60:D60"/>
    <mergeCell ref="G60:H60"/>
    <mergeCell ref="G50:H50"/>
    <mergeCell ref="G36:H36"/>
    <mergeCell ref="G37:H37"/>
    <mergeCell ref="G39:H39"/>
    <mergeCell ref="G40:H40"/>
    <mergeCell ref="G41:H41"/>
    <mergeCell ref="G42:H42"/>
    <mergeCell ref="G43:H43"/>
    <mergeCell ref="G44:H44"/>
    <mergeCell ref="G45:H45"/>
    <mergeCell ref="G47:H47"/>
    <mergeCell ref="G48:H48"/>
    <mergeCell ref="G35:H35"/>
    <mergeCell ref="B28:C28"/>
    <mergeCell ref="G28:H28"/>
    <mergeCell ref="B29:C29"/>
    <mergeCell ref="G29:H29"/>
    <mergeCell ref="B30:C30"/>
    <mergeCell ref="G30:H30"/>
    <mergeCell ref="B32:C32"/>
    <mergeCell ref="G32:H32"/>
    <mergeCell ref="B33:C33"/>
    <mergeCell ref="G33:H33"/>
    <mergeCell ref="G34:H34"/>
    <mergeCell ref="G24:H24"/>
    <mergeCell ref="B25:C25"/>
    <mergeCell ref="G25:H25"/>
    <mergeCell ref="B26:C26"/>
    <mergeCell ref="B27:C27"/>
    <mergeCell ref="G27:H27"/>
    <mergeCell ref="B23:C23"/>
    <mergeCell ref="G23:H23"/>
    <mergeCell ref="B17:C17"/>
    <mergeCell ref="G17:H17"/>
    <mergeCell ref="B18:C18"/>
    <mergeCell ref="G18:H18"/>
    <mergeCell ref="B19:C19"/>
    <mergeCell ref="G19:H19"/>
    <mergeCell ref="G20:H20"/>
    <mergeCell ref="B21:C21"/>
    <mergeCell ref="G21:H21"/>
    <mergeCell ref="B22:C22"/>
    <mergeCell ref="G22:H22"/>
    <mergeCell ref="B16:C16"/>
    <mergeCell ref="G16:H16"/>
    <mergeCell ref="B10:C10"/>
    <mergeCell ref="G10:H10"/>
    <mergeCell ref="B11:C11"/>
    <mergeCell ref="G11:H11"/>
    <mergeCell ref="B12:C12"/>
    <mergeCell ref="G12:H12"/>
    <mergeCell ref="B13:C13"/>
    <mergeCell ref="G13:H13"/>
    <mergeCell ref="B14:C14"/>
    <mergeCell ref="G14:H14"/>
    <mergeCell ref="B15:C15"/>
    <mergeCell ref="B8:C8"/>
    <mergeCell ref="G8:H8"/>
    <mergeCell ref="C1:I1"/>
    <mergeCell ref="C2:I2"/>
    <mergeCell ref="C3:I3"/>
    <mergeCell ref="F5:H5"/>
  </mergeCells>
  <printOptions verticalCentered="1"/>
  <pageMargins left="0.39370078740157483" right="0" top="0.43307086614173229" bottom="0.70866141732283472" header="0.39370078740157483" footer="0"/>
  <pageSetup scale="63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3"/>
  <sheetViews>
    <sheetView showGridLines="0" topLeftCell="A460" workbookViewId="0">
      <selection activeCell="A448" sqref="A448:D448"/>
    </sheetView>
  </sheetViews>
  <sheetFormatPr baseColWidth="10" defaultRowHeight="12.75"/>
  <cols>
    <col min="1" max="1" width="55.140625" style="25" bestFit="1" customWidth="1"/>
    <col min="2" max="2" width="16.42578125" style="25" bestFit="1" customWidth="1"/>
    <col min="3" max="3" width="17.140625" style="25" customWidth="1"/>
    <col min="4" max="4" width="19.140625" style="25" customWidth="1"/>
    <col min="5" max="5" width="17.140625" style="25" customWidth="1"/>
    <col min="6" max="6" width="14.85546875" style="25" bestFit="1" customWidth="1"/>
    <col min="7" max="16384" width="11.42578125" style="25"/>
  </cols>
  <sheetData>
    <row r="1" spans="1:6" ht="4.5" customHeight="1">
      <c r="A1" s="730"/>
      <c r="B1" s="731"/>
      <c r="C1" s="731"/>
      <c r="D1" s="731"/>
      <c r="E1" s="731"/>
      <c r="F1" s="23"/>
    </row>
    <row r="2" spans="1:6">
      <c r="A2" s="730" t="s">
        <v>456</v>
      </c>
      <c r="B2" s="731"/>
      <c r="C2" s="731"/>
      <c r="D2" s="731"/>
      <c r="E2" s="731"/>
      <c r="F2" s="731"/>
    </row>
    <row r="3" spans="1:6" ht="24" customHeight="1">
      <c r="A3" s="730" t="s">
        <v>777</v>
      </c>
      <c r="B3" s="731"/>
      <c r="C3" s="731"/>
      <c r="D3" s="731"/>
      <c r="E3" s="731"/>
      <c r="F3" s="731"/>
    </row>
    <row r="4" spans="1:6">
      <c r="A4" s="327"/>
      <c r="B4" s="328"/>
      <c r="C4" s="329"/>
      <c r="D4" s="329"/>
      <c r="E4" s="329"/>
    </row>
    <row r="5" spans="1:6">
      <c r="A5" s="30" t="s">
        <v>3</v>
      </c>
      <c r="B5" s="330" t="s">
        <v>507</v>
      </c>
      <c r="C5" s="97"/>
      <c r="D5" s="72"/>
      <c r="E5" s="76"/>
    </row>
    <row r="6" spans="1:6">
      <c r="A6" s="30"/>
      <c r="B6" s="168"/>
      <c r="C6" s="31"/>
      <c r="D6" s="32"/>
      <c r="E6" s="80"/>
    </row>
    <row r="7" spans="1:6">
      <c r="A7" s="30"/>
      <c r="B7" s="168"/>
      <c r="C7" s="31"/>
      <c r="D7" s="32"/>
      <c r="E7" s="80"/>
    </row>
    <row r="8" spans="1:6">
      <c r="A8" s="729" t="s">
        <v>406</v>
      </c>
      <c r="B8" s="729"/>
      <c r="C8" s="729"/>
      <c r="D8" s="729"/>
      <c r="E8" s="729"/>
    </row>
    <row r="9" spans="1:6">
      <c r="A9" s="331"/>
      <c r="B9" s="168"/>
      <c r="C9" s="31"/>
      <c r="D9" s="32"/>
      <c r="E9" s="80"/>
    </row>
    <row r="10" spans="1:6">
      <c r="A10" s="18" t="s">
        <v>396</v>
      </c>
      <c r="B10" s="332"/>
      <c r="C10" s="329"/>
      <c r="D10" s="329"/>
      <c r="E10" s="329"/>
    </row>
    <row r="11" spans="1:6">
      <c r="A11" s="333"/>
      <c r="B11" s="328"/>
      <c r="C11" s="329"/>
      <c r="D11" s="329"/>
      <c r="E11" s="329"/>
    </row>
    <row r="12" spans="1:6">
      <c r="A12" s="19" t="s">
        <v>365</v>
      </c>
      <c r="B12" s="328"/>
      <c r="C12" s="329"/>
      <c r="D12" s="329"/>
      <c r="E12" s="329"/>
    </row>
    <row r="13" spans="1:6">
      <c r="B13" s="328"/>
    </row>
    <row r="14" spans="1:6">
      <c r="A14" s="334" t="s">
        <v>366</v>
      </c>
      <c r="B14" s="32"/>
      <c r="C14" s="32"/>
      <c r="D14" s="32"/>
    </row>
    <row r="15" spans="1:6">
      <c r="A15" s="313"/>
      <c r="B15" s="32"/>
      <c r="C15" s="32"/>
      <c r="D15" s="32"/>
    </row>
    <row r="16" spans="1:6" ht="20.25" customHeight="1">
      <c r="A16" s="335" t="s">
        <v>368</v>
      </c>
      <c r="B16" s="336" t="s">
        <v>301</v>
      </c>
      <c r="C16" s="336" t="s">
        <v>369</v>
      </c>
      <c r="D16" s="336" t="s">
        <v>370</v>
      </c>
    </row>
    <row r="17" spans="1:4">
      <c r="A17" s="337"/>
      <c r="B17" s="338"/>
      <c r="C17" s="338">
        <v>0</v>
      </c>
      <c r="D17" s="338">
        <v>0</v>
      </c>
    </row>
    <row r="18" spans="1:4">
      <c r="A18" s="339" t="s">
        <v>514</v>
      </c>
      <c r="B18" s="340"/>
      <c r="C18" s="340">
        <v>0</v>
      </c>
      <c r="D18" s="340">
        <v>0</v>
      </c>
    </row>
    <row r="19" spans="1:4">
      <c r="A19" s="16"/>
      <c r="B19" s="342"/>
      <c r="C19" s="342">
        <v>0</v>
      </c>
      <c r="D19" s="342">
        <v>0</v>
      </c>
    </row>
    <row r="20" spans="1:4">
      <c r="A20" s="313"/>
      <c r="B20" s="343">
        <f>SUM(B17:B19)</f>
        <v>0</v>
      </c>
      <c r="C20" s="336"/>
      <c r="D20" s="336">
        <f>SUM(D17:D19)</f>
        <v>0</v>
      </c>
    </row>
    <row r="21" spans="1:4">
      <c r="A21" s="313"/>
      <c r="B21" s="32"/>
      <c r="C21" s="32"/>
      <c r="D21" s="32"/>
    </row>
    <row r="22" spans="1:4">
      <c r="A22" s="313"/>
      <c r="B22" s="32"/>
      <c r="C22" s="32"/>
      <c r="D22" s="32"/>
    </row>
    <row r="23" spans="1:4">
      <c r="A23" s="334" t="s">
        <v>371</v>
      </c>
      <c r="B23" s="344"/>
      <c r="C23" s="32"/>
      <c r="D23" s="32"/>
    </row>
    <row r="25" spans="1:4" ht="18.75" customHeight="1">
      <c r="A25" s="335" t="s">
        <v>372</v>
      </c>
      <c r="B25" s="336" t="s">
        <v>301</v>
      </c>
      <c r="C25" s="336" t="s">
        <v>373</v>
      </c>
      <c r="D25" s="336" t="s">
        <v>302</v>
      </c>
    </row>
    <row r="26" spans="1:4">
      <c r="A26" s="339" t="s">
        <v>510</v>
      </c>
      <c r="B26" s="341"/>
      <c r="C26" s="341"/>
      <c r="D26" s="341"/>
    </row>
    <row r="27" spans="1:4">
      <c r="A27" s="339" t="s">
        <v>508</v>
      </c>
      <c r="B27" s="341">
        <v>124512.52</v>
      </c>
      <c r="C27" s="341">
        <v>5393447</v>
      </c>
      <c r="D27" s="341">
        <v>179773.44</v>
      </c>
    </row>
    <row r="28" spans="1:4">
      <c r="A28" s="339" t="s">
        <v>509</v>
      </c>
      <c r="B28" s="341">
        <v>-3694575</v>
      </c>
      <c r="C28" s="341"/>
      <c r="D28" s="341"/>
    </row>
    <row r="29" spans="1:4" ht="14.25" customHeight="1">
      <c r="A29" s="339" t="s">
        <v>511</v>
      </c>
      <c r="B29" s="341"/>
      <c r="C29" s="341"/>
      <c r="D29" s="341"/>
    </row>
    <row r="30" spans="1:4" ht="14.25" customHeight="1">
      <c r="A30" s="71"/>
      <c r="B30" s="343">
        <f>SUM(B26:B29)</f>
        <v>-3570062.48</v>
      </c>
      <c r="C30" s="343">
        <f>SUM(C26:C29)</f>
        <v>5393447</v>
      </c>
      <c r="D30" s="343">
        <f>SUM(D26:D29)</f>
        <v>179773.44</v>
      </c>
    </row>
    <row r="31" spans="1:4" ht="14.25" customHeight="1">
      <c r="B31" s="346"/>
      <c r="C31" s="346"/>
      <c r="D31" s="346"/>
    </row>
    <row r="32" spans="1:4" ht="14.25" customHeight="1"/>
    <row r="33" spans="1:5" ht="23.25" customHeight="1">
      <c r="A33" s="335" t="s">
        <v>412</v>
      </c>
      <c r="B33" s="336" t="s">
        <v>301</v>
      </c>
      <c r="C33" s="336" t="s">
        <v>387</v>
      </c>
      <c r="D33" s="336" t="s">
        <v>388</v>
      </c>
      <c r="E33" s="336" t="s">
        <v>389</v>
      </c>
    </row>
    <row r="34" spans="1:5" ht="14.25" customHeight="1">
      <c r="A34" s="339" t="s">
        <v>512</v>
      </c>
      <c r="B34" s="347" t="s">
        <v>514</v>
      </c>
      <c r="C34" s="341"/>
      <c r="D34" s="341"/>
      <c r="E34" s="341"/>
    </row>
    <row r="35" spans="1:5" ht="14.25" customHeight="1">
      <c r="A35" s="339"/>
      <c r="B35" s="341"/>
      <c r="C35" s="341"/>
      <c r="D35" s="341"/>
      <c r="E35" s="341"/>
    </row>
    <row r="36" spans="1:5" ht="14.25" customHeight="1">
      <c r="A36" s="339" t="s">
        <v>513</v>
      </c>
      <c r="B36" s="347" t="s">
        <v>514</v>
      </c>
      <c r="C36" s="341"/>
      <c r="D36" s="341"/>
      <c r="E36" s="341"/>
    </row>
    <row r="37" spans="1:5" ht="14.25" customHeight="1">
      <c r="A37" s="16"/>
      <c r="B37" s="345"/>
      <c r="C37" s="345"/>
      <c r="D37" s="345"/>
      <c r="E37" s="345"/>
    </row>
    <row r="38" spans="1:5" ht="14.25" customHeight="1">
      <c r="B38" s="336">
        <f>SUM(B33:B37)</f>
        <v>0</v>
      </c>
      <c r="C38" s="336">
        <f t="shared" ref="C38" si="0">SUM(C33:C37)</f>
        <v>0</v>
      </c>
      <c r="D38" s="336">
        <f t="shared" ref="D38:E38" si="1">SUM(D33:D37)</f>
        <v>0</v>
      </c>
      <c r="E38" s="336">
        <f t="shared" si="1"/>
        <v>0</v>
      </c>
    </row>
    <row r="39" spans="1:5" ht="14.25" customHeight="1"/>
    <row r="40" spans="1:5" ht="14.25" customHeight="1"/>
    <row r="41" spans="1:5" ht="14.25" customHeight="1">
      <c r="A41" s="334" t="s">
        <v>376</v>
      </c>
    </row>
    <row r="42" spans="1:5" ht="14.25" customHeight="1">
      <c r="A42" s="314"/>
    </row>
    <row r="43" spans="1:5" ht="24" customHeight="1">
      <c r="A43" s="335" t="s">
        <v>374</v>
      </c>
      <c r="B43" s="336" t="s">
        <v>301</v>
      </c>
      <c r="C43" s="336" t="s">
        <v>375</v>
      </c>
    </row>
    <row r="44" spans="1:5" ht="14.25" customHeight="1">
      <c r="A44" s="337" t="s">
        <v>515</v>
      </c>
      <c r="B44" s="348" t="s">
        <v>514</v>
      </c>
      <c r="C44" s="338">
        <v>0</v>
      </c>
    </row>
    <row r="45" spans="1:5" ht="14.25" customHeight="1">
      <c r="A45" s="339"/>
      <c r="B45" s="341"/>
      <c r="C45" s="340">
        <v>0</v>
      </c>
    </row>
    <row r="46" spans="1:5" ht="14.25" customHeight="1">
      <c r="A46" s="339" t="s">
        <v>516</v>
      </c>
      <c r="B46" s="347" t="s">
        <v>514</v>
      </c>
      <c r="C46" s="340"/>
    </row>
    <row r="47" spans="1:5" ht="14.25" customHeight="1">
      <c r="A47" s="16"/>
      <c r="B47" s="342"/>
      <c r="C47" s="342">
        <v>0</v>
      </c>
    </row>
    <row r="48" spans="1:5" ht="14.25" customHeight="1">
      <c r="A48" s="349"/>
      <c r="B48" s="336">
        <f>SUM(B43:B47)</f>
        <v>0</v>
      </c>
      <c r="C48" s="336"/>
    </row>
    <row r="49" spans="1:6" ht="14.25" customHeight="1">
      <c r="A49" s="349"/>
      <c r="B49" s="350"/>
      <c r="C49" s="350"/>
    </row>
    <row r="50" spans="1:6" ht="14.25" customHeight="1"/>
    <row r="51" spans="1:6" ht="14.25" customHeight="1">
      <c r="A51" s="334" t="s">
        <v>377</v>
      </c>
    </row>
    <row r="52" spans="1:6" ht="14.25" customHeight="1">
      <c r="A52" s="314"/>
    </row>
    <row r="53" spans="1:6" ht="27.75" customHeight="1">
      <c r="A53" s="335" t="s">
        <v>380</v>
      </c>
      <c r="B53" s="336" t="s">
        <v>301</v>
      </c>
      <c r="C53" s="336" t="s">
        <v>369</v>
      </c>
      <c r="D53" s="336" t="s">
        <v>311</v>
      </c>
      <c r="E53" s="351" t="s">
        <v>378</v>
      </c>
      <c r="F53" s="336" t="s">
        <v>379</v>
      </c>
    </row>
    <row r="54" spans="1:6" ht="14.25" customHeight="1">
      <c r="A54" s="352" t="s">
        <v>517</v>
      </c>
      <c r="B54" s="353" t="s">
        <v>514</v>
      </c>
      <c r="C54" s="350">
        <v>0</v>
      </c>
      <c r="D54" s="350">
        <v>0</v>
      </c>
      <c r="E54" s="350">
        <v>0</v>
      </c>
      <c r="F54" s="354">
        <v>0</v>
      </c>
    </row>
    <row r="55" spans="1:6" ht="14.25" customHeight="1">
      <c r="A55" s="352"/>
      <c r="B55" s="350"/>
      <c r="C55" s="350">
        <v>0</v>
      </c>
      <c r="D55" s="350">
        <v>0</v>
      </c>
      <c r="E55" s="350">
        <v>0</v>
      </c>
      <c r="F55" s="354">
        <v>0</v>
      </c>
    </row>
    <row r="56" spans="1:6" ht="14.25" customHeight="1">
      <c r="A56" s="352"/>
      <c r="B56" s="350"/>
      <c r="C56" s="350">
        <v>0</v>
      </c>
      <c r="D56" s="350">
        <v>0</v>
      </c>
      <c r="E56" s="350">
        <v>0</v>
      </c>
      <c r="F56" s="354">
        <v>0</v>
      </c>
    </row>
    <row r="57" spans="1:6" ht="14.25" customHeight="1">
      <c r="A57" s="355"/>
      <c r="B57" s="356"/>
      <c r="C57" s="356">
        <v>0</v>
      </c>
      <c r="D57" s="356">
        <v>0</v>
      </c>
      <c r="E57" s="356">
        <v>0</v>
      </c>
      <c r="F57" s="357">
        <v>0</v>
      </c>
    </row>
    <row r="58" spans="1:6" ht="15" customHeight="1">
      <c r="A58" s="349"/>
      <c r="B58" s="336">
        <f>SUM(B53:B57)</f>
        <v>0</v>
      </c>
      <c r="C58" s="358">
        <v>0</v>
      </c>
      <c r="D58" s="359">
        <v>0</v>
      </c>
      <c r="E58" s="359">
        <v>0</v>
      </c>
      <c r="F58" s="360">
        <v>0</v>
      </c>
    </row>
    <row r="59" spans="1:6">
      <c r="A59" s="349"/>
      <c r="B59" s="361"/>
      <c r="C59" s="361"/>
      <c r="D59" s="361"/>
      <c r="E59" s="361"/>
      <c r="F59" s="361"/>
    </row>
    <row r="60" spans="1:6">
      <c r="A60" s="349"/>
      <c r="B60" s="361"/>
      <c r="C60" s="361"/>
      <c r="D60" s="361"/>
      <c r="E60" s="361"/>
      <c r="F60" s="361"/>
    </row>
    <row r="61" spans="1:6">
      <c r="A61" s="349"/>
      <c r="B61" s="361"/>
      <c r="C61" s="361"/>
      <c r="D61" s="361"/>
      <c r="E61" s="361"/>
      <c r="F61" s="361"/>
    </row>
    <row r="62" spans="1:6" ht="26.25" customHeight="1">
      <c r="A62" s="335" t="s">
        <v>381</v>
      </c>
      <c r="B62" s="336" t="s">
        <v>301</v>
      </c>
      <c r="C62" s="336" t="s">
        <v>369</v>
      </c>
      <c r="D62" s="336" t="s">
        <v>382</v>
      </c>
      <c r="E62" s="361"/>
      <c r="F62" s="361"/>
    </row>
    <row r="63" spans="1:6">
      <c r="A63" s="339" t="s">
        <v>518</v>
      </c>
      <c r="B63" s="347" t="s">
        <v>514</v>
      </c>
      <c r="C63" s="340">
        <v>0</v>
      </c>
      <c r="D63" s="340">
        <v>0</v>
      </c>
      <c r="E63" s="361"/>
      <c r="F63" s="361"/>
    </row>
    <row r="64" spans="1:6">
      <c r="A64" s="339"/>
      <c r="B64" s="340"/>
      <c r="C64" s="340">
        <v>0</v>
      </c>
      <c r="D64" s="340">
        <v>0</v>
      </c>
      <c r="E64" s="361"/>
      <c r="F64" s="361"/>
    </row>
    <row r="65" spans="1:6" ht="16.5" customHeight="1">
      <c r="A65" s="362"/>
      <c r="B65" s="336">
        <f>SUM(B63:B64)</f>
        <v>0</v>
      </c>
      <c r="C65" s="754"/>
      <c r="D65" s="755"/>
      <c r="E65" s="361"/>
      <c r="F65" s="361"/>
    </row>
    <row r="66" spans="1:6">
      <c r="A66" s="349"/>
      <c r="B66" s="361"/>
      <c r="C66" s="361"/>
      <c r="D66" s="361"/>
      <c r="E66" s="361"/>
      <c r="F66" s="361"/>
    </row>
    <row r="67" spans="1:6">
      <c r="A67" s="349"/>
      <c r="B67" s="361"/>
      <c r="C67" s="361"/>
      <c r="D67" s="361"/>
      <c r="E67" s="361"/>
      <c r="F67" s="361"/>
    </row>
    <row r="68" spans="1:6">
      <c r="A68" s="314"/>
    </row>
    <row r="69" spans="1:6">
      <c r="A69" s="334" t="s">
        <v>367</v>
      </c>
    </row>
    <row r="71" spans="1:6">
      <c r="A71" s="314"/>
    </row>
    <row r="72" spans="1:6" ht="24" customHeight="1">
      <c r="A72" s="335" t="s">
        <v>303</v>
      </c>
      <c r="B72" s="336" t="s">
        <v>304</v>
      </c>
      <c r="C72" s="336" t="s">
        <v>305</v>
      </c>
      <c r="D72" s="336" t="s">
        <v>306</v>
      </c>
      <c r="E72" s="336" t="s">
        <v>307</v>
      </c>
    </row>
    <row r="73" spans="1:6">
      <c r="A73" s="337" t="s">
        <v>555</v>
      </c>
      <c r="B73" s="363"/>
      <c r="C73" s="364"/>
      <c r="D73" s="364"/>
      <c r="E73" s="364">
        <v>0</v>
      </c>
    </row>
    <row r="74" spans="1:6">
      <c r="A74" s="339"/>
      <c r="B74" s="365"/>
      <c r="C74" s="341"/>
      <c r="D74" s="341"/>
      <c r="E74" s="341">
        <v>0</v>
      </c>
    </row>
    <row r="75" spans="1:6">
      <c r="A75" s="339" t="s">
        <v>519</v>
      </c>
      <c r="B75" s="366"/>
      <c r="C75" s="366"/>
      <c r="D75" s="366"/>
      <c r="E75" s="341">
        <v>0</v>
      </c>
    </row>
    <row r="76" spans="1:6">
      <c r="A76" s="367" t="s">
        <v>520</v>
      </c>
      <c r="B76" s="368">
        <v>84427.199999999997</v>
      </c>
      <c r="C76" s="368">
        <v>103748.83</v>
      </c>
      <c r="D76" s="368">
        <v>19321.63</v>
      </c>
      <c r="E76" s="341"/>
    </row>
    <row r="77" spans="1:6">
      <c r="A77" s="367" t="s">
        <v>521</v>
      </c>
      <c r="B77" s="368">
        <v>26420627.649999999</v>
      </c>
      <c r="C77" s="368">
        <v>26255012.550000001</v>
      </c>
      <c r="D77" s="368">
        <v>-165615.1</v>
      </c>
      <c r="E77" s="341"/>
    </row>
    <row r="78" spans="1:6">
      <c r="A78" s="367" t="s">
        <v>522</v>
      </c>
      <c r="B78" s="368">
        <v>104410.8</v>
      </c>
      <c r="C78" s="368">
        <v>104410.8</v>
      </c>
      <c r="D78" s="368">
        <v>0</v>
      </c>
      <c r="E78" s="341"/>
    </row>
    <row r="79" spans="1:6">
      <c r="A79" s="367" t="s">
        <v>523</v>
      </c>
      <c r="B79" s="368">
        <v>4037989.92</v>
      </c>
      <c r="C79" s="368">
        <v>4037989.92</v>
      </c>
      <c r="D79" s="368">
        <v>0</v>
      </c>
      <c r="E79" s="341"/>
    </row>
    <row r="80" spans="1:6">
      <c r="A80" s="367" t="s">
        <v>524</v>
      </c>
      <c r="B80" s="368">
        <v>18135367.050000001</v>
      </c>
      <c r="C80" s="368">
        <v>16192903.33</v>
      </c>
      <c r="D80" s="368">
        <v>-1942463.72</v>
      </c>
      <c r="E80" s="341"/>
    </row>
    <row r="81" spans="1:5">
      <c r="A81" s="367" t="s">
        <v>525</v>
      </c>
      <c r="B81" s="368">
        <v>346033.18</v>
      </c>
      <c r="C81" s="368">
        <v>346033.18</v>
      </c>
      <c r="D81" s="368">
        <v>0</v>
      </c>
      <c r="E81" s="341"/>
    </row>
    <row r="82" spans="1:5">
      <c r="A82" s="367" t="s">
        <v>526</v>
      </c>
      <c r="B82" s="368">
        <v>7461868.1299999999</v>
      </c>
      <c r="C82" s="368">
        <v>7248592.9400000004</v>
      </c>
      <c r="D82" s="368">
        <v>-213275.19</v>
      </c>
      <c r="E82" s="341"/>
    </row>
    <row r="83" spans="1:5">
      <c r="A83" s="367" t="s">
        <v>527</v>
      </c>
      <c r="B83" s="368">
        <v>12194</v>
      </c>
      <c r="C83" s="368">
        <v>12194</v>
      </c>
      <c r="D83" s="368">
        <v>0</v>
      </c>
      <c r="E83" s="341"/>
    </row>
    <row r="84" spans="1:5">
      <c r="A84" s="367" t="s">
        <v>528</v>
      </c>
      <c r="B84" s="368">
        <v>205550</v>
      </c>
      <c r="C84" s="368">
        <v>205550</v>
      </c>
      <c r="D84" s="368">
        <v>0</v>
      </c>
      <c r="E84" s="341"/>
    </row>
    <row r="85" spans="1:5">
      <c r="A85" s="367" t="s">
        <v>529</v>
      </c>
      <c r="B85" s="368">
        <v>1114161.07</v>
      </c>
      <c r="C85" s="368">
        <v>1114161.07</v>
      </c>
      <c r="D85" s="368">
        <v>0</v>
      </c>
      <c r="E85" s="341"/>
    </row>
    <row r="86" spans="1:5">
      <c r="A86" s="367" t="s">
        <v>530</v>
      </c>
      <c r="B86" s="368">
        <v>4872905.1399999997</v>
      </c>
      <c r="C86" s="368">
        <v>10042306.26</v>
      </c>
      <c r="D86" s="368">
        <v>5169401.12</v>
      </c>
      <c r="E86" s="341"/>
    </row>
    <row r="87" spans="1:5">
      <c r="A87" s="367" t="s">
        <v>531</v>
      </c>
      <c r="B87" s="368">
        <v>8594145.6300000008</v>
      </c>
      <c r="C87" s="368">
        <v>8594145.6300000008</v>
      </c>
      <c r="D87" s="368">
        <v>0</v>
      </c>
      <c r="E87" s="341"/>
    </row>
    <row r="88" spans="1:5">
      <c r="A88" s="367" t="s">
        <v>532</v>
      </c>
      <c r="B88" s="368">
        <v>146496</v>
      </c>
      <c r="C88" s="368">
        <v>146496</v>
      </c>
      <c r="D88" s="368">
        <v>0</v>
      </c>
      <c r="E88" s="341"/>
    </row>
    <row r="89" spans="1:5">
      <c r="A89" s="367" t="s">
        <v>533</v>
      </c>
      <c r="B89" s="368">
        <v>240237.45</v>
      </c>
      <c r="C89" s="368">
        <v>240237.45</v>
      </c>
      <c r="D89" s="368">
        <v>0</v>
      </c>
      <c r="E89" s="341"/>
    </row>
    <row r="90" spans="1:5">
      <c r="A90" s="367" t="s">
        <v>534</v>
      </c>
      <c r="B90" s="368">
        <v>616280.73</v>
      </c>
      <c r="C90" s="368">
        <v>604144.73</v>
      </c>
      <c r="D90" s="368">
        <v>-12136</v>
      </c>
      <c r="E90" s="341"/>
    </row>
    <row r="91" spans="1:5">
      <c r="A91" s="367" t="s">
        <v>535</v>
      </c>
      <c r="B91" s="368">
        <v>5520</v>
      </c>
      <c r="C91" s="368">
        <v>159351</v>
      </c>
      <c r="D91" s="368">
        <v>153831</v>
      </c>
      <c r="E91" s="341"/>
    </row>
    <row r="92" spans="1:5">
      <c r="A92" s="367" t="s">
        <v>536</v>
      </c>
      <c r="B92" s="368">
        <v>457772.12</v>
      </c>
      <c r="C92" s="368">
        <v>119588.88</v>
      </c>
      <c r="D92" s="368">
        <v>-338183.24</v>
      </c>
      <c r="E92" s="341"/>
    </row>
    <row r="93" spans="1:5">
      <c r="A93" s="367" t="s">
        <v>537</v>
      </c>
      <c r="B93" s="368">
        <v>6960</v>
      </c>
      <c r="C93" s="368">
        <v>6960</v>
      </c>
      <c r="D93" s="368">
        <v>0</v>
      </c>
      <c r="E93" s="341"/>
    </row>
    <row r="94" spans="1:5">
      <c r="A94" s="367" t="s">
        <v>538</v>
      </c>
      <c r="B94" s="368">
        <v>524650.55000000005</v>
      </c>
      <c r="C94" s="368">
        <v>524650.55000000005</v>
      </c>
      <c r="D94" s="368">
        <v>0</v>
      </c>
      <c r="E94" s="341"/>
    </row>
    <row r="95" spans="1:5">
      <c r="A95" s="367" t="s">
        <v>539</v>
      </c>
      <c r="B95" s="368">
        <v>3914</v>
      </c>
      <c r="C95" s="368">
        <v>3914</v>
      </c>
      <c r="D95" s="368">
        <v>0</v>
      </c>
      <c r="E95" s="341"/>
    </row>
    <row r="96" spans="1:5">
      <c r="A96" s="367" t="s">
        <v>540</v>
      </c>
      <c r="B96" s="368">
        <v>2000</v>
      </c>
      <c r="C96" s="368">
        <v>2000</v>
      </c>
      <c r="D96" s="368">
        <v>0</v>
      </c>
      <c r="E96" s="341"/>
    </row>
    <row r="97" spans="1:5">
      <c r="A97" s="339" t="s">
        <v>554</v>
      </c>
      <c r="B97" s="366"/>
      <c r="C97" s="366"/>
      <c r="D97" s="366"/>
      <c r="E97" s="341">
        <v>0</v>
      </c>
    </row>
    <row r="98" spans="1:5">
      <c r="A98" s="367" t="s">
        <v>541</v>
      </c>
      <c r="B98" s="368">
        <v>-1528782.85</v>
      </c>
      <c r="C98" s="368">
        <v>-1585824.38</v>
      </c>
      <c r="D98" s="368">
        <v>-57041.53</v>
      </c>
      <c r="E98" s="341"/>
    </row>
    <row r="99" spans="1:5">
      <c r="A99" s="367" t="s">
        <v>542</v>
      </c>
      <c r="B99" s="368">
        <v>-29409.8</v>
      </c>
      <c r="C99" s="368">
        <v>-39855.800000000003</v>
      </c>
      <c r="D99" s="368">
        <v>-10446</v>
      </c>
      <c r="E99" s="341"/>
    </row>
    <row r="100" spans="1:5">
      <c r="A100" s="367" t="s">
        <v>543</v>
      </c>
      <c r="B100" s="368">
        <v>-10841955.970000001</v>
      </c>
      <c r="C100" s="368">
        <v>-9878749.25</v>
      </c>
      <c r="D100" s="368">
        <v>963206.72</v>
      </c>
      <c r="E100" s="341"/>
    </row>
    <row r="101" spans="1:5">
      <c r="A101" s="367" t="s">
        <v>544</v>
      </c>
      <c r="B101" s="368">
        <v>-1134407.31</v>
      </c>
      <c r="C101" s="368">
        <v>-1135507.1200000001</v>
      </c>
      <c r="D101" s="368">
        <v>-1099.81</v>
      </c>
      <c r="E101" s="341"/>
    </row>
    <row r="102" spans="1:5">
      <c r="A102" s="367" t="s">
        <v>545</v>
      </c>
      <c r="B102" s="368">
        <v>-2998</v>
      </c>
      <c r="C102" s="368">
        <v>-4217</v>
      </c>
      <c r="D102" s="368">
        <v>-1219</v>
      </c>
      <c r="E102" s="341"/>
    </row>
    <row r="103" spans="1:5">
      <c r="A103" s="367" t="s">
        <v>546</v>
      </c>
      <c r="B103" s="368">
        <v>-63367</v>
      </c>
      <c r="C103" s="368">
        <v>-83919</v>
      </c>
      <c r="D103" s="368">
        <v>-20552</v>
      </c>
      <c r="E103" s="341"/>
    </row>
    <row r="104" spans="1:5">
      <c r="A104" s="367" t="s">
        <v>547</v>
      </c>
      <c r="B104" s="368">
        <v>-7.0000000000000007E-2</v>
      </c>
      <c r="C104" s="368">
        <v>-7.0000000000000007E-2</v>
      </c>
      <c r="D104" s="368">
        <v>0</v>
      </c>
      <c r="E104" s="341"/>
    </row>
    <row r="105" spans="1:5">
      <c r="A105" s="367" t="s">
        <v>548</v>
      </c>
      <c r="B105" s="368">
        <v>-3688721.77</v>
      </c>
      <c r="C105" s="368">
        <v>-4881228.8899999997</v>
      </c>
      <c r="D105" s="368">
        <v>-1192507.1200000001</v>
      </c>
      <c r="E105" s="341"/>
    </row>
    <row r="106" spans="1:5">
      <c r="A106" s="367" t="s">
        <v>549</v>
      </c>
      <c r="B106" s="368">
        <v>-1218</v>
      </c>
      <c r="C106" s="368">
        <v>-15870</v>
      </c>
      <c r="D106" s="368">
        <v>-14652</v>
      </c>
      <c r="E106" s="341"/>
    </row>
    <row r="107" spans="1:5">
      <c r="A107" s="367" t="s">
        <v>550</v>
      </c>
      <c r="B107" s="368">
        <v>-144483.18</v>
      </c>
      <c r="C107" s="368">
        <v>-173301.18</v>
      </c>
      <c r="D107" s="368">
        <v>-28818</v>
      </c>
      <c r="E107" s="341"/>
    </row>
    <row r="108" spans="1:5">
      <c r="A108" s="367" t="s">
        <v>551</v>
      </c>
      <c r="B108" s="368">
        <v>-458588.12</v>
      </c>
      <c r="C108" s="368">
        <v>-122129.88</v>
      </c>
      <c r="D108" s="368">
        <v>336458.23999999999</v>
      </c>
      <c r="E108" s="341"/>
    </row>
    <row r="109" spans="1:5">
      <c r="A109" s="367" t="s">
        <v>552</v>
      </c>
      <c r="B109" s="368">
        <v>-1546.55</v>
      </c>
      <c r="C109" s="368">
        <v>-2242.5500000000002</v>
      </c>
      <c r="D109" s="368">
        <v>-696</v>
      </c>
      <c r="E109" s="341"/>
    </row>
    <row r="110" spans="1:5">
      <c r="A110" s="367" t="s">
        <v>553</v>
      </c>
      <c r="B110" s="368">
        <v>-1887</v>
      </c>
      <c r="C110" s="368">
        <v>-2479</v>
      </c>
      <c r="D110" s="368">
        <v>-592</v>
      </c>
      <c r="E110" s="341"/>
    </row>
    <row r="111" spans="1:5">
      <c r="A111" s="367"/>
      <c r="B111" s="368"/>
      <c r="C111" s="368"/>
      <c r="D111" s="368"/>
      <c r="E111" s="341"/>
    </row>
    <row r="112" spans="1:5" ht="18" customHeight="1">
      <c r="A112" s="369"/>
      <c r="B112" s="343">
        <f>SUM(B76:B111)</f>
        <v>55496145.00000003</v>
      </c>
      <c r="C112" s="343">
        <f>SUM(C76:C111)</f>
        <v>58139067</v>
      </c>
      <c r="D112" s="343">
        <f>SUM(D76:D111)</f>
        <v>2642922</v>
      </c>
      <c r="E112" s="369"/>
    </row>
    <row r="114" spans="1:5">
      <c r="C114" s="370"/>
    </row>
    <row r="115" spans="1:5" ht="21.75" customHeight="1">
      <c r="A115" s="335" t="s">
        <v>383</v>
      </c>
      <c r="B115" s="336" t="s">
        <v>304</v>
      </c>
      <c r="C115" s="336" t="s">
        <v>305</v>
      </c>
      <c r="D115" s="336" t="s">
        <v>306</v>
      </c>
      <c r="E115" s="336" t="s">
        <v>307</v>
      </c>
    </row>
    <row r="116" spans="1:5">
      <c r="A116" s="337" t="s">
        <v>556</v>
      </c>
      <c r="B116" s="338"/>
      <c r="C116" s="338"/>
      <c r="D116" s="338"/>
      <c r="E116" s="338"/>
    </row>
    <row r="117" spans="1:5">
      <c r="A117" s="339"/>
      <c r="B117" s="340"/>
      <c r="C117" s="340"/>
      <c r="D117" s="340"/>
      <c r="E117" s="340"/>
    </row>
    <row r="118" spans="1:5">
      <c r="A118" s="339" t="s">
        <v>557</v>
      </c>
      <c r="B118" s="347" t="s">
        <v>514</v>
      </c>
      <c r="C118" s="340"/>
      <c r="D118" s="340"/>
      <c r="E118" s="340"/>
    </row>
    <row r="119" spans="1:5">
      <c r="A119" s="339"/>
      <c r="B119" s="340"/>
      <c r="C119" s="340"/>
      <c r="D119" s="340"/>
      <c r="E119" s="340"/>
    </row>
    <row r="120" spans="1:5">
      <c r="A120" s="339" t="s">
        <v>554</v>
      </c>
      <c r="B120" s="340"/>
      <c r="C120" s="340"/>
      <c r="D120" s="340"/>
      <c r="E120" s="340"/>
    </row>
    <row r="121" spans="1:5">
      <c r="A121" s="16"/>
      <c r="B121" s="342"/>
      <c r="C121" s="342"/>
      <c r="D121" s="342"/>
      <c r="E121" s="342"/>
    </row>
    <row r="122" spans="1:5" ht="16.5" customHeight="1">
      <c r="B122" s="336">
        <f>SUM(B120:B121)</f>
        <v>0</v>
      </c>
      <c r="C122" s="336">
        <f t="shared" ref="C122" si="2">SUM(C120:C121)</f>
        <v>0</v>
      </c>
      <c r="D122" s="336">
        <f t="shared" ref="D122" si="3">SUM(D120:D121)</f>
        <v>0</v>
      </c>
      <c r="E122" s="369"/>
    </row>
    <row r="125" spans="1:5" ht="27" customHeight="1">
      <c r="A125" s="335" t="s">
        <v>384</v>
      </c>
      <c r="B125" s="336" t="s">
        <v>301</v>
      </c>
    </row>
    <row r="126" spans="1:5">
      <c r="A126" s="337" t="s">
        <v>558</v>
      </c>
      <c r="B126" s="338"/>
    </row>
    <row r="127" spans="1:5">
      <c r="A127" s="339"/>
      <c r="B127" s="347" t="s">
        <v>514</v>
      </c>
    </row>
    <row r="128" spans="1:5">
      <c r="A128" s="16"/>
      <c r="B128" s="342"/>
    </row>
    <row r="129" spans="1:5" ht="15" customHeight="1">
      <c r="B129" s="336">
        <f>SUM(B127:B128)</f>
        <v>0</v>
      </c>
    </row>
    <row r="132" spans="1:5" ht="22.5" customHeight="1">
      <c r="A132" s="371" t="s">
        <v>386</v>
      </c>
      <c r="B132" s="372" t="s">
        <v>301</v>
      </c>
      <c r="C132" s="373" t="s">
        <v>385</v>
      </c>
    </row>
    <row r="133" spans="1:5">
      <c r="A133" s="374"/>
      <c r="B133" s="375"/>
      <c r="C133" s="376"/>
    </row>
    <row r="134" spans="1:5">
      <c r="A134" s="377"/>
      <c r="B134" s="378" t="s">
        <v>514</v>
      </c>
      <c r="C134" s="379"/>
    </row>
    <row r="135" spans="1:5">
      <c r="A135" s="67"/>
      <c r="B135" s="380"/>
      <c r="C135" s="380"/>
    </row>
    <row r="136" spans="1:5">
      <c r="A136" s="67"/>
      <c r="B136" s="380"/>
      <c r="C136" s="380"/>
    </row>
    <row r="137" spans="1:5">
      <c r="A137" s="71"/>
      <c r="B137" s="381"/>
      <c r="C137" s="381"/>
    </row>
    <row r="138" spans="1:5" ht="14.25" customHeight="1">
      <c r="B138" s="336">
        <f t="shared" ref="B138" si="4">SUM(B136:B137)</f>
        <v>0</v>
      </c>
      <c r="C138" s="336"/>
    </row>
    <row r="142" spans="1:5">
      <c r="A142" s="18" t="s">
        <v>6</v>
      </c>
    </row>
    <row r="144" spans="1:5" ht="20.25" customHeight="1">
      <c r="A144" s="371" t="s">
        <v>308</v>
      </c>
      <c r="B144" s="372" t="s">
        <v>301</v>
      </c>
      <c r="C144" s="336" t="s">
        <v>387</v>
      </c>
      <c r="D144" s="336" t="s">
        <v>388</v>
      </c>
      <c r="E144" s="336" t="s">
        <v>389</v>
      </c>
    </row>
    <row r="145" spans="1:5">
      <c r="A145" s="337" t="s">
        <v>591</v>
      </c>
      <c r="B145" s="641"/>
      <c r="C145" s="364"/>
      <c r="D145" s="364"/>
      <c r="E145" s="364"/>
    </row>
    <row r="146" spans="1:5">
      <c r="A146" s="503" t="s">
        <v>559</v>
      </c>
      <c r="B146" s="498">
        <v>-20268106.239999998</v>
      </c>
      <c r="C146" s="341"/>
      <c r="D146" s="341"/>
      <c r="E146" s="341"/>
    </row>
    <row r="147" spans="1:5">
      <c r="A147" s="503" t="s">
        <v>778</v>
      </c>
      <c r="B147" s="498">
        <v>-623.5</v>
      </c>
      <c r="C147" s="341"/>
      <c r="D147" s="341"/>
      <c r="E147" s="341"/>
    </row>
    <row r="148" spans="1:5">
      <c r="A148" s="503" t="s">
        <v>779</v>
      </c>
      <c r="B148" s="498">
        <v>-1664831.17</v>
      </c>
      <c r="C148" s="341"/>
      <c r="D148" s="341"/>
      <c r="E148" s="341"/>
    </row>
    <row r="149" spans="1:5">
      <c r="A149" s="503" t="s">
        <v>766</v>
      </c>
      <c r="B149" s="498">
        <f>-2039793.29</f>
        <v>-2039793.29</v>
      </c>
      <c r="C149" s="341"/>
      <c r="D149" s="341"/>
      <c r="E149" s="341"/>
    </row>
    <row r="150" spans="1:5">
      <c r="A150" s="503" t="s">
        <v>560</v>
      </c>
      <c r="B150" s="498">
        <v>76706.7</v>
      </c>
      <c r="C150" s="341"/>
      <c r="D150" s="341"/>
      <c r="E150" s="341"/>
    </row>
    <row r="151" spans="1:5">
      <c r="A151" s="503" t="s">
        <v>561</v>
      </c>
      <c r="B151" s="498">
        <v>3920592.98</v>
      </c>
      <c r="C151" s="341"/>
      <c r="D151" s="341"/>
      <c r="E151" s="341"/>
    </row>
    <row r="152" spans="1:5">
      <c r="A152" s="503" t="s">
        <v>562</v>
      </c>
      <c r="B152" s="498">
        <v>-46072.34</v>
      </c>
      <c r="C152" s="341"/>
      <c r="D152" s="341"/>
      <c r="E152" s="341"/>
    </row>
    <row r="153" spans="1:5">
      <c r="A153" s="503" t="s">
        <v>780</v>
      </c>
      <c r="B153" s="498">
        <v>-6410145.5800000001</v>
      </c>
      <c r="C153" s="341"/>
      <c r="D153" s="341"/>
      <c r="E153" s="341"/>
    </row>
    <row r="154" spans="1:5">
      <c r="A154" s="503" t="s">
        <v>781</v>
      </c>
      <c r="B154" s="498">
        <v>-14448053.76</v>
      </c>
      <c r="C154" s="341"/>
      <c r="D154" s="341"/>
      <c r="E154" s="341"/>
    </row>
    <row r="155" spans="1:5">
      <c r="A155" s="503" t="s">
        <v>563</v>
      </c>
      <c r="B155" s="498">
        <v>-744868.77</v>
      </c>
      <c r="C155" s="341"/>
      <c r="D155" s="341"/>
      <c r="E155" s="341"/>
    </row>
    <row r="156" spans="1:5">
      <c r="A156" s="503" t="s">
        <v>564</v>
      </c>
      <c r="B156" s="498">
        <v>-3476043.65</v>
      </c>
      <c r="C156" s="341"/>
      <c r="D156" s="341"/>
      <c r="E156" s="341"/>
    </row>
    <row r="157" spans="1:5">
      <c r="A157" s="503" t="s">
        <v>565</v>
      </c>
      <c r="B157" s="498">
        <v>1538653.67</v>
      </c>
      <c r="C157" s="341"/>
      <c r="D157" s="341"/>
      <c r="E157" s="341"/>
    </row>
    <row r="158" spans="1:5">
      <c r="A158" s="503" t="s">
        <v>566</v>
      </c>
      <c r="B158" s="498">
        <v>51418.26</v>
      </c>
      <c r="C158" s="341"/>
      <c r="D158" s="341"/>
      <c r="E158" s="341"/>
    </row>
    <row r="159" spans="1:5">
      <c r="A159" s="503" t="s">
        <v>567</v>
      </c>
      <c r="B159" s="498">
        <v>7994.62</v>
      </c>
      <c r="C159" s="341"/>
      <c r="D159" s="341"/>
      <c r="E159" s="341"/>
    </row>
    <row r="160" spans="1:5">
      <c r="A160" s="503" t="s">
        <v>568</v>
      </c>
      <c r="B160" s="498">
        <v>184333.89</v>
      </c>
      <c r="C160" s="341"/>
      <c r="D160" s="341"/>
      <c r="E160" s="341"/>
    </row>
    <row r="161" spans="1:5">
      <c r="A161" s="503" t="s">
        <v>569</v>
      </c>
      <c r="B161" s="498">
        <v>80651.179999999993</v>
      </c>
      <c r="C161" s="341"/>
      <c r="D161" s="341"/>
      <c r="E161" s="341"/>
    </row>
    <row r="162" spans="1:5">
      <c r="A162" s="503" t="s">
        <v>570</v>
      </c>
      <c r="B162" s="498">
        <v>197938.77</v>
      </c>
      <c r="C162" s="341"/>
      <c r="D162" s="341"/>
      <c r="E162" s="341"/>
    </row>
    <row r="163" spans="1:5">
      <c r="A163" s="503" t="s">
        <v>571</v>
      </c>
      <c r="B163" s="498">
        <v>2076821.06</v>
      </c>
      <c r="C163" s="341"/>
      <c r="D163" s="341"/>
      <c r="E163" s="341"/>
    </row>
    <row r="164" spans="1:5">
      <c r="A164" s="503" t="s">
        <v>572</v>
      </c>
      <c r="B164" s="498">
        <v>2226700.13</v>
      </c>
      <c r="C164" s="341"/>
      <c r="D164" s="341"/>
      <c r="E164" s="341"/>
    </row>
    <row r="165" spans="1:5">
      <c r="A165" s="503" t="s">
        <v>573</v>
      </c>
      <c r="B165" s="498">
        <v>-5010.6499999999996</v>
      </c>
      <c r="C165" s="341"/>
      <c r="D165" s="341"/>
      <c r="E165" s="341"/>
    </row>
    <row r="166" spans="1:5">
      <c r="A166" s="503" t="s">
        <v>574</v>
      </c>
      <c r="B166" s="498">
        <v>-230751.87</v>
      </c>
      <c r="C166" s="341"/>
      <c r="D166" s="341"/>
      <c r="E166" s="341"/>
    </row>
    <row r="167" spans="1:5">
      <c r="A167" s="503" t="s">
        <v>575</v>
      </c>
      <c r="B167" s="498">
        <v>877875.57</v>
      </c>
      <c r="C167" s="341"/>
      <c r="D167" s="341"/>
      <c r="E167" s="341"/>
    </row>
    <row r="168" spans="1:5">
      <c r="A168" s="503" t="s">
        <v>576</v>
      </c>
      <c r="B168" s="498">
        <v>31222.84</v>
      </c>
      <c r="C168" s="341"/>
      <c r="D168" s="341"/>
      <c r="E168" s="341"/>
    </row>
    <row r="169" spans="1:5">
      <c r="A169" s="503" t="s">
        <v>577</v>
      </c>
      <c r="B169" s="498">
        <v>-182228.64</v>
      </c>
      <c r="C169" s="341"/>
      <c r="D169" s="341"/>
      <c r="E169" s="341"/>
    </row>
    <row r="170" spans="1:5">
      <c r="A170" s="503" t="s">
        <v>782</v>
      </c>
      <c r="B170" s="498">
        <v>-213946.34</v>
      </c>
      <c r="C170" s="341"/>
      <c r="D170" s="341"/>
      <c r="E170" s="341"/>
    </row>
    <row r="171" spans="1:5">
      <c r="A171" s="503" t="s">
        <v>783</v>
      </c>
      <c r="B171" s="498">
        <v>480.28</v>
      </c>
      <c r="C171" s="341"/>
      <c r="D171" s="341"/>
      <c r="E171" s="341"/>
    </row>
    <row r="172" spans="1:5">
      <c r="A172" s="503" t="s">
        <v>578</v>
      </c>
      <c r="B172" s="498">
        <v>-73097.42</v>
      </c>
      <c r="C172" s="341"/>
      <c r="D172" s="341"/>
      <c r="E172" s="341"/>
    </row>
    <row r="173" spans="1:5">
      <c r="A173" s="503" t="s">
        <v>579</v>
      </c>
      <c r="B173" s="498">
        <v>47172.59</v>
      </c>
      <c r="C173" s="341"/>
      <c r="D173" s="341"/>
      <c r="E173" s="341"/>
    </row>
    <row r="174" spans="1:5">
      <c r="A174" s="503" t="s">
        <v>580</v>
      </c>
      <c r="B174" s="498">
        <v>-118040.88</v>
      </c>
      <c r="C174" s="341"/>
      <c r="D174" s="341"/>
      <c r="E174" s="341"/>
    </row>
    <row r="175" spans="1:5">
      <c r="A175" s="503" t="s">
        <v>581</v>
      </c>
      <c r="B175" s="498">
        <v>287196.69</v>
      </c>
      <c r="C175" s="341"/>
      <c r="D175" s="341"/>
      <c r="E175" s="341"/>
    </row>
    <row r="176" spans="1:5">
      <c r="A176" s="503" t="s">
        <v>582</v>
      </c>
      <c r="B176" s="498">
        <v>-457064.43</v>
      </c>
      <c r="C176" s="341"/>
      <c r="D176" s="341"/>
      <c r="E176" s="341"/>
    </row>
    <row r="177" spans="1:5">
      <c r="A177" s="503" t="s">
        <v>583</v>
      </c>
      <c r="B177" s="498">
        <v>-10304.92</v>
      </c>
      <c r="C177" s="341"/>
      <c r="D177" s="341"/>
      <c r="E177" s="341"/>
    </row>
    <row r="178" spans="1:5">
      <c r="A178" s="503" t="s">
        <v>584</v>
      </c>
      <c r="B178" s="498">
        <v>-52561.26</v>
      </c>
      <c r="C178" s="341"/>
      <c r="D178" s="341"/>
      <c r="E178" s="341"/>
    </row>
    <row r="179" spans="1:5">
      <c r="A179" s="503" t="s">
        <v>585</v>
      </c>
      <c r="B179" s="498">
        <v>-43086068.049999997</v>
      </c>
      <c r="C179" s="341"/>
      <c r="D179" s="341"/>
      <c r="E179" s="341"/>
    </row>
    <row r="180" spans="1:5">
      <c r="A180" s="503" t="s">
        <v>586</v>
      </c>
      <c r="B180" s="498">
        <v>980.25</v>
      </c>
      <c r="C180" s="341"/>
      <c r="D180" s="341"/>
      <c r="E180" s="341"/>
    </row>
    <row r="181" spans="1:5">
      <c r="A181" s="503" t="s">
        <v>784</v>
      </c>
      <c r="B181" s="498">
        <v>-97117.07</v>
      </c>
      <c r="C181" s="341"/>
      <c r="D181" s="341"/>
      <c r="E181" s="341"/>
    </row>
    <row r="182" spans="1:5">
      <c r="A182" s="503" t="s">
        <v>587</v>
      </c>
      <c r="B182" s="498">
        <v>-10061.16</v>
      </c>
      <c r="C182" s="341"/>
      <c r="D182" s="341"/>
      <c r="E182" s="341"/>
    </row>
    <row r="183" spans="1:5">
      <c r="A183" s="503" t="s">
        <v>588</v>
      </c>
      <c r="B183" s="498">
        <v>-1673116.88</v>
      </c>
      <c r="C183" s="341"/>
      <c r="D183" s="341"/>
      <c r="E183" s="341"/>
    </row>
    <row r="184" spans="1:5">
      <c r="A184" s="503" t="s">
        <v>589</v>
      </c>
      <c r="B184" s="498">
        <v>1092856.0900000001</v>
      </c>
      <c r="C184" s="341"/>
      <c r="D184" s="341"/>
      <c r="E184" s="341"/>
    </row>
    <row r="185" spans="1:5">
      <c r="A185" s="503" t="s">
        <v>590</v>
      </c>
      <c r="B185" s="498">
        <v>-317131.36</v>
      </c>
      <c r="C185" s="341"/>
      <c r="D185" s="341"/>
      <c r="E185" s="341"/>
    </row>
    <row r="186" spans="1:5">
      <c r="A186" s="367"/>
      <c r="B186" s="642"/>
      <c r="C186" s="341"/>
      <c r="D186" s="341"/>
      <c r="E186" s="341"/>
    </row>
    <row r="187" spans="1:5">
      <c r="A187" s="339" t="s">
        <v>592</v>
      </c>
      <c r="B187" s="406"/>
      <c r="C187" s="341"/>
      <c r="D187" s="341"/>
      <c r="E187" s="341"/>
    </row>
    <row r="188" spans="1:5">
      <c r="A188" s="16"/>
      <c r="B188" s="643"/>
      <c r="C188" s="345"/>
      <c r="D188" s="345"/>
      <c r="E188" s="345"/>
    </row>
    <row r="189" spans="1:5" ht="16.5" customHeight="1">
      <c r="B189" s="343">
        <f>SUM(B146:B185)</f>
        <v>-82925443.659999967</v>
      </c>
      <c r="C189" s="336">
        <f>SUM(C187:C188)</f>
        <v>0</v>
      </c>
      <c r="D189" s="336">
        <f>SUM(D187:D188)</f>
        <v>0</v>
      </c>
      <c r="E189" s="336">
        <f>SUM(E187:E188)</f>
        <v>0</v>
      </c>
    </row>
    <row r="191" spans="1:5">
      <c r="B191" s="370"/>
    </row>
    <row r="192" spans="1:5">
      <c r="B192" s="370"/>
    </row>
    <row r="193" spans="1:4" ht="20.25" customHeight="1">
      <c r="A193" s="371" t="s">
        <v>391</v>
      </c>
      <c r="B193" s="372" t="s">
        <v>301</v>
      </c>
      <c r="C193" s="336" t="s">
        <v>390</v>
      </c>
      <c r="D193" s="336" t="s">
        <v>385</v>
      </c>
    </row>
    <row r="194" spans="1:4">
      <c r="A194" s="382" t="s">
        <v>593</v>
      </c>
      <c r="B194" s="383" t="s">
        <v>514</v>
      </c>
      <c r="C194" s="384"/>
      <c r="D194" s="385"/>
    </row>
    <row r="195" spans="1:4">
      <c r="A195" s="386"/>
      <c r="B195" s="387"/>
      <c r="C195" s="388"/>
      <c r="D195" s="389"/>
    </row>
    <row r="196" spans="1:4">
      <c r="A196" s="390"/>
      <c r="B196" s="391"/>
      <c r="C196" s="392"/>
      <c r="D196" s="393"/>
    </row>
    <row r="197" spans="1:4" ht="16.5" customHeight="1">
      <c r="B197" s="336">
        <f>SUM(B195:B196)</f>
        <v>0</v>
      </c>
      <c r="C197" s="756"/>
      <c r="D197" s="757"/>
    </row>
    <row r="200" spans="1:4" ht="27.75" customHeight="1">
      <c r="A200" s="371" t="s">
        <v>392</v>
      </c>
      <c r="B200" s="372" t="s">
        <v>301</v>
      </c>
      <c r="C200" s="336" t="s">
        <v>390</v>
      </c>
      <c r="D200" s="336" t="s">
        <v>385</v>
      </c>
    </row>
    <row r="201" spans="1:4">
      <c r="A201" s="382" t="s">
        <v>594</v>
      </c>
      <c r="B201" s="383" t="s">
        <v>514</v>
      </c>
      <c r="C201" s="384"/>
      <c r="D201" s="385"/>
    </row>
    <row r="202" spans="1:4">
      <c r="A202" s="386"/>
      <c r="B202" s="387"/>
      <c r="C202" s="388"/>
      <c r="D202" s="389"/>
    </row>
    <row r="203" spans="1:4">
      <c r="A203" s="390"/>
      <c r="B203" s="391"/>
      <c r="C203" s="392"/>
      <c r="D203" s="393"/>
    </row>
    <row r="204" spans="1:4" ht="15" customHeight="1">
      <c r="B204" s="336">
        <f>SUM(B202:B203)</f>
        <v>0</v>
      </c>
      <c r="C204" s="756"/>
      <c r="D204" s="757"/>
    </row>
    <row r="207" spans="1:4" ht="24" customHeight="1">
      <c r="A207" s="371" t="s">
        <v>393</v>
      </c>
      <c r="B207" s="372" t="s">
        <v>301</v>
      </c>
      <c r="C207" s="336" t="s">
        <v>390</v>
      </c>
      <c r="D207" s="336" t="s">
        <v>385</v>
      </c>
    </row>
    <row r="208" spans="1:4">
      <c r="A208" s="382" t="s">
        <v>595</v>
      </c>
      <c r="B208" s="383" t="s">
        <v>514</v>
      </c>
      <c r="C208" s="384"/>
      <c r="D208" s="385"/>
    </row>
    <row r="209" spans="1:4">
      <c r="A209" s="386"/>
      <c r="B209" s="387"/>
      <c r="C209" s="388"/>
      <c r="D209" s="389"/>
    </row>
    <row r="210" spans="1:4">
      <c r="A210" s="390"/>
      <c r="B210" s="391"/>
      <c r="C210" s="392"/>
      <c r="D210" s="393"/>
    </row>
    <row r="211" spans="1:4" ht="16.5" customHeight="1">
      <c r="B211" s="336">
        <f>SUM(B209:B210)</f>
        <v>0</v>
      </c>
      <c r="C211" s="756"/>
      <c r="D211" s="757"/>
    </row>
    <row r="214" spans="1:4" ht="24" customHeight="1">
      <c r="A214" s="371" t="s">
        <v>394</v>
      </c>
      <c r="B214" s="372" t="s">
        <v>301</v>
      </c>
      <c r="C214" s="394" t="s">
        <v>390</v>
      </c>
      <c r="D214" s="394" t="s">
        <v>311</v>
      </c>
    </row>
    <row r="215" spans="1:4">
      <c r="A215" s="382" t="s">
        <v>596</v>
      </c>
      <c r="B215" s="348" t="s">
        <v>514</v>
      </c>
      <c r="C215" s="338">
        <v>0</v>
      </c>
      <c r="D215" s="338">
        <v>0</v>
      </c>
    </row>
    <row r="216" spans="1:4">
      <c r="A216" s="339"/>
      <c r="B216" s="340"/>
      <c r="C216" s="340">
        <v>0</v>
      </c>
      <c r="D216" s="340">
        <v>0</v>
      </c>
    </row>
    <row r="217" spans="1:4">
      <c r="A217" s="16"/>
      <c r="B217" s="17"/>
      <c r="C217" s="17">
        <v>0</v>
      </c>
      <c r="D217" s="17">
        <v>0</v>
      </c>
    </row>
    <row r="218" spans="1:4" ht="18.75" customHeight="1">
      <c r="B218" s="336">
        <f>SUM(B216:B217)</f>
        <v>0</v>
      </c>
      <c r="C218" s="756"/>
      <c r="D218" s="757"/>
    </row>
    <row r="221" spans="1:4">
      <c r="A221" s="18" t="s">
        <v>397</v>
      </c>
    </row>
    <row r="222" spans="1:4">
      <c r="A222" s="18"/>
    </row>
    <row r="223" spans="1:4">
      <c r="A223" s="18" t="s">
        <v>395</v>
      </c>
    </row>
    <row r="225" spans="1:4" ht="24" customHeight="1">
      <c r="A225" s="395" t="s">
        <v>309</v>
      </c>
      <c r="B225" s="396" t="s">
        <v>301</v>
      </c>
      <c r="C225" s="336" t="s">
        <v>310</v>
      </c>
      <c r="D225" s="336" t="s">
        <v>311</v>
      </c>
    </row>
    <row r="226" spans="1:4">
      <c r="A226" s="337" t="s">
        <v>597</v>
      </c>
      <c r="B226" s="364"/>
      <c r="C226" s="364"/>
      <c r="D226" s="364"/>
    </row>
    <row r="227" spans="1:4">
      <c r="A227" s="339" t="s">
        <v>598</v>
      </c>
      <c r="B227" s="341">
        <v>481970.2</v>
      </c>
      <c r="C227" s="341"/>
      <c r="D227" s="341"/>
    </row>
    <row r="228" spans="1:4">
      <c r="A228" s="339" t="s">
        <v>599</v>
      </c>
      <c r="B228" s="341">
        <v>13488.66</v>
      </c>
      <c r="C228" s="341"/>
      <c r="D228" s="341"/>
    </row>
    <row r="229" spans="1:4">
      <c r="A229" s="339"/>
      <c r="B229" s="341"/>
      <c r="C229" s="341"/>
      <c r="D229" s="341"/>
    </row>
    <row r="230" spans="1:4">
      <c r="A230" s="339" t="s">
        <v>600</v>
      </c>
      <c r="B230" s="341"/>
      <c r="C230" s="341"/>
      <c r="D230" s="341"/>
    </row>
    <row r="231" spans="1:4">
      <c r="A231" s="339" t="s">
        <v>601</v>
      </c>
      <c r="B231" s="341">
        <v>64754077.759999998</v>
      </c>
      <c r="C231" s="341"/>
      <c r="D231" s="341"/>
    </row>
    <row r="232" spans="1:4">
      <c r="A232" s="339" t="s">
        <v>602</v>
      </c>
      <c r="B232" s="341">
        <v>3037485.56</v>
      </c>
      <c r="C232" s="341"/>
      <c r="D232" s="341"/>
    </row>
    <row r="233" spans="1:4">
      <c r="A233" s="339" t="s">
        <v>603</v>
      </c>
      <c r="B233" s="341">
        <v>12676240.060000001</v>
      </c>
      <c r="C233" s="341"/>
      <c r="D233" s="341"/>
    </row>
    <row r="234" spans="1:4">
      <c r="A234" s="339" t="s">
        <v>604</v>
      </c>
      <c r="B234" s="341">
        <v>3757664</v>
      </c>
      <c r="C234" s="341"/>
      <c r="D234" s="341"/>
    </row>
    <row r="235" spans="1:4">
      <c r="A235" s="339" t="s">
        <v>785</v>
      </c>
      <c r="B235" s="341">
        <v>1604020.56</v>
      </c>
      <c r="C235" s="341"/>
      <c r="D235" s="341"/>
    </row>
    <row r="236" spans="1:4">
      <c r="A236" s="339" t="s">
        <v>786</v>
      </c>
      <c r="B236" s="341">
        <v>367861.97</v>
      </c>
      <c r="C236" s="341"/>
      <c r="D236" s="341"/>
    </row>
    <row r="237" spans="1:4">
      <c r="A237" s="339" t="s">
        <v>605</v>
      </c>
      <c r="B237" s="341">
        <v>55231424.93</v>
      </c>
      <c r="C237" s="341"/>
      <c r="D237" s="341"/>
    </row>
    <row r="238" spans="1:4">
      <c r="A238" s="339" t="s">
        <v>606</v>
      </c>
      <c r="B238" s="341">
        <v>118481584.56</v>
      </c>
      <c r="C238" s="341"/>
      <c r="D238" s="341"/>
    </row>
    <row r="239" spans="1:4">
      <c r="A239" s="339" t="s">
        <v>607</v>
      </c>
      <c r="B239" s="341">
        <v>5126711.34</v>
      </c>
      <c r="C239" s="341"/>
      <c r="D239" s="341"/>
    </row>
    <row r="240" spans="1:4">
      <c r="A240" s="339" t="s">
        <v>608</v>
      </c>
      <c r="B240" s="341">
        <v>14870916.960000001</v>
      </c>
      <c r="C240" s="341"/>
      <c r="D240" s="341"/>
    </row>
    <row r="241" spans="1:6">
      <c r="A241" s="339"/>
      <c r="B241" s="341"/>
      <c r="C241" s="341"/>
      <c r="D241" s="341"/>
    </row>
    <row r="242" spans="1:6">
      <c r="A242" s="339"/>
      <c r="B242" s="341"/>
      <c r="C242" s="341"/>
      <c r="D242" s="341"/>
    </row>
    <row r="243" spans="1:6">
      <c r="A243" s="339"/>
      <c r="B243" s="341"/>
      <c r="C243" s="341"/>
      <c r="D243" s="341"/>
    </row>
    <row r="244" spans="1:6">
      <c r="A244" s="16"/>
      <c r="B244" s="345"/>
      <c r="C244" s="345"/>
      <c r="D244" s="345"/>
    </row>
    <row r="245" spans="1:6" ht="15.75" customHeight="1">
      <c r="B245" s="343">
        <f>SUM(B227:B244)</f>
        <v>280403446.56</v>
      </c>
      <c r="C245" s="756"/>
      <c r="D245" s="757"/>
      <c r="F245" s="397"/>
    </row>
    <row r="246" spans="1:6">
      <c r="B246" s="646"/>
    </row>
    <row r="247" spans="1:6">
      <c r="B247" s="370"/>
    </row>
    <row r="248" spans="1:6" ht="24.75" customHeight="1">
      <c r="A248" s="395" t="s">
        <v>413</v>
      </c>
      <c r="B248" s="396" t="s">
        <v>301</v>
      </c>
      <c r="C248" s="336" t="s">
        <v>310</v>
      </c>
      <c r="D248" s="336" t="s">
        <v>311</v>
      </c>
    </row>
    <row r="249" spans="1:6">
      <c r="A249" s="337" t="s">
        <v>609</v>
      </c>
      <c r="B249" s="364"/>
      <c r="C249" s="364"/>
      <c r="D249" s="364"/>
    </row>
    <row r="250" spans="1:6">
      <c r="A250" s="339" t="s">
        <v>610</v>
      </c>
      <c r="B250" s="341">
        <v>192511.29</v>
      </c>
      <c r="C250" s="341"/>
      <c r="D250" s="341"/>
    </row>
    <row r="251" spans="1:6">
      <c r="A251" s="339"/>
      <c r="B251" s="341"/>
      <c r="C251" s="341"/>
      <c r="D251" s="341"/>
    </row>
    <row r="252" spans="1:6">
      <c r="A252" s="16"/>
      <c r="B252" s="345"/>
      <c r="C252" s="345"/>
      <c r="D252" s="345"/>
    </row>
    <row r="253" spans="1:6" ht="16.5" customHeight="1">
      <c r="B253" s="343">
        <f>+B250</f>
        <v>192511.29</v>
      </c>
      <c r="C253" s="756"/>
      <c r="D253" s="757"/>
    </row>
    <row r="256" spans="1:6">
      <c r="A256" s="18" t="s">
        <v>79</v>
      </c>
    </row>
    <row r="258" spans="1:4" ht="26.25" customHeight="1">
      <c r="A258" s="395" t="s">
        <v>312</v>
      </c>
      <c r="B258" s="396" t="s">
        <v>301</v>
      </c>
      <c r="C258" s="336" t="s">
        <v>313</v>
      </c>
      <c r="D258" s="336" t="s">
        <v>314</v>
      </c>
    </row>
    <row r="259" spans="1:4">
      <c r="A259" s="382" t="s">
        <v>658</v>
      </c>
      <c r="B259" s="341"/>
      <c r="C259" s="641"/>
      <c r="D259" s="364">
        <v>0</v>
      </c>
    </row>
    <row r="260" spans="1:4">
      <c r="A260" s="367" t="s">
        <v>611</v>
      </c>
      <c r="B260" s="368">
        <v>46395012.399999999</v>
      </c>
      <c r="C260" s="368">
        <v>16.264700000000001</v>
      </c>
      <c r="D260" s="341"/>
    </row>
    <row r="261" spans="1:4">
      <c r="A261" s="367" t="s">
        <v>612</v>
      </c>
      <c r="B261" s="368">
        <v>27121803.030000001</v>
      </c>
      <c r="C261" s="368">
        <v>9.5081000000000007</v>
      </c>
      <c r="D261" s="341"/>
    </row>
    <row r="262" spans="1:4">
      <c r="A262" s="367" t="s">
        <v>613</v>
      </c>
      <c r="B262" s="368">
        <v>96334.92</v>
      </c>
      <c r="C262" s="368">
        <v>3.3799999999999997E-2</v>
      </c>
      <c r="D262" s="341"/>
    </row>
    <row r="263" spans="1:4">
      <c r="A263" s="367" t="s">
        <v>614</v>
      </c>
      <c r="B263" s="368">
        <v>12323435.65</v>
      </c>
      <c r="C263" s="368">
        <v>4.3201999999999998</v>
      </c>
      <c r="D263" s="341"/>
    </row>
    <row r="264" spans="1:4">
      <c r="A264" s="367" t="s">
        <v>615</v>
      </c>
      <c r="B264" s="368">
        <v>13887704.140000001</v>
      </c>
      <c r="C264" s="368">
        <v>4.8685999999999998</v>
      </c>
      <c r="D264" s="341"/>
    </row>
    <row r="265" spans="1:4">
      <c r="A265" s="367" t="s">
        <v>616</v>
      </c>
      <c r="B265" s="368">
        <v>10023799.09</v>
      </c>
      <c r="C265" s="368">
        <v>3.5139999999999998</v>
      </c>
      <c r="D265" s="341"/>
    </row>
    <row r="266" spans="1:4">
      <c r="A266" s="367" t="s">
        <v>617</v>
      </c>
      <c r="B266" s="368">
        <v>1423067.31</v>
      </c>
      <c r="C266" s="368">
        <v>0.49890000000000001</v>
      </c>
      <c r="D266" s="341"/>
    </row>
    <row r="267" spans="1:4">
      <c r="A267" s="367" t="s">
        <v>618</v>
      </c>
      <c r="B267" s="368">
        <v>1730778.24</v>
      </c>
      <c r="C267" s="368">
        <v>0.60680000000000001</v>
      </c>
      <c r="D267" s="341"/>
    </row>
    <row r="268" spans="1:4">
      <c r="A268" s="367" t="s">
        <v>619</v>
      </c>
      <c r="B268" s="368">
        <v>652780.82999999996</v>
      </c>
      <c r="C268" s="368">
        <v>0.2288</v>
      </c>
      <c r="D268" s="341"/>
    </row>
    <row r="269" spans="1:4">
      <c r="A269" s="367" t="s">
        <v>620</v>
      </c>
      <c r="B269" s="368">
        <v>16805482.489999998</v>
      </c>
      <c r="C269" s="368">
        <v>5.8914999999999997</v>
      </c>
      <c r="D269" s="341"/>
    </row>
    <row r="270" spans="1:4">
      <c r="A270" s="367" t="s">
        <v>621</v>
      </c>
      <c r="B270" s="368">
        <v>36231836.5</v>
      </c>
      <c r="C270" s="368">
        <v>12.7018</v>
      </c>
      <c r="D270" s="341"/>
    </row>
    <row r="271" spans="1:4">
      <c r="A271" s="367" t="s">
        <v>622</v>
      </c>
      <c r="B271" s="368">
        <v>214708.9</v>
      </c>
      <c r="C271" s="368">
        <v>7.5300000000000006E-2</v>
      </c>
      <c r="D271" s="341"/>
    </row>
    <row r="272" spans="1:4">
      <c r="A272" s="367" t="s">
        <v>623</v>
      </c>
      <c r="B272" s="368">
        <v>15872470.92</v>
      </c>
      <c r="C272" s="368">
        <v>5.5644</v>
      </c>
      <c r="D272" s="341"/>
    </row>
    <row r="273" spans="1:4">
      <c r="A273" s="367" t="s">
        <v>624</v>
      </c>
      <c r="B273" s="368">
        <v>615209.86</v>
      </c>
      <c r="C273" s="368">
        <v>0.2157</v>
      </c>
      <c r="D273" s="341"/>
    </row>
    <row r="274" spans="1:4">
      <c r="A274" s="367" t="s">
        <v>625</v>
      </c>
      <c r="B274" s="368">
        <v>581350.51</v>
      </c>
      <c r="C274" s="368">
        <v>0.20380000000000001</v>
      </c>
      <c r="D274" s="341"/>
    </row>
    <row r="275" spans="1:4">
      <c r="A275" s="367" t="s">
        <v>626</v>
      </c>
      <c r="B275" s="368">
        <v>6125.21</v>
      </c>
      <c r="C275" s="368">
        <v>2.0999999999999999E-3</v>
      </c>
      <c r="D275" s="341"/>
    </row>
    <row r="276" spans="1:4">
      <c r="A276" s="367" t="s">
        <v>627</v>
      </c>
      <c r="B276" s="368">
        <v>1009093.87</v>
      </c>
      <c r="C276" s="368">
        <v>0.3538</v>
      </c>
      <c r="D276" s="341"/>
    </row>
    <row r="277" spans="1:4">
      <c r="A277" s="367" t="s">
        <v>628</v>
      </c>
      <c r="B277" s="368">
        <v>10298.700000000001</v>
      </c>
      <c r="C277" s="368">
        <v>3.5999999999999999E-3</v>
      </c>
      <c r="D277" s="341"/>
    </row>
    <row r="278" spans="1:4">
      <c r="A278" s="367" t="s">
        <v>629</v>
      </c>
      <c r="B278" s="368">
        <v>152536.60999999999</v>
      </c>
      <c r="C278" s="368">
        <v>5.3499999999999999E-2</v>
      </c>
      <c r="D278" s="341"/>
    </row>
    <row r="279" spans="1:4">
      <c r="A279" s="367" t="s">
        <v>630</v>
      </c>
      <c r="B279" s="368">
        <v>47676</v>
      </c>
      <c r="C279" s="368">
        <v>1.67E-2</v>
      </c>
      <c r="D279" s="341"/>
    </row>
    <row r="280" spans="1:4">
      <c r="A280" s="367" t="s">
        <v>631</v>
      </c>
      <c r="B280" s="368">
        <v>368826.52</v>
      </c>
      <c r="C280" s="368">
        <v>0.1293</v>
      </c>
      <c r="D280" s="341"/>
    </row>
    <row r="281" spans="1:4">
      <c r="A281" s="367" t="s">
        <v>767</v>
      </c>
      <c r="B281" s="368">
        <v>109</v>
      </c>
      <c r="C281" s="368">
        <v>0</v>
      </c>
      <c r="D281" s="341"/>
    </row>
    <row r="282" spans="1:4">
      <c r="A282" s="367" t="s">
        <v>632</v>
      </c>
      <c r="B282" s="368">
        <v>21117.119999999999</v>
      </c>
      <c r="C282" s="368">
        <v>7.4000000000000003E-3</v>
      </c>
      <c r="D282" s="341"/>
    </row>
    <row r="283" spans="1:4">
      <c r="A283" s="367" t="s">
        <v>757</v>
      </c>
      <c r="B283" s="368">
        <v>3.94</v>
      </c>
      <c r="C283" s="368">
        <v>0</v>
      </c>
      <c r="D283" s="341"/>
    </row>
    <row r="284" spans="1:4">
      <c r="A284" s="367" t="s">
        <v>633</v>
      </c>
      <c r="B284" s="368">
        <v>2882.51</v>
      </c>
      <c r="C284" s="368">
        <v>1E-3</v>
      </c>
      <c r="D284" s="341"/>
    </row>
    <row r="285" spans="1:4">
      <c r="A285" s="367" t="s">
        <v>634</v>
      </c>
      <c r="B285" s="368">
        <v>7302.25</v>
      </c>
      <c r="C285" s="368">
        <v>2.5999999999999999E-3</v>
      </c>
      <c r="D285" s="341"/>
    </row>
    <row r="286" spans="1:4">
      <c r="A286" s="367" t="s">
        <v>635</v>
      </c>
      <c r="B286" s="368">
        <v>293</v>
      </c>
      <c r="C286" s="368">
        <v>1E-4</v>
      </c>
      <c r="D286" s="341"/>
    </row>
    <row r="287" spans="1:4">
      <c r="A287" s="367" t="s">
        <v>636</v>
      </c>
      <c r="B287" s="368">
        <v>7377094.8499999996</v>
      </c>
      <c r="C287" s="368">
        <v>2.5861999999999998</v>
      </c>
      <c r="D287" s="341"/>
    </row>
    <row r="288" spans="1:4">
      <c r="A288" s="367" t="s">
        <v>637</v>
      </c>
      <c r="B288" s="368">
        <v>7144</v>
      </c>
      <c r="C288" s="368">
        <v>2.5000000000000001E-3</v>
      </c>
      <c r="D288" s="341"/>
    </row>
    <row r="289" spans="1:4">
      <c r="A289" s="367" t="s">
        <v>768</v>
      </c>
      <c r="B289" s="368">
        <v>45607.98</v>
      </c>
      <c r="C289" s="368">
        <v>1.6E-2</v>
      </c>
      <c r="D289" s="341"/>
    </row>
    <row r="290" spans="1:4">
      <c r="A290" s="367" t="s">
        <v>638</v>
      </c>
      <c r="B290" s="368">
        <v>7750.29</v>
      </c>
      <c r="C290" s="368">
        <v>2.7000000000000001E-3</v>
      </c>
      <c r="D290" s="341"/>
    </row>
    <row r="291" spans="1:4">
      <c r="A291" s="367" t="s">
        <v>639</v>
      </c>
      <c r="B291" s="368">
        <v>1500.81</v>
      </c>
      <c r="C291" s="368">
        <v>5.0000000000000001E-4</v>
      </c>
      <c r="D291" s="341"/>
    </row>
    <row r="292" spans="1:4">
      <c r="A292" s="367" t="s">
        <v>640</v>
      </c>
      <c r="B292" s="368">
        <v>216557.08</v>
      </c>
      <c r="C292" s="368">
        <v>7.5899999999999995E-2</v>
      </c>
      <c r="D292" s="341"/>
    </row>
    <row r="293" spans="1:4">
      <c r="A293" s="367" t="s">
        <v>641</v>
      </c>
      <c r="B293" s="368">
        <v>22107.53</v>
      </c>
      <c r="C293" s="368">
        <v>7.7999999999999996E-3</v>
      </c>
      <c r="D293" s="341"/>
    </row>
    <row r="294" spans="1:4">
      <c r="A294" s="367" t="s">
        <v>787</v>
      </c>
      <c r="B294" s="368">
        <v>34793</v>
      </c>
      <c r="C294" s="368">
        <v>1.2200000000000001E-2</v>
      </c>
      <c r="D294" s="341"/>
    </row>
    <row r="295" spans="1:4">
      <c r="A295" s="367" t="s">
        <v>642</v>
      </c>
      <c r="B295" s="368">
        <v>1895.52</v>
      </c>
      <c r="C295" s="368">
        <v>6.9999999999999999E-4</v>
      </c>
      <c r="D295" s="341"/>
    </row>
    <row r="296" spans="1:4">
      <c r="A296" s="367" t="s">
        <v>643</v>
      </c>
      <c r="B296" s="368">
        <v>976674</v>
      </c>
      <c r="C296" s="368">
        <v>0.34239999999999998</v>
      </c>
      <c r="D296" s="341"/>
    </row>
    <row r="297" spans="1:4">
      <c r="A297" s="367" t="s">
        <v>644</v>
      </c>
      <c r="B297" s="368">
        <v>138797.28</v>
      </c>
      <c r="C297" s="368">
        <v>4.87E-2</v>
      </c>
      <c r="D297" s="341"/>
    </row>
    <row r="298" spans="1:4">
      <c r="A298" s="367" t="s">
        <v>645</v>
      </c>
      <c r="B298" s="368">
        <v>619165.02</v>
      </c>
      <c r="C298" s="368">
        <v>0.21709999999999999</v>
      </c>
      <c r="D298" s="341"/>
    </row>
    <row r="299" spans="1:4">
      <c r="A299" s="367" t="s">
        <v>646</v>
      </c>
      <c r="B299" s="368">
        <v>227014.41</v>
      </c>
      <c r="C299" s="368">
        <v>7.9600000000000004E-2</v>
      </c>
      <c r="D299" s="341"/>
    </row>
    <row r="300" spans="1:4">
      <c r="A300" s="367" t="s">
        <v>769</v>
      </c>
      <c r="B300" s="368">
        <v>25800.27</v>
      </c>
      <c r="C300" s="368">
        <v>8.9999999999999993E-3</v>
      </c>
      <c r="D300" s="341"/>
    </row>
    <row r="301" spans="1:4">
      <c r="A301" s="367" t="s">
        <v>647</v>
      </c>
      <c r="B301" s="368">
        <v>199209.12</v>
      </c>
      <c r="C301" s="368">
        <v>6.9800000000000001E-2</v>
      </c>
      <c r="D301" s="341"/>
    </row>
    <row r="302" spans="1:4">
      <c r="A302" s="367" t="s">
        <v>648</v>
      </c>
      <c r="B302" s="368">
        <v>6358778.8499999996</v>
      </c>
      <c r="C302" s="368">
        <v>2.2292000000000001</v>
      </c>
      <c r="D302" s="341"/>
    </row>
    <row r="303" spans="1:4">
      <c r="A303" s="367" t="s">
        <v>770</v>
      </c>
      <c r="B303" s="368">
        <v>367310.48</v>
      </c>
      <c r="C303" s="368">
        <v>0.1288</v>
      </c>
      <c r="D303" s="341"/>
    </row>
    <row r="304" spans="1:4">
      <c r="A304" s="367" t="s">
        <v>649</v>
      </c>
      <c r="B304" s="368">
        <v>2961640.08</v>
      </c>
      <c r="C304" s="368">
        <v>1.0383</v>
      </c>
      <c r="D304" s="341"/>
    </row>
    <row r="305" spans="1:4">
      <c r="A305" s="367" t="s">
        <v>650</v>
      </c>
      <c r="B305" s="368">
        <v>2367.06</v>
      </c>
      <c r="C305" s="368">
        <v>8.0000000000000004E-4</v>
      </c>
      <c r="D305" s="341"/>
    </row>
    <row r="306" spans="1:4">
      <c r="A306" s="367" t="s">
        <v>651</v>
      </c>
      <c r="B306" s="368">
        <v>6076.19</v>
      </c>
      <c r="C306" s="368">
        <v>2.0999999999999999E-3</v>
      </c>
      <c r="D306" s="341"/>
    </row>
    <row r="307" spans="1:4">
      <c r="A307" s="367" t="s">
        <v>788</v>
      </c>
      <c r="B307" s="368">
        <v>1944160</v>
      </c>
      <c r="C307" s="368">
        <v>0.68159999999999998</v>
      </c>
      <c r="D307" s="341"/>
    </row>
    <row r="308" spans="1:4">
      <c r="A308" s="367" t="s">
        <v>652</v>
      </c>
      <c r="B308" s="368">
        <v>547054.76</v>
      </c>
      <c r="C308" s="368">
        <v>0.1918</v>
      </c>
      <c r="D308" s="341"/>
    </row>
    <row r="309" spans="1:4">
      <c r="A309" s="367" t="s">
        <v>653</v>
      </c>
      <c r="B309" s="368">
        <v>557674.75</v>
      </c>
      <c r="C309" s="368">
        <v>0.19550000000000001</v>
      </c>
      <c r="D309" s="341"/>
    </row>
    <row r="310" spans="1:4">
      <c r="A310" s="367" t="s">
        <v>771</v>
      </c>
      <c r="B310" s="368">
        <v>63999.72</v>
      </c>
      <c r="C310" s="368">
        <v>2.24E-2</v>
      </c>
      <c r="D310" s="341"/>
    </row>
    <row r="311" spans="1:4">
      <c r="A311" s="367" t="s">
        <v>654</v>
      </c>
      <c r="B311" s="368">
        <v>964305.46</v>
      </c>
      <c r="C311" s="368">
        <v>0.33810000000000001</v>
      </c>
      <c r="D311" s="341"/>
    </row>
    <row r="312" spans="1:4">
      <c r="A312" s="367" t="s">
        <v>755</v>
      </c>
      <c r="B312" s="368">
        <v>37168</v>
      </c>
      <c r="C312" s="368">
        <v>1.2999999999999999E-2</v>
      </c>
      <c r="D312" s="341"/>
    </row>
    <row r="313" spans="1:4">
      <c r="A313" s="367" t="s">
        <v>655</v>
      </c>
      <c r="B313" s="368">
        <v>807004.75</v>
      </c>
      <c r="C313" s="368">
        <v>0.28289999999999998</v>
      </c>
      <c r="D313" s="341"/>
    </row>
    <row r="314" spans="1:4">
      <c r="A314" s="367" t="s">
        <v>772</v>
      </c>
      <c r="B314" s="368">
        <v>5507</v>
      </c>
      <c r="C314" s="368">
        <v>1.9E-3</v>
      </c>
      <c r="D314" s="341"/>
    </row>
    <row r="315" spans="1:4">
      <c r="A315" s="367" t="s">
        <v>656</v>
      </c>
      <c r="B315" s="368">
        <v>41567.760000000002</v>
      </c>
      <c r="C315" s="368">
        <v>1.46E-2</v>
      </c>
      <c r="D315" s="341"/>
    </row>
    <row r="316" spans="1:4">
      <c r="A316" s="367" t="s">
        <v>657</v>
      </c>
      <c r="B316" s="368">
        <v>1864665.02</v>
      </c>
      <c r="C316" s="368">
        <v>0.65369999999999995</v>
      </c>
      <c r="D316" s="341"/>
    </row>
    <row r="317" spans="1:4">
      <c r="A317" s="367" t="s">
        <v>789</v>
      </c>
      <c r="B317" s="368">
        <v>8166.4</v>
      </c>
      <c r="C317" s="368">
        <v>2.8999999999999998E-3</v>
      </c>
      <c r="D317" s="341"/>
    </row>
    <row r="318" spans="1:4">
      <c r="A318" s="367" t="s">
        <v>790</v>
      </c>
      <c r="B318" s="368">
        <v>1295390.06</v>
      </c>
      <c r="C318" s="368">
        <v>0.4541</v>
      </c>
      <c r="D318" s="341"/>
    </row>
    <row r="319" spans="1:4">
      <c r="A319" s="367" t="s">
        <v>791</v>
      </c>
      <c r="B319" s="368">
        <v>10637</v>
      </c>
      <c r="C319" s="368">
        <v>3.7000000000000002E-3</v>
      </c>
      <c r="D319" s="341"/>
    </row>
    <row r="320" spans="1:4">
      <c r="A320" s="367" t="s">
        <v>792</v>
      </c>
      <c r="B320" s="368">
        <v>729224.1</v>
      </c>
      <c r="C320" s="368">
        <v>0.25559999999999999</v>
      </c>
      <c r="D320" s="341"/>
    </row>
    <row r="321" spans="1:4">
      <c r="A321" s="367" t="s">
        <v>793</v>
      </c>
      <c r="B321" s="368">
        <v>225421.88</v>
      </c>
      <c r="C321" s="368">
        <v>7.9000000000000001E-2</v>
      </c>
      <c r="D321" s="341"/>
    </row>
    <row r="322" spans="1:4">
      <c r="A322" s="367" t="s">
        <v>794</v>
      </c>
      <c r="B322" s="368">
        <v>34918.71</v>
      </c>
      <c r="C322" s="368">
        <v>1.2200000000000001E-2</v>
      </c>
      <c r="D322" s="341"/>
    </row>
    <row r="323" spans="1:4">
      <c r="A323" s="367" t="s">
        <v>795</v>
      </c>
      <c r="B323" s="368">
        <v>83923.51</v>
      </c>
      <c r="C323" s="368">
        <v>2.9399999999999999E-2</v>
      </c>
      <c r="D323" s="341"/>
    </row>
    <row r="324" spans="1:4">
      <c r="A324" s="367" t="s">
        <v>796</v>
      </c>
      <c r="B324" s="368">
        <v>120131.37</v>
      </c>
      <c r="C324" s="368">
        <v>4.2099999999999999E-2</v>
      </c>
      <c r="D324" s="341"/>
    </row>
    <row r="325" spans="1:4">
      <c r="A325" s="367" t="s">
        <v>797</v>
      </c>
      <c r="B325" s="368">
        <v>1686419.32</v>
      </c>
      <c r="C325" s="368">
        <v>0.59119999999999995</v>
      </c>
      <c r="D325" s="341"/>
    </row>
    <row r="326" spans="1:4">
      <c r="A326" s="367" t="s">
        <v>798</v>
      </c>
      <c r="B326" s="368">
        <v>1361.91</v>
      </c>
      <c r="C326" s="368">
        <v>5.0000000000000001E-4</v>
      </c>
      <c r="D326" s="341"/>
    </row>
    <row r="327" spans="1:4">
      <c r="A327" s="367" t="s">
        <v>799</v>
      </c>
      <c r="B327" s="368">
        <v>2024</v>
      </c>
      <c r="C327" s="368">
        <v>6.9999999999999999E-4</v>
      </c>
      <c r="D327" s="341"/>
    </row>
    <row r="328" spans="1:4">
      <c r="A328" s="367" t="s">
        <v>800</v>
      </c>
      <c r="B328" s="368">
        <v>660681.74</v>
      </c>
      <c r="C328" s="368">
        <v>0.2316</v>
      </c>
      <c r="D328" s="341"/>
    </row>
    <row r="329" spans="1:4">
      <c r="A329" s="367" t="s">
        <v>801</v>
      </c>
      <c r="B329" s="368">
        <v>357089.73</v>
      </c>
      <c r="C329" s="368">
        <v>0.12520000000000001</v>
      </c>
      <c r="D329" s="341"/>
    </row>
    <row r="330" spans="1:4">
      <c r="A330" s="367" t="s">
        <v>802</v>
      </c>
      <c r="B330" s="368">
        <v>50587.18</v>
      </c>
      <c r="C330" s="368">
        <v>1.77E-2</v>
      </c>
      <c r="D330" s="341"/>
    </row>
    <row r="331" spans="1:4">
      <c r="A331" s="367" t="s">
        <v>803</v>
      </c>
      <c r="B331" s="368">
        <v>37139.370000000003</v>
      </c>
      <c r="C331" s="368">
        <v>1.2999999999999999E-2</v>
      </c>
      <c r="D331" s="341"/>
    </row>
    <row r="332" spans="1:4">
      <c r="A332" s="367" t="s">
        <v>804</v>
      </c>
      <c r="B332" s="368">
        <v>3386030.8</v>
      </c>
      <c r="C332" s="368">
        <v>1.1870000000000001</v>
      </c>
      <c r="D332" s="341"/>
    </row>
    <row r="333" spans="1:4">
      <c r="A333" s="367" t="s">
        <v>805</v>
      </c>
      <c r="B333" s="368">
        <v>51617.51</v>
      </c>
      <c r="C333" s="368">
        <v>1.8100000000000002E-2</v>
      </c>
      <c r="D333" s="341"/>
    </row>
    <row r="334" spans="1:4">
      <c r="A334" s="367" t="s">
        <v>806</v>
      </c>
      <c r="B334" s="368">
        <v>2845192.91</v>
      </c>
      <c r="C334" s="368">
        <v>0.99739999999999995</v>
      </c>
      <c r="D334" s="341"/>
    </row>
    <row r="335" spans="1:4">
      <c r="A335" s="367" t="s">
        <v>807</v>
      </c>
      <c r="B335" s="368">
        <v>408.76</v>
      </c>
      <c r="C335" s="368">
        <v>1E-4</v>
      </c>
      <c r="D335" s="341"/>
    </row>
    <row r="336" spans="1:4">
      <c r="A336" s="367" t="s">
        <v>808</v>
      </c>
      <c r="B336" s="368">
        <v>58989088.93</v>
      </c>
      <c r="C336" s="368">
        <v>20.6798</v>
      </c>
      <c r="D336" s="341"/>
    </row>
    <row r="337" spans="1:4">
      <c r="A337" s="367" t="s">
        <v>809</v>
      </c>
      <c r="B337" s="368">
        <v>204928.63</v>
      </c>
      <c r="C337" s="368">
        <v>7.1800000000000003E-2</v>
      </c>
      <c r="D337" s="341"/>
    </row>
    <row r="338" spans="1:4">
      <c r="A338" s="367" t="s">
        <v>810</v>
      </c>
      <c r="B338" s="368">
        <v>10446</v>
      </c>
      <c r="C338" s="368">
        <v>3.7000000000000002E-3</v>
      </c>
      <c r="D338" s="341"/>
    </row>
    <row r="339" spans="1:4">
      <c r="A339" s="367" t="s">
        <v>811</v>
      </c>
      <c r="B339" s="368">
        <v>979257</v>
      </c>
      <c r="C339" s="368">
        <v>0.34329999999999999</v>
      </c>
      <c r="D339" s="341"/>
    </row>
    <row r="340" spans="1:4">
      <c r="A340" s="367" t="s">
        <v>812</v>
      </c>
      <c r="B340" s="368">
        <v>173899</v>
      </c>
      <c r="C340" s="368">
        <v>6.0999999999999999E-2</v>
      </c>
      <c r="D340" s="341"/>
    </row>
    <row r="341" spans="1:4">
      <c r="A341" s="367" t="s">
        <v>813</v>
      </c>
      <c r="B341" s="368">
        <v>1219</v>
      </c>
      <c r="C341" s="368">
        <v>4.0000000000000002E-4</v>
      </c>
      <c r="D341" s="341"/>
    </row>
    <row r="342" spans="1:4">
      <c r="A342" s="367" t="s">
        <v>814</v>
      </c>
      <c r="B342" s="368">
        <v>20552</v>
      </c>
      <c r="C342" s="368">
        <v>7.1999999999999998E-3</v>
      </c>
      <c r="D342" s="341"/>
    </row>
    <row r="343" spans="1:4">
      <c r="A343" s="367" t="s">
        <v>815</v>
      </c>
      <c r="B343" s="368">
        <v>1192507.1200000001</v>
      </c>
      <c r="C343" s="368">
        <v>0.41810000000000003</v>
      </c>
      <c r="D343" s="341"/>
    </row>
    <row r="344" spans="1:4">
      <c r="A344" s="367" t="s">
        <v>816</v>
      </c>
      <c r="B344" s="368">
        <v>14652</v>
      </c>
      <c r="C344" s="368">
        <v>5.1000000000000004E-3</v>
      </c>
      <c r="D344" s="341"/>
    </row>
    <row r="345" spans="1:4">
      <c r="A345" s="367" t="s">
        <v>817</v>
      </c>
      <c r="B345" s="368">
        <v>40954</v>
      </c>
      <c r="C345" s="368">
        <v>1.44E-2</v>
      </c>
      <c r="D345" s="341"/>
    </row>
    <row r="346" spans="1:4">
      <c r="A346" s="367" t="s">
        <v>818</v>
      </c>
      <c r="B346" s="368">
        <v>1725</v>
      </c>
      <c r="C346" s="368">
        <v>5.9999999999999995E-4</v>
      </c>
      <c r="D346" s="341"/>
    </row>
    <row r="347" spans="1:4">
      <c r="A347" s="367" t="s">
        <v>819</v>
      </c>
      <c r="B347" s="368">
        <v>696</v>
      </c>
      <c r="C347" s="368">
        <v>2.0000000000000001E-4</v>
      </c>
      <c r="D347" s="341"/>
    </row>
    <row r="348" spans="1:4">
      <c r="A348" s="367" t="s">
        <v>820</v>
      </c>
      <c r="B348" s="368">
        <v>592</v>
      </c>
      <c r="C348" s="368">
        <v>2.0000000000000001E-4</v>
      </c>
      <c r="D348" s="341"/>
    </row>
    <row r="349" spans="1:4" ht="15.75" customHeight="1">
      <c r="A349" s="647" t="s">
        <v>821</v>
      </c>
      <c r="B349" s="343">
        <f>SUM(B260:B348)</f>
        <v>285249313.50000006</v>
      </c>
      <c r="C349" s="644">
        <f>SUM(C260:C348)</f>
        <v>99.999600000000086</v>
      </c>
      <c r="D349" s="336"/>
    </row>
    <row r="351" spans="1:4">
      <c r="B351" s="370"/>
    </row>
    <row r="352" spans="1:4">
      <c r="A352" s="18" t="s">
        <v>398</v>
      </c>
    </row>
    <row r="354" spans="1:6" ht="28.5" customHeight="1">
      <c r="A354" s="371" t="s">
        <v>399</v>
      </c>
      <c r="B354" s="372" t="s">
        <v>304</v>
      </c>
      <c r="C354" s="394" t="s">
        <v>305</v>
      </c>
      <c r="D354" s="394" t="s">
        <v>315</v>
      </c>
      <c r="E354" s="398" t="s">
        <v>369</v>
      </c>
      <c r="F354" s="372" t="s">
        <v>390</v>
      </c>
    </row>
    <row r="355" spans="1:6">
      <c r="A355" s="382" t="s">
        <v>774</v>
      </c>
      <c r="B355" s="338"/>
      <c r="C355" s="338"/>
      <c r="D355" s="338">
        <v>0</v>
      </c>
      <c r="E355" s="338">
        <v>0</v>
      </c>
      <c r="F355" s="399">
        <v>0</v>
      </c>
    </row>
    <row r="356" spans="1:6">
      <c r="A356" s="367" t="s">
        <v>659</v>
      </c>
      <c r="B356" s="368">
        <v>-46870702.560000002</v>
      </c>
      <c r="C356" s="368">
        <v>-46870702.560000002</v>
      </c>
      <c r="D356" s="368">
        <v>0</v>
      </c>
      <c r="E356" s="340"/>
      <c r="F356" s="354"/>
    </row>
    <row r="357" spans="1:6">
      <c r="A357" s="367" t="s">
        <v>660</v>
      </c>
      <c r="B357" s="368">
        <v>186686</v>
      </c>
      <c r="C357" s="368">
        <v>244890</v>
      </c>
      <c r="D357" s="368">
        <v>58204</v>
      </c>
      <c r="E357" s="340"/>
      <c r="F357" s="354"/>
    </row>
    <row r="358" spans="1:6">
      <c r="A358" s="367" t="s">
        <v>661</v>
      </c>
      <c r="B358" s="368">
        <v>-1771883.74</v>
      </c>
      <c r="C358" s="368">
        <v>0</v>
      </c>
      <c r="D358" s="368">
        <v>1771883.74</v>
      </c>
      <c r="E358" s="340"/>
      <c r="F358" s="354"/>
    </row>
    <row r="359" spans="1:6">
      <c r="A359" s="367" t="s">
        <v>662</v>
      </c>
      <c r="B359" s="368">
        <v>-5870752.6699999999</v>
      </c>
      <c r="C359" s="368">
        <v>-5870752.6699999999</v>
      </c>
      <c r="D359" s="368">
        <v>0</v>
      </c>
      <c r="E359" s="340"/>
      <c r="F359" s="354"/>
    </row>
    <row r="360" spans="1:6">
      <c r="A360" s="367" t="s">
        <v>663</v>
      </c>
      <c r="B360" s="368">
        <v>-9562214.9299999997</v>
      </c>
      <c r="C360" s="368">
        <v>-11334098.67</v>
      </c>
      <c r="D360" s="368">
        <v>-1771883.74</v>
      </c>
      <c r="E360" s="340"/>
      <c r="F360" s="354"/>
    </row>
    <row r="361" spans="1:6">
      <c r="A361" s="400" t="s">
        <v>664</v>
      </c>
      <c r="B361" s="368">
        <v>-2010375</v>
      </c>
      <c r="C361" s="368">
        <v>-2010375</v>
      </c>
      <c r="D361" s="368">
        <v>0</v>
      </c>
      <c r="E361" s="342"/>
      <c r="F361" s="357"/>
    </row>
    <row r="362" spans="1:6" ht="19.5" customHeight="1">
      <c r="B362" s="343">
        <f>SUM(B356:B361)</f>
        <v>-65899242.900000006</v>
      </c>
      <c r="C362" s="343">
        <f>SUM(C356:C361)</f>
        <v>-65841038.900000006</v>
      </c>
      <c r="D362" s="343">
        <f>SUM(D356:D361)</f>
        <v>58204</v>
      </c>
      <c r="E362" s="401"/>
      <c r="F362" s="402"/>
    </row>
    <row r="365" spans="1:6">
      <c r="A365" s="403"/>
      <c r="B365" s="403"/>
      <c r="C365" s="403"/>
      <c r="D365" s="403"/>
      <c r="E365" s="403"/>
    </row>
    <row r="366" spans="1:6" ht="27" customHeight="1">
      <c r="A366" s="395" t="s">
        <v>400</v>
      </c>
      <c r="B366" s="396" t="s">
        <v>304</v>
      </c>
      <c r="C366" s="336" t="s">
        <v>305</v>
      </c>
      <c r="D366" s="336" t="s">
        <v>315</v>
      </c>
      <c r="E366" s="404" t="s">
        <v>390</v>
      </c>
    </row>
    <row r="367" spans="1:6">
      <c r="A367" s="382" t="s">
        <v>773</v>
      </c>
      <c r="B367" s="364">
        <v>811237.64</v>
      </c>
      <c r="C367" s="364">
        <v>4653355.6500000004</v>
      </c>
      <c r="D367" s="364">
        <v>3842118.01</v>
      </c>
      <c r="E367" s="338"/>
    </row>
    <row r="368" spans="1:6">
      <c r="A368" s="367" t="s">
        <v>665</v>
      </c>
      <c r="B368" s="368">
        <v>85142.7</v>
      </c>
      <c r="C368" s="368">
        <v>85142.7</v>
      </c>
      <c r="D368" s="368">
        <v>0</v>
      </c>
      <c r="E368" s="340"/>
    </row>
    <row r="369" spans="1:5">
      <c r="A369" s="367" t="s">
        <v>666</v>
      </c>
      <c r="B369" s="368">
        <v>893178.98</v>
      </c>
      <c r="C369" s="368">
        <v>893178.98</v>
      </c>
      <c r="D369" s="368">
        <v>0</v>
      </c>
      <c r="E369" s="340"/>
    </row>
    <row r="370" spans="1:5">
      <c r="A370" s="367" t="s">
        <v>667</v>
      </c>
      <c r="B370" s="368">
        <v>1535401.13</v>
      </c>
      <c r="C370" s="368">
        <v>1535401.13</v>
      </c>
      <c r="D370" s="368">
        <v>0</v>
      </c>
      <c r="E370" s="340"/>
    </row>
    <row r="371" spans="1:5">
      <c r="A371" s="367" t="s">
        <v>668</v>
      </c>
      <c r="B371" s="368">
        <v>3504317.29</v>
      </c>
      <c r="C371" s="368">
        <v>3504317.29</v>
      </c>
      <c r="D371" s="368">
        <v>0</v>
      </c>
      <c r="E371" s="340"/>
    </row>
    <row r="372" spans="1:5">
      <c r="A372" s="367" t="s">
        <v>669</v>
      </c>
      <c r="B372" s="368">
        <v>2728132.82</v>
      </c>
      <c r="C372" s="368">
        <v>2728132.82</v>
      </c>
      <c r="D372" s="368">
        <v>0</v>
      </c>
      <c r="E372" s="340"/>
    </row>
    <row r="373" spans="1:5">
      <c r="A373" s="367" t="s">
        <v>670</v>
      </c>
      <c r="B373" s="368">
        <v>2510439.89</v>
      </c>
      <c r="C373" s="368">
        <v>2510439.89</v>
      </c>
      <c r="D373" s="368">
        <v>0</v>
      </c>
      <c r="E373" s="340"/>
    </row>
    <row r="374" spans="1:5">
      <c r="A374" s="367" t="s">
        <v>671</v>
      </c>
      <c r="B374" s="368">
        <v>4817052.46</v>
      </c>
      <c r="C374" s="368">
        <v>4817052.46</v>
      </c>
      <c r="D374" s="368">
        <v>0</v>
      </c>
      <c r="E374" s="340"/>
    </row>
    <row r="375" spans="1:5">
      <c r="A375" s="367" t="s">
        <v>672</v>
      </c>
      <c r="B375" s="368">
        <v>3942460.04</v>
      </c>
      <c r="C375" s="368">
        <v>3942460.04</v>
      </c>
      <c r="D375" s="368">
        <v>0</v>
      </c>
      <c r="E375" s="340"/>
    </row>
    <row r="376" spans="1:5">
      <c r="A376" s="367" t="s">
        <v>673</v>
      </c>
      <c r="B376" s="368">
        <v>-10216691.18</v>
      </c>
      <c r="C376" s="368">
        <v>-10216691.18</v>
      </c>
      <c r="D376" s="368">
        <v>0</v>
      </c>
      <c r="E376" s="340"/>
    </row>
    <row r="377" spans="1:5">
      <c r="A377" s="367" t="s">
        <v>674</v>
      </c>
      <c r="B377" s="368">
        <v>0</v>
      </c>
      <c r="C377" s="368">
        <v>6845608.5700000003</v>
      </c>
      <c r="D377" s="368">
        <v>6845608.5700000003</v>
      </c>
      <c r="E377" s="340"/>
    </row>
    <row r="378" spans="1:5">
      <c r="A378" s="367" t="s">
        <v>675</v>
      </c>
      <c r="B378" s="368">
        <v>-1935130.47</v>
      </c>
      <c r="C378" s="368">
        <v>-1935130.47</v>
      </c>
      <c r="D378" s="368">
        <v>0</v>
      </c>
      <c r="E378" s="340"/>
    </row>
    <row r="379" spans="1:5">
      <c r="A379" s="367" t="s">
        <v>676</v>
      </c>
      <c r="B379" s="368">
        <v>-1177233.22</v>
      </c>
      <c r="C379" s="368">
        <v>-1180736.98</v>
      </c>
      <c r="D379" s="368">
        <v>-3503.76</v>
      </c>
      <c r="E379" s="340"/>
    </row>
    <row r="380" spans="1:5">
      <c r="A380" s="367" t="s">
        <v>677</v>
      </c>
      <c r="B380" s="368">
        <v>-1209250.06</v>
      </c>
      <c r="C380" s="368">
        <v>-7272947.9400000004</v>
      </c>
      <c r="D380" s="368">
        <v>-6063697.8799999999</v>
      </c>
      <c r="E380" s="340"/>
    </row>
    <row r="381" spans="1:5">
      <c r="A381" s="367" t="s">
        <v>678</v>
      </c>
      <c r="B381" s="368">
        <v>-1147630.8799999999</v>
      </c>
      <c r="C381" s="368">
        <v>-1147630.8799999999</v>
      </c>
      <c r="D381" s="368">
        <v>0</v>
      </c>
      <c r="E381" s="340"/>
    </row>
    <row r="382" spans="1:5">
      <c r="A382" s="367" t="s">
        <v>679</v>
      </c>
      <c r="B382" s="368">
        <v>-2020059.61</v>
      </c>
      <c r="C382" s="368">
        <v>-2020059.61</v>
      </c>
      <c r="D382" s="368">
        <v>0</v>
      </c>
      <c r="E382" s="340"/>
    </row>
    <row r="383" spans="1:5">
      <c r="A383" s="339"/>
      <c r="B383" s="340"/>
      <c r="C383" s="340"/>
      <c r="D383" s="340"/>
      <c r="E383" s="340"/>
    </row>
    <row r="384" spans="1:5">
      <c r="A384" s="16"/>
      <c r="B384" s="342"/>
      <c r="C384" s="342"/>
      <c r="D384" s="342"/>
      <c r="E384" s="342"/>
    </row>
    <row r="385" spans="1:5" ht="20.25" customHeight="1">
      <c r="B385" s="343">
        <f>SUM(B367:B382)</f>
        <v>3121367.5299999993</v>
      </c>
      <c r="C385" s="343">
        <f>SUM(C367:C384)</f>
        <v>7741892.4700000016</v>
      </c>
      <c r="D385" s="343">
        <f>SUM(D367:D382)</f>
        <v>4620524.9400000004</v>
      </c>
      <c r="E385" s="402"/>
    </row>
    <row r="388" spans="1:5">
      <c r="A388" s="18" t="s">
        <v>401</v>
      </c>
    </row>
    <row r="390" spans="1:5" ht="30.75" customHeight="1">
      <c r="A390" s="395" t="s">
        <v>402</v>
      </c>
      <c r="B390" s="396" t="s">
        <v>304</v>
      </c>
      <c r="C390" s="336" t="s">
        <v>305</v>
      </c>
      <c r="D390" s="336" t="s">
        <v>306</v>
      </c>
    </row>
    <row r="391" spans="1:5">
      <c r="A391" s="382" t="s">
        <v>691</v>
      </c>
      <c r="B391" s="338"/>
      <c r="C391" s="338"/>
      <c r="D391" s="338"/>
    </row>
    <row r="392" spans="1:5">
      <c r="A392" s="367" t="s">
        <v>680</v>
      </c>
      <c r="B392" s="368">
        <v>0</v>
      </c>
      <c r="C392" s="368">
        <v>-130.72</v>
      </c>
      <c r="D392" s="368">
        <f>+C392-B392</f>
        <v>-130.72</v>
      </c>
    </row>
    <row r="393" spans="1:5">
      <c r="A393" s="367" t="s">
        <v>681</v>
      </c>
      <c r="B393" s="368">
        <v>672786.84</v>
      </c>
      <c r="C393" s="368">
        <v>284806.71000000002</v>
      </c>
      <c r="D393" s="368">
        <f t="shared" ref="D393:D402" si="5">+C393-B393</f>
        <v>-387980.12999999995</v>
      </c>
    </row>
    <row r="394" spans="1:5">
      <c r="A394" s="367" t="s">
        <v>682</v>
      </c>
      <c r="B394" s="368">
        <v>1102789.3700000001</v>
      </c>
      <c r="C394" s="368">
        <v>1425384.33</v>
      </c>
      <c r="D394" s="368">
        <f t="shared" si="5"/>
        <v>322594.95999999996</v>
      </c>
    </row>
    <row r="395" spans="1:5">
      <c r="A395" s="367" t="s">
        <v>683</v>
      </c>
      <c r="B395" s="368">
        <v>9025863.8000000007</v>
      </c>
      <c r="C395" s="368">
        <v>15160492.23</v>
      </c>
      <c r="D395" s="368">
        <f t="shared" si="5"/>
        <v>6134628.4299999997</v>
      </c>
    </row>
    <row r="396" spans="1:5">
      <c r="A396" s="367" t="s">
        <v>684</v>
      </c>
      <c r="B396" s="368">
        <v>1637675</v>
      </c>
      <c r="C396" s="368">
        <v>1950337.66</v>
      </c>
      <c r="D396" s="368">
        <f t="shared" si="5"/>
        <v>312662.65999999992</v>
      </c>
    </row>
    <row r="397" spans="1:5">
      <c r="A397" s="367" t="s">
        <v>685</v>
      </c>
      <c r="B397" s="368">
        <v>19577307.600000001</v>
      </c>
      <c r="C397" s="368">
        <v>19796840.079999998</v>
      </c>
      <c r="D397" s="368">
        <f t="shared" si="5"/>
        <v>219532.47999999672</v>
      </c>
    </row>
    <row r="398" spans="1:5">
      <c r="A398" s="367" t="s">
        <v>686</v>
      </c>
      <c r="B398" s="368">
        <v>-25244.27</v>
      </c>
      <c r="C398" s="368">
        <v>3252657.99</v>
      </c>
      <c r="D398" s="368">
        <f t="shared" si="5"/>
        <v>3277902.2600000002</v>
      </c>
    </row>
    <row r="399" spans="1:5">
      <c r="A399" s="367" t="s">
        <v>687</v>
      </c>
      <c r="B399" s="368">
        <v>17928337.420000002</v>
      </c>
      <c r="C399" s="368">
        <v>12145.39</v>
      </c>
      <c r="D399" s="368">
        <f t="shared" si="5"/>
        <v>-17916192.030000001</v>
      </c>
    </row>
    <row r="400" spans="1:5">
      <c r="A400" s="367" t="s">
        <v>688</v>
      </c>
      <c r="B400" s="405">
        <v>0</v>
      </c>
      <c r="C400" s="368">
        <v>23967540.010000002</v>
      </c>
      <c r="D400" s="368">
        <f t="shared" si="5"/>
        <v>23967540.010000002</v>
      </c>
    </row>
    <row r="401" spans="1:6">
      <c r="A401" s="367" t="s">
        <v>689</v>
      </c>
      <c r="B401" s="405">
        <v>0</v>
      </c>
      <c r="C401" s="368">
        <v>2771905.95</v>
      </c>
      <c r="D401" s="368">
        <f t="shared" si="5"/>
        <v>2771905.95</v>
      </c>
    </row>
    <row r="402" spans="1:6">
      <c r="A402" s="367" t="s">
        <v>690</v>
      </c>
      <c r="B402" s="368">
        <v>24683966.579999998</v>
      </c>
      <c r="C402" s="368">
        <v>17624167.260000002</v>
      </c>
      <c r="D402" s="368">
        <f t="shared" si="5"/>
        <v>-7059799.3199999966</v>
      </c>
    </row>
    <row r="403" spans="1:6" ht="21.75" customHeight="1">
      <c r="B403" s="343">
        <f>SUM(B392:B402)</f>
        <v>74603482.340000004</v>
      </c>
      <c r="C403" s="343">
        <f>SUM(C392:C402)</f>
        <v>86246146.890000015</v>
      </c>
      <c r="D403" s="343">
        <f>SUM(D392:D402)</f>
        <v>11642664.550000001</v>
      </c>
    </row>
    <row r="406" spans="1:6" ht="24" customHeight="1">
      <c r="A406" s="395" t="s">
        <v>403</v>
      </c>
      <c r="B406" s="396" t="s">
        <v>306</v>
      </c>
      <c r="C406" s="336" t="s">
        <v>316</v>
      </c>
      <c r="D406" s="32"/>
    </row>
    <row r="407" spans="1:6">
      <c r="A407" s="337" t="s">
        <v>692</v>
      </c>
      <c r="B407" s="399"/>
      <c r="C407" s="338"/>
      <c r="D407" s="350"/>
    </row>
    <row r="408" spans="1:6">
      <c r="A408" s="339"/>
      <c r="B408" s="354"/>
      <c r="C408" s="340"/>
      <c r="D408" s="350"/>
    </row>
    <row r="409" spans="1:6">
      <c r="A409" s="339" t="s">
        <v>555</v>
      </c>
      <c r="B409" s="354"/>
      <c r="C409" s="340"/>
      <c r="D409" s="350"/>
    </row>
    <row r="410" spans="1:6">
      <c r="A410" s="339"/>
      <c r="B410" s="354"/>
      <c r="C410" s="340"/>
      <c r="D410" s="350"/>
    </row>
    <row r="411" spans="1:6">
      <c r="A411" s="339" t="s">
        <v>519</v>
      </c>
      <c r="B411" s="354"/>
      <c r="C411" s="340"/>
      <c r="D411" s="350"/>
    </row>
    <row r="412" spans="1:6">
      <c r="A412" s="339" t="s">
        <v>822</v>
      </c>
      <c r="B412" s="406">
        <v>-2302032.38</v>
      </c>
      <c r="C412" s="340"/>
      <c r="D412" s="350"/>
    </row>
    <row r="413" spans="1:6">
      <c r="A413" s="339" t="s">
        <v>823</v>
      </c>
      <c r="B413" s="406">
        <v>5169401.12</v>
      </c>
      <c r="C413" s="340"/>
      <c r="D413" s="350"/>
    </row>
    <row r="414" spans="1:6">
      <c r="A414" s="339" t="s">
        <v>824</v>
      </c>
      <c r="B414" s="406">
        <v>-196488.24</v>
      </c>
      <c r="C414" s="340"/>
      <c r="D414" s="350"/>
    </row>
    <row r="415" spans="1:6">
      <c r="A415" s="339" t="s">
        <v>556</v>
      </c>
      <c r="B415" s="406"/>
      <c r="C415" s="340"/>
      <c r="D415" s="350"/>
      <c r="E415" s="32"/>
      <c r="F415" s="32"/>
    </row>
    <row r="416" spans="1:6">
      <c r="A416" s="16"/>
      <c r="B416" s="357"/>
      <c r="C416" s="342"/>
      <c r="D416" s="350"/>
      <c r="E416" s="32"/>
      <c r="F416" s="32"/>
    </row>
    <row r="417" spans="1:6" ht="18" customHeight="1">
      <c r="B417" s="343">
        <f>SUM(B412:B416)</f>
        <v>2670880.5</v>
      </c>
      <c r="C417" s="336"/>
      <c r="D417" s="32"/>
      <c r="E417" s="32"/>
      <c r="F417" s="32"/>
    </row>
    <row r="418" spans="1:6">
      <c r="E418" s="32"/>
      <c r="F418" s="32"/>
    </row>
    <row r="419" spans="1:6">
      <c r="E419" s="32"/>
      <c r="F419" s="32"/>
    </row>
    <row r="420" spans="1:6">
      <c r="E420" s="32"/>
      <c r="F420" s="32"/>
    </row>
    <row r="421" spans="1:6">
      <c r="A421" s="18" t="s">
        <v>404</v>
      </c>
      <c r="E421" s="32"/>
      <c r="F421" s="32"/>
    </row>
    <row r="422" spans="1:6" ht="12" customHeight="1">
      <c r="A422" s="18" t="s">
        <v>405</v>
      </c>
      <c r="E422" s="32"/>
      <c r="F422" s="32"/>
    </row>
    <row r="423" spans="1:6">
      <c r="A423" s="737"/>
      <c r="B423" s="737"/>
      <c r="C423" s="737"/>
      <c r="D423" s="737"/>
      <c r="E423" s="32"/>
      <c r="F423" s="32"/>
    </row>
    <row r="424" spans="1:6">
      <c r="A424" s="315"/>
      <c r="B424" s="315"/>
      <c r="C424" s="315"/>
      <c r="D424" s="315"/>
      <c r="E424" s="32"/>
      <c r="F424" s="32"/>
    </row>
    <row r="425" spans="1:6">
      <c r="A425" s="746" t="s">
        <v>322</v>
      </c>
      <c r="B425" s="747"/>
      <c r="C425" s="747"/>
      <c r="D425" s="748"/>
      <c r="E425" s="32"/>
      <c r="F425" s="32"/>
    </row>
    <row r="426" spans="1:6">
      <c r="A426" s="749" t="s">
        <v>825</v>
      </c>
      <c r="B426" s="750"/>
      <c r="C426" s="750"/>
      <c r="D426" s="751"/>
      <c r="E426" s="32"/>
      <c r="F426" s="407"/>
    </row>
    <row r="427" spans="1:6">
      <c r="A427" s="738" t="s">
        <v>323</v>
      </c>
      <c r="B427" s="739"/>
      <c r="C427" s="739"/>
      <c r="D427" s="740"/>
      <c r="E427" s="32"/>
      <c r="F427" s="407"/>
    </row>
    <row r="428" spans="1:6">
      <c r="A428" s="752" t="s">
        <v>324</v>
      </c>
      <c r="B428" s="753"/>
      <c r="D428" s="408">
        <v>279907987.69999999</v>
      </c>
      <c r="E428" s="32"/>
      <c r="F428" s="407"/>
    </row>
    <row r="429" spans="1:6">
      <c r="A429" s="732"/>
      <c r="B429" s="732"/>
      <c r="C429" s="32"/>
      <c r="E429" s="32"/>
      <c r="F429" s="407"/>
    </row>
    <row r="430" spans="1:6">
      <c r="A430" s="758" t="s">
        <v>325</v>
      </c>
      <c r="B430" s="758"/>
      <c r="C430" s="409"/>
      <c r="D430" s="640">
        <f>+C435</f>
        <v>687970.15</v>
      </c>
      <c r="E430" s="32"/>
      <c r="F430" s="32"/>
    </row>
    <row r="431" spans="1:6">
      <c r="A431" s="741" t="s">
        <v>326</v>
      </c>
      <c r="B431" s="741"/>
      <c r="C431" s="410"/>
      <c r="D431" s="411"/>
      <c r="E431" s="32"/>
      <c r="F431" s="32"/>
    </row>
    <row r="432" spans="1:6">
      <c r="A432" s="741" t="s">
        <v>327</v>
      </c>
      <c r="B432" s="741"/>
      <c r="C432" s="410"/>
      <c r="D432" s="411"/>
      <c r="E432" s="32"/>
      <c r="F432" s="32"/>
    </row>
    <row r="433" spans="1:6">
      <c r="A433" s="741" t="s">
        <v>328</v>
      </c>
      <c r="B433" s="741"/>
      <c r="C433" s="410"/>
      <c r="D433" s="411"/>
      <c r="E433" s="32"/>
      <c r="F433" s="32"/>
    </row>
    <row r="434" spans="1:6">
      <c r="A434" s="741" t="s">
        <v>329</v>
      </c>
      <c r="B434" s="741"/>
      <c r="C434" s="410"/>
      <c r="D434" s="411"/>
      <c r="E434" s="32"/>
      <c r="F434" s="32"/>
    </row>
    <row r="435" spans="1:6">
      <c r="A435" s="733" t="s">
        <v>330</v>
      </c>
      <c r="B435" s="734"/>
      <c r="C435" s="412">
        <f>481970.2+13488.66+192511.29</f>
        <v>687970.15</v>
      </c>
      <c r="D435" s="411"/>
      <c r="E435" s="32"/>
      <c r="F435" s="32"/>
    </row>
    <row r="436" spans="1:6">
      <c r="A436" s="732"/>
      <c r="B436" s="732"/>
      <c r="C436" s="32"/>
      <c r="E436" s="32"/>
      <c r="F436" s="32"/>
    </row>
    <row r="437" spans="1:6">
      <c r="A437" s="758" t="s">
        <v>331</v>
      </c>
      <c r="B437" s="758"/>
      <c r="C437" s="409"/>
      <c r="D437" s="413">
        <f>SUM(C437:C441)</f>
        <v>0</v>
      </c>
      <c r="E437" s="32"/>
      <c r="F437" s="32"/>
    </row>
    <row r="438" spans="1:6">
      <c r="A438" s="741" t="s">
        <v>332</v>
      </c>
      <c r="B438" s="741"/>
      <c r="C438" s="410"/>
      <c r="D438" s="411"/>
      <c r="E438" s="32"/>
      <c r="F438" s="32"/>
    </row>
    <row r="439" spans="1:6">
      <c r="A439" s="741" t="s">
        <v>333</v>
      </c>
      <c r="B439" s="741"/>
      <c r="C439" s="410"/>
      <c r="D439" s="411"/>
      <c r="E439" s="32"/>
      <c r="F439" s="32"/>
    </row>
    <row r="440" spans="1:6">
      <c r="A440" s="741" t="s">
        <v>334</v>
      </c>
      <c r="B440" s="741"/>
      <c r="C440" s="410"/>
      <c r="D440" s="411"/>
      <c r="E440" s="32"/>
      <c r="F440" s="32"/>
    </row>
    <row r="441" spans="1:6">
      <c r="A441" s="744" t="s">
        <v>335</v>
      </c>
      <c r="B441" s="745"/>
      <c r="C441" s="414">
        <v>0</v>
      </c>
      <c r="D441" s="415"/>
      <c r="E441" s="32"/>
      <c r="F441" s="32"/>
    </row>
    <row r="442" spans="1:6">
      <c r="A442" s="732"/>
      <c r="B442" s="732"/>
      <c r="E442" s="32"/>
      <c r="F442" s="32"/>
    </row>
    <row r="443" spans="1:6">
      <c r="A443" s="742" t="s">
        <v>336</v>
      </c>
      <c r="B443" s="742"/>
      <c r="D443" s="416">
        <f>+D428+D430-D437</f>
        <v>280595957.84999996</v>
      </c>
      <c r="E443" s="32"/>
      <c r="F443" s="407"/>
    </row>
    <row r="444" spans="1:6">
      <c r="A444" s="315"/>
      <c r="B444" s="315"/>
      <c r="C444" s="315"/>
      <c r="D444" s="315"/>
      <c r="E444" s="32"/>
      <c r="F444" s="32"/>
    </row>
    <row r="445" spans="1:6">
      <c r="A445" s="315"/>
      <c r="B445" s="315"/>
      <c r="C445" s="315"/>
      <c r="D445" s="315"/>
      <c r="E445" s="32"/>
      <c r="F445" s="32"/>
    </row>
    <row r="446" spans="1:6">
      <c r="A446" s="746" t="s">
        <v>337</v>
      </c>
      <c r="B446" s="747"/>
      <c r="C446" s="747"/>
      <c r="D446" s="748"/>
      <c r="E446" s="32"/>
      <c r="F446" s="32"/>
    </row>
    <row r="447" spans="1:6">
      <c r="A447" s="749" t="s">
        <v>825</v>
      </c>
      <c r="B447" s="750"/>
      <c r="C447" s="750"/>
      <c r="D447" s="751"/>
      <c r="E447" s="32"/>
      <c r="F447" s="32"/>
    </row>
    <row r="448" spans="1:6">
      <c r="A448" s="738" t="s">
        <v>323</v>
      </c>
      <c r="B448" s="739"/>
      <c r="C448" s="739"/>
      <c r="D448" s="740"/>
      <c r="E448" s="32"/>
      <c r="F448" s="32"/>
    </row>
    <row r="449" spans="1:7">
      <c r="A449" s="752" t="s">
        <v>338</v>
      </c>
      <c r="B449" s="753"/>
      <c r="D449" s="417">
        <v>287950439.50999999</v>
      </c>
      <c r="E449" s="32"/>
      <c r="F449" s="32"/>
    </row>
    <row r="450" spans="1:7">
      <c r="A450" s="732"/>
      <c r="B450" s="732"/>
      <c r="E450" s="32"/>
      <c r="F450" s="32"/>
    </row>
    <row r="451" spans="1:7">
      <c r="A451" s="743" t="s">
        <v>339</v>
      </c>
      <c r="B451" s="743"/>
      <c r="C451" s="409"/>
      <c r="D451" s="418">
        <f>SUM(C451:C468)</f>
        <v>5342553.75</v>
      </c>
      <c r="E451" s="32"/>
      <c r="F451" s="32"/>
    </row>
    <row r="452" spans="1:7">
      <c r="A452" s="741" t="s">
        <v>340</v>
      </c>
      <c r="B452" s="741"/>
      <c r="C452" s="412">
        <v>19321.63</v>
      </c>
      <c r="D452" s="419"/>
      <c r="E452" s="32"/>
      <c r="F452" s="32"/>
    </row>
    <row r="453" spans="1:7">
      <c r="A453" s="741" t="s">
        <v>341</v>
      </c>
      <c r="B453" s="741"/>
      <c r="C453" s="410"/>
      <c r="D453" s="419"/>
      <c r="E453" s="32"/>
      <c r="F453" s="32"/>
    </row>
    <row r="454" spans="1:7">
      <c r="A454" s="741" t="s">
        <v>342</v>
      </c>
      <c r="B454" s="741"/>
      <c r="C454" s="410"/>
      <c r="D454" s="419"/>
      <c r="E454" s="32"/>
      <c r="F454" s="32"/>
    </row>
    <row r="455" spans="1:7">
      <c r="A455" s="741" t="s">
        <v>343</v>
      </c>
      <c r="B455" s="741"/>
      <c r="C455" s="412">
        <v>5169401.12</v>
      </c>
      <c r="D455" s="419"/>
      <c r="E455" s="32"/>
      <c r="F455" s="32"/>
    </row>
    <row r="456" spans="1:7">
      <c r="A456" s="741" t="s">
        <v>344</v>
      </c>
      <c r="B456" s="741"/>
      <c r="C456" s="410"/>
      <c r="D456" s="419"/>
      <c r="E456" s="32"/>
      <c r="F456" s="407"/>
    </row>
    <row r="457" spans="1:7">
      <c r="A457" s="741" t="s">
        <v>345</v>
      </c>
      <c r="B457" s="741"/>
      <c r="C457" s="412">
        <v>153831</v>
      </c>
      <c r="D457" s="419"/>
      <c r="E457" s="32"/>
      <c r="F457" s="32"/>
    </row>
    <row r="458" spans="1:7">
      <c r="A458" s="741" t="s">
        <v>346</v>
      </c>
      <c r="B458" s="741"/>
      <c r="C458" s="410"/>
      <c r="D458" s="419"/>
      <c r="E458" s="32"/>
      <c r="F458" s="407"/>
    </row>
    <row r="459" spans="1:7">
      <c r="A459" s="741" t="s">
        <v>347</v>
      </c>
      <c r="B459" s="741"/>
      <c r="C459" s="410"/>
      <c r="D459" s="419"/>
      <c r="E459" s="32"/>
      <c r="F459" s="32"/>
    </row>
    <row r="460" spans="1:7">
      <c r="A460" s="741" t="s">
        <v>348</v>
      </c>
      <c r="B460" s="741"/>
      <c r="C460" s="410"/>
      <c r="D460" s="419"/>
      <c r="E460" s="32"/>
      <c r="F460" s="407"/>
    </row>
    <row r="461" spans="1:7">
      <c r="A461" s="741" t="s">
        <v>349</v>
      </c>
      <c r="B461" s="741"/>
      <c r="C461" s="410"/>
      <c r="D461" s="419"/>
      <c r="E461" s="32"/>
      <c r="F461" s="407"/>
    </row>
    <row r="462" spans="1:7">
      <c r="A462" s="741" t="s">
        <v>350</v>
      </c>
      <c r="B462" s="741"/>
      <c r="C462" s="410"/>
      <c r="D462" s="419"/>
      <c r="E462" s="32"/>
      <c r="F462" s="407"/>
      <c r="G462" s="370"/>
    </row>
    <row r="463" spans="1:7">
      <c r="A463" s="741" t="s">
        <v>351</v>
      </c>
      <c r="B463" s="741"/>
      <c r="C463" s="410"/>
      <c r="D463" s="419"/>
      <c r="E463" s="32"/>
      <c r="F463" s="407"/>
      <c r="G463" s="370"/>
    </row>
    <row r="464" spans="1:7">
      <c r="A464" s="741" t="s">
        <v>352</v>
      </c>
      <c r="B464" s="741"/>
      <c r="C464" s="410"/>
      <c r="D464" s="419"/>
      <c r="E464" s="32"/>
      <c r="F464" s="420"/>
    </row>
    <row r="465" spans="1:6">
      <c r="A465" s="741" t="s">
        <v>353</v>
      </c>
      <c r="B465" s="741"/>
      <c r="C465" s="410"/>
      <c r="D465" s="419"/>
      <c r="E465" s="32"/>
      <c r="F465" s="32"/>
    </row>
    <row r="466" spans="1:6">
      <c r="A466" s="741" t="s">
        <v>354</v>
      </c>
      <c r="B466" s="741"/>
      <c r="C466" s="410"/>
      <c r="D466" s="419"/>
      <c r="E466" s="32"/>
      <c r="F466" s="32"/>
    </row>
    <row r="467" spans="1:6" ht="12.75" customHeight="1">
      <c r="A467" s="741" t="s">
        <v>355</v>
      </c>
      <c r="B467" s="741"/>
      <c r="C467" s="410"/>
      <c r="D467" s="419"/>
      <c r="E467" s="32"/>
      <c r="F467" s="32"/>
    </row>
    <row r="468" spans="1:6">
      <c r="A468" s="735" t="s">
        <v>356</v>
      </c>
      <c r="B468" s="736"/>
      <c r="C468" s="412"/>
      <c r="D468" s="419"/>
      <c r="E468" s="32"/>
      <c r="F468" s="32"/>
    </row>
    <row r="469" spans="1:6">
      <c r="A469" s="732"/>
      <c r="B469" s="732"/>
      <c r="E469" s="32"/>
      <c r="F469" s="32"/>
    </row>
    <row r="470" spans="1:6">
      <c r="A470" s="743" t="s">
        <v>357</v>
      </c>
      <c r="B470" s="743"/>
      <c r="C470" s="409"/>
      <c r="D470" s="418">
        <f>SUM(C470:C477)</f>
        <v>2641427.75</v>
      </c>
      <c r="E470" s="32"/>
      <c r="F470" s="32"/>
    </row>
    <row r="471" spans="1:6">
      <c r="A471" s="741" t="s">
        <v>358</v>
      </c>
      <c r="B471" s="741"/>
      <c r="C471" s="412">
        <v>2641427.75</v>
      </c>
      <c r="D471" s="419"/>
      <c r="E471" s="32"/>
      <c r="F471" s="32"/>
    </row>
    <row r="472" spans="1:6">
      <c r="A472" s="741" t="s">
        <v>121</v>
      </c>
      <c r="B472" s="741"/>
      <c r="C472" s="410"/>
      <c r="D472" s="419"/>
      <c r="E472" s="32"/>
      <c r="F472" s="32"/>
    </row>
    <row r="473" spans="1:6">
      <c r="A473" s="741" t="s">
        <v>359</v>
      </c>
      <c r="B473" s="741"/>
      <c r="C473" s="410"/>
      <c r="D473" s="419"/>
      <c r="E473" s="32"/>
      <c r="F473" s="32"/>
    </row>
    <row r="474" spans="1:6">
      <c r="A474" s="741" t="s">
        <v>360</v>
      </c>
      <c r="B474" s="741"/>
      <c r="C474" s="410"/>
      <c r="D474" s="419"/>
      <c r="E474" s="32"/>
      <c r="F474" s="32"/>
    </row>
    <row r="475" spans="1:6">
      <c r="A475" s="741" t="s">
        <v>361</v>
      </c>
      <c r="B475" s="741"/>
      <c r="C475" s="410"/>
      <c r="D475" s="419"/>
      <c r="E475" s="32"/>
      <c r="F475" s="32"/>
    </row>
    <row r="476" spans="1:6">
      <c r="A476" s="741" t="s">
        <v>124</v>
      </c>
      <c r="B476" s="741"/>
      <c r="C476" s="410"/>
      <c r="D476" s="419"/>
      <c r="E476" s="32"/>
      <c r="F476" s="32"/>
    </row>
    <row r="477" spans="1:6">
      <c r="A477" s="735" t="s">
        <v>362</v>
      </c>
      <c r="B477" s="736"/>
      <c r="C477" s="410"/>
      <c r="D477" s="419"/>
      <c r="E477" s="32"/>
      <c r="F477" s="32"/>
    </row>
    <row r="478" spans="1:6">
      <c r="A478" s="732"/>
      <c r="B478" s="732"/>
      <c r="E478" s="32"/>
      <c r="F478" s="32"/>
    </row>
    <row r="479" spans="1:6">
      <c r="A479" s="421" t="s">
        <v>363</v>
      </c>
      <c r="D479" s="416">
        <f>+D449-D451+D470</f>
        <v>285249313.50999999</v>
      </c>
      <c r="E479" s="407"/>
      <c r="F479" s="407"/>
    </row>
    <row r="480" spans="1:6">
      <c r="E480" s="422"/>
      <c r="F480" s="32"/>
    </row>
    <row r="481" spans="1:6">
      <c r="E481" s="32"/>
      <c r="F481" s="32"/>
    </row>
    <row r="482" spans="1:6">
      <c r="E482" s="423"/>
      <c r="F482" s="32"/>
    </row>
    <row r="483" spans="1:6">
      <c r="E483" s="32"/>
      <c r="F483" s="32"/>
    </row>
    <row r="484" spans="1:6">
      <c r="A484" s="729" t="s">
        <v>407</v>
      </c>
      <c r="B484" s="729"/>
      <c r="C484" s="729"/>
      <c r="D484" s="729"/>
      <c r="E484" s="729"/>
      <c r="F484" s="32"/>
    </row>
    <row r="485" spans="1:6">
      <c r="A485" s="22"/>
      <c r="B485" s="22"/>
      <c r="C485" s="22"/>
      <c r="D485" s="22"/>
      <c r="E485" s="22"/>
      <c r="F485" s="32"/>
    </row>
    <row r="486" spans="1:6">
      <c r="A486" s="22"/>
      <c r="B486" s="22"/>
      <c r="C486" s="22"/>
      <c r="D486" s="22"/>
      <c r="E486" s="22"/>
      <c r="F486" s="32"/>
    </row>
    <row r="487" spans="1:6" ht="21" customHeight="1">
      <c r="A487" s="371" t="s">
        <v>408</v>
      </c>
      <c r="B487" s="372" t="s">
        <v>304</v>
      </c>
      <c r="C487" s="394" t="s">
        <v>305</v>
      </c>
      <c r="D487" s="394" t="s">
        <v>306</v>
      </c>
      <c r="E487" s="32"/>
      <c r="F487" s="32"/>
    </row>
    <row r="488" spans="1:6">
      <c r="A488" s="337" t="s">
        <v>409</v>
      </c>
      <c r="B488" s="424">
        <v>0</v>
      </c>
      <c r="C488" s="399"/>
      <c r="D488" s="399"/>
      <c r="E488" s="32"/>
      <c r="F488" s="32"/>
    </row>
    <row r="489" spans="1:6">
      <c r="A489" s="339" t="s">
        <v>756</v>
      </c>
      <c r="B489" s="425">
        <v>0</v>
      </c>
      <c r="C489" s="354"/>
      <c r="D489" s="354"/>
      <c r="E489" s="32"/>
      <c r="F489" s="32"/>
    </row>
    <row r="490" spans="1:6">
      <c r="A490" s="16"/>
      <c r="B490" s="21">
        <v>0</v>
      </c>
      <c r="C490" s="20">
        <v>0</v>
      </c>
      <c r="D490" s="20">
        <v>0</v>
      </c>
      <c r="E490" s="32"/>
      <c r="F490" s="32"/>
    </row>
    <row r="491" spans="1:6" ht="21" customHeight="1">
      <c r="B491" s="336">
        <f t="shared" ref="B491" si="6">SUM(B489:B490)</f>
        <v>0</v>
      </c>
      <c r="C491" s="336">
        <f t="shared" ref="C491" si="7">SUM(C489:C490)</f>
        <v>0</v>
      </c>
      <c r="D491" s="336">
        <f t="shared" ref="D491" si="8">SUM(D489:D490)</f>
        <v>0</v>
      </c>
      <c r="E491" s="32"/>
      <c r="F491" s="32"/>
    </row>
    <row r="492" spans="1:6">
      <c r="E492" s="32"/>
      <c r="F492" s="32"/>
    </row>
    <row r="493" spans="1:6">
      <c r="E493" s="32"/>
      <c r="F493" s="32"/>
    </row>
    <row r="494" spans="1:6">
      <c r="E494" s="32"/>
      <c r="F494" s="32"/>
    </row>
    <row r="495" spans="1:6">
      <c r="E495" s="32"/>
      <c r="F495" s="32"/>
    </row>
    <row r="496" spans="1:6">
      <c r="E496" s="32"/>
      <c r="F496" s="32"/>
    </row>
    <row r="497" spans="1:6" ht="12" customHeight="1">
      <c r="E497" s="32"/>
      <c r="F497" s="32"/>
    </row>
    <row r="498" spans="1:6">
      <c r="A498" s="25" t="s">
        <v>76</v>
      </c>
      <c r="B498" s="315"/>
      <c r="C498" s="315"/>
      <c r="D498" s="315"/>
    </row>
    <row r="499" spans="1:6">
      <c r="B499" s="315"/>
      <c r="C499" s="315"/>
      <c r="D499" s="315"/>
    </row>
    <row r="500" spans="1:6">
      <c r="B500" s="315"/>
      <c r="C500" s="315"/>
      <c r="D500" s="315"/>
    </row>
    <row r="501" spans="1:6">
      <c r="F501" s="32"/>
    </row>
    <row r="502" spans="1:6">
      <c r="A502" s="426" t="s">
        <v>733</v>
      </c>
      <c r="B502" s="315"/>
      <c r="C502" s="727" t="s">
        <v>751</v>
      </c>
      <c r="D502" s="727"/>
      <c r="E502" s="727"/>
      <c r="F502" s="321"/>
    </row>
    <row r="503" spans="1:6">
      <c r="A503" s="281" t="s">
        <v>729</v>
      </c>
      <c r="B503" s="282"/>
      <c r="C503" s="711" t="s">
        <v>765</v>
      </c>
      <c r="D503" s="711"/>
      <c r="E503" s="711"/>
      <c r="F503" s="196"/>
    </row>
    <row r="504" spans="1:6">
      <c r="A504" s="283" t="s">
        <v>730</v>
      </c>
      <c r="B504" s="284"/>
      <c r="C504" s="728" t="s">
        <v>728</v>
      </c>
      <c r="D504" s="728"/>
      <c r="E504" s="728"/>
      <c r="F504" s="427"/>
    </row>
    <row r="505" spans="1:6">
      <c r="A505" s="315"/>
      <c r="B505" s="315"/>
      <c r="C505" s="315"/>
      <c r="D505" s="315"/>
      <c r="E505" s="315"/>
      <c r="F505" s="315"/>
    </row>
    <row r="506" spans="1:6">
      <c r="A506" s="315"/>
      <c r="B506" s="315"/>
      <c r="C506" s="315"/>
      <c r="D506" s="315"/>
      <c r="E506" s="315"/>
      <c r="F506" s="315"/>
    </row>
    <row r="510" spans="1:6" ht="12.75" customHeight="1"/>
    <row r="513" ht="12.75" customHeight="1"/>
  </sheetData>
  <mergeCells count="68">
    <mergeCell ref="C503:E503"/>
    <mergeCell ref="C504:E504"/>
    <mergeCell ref="C502:E502"/>
    <mergeCell ref="C211:D211"/>
    <mergeCell ref="C218:D218"/>
    <mergeCell ref="C245:D245"/>
    <mergeCell ref="C253:D253"/>
    <mergeCell ref="A426:D426"/>
    <mergeCell ref="A428:B428"/>
    <mergeCell ref="A429:B429"/>
    <mergeCell ref="A430:B430"/>
    <mergeCell ref="A431:B431"/>
    <mergeCell ref="A432:B432"/>
    <mergeCell ref="A433:B433"/>
    <mergeCell ref="A436:B436"/>
    <mergeCell ref="A437:B437"/>
    <mergeCell ref="C65:D65"/>
    <mergeCell ref="C197:D197"/>
    <mergeCell ref="C204:D204"/>
    <mergeCell ref="A1:E1"/>
    <mergeCell ref="A425:D425"/>
    <mergeCell ref="A438:B438"/>
    <mergeCell ref="A458:B458"/>
    <mergeCell ref="A459:B459"/>
    <mergeCell ref="A465:B465"/>
    <mergeCell ref="A446:D446"/>
    <mergeCell ref="A447:D447"/>
    <mergeCell ref="A449:B449"/>
    <mergeCell ref="A451:B451"/>
    <mergeCell ref="A452:B452"/>
    <mergeCell ref="A453:B453"/>
    <mergeCell ref="A454:B454"/>
    <mergeCell ref="A455:B455"/>
    <mergeCell ref="A456:B456"/>
    <mergeCell ref="A457:B457"/>
    <mergeCell ref="A466:B466"/>
    <mergeCell ref="A469:B469"/>
    <mergeCell ref="A439:B439"/>
    <mergeCell ref="A440:B440"/>
    <mergeCell ref="A441:B441"/>
    <mergeCell ref="A442:B442"/>
    <mergeCell ref="A450:B450"/>
    <mergeCell ref="A460:B460"/>
    <mergeCell ref="A461:B461"/>
    <mergeCell ref="A462:B462"/>
    <mergeCell ref="A463:B463"/>
    <mergeCell ref="A464:B464"/>
    <mergeCell ref="A472:B472"/>
    <mergeCell ref="A473:B473"/>
    <mergeCell ref="A474:B474"/>
    <mergeCell ref="A475:B475"/>
    <mergeCell ref="A470:B470"/>
    <mergeCell ref="A484:E484"/>
    <mergeCell ref="A2:F2"/>
    <mergeCell ref="A3:F3"/>
    <mergeCell ref="A478:B478"/>
    <mergeCell ref="A435:B435"/>
    <mergeCell ref="A477:B477"/>
    <mergeCell ref="A468:B468"/>
    <mergeCell ref="A8:E8"/>
    <mergeCell ref="A423:D423"/>
    <mergeCell ref="A427:D427"/>
    <mergeCell ref="A434:B434"/>
    <mergeCell ref="A443:B443"/>
    <mergeCell ref="A448:D448"/>
    <mergeCell ref="A467:B467"/>
    <mergeCell ref="A476:B476"/>
    <mergeCell ref="A471:B471"/>
  </mergeCells>
  <dataValidations disablePrompts="1" count="4">
    <dataValidation allowBlank="1" showInputMessage="1" showErrorMessage="1" prompt="Saldo final del periodo que corresponde la cuenta pública presentada (mensual:  enero, febrero, marzo, etc.; trimestral: 1er, 2do, 3ro. o 4to.)." sqref="B132 B193 B200 B207"/>
    <dataValidation allowBlank="1" showInputMessage="1" showErrorMessage="1" prompt="Corresponde al número de la cuenta de acuerdo al Plan de Cuentas emitido por el CONAC (DOF 22/11/2010)." sqref="A132"/>
    <dataValidation allowBlank="1" showInputMessage="1" showErrorMessage="1" prompt="Características cualitativas significativas que les impacten financieramente." sqref="C132:D132 D193 D200 D207"/>
    <dataValidation allowBlank="1" showInputMessage="1" showErrorMessage="1" prompt="Especificar origen de dicho recurso: Federal, Estatal, Municipal, Particulares." sqref="C193 C200 C207"/>
  </dataValidations>
  <pageMargins left="0.70866141732283472" right="0.70866141732283472" top="0.39370078740157483" bottom="0.74803149606299213" header="0.31496062992125984" footer="0.31496062992125984"/>
  <pageSetup scale="60" fitToHeight="4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  <pageSetUpPr fitToPage="1"/>
  </sheetPr>
  <dimension ref="A1:M63"/>
  <sheetViews>
    <sheetView showGridLines="0" workbookViewId="0">
      <selection activeCell="H54" sqref="H54"/>
    </sheetView>
  </sheetViews>
  <sheetFormatPr baseColWidth="10" defaultRowHeight="12.75"/>
  <cols>
    <col min="1" max="1" width="1.140625" style="25" customWidth="1"/>
    <col min="2" max="3" width="3.7109375" style="315" customWidth="1"/>
    <col min="4" max="4" width="46.42578125" style="315" customWidth="1"/>
    <col min="5" max="10" width="15.7109375" style="315" customWidth="1"/>
    <col min="11" max="11" width="2" style="25" customWidth="1"/>
    <col min="12" max="12" width="11.42578125" style="315"/>
    <col min="13" max="13" width="12.42578125" style="315" bestFit="1" customWidth="1"/>
    <col min="14" max="16384" width="11.42578125" style="315"/>
  </cols>
  <sheetData>
    <row r="1" spans="1:10" ht="18.75" customHeight="1">
      <c r="B1" s="682" t="s">
        <v>457</v>
      </c>
      <c r="C1" s="682"/>
      <c r="D1" s="682"/>
      <c r="E1" s="682"/>
      <c r="F1" s="682"/>
      <c r="G1" s="682"/>
      <c r="H1" s="682"/>
      <c r="I1" s="682"/>
      <c r="J1" s="682"/>
    </row>
    <row r="2" spans="1:10" ht="15" customHeight="1">
      <c r="B2" s="428"/>
      <c r="C2" s="428"/>
      <c r="D2" s="682" t="s">
        <v>472</v>
      </c>
      <c r="E2" s="682"/>
      <c r="F2" s="682"/>
      <c r="G2" s="682"/>
      <c r="H2" s="682"/>
      <c r="I2" s="682"/>
      <c r="J2" s="682"/>
    </row>
    <row r="3" spans="1:10" ht="15" customHeight="1">
      <c r="B3" s="682" t="s">
        <v>826</v>
      </c>
      <c r="C3" s="682"/>
      <c r="D3" s="682"/>
      <c r="E3" s="682"/>
      <c r="F3" s="682"/>
      <c r="G3" s="682"/>
      <c r="H3" s="682"/>
      <c r="I3" s="682"/>
      <c r="J3" s="682"/>
    </row>
    <row r="4" spans="1:10" s="25" customFormat="1" ht="8.25" customHeight="1">
      <c r="A4" s="429"/>
      <c r="B4" s="430"/>
      <c r="C4" s="430"/>
      <c r="D4" s="430"/>
      <c r="E4" s="32"/>
      <c r="F4" s="431"/>
      <c r="G4" s="431"/>
      <c r="H4" s="431"/>
      <c r="I4" s="431"/>
      <c r="J4" s="431"/>
    </row>
    <row r="5" spans="1:10" s="25" customFormat="1" ht="13.5" customHeight="1">
      <c r="A5" s="429"/>
      <c r="B5" s="168"/>
      <c r="D5" s="30" t="s">
        <v>364</v>
      </c>
      <c r="E5" s="97" t="s">
        <v>507</v>
      </c>
      <c r="F5" s="97"/>
      <c r="G5" s="432"/>
      <c r="H5" s="432"/>
      <c r="I5" s="432"/>
      <c r="J5" s="433"/>
    </row>
    <row r="6" spans="1:10" s="25" customFormat="1" ht="11.25" customHeight="1">
      <c r="A6" s="429"/>
      <c r="B6" s="429"/>
      <c r="C6" s="429"/>
      <c r="D6" s="429"/>
      <c r="F6" s="433"/>
      <c r="G6" s="433"/>
      <c r="H6" s="433"/>
      <c r="I6" s="433"/>
      <c r="J6" s="433"/>
    </row>
    <row r="7" spans="1:10" ht="12" customHeight="1">
      <c r="A7" s="434"/>
      <c r="B7" s="773" t="s">
        <v>200</v>
      </c>
      <c r="C7" s="773"/>
      <c r="D7" s="773"/>
      <c r="E7" s="773" t="s">
        <v>201</v>
      </c>
      <c r="F7" s="773"/>
      <c r="G7" s="773"/>
      <c r="H7" s="773"/>
      <c r="I7" s="773"/>
      <c r="J7" s="772" t="s">
        <v>202</v>
      </c>
    </row>
    <row r="8" spans="1:10" ht="25.5">
      <c r="A8" s="429"/>
      <c r="B8" s="773"/>
      <c r="C8" s="773"/>
      <c r="D8" s="773"/>
      <c r="E8" s="435" t="s">
        <v>203</v>
      </c>
      <c r="F8" s="436" t="s">
        <v>204</v>
      </c>
      <c r="G8" s="435" t="s">
        <v>205</v>
      </c>
      <c r="H8" s="435" t="s">
        <v>206</v>
      </c>
      <c r="I8" s="435" t="s">
        <v>207</v>
      </c>
      <c r="J8" s="772"/>
    </row>
    <row r="9" spans="1:10" ht="12" customHeight="1">
      <c r="A9" s="429"/>
      <c r="B9" s="773"/>
      <c r="C9" s="773"/>
      <c r="D9" s="773"/>
      <c r="E9" s="435" t="s">
        <v>208</v>
      </c>
      <c r="F9" s="435" t="s">
        <v>209</v>
      </c>
      <c r="G9" s="435" t="s">
        <v>210</v>
      </c>
      <c r="H9" s="435" t="s">
        <v>211</v>
      </c>
      <c r="I9" s="435" t="s">
        <v>212</v>
      </c>
      <c r="J9" s="435" t="s">
        <v>223</v>
      </c>
    </row>
    <row r="10" spans="1:10" ht="12" customHeight="1">
      <c r="A10" s="437"/>
      <c r="B10" s="438"/>
      <c r="C10" s="439"/>
      <c r="D10" s="440"/>
      <c r="E10" s="441"/>
      <c r="F10" s="442"/>
      <c r="G10" s="442"/>
      <c r="H10" s="442"/>
      <c r="I10" s="442"/>
      <c r="J10" s="442"/>
    </row>
    <row r="11" spans="1:10" ht="12" customHeight="1">
      <c r="A11" s="437"/>
      <c r="B11" s="774" t="s">
        <v>82</v>
      </c>
      <c r="C11" s="760"/>
      <c r="D11" s="761"/>
      <c r="E11" s="443">
        <v>0</v>
      </c>
      <c r="F11" s="443">
        <v>0</v>
      </c>
      <c r="G11" s="443">
        <f>+E11+F11</f>
        <v>0</v>
      </c>
      <c r="H11" s="443">
        <v>0</v>
      </c>
      <c r="I11" s="443">
        <v>0</v>
      </c>
      <c r="J11" s="443">
        <f>+I11-E11</f>
        <v>0</v>
      </c>
    </row>
    <row r="12" spans="1:10" ht="12" customHeight="1">
      <c r="A12" s="437"/>
      <c r="B12" s="774" t="s">
        <v>194</v>
      </c>
      <c r="C12" s="760"/>
      <c r="D12" s="761"/>
      <c r="E12" s="443">
        <v>0</v>
      </c>
      <c r="F12" s="443">
        <v>0</v>
      </c>
      <c r="G12" s="443">
        <f t="shared" ref="G12:G13" si="0">+E12+F12</f>
        <v>0</v>
      </c>
      <c r="H12" s="443">
        <v>0</v>
      </c>
      <c r="I12" s="443">
        <v>0</v>
      </c>
      <c r="J12" s="443">
        <f t="shared" ref="J12:J13" si="1">+I12-E12</f>
        <v>0</v>
      </c>
    </row>
    <row r="13" spans="1:10" ht="12" customHeight="1">
      <c r="A13" s="437"/>
      <c r="B13" s="774" t="s">
        <v>86</v>
      </c>
      <c r="C13" s="760"/>
      <c r="D13" s="761"/>
      <c r="E13" s="443">
        <v>0</v>
      </c>
      <c r="F13" s="443">
        <v>0</v>
      </c>
      <c r="G13" s="443">
        <f t="shared" si="0"/>
        <v>0</v>
      </c>
      <c r="H13" s="443">
        <v>0</v>
      </c>
      <c r="I13" s="443">
        <v>0</v>
      </c>
      <c r="J13" s="443">
        <f t="shared" si="1"/>
        <v>0</v>
      </c>
    </row>
    <row r="14" spans="1:10" ht="12" customHeight="1">
      <c r="A14" s="437"/>
      <c r="B14" s="774" t="s">
        <v>88</v>
      </c>
      <c r="C14" s="760"/>
      <c r="D14" s="761"/>
      <c r="E14" s="443">
        <v>0</v>
      </c>
      <c r="F14" s="443">
        <v>0</v>
      </c>
      <c r="G14" s="443">
        <f>+E14+F14</f>
        <v>0</v>
      </c>
      <c r="H14" s="443">
        <v>0</v>
      </c>
      <c r="I14" s="443">
        <v>0</v>
      </c>
      <c r="J14" s="443">
        <f>+I14-E14</f>
        <v>0</v>
      </c>
    </row>
    <row r="15" spans="1:10" ht="12" customHeight="1">
      <c r="A15" s="437"/>
      <c r="B15" s="774" t="s">
        <v>213</v>
      </c>
      <c r="C15" s="760"/>
      <c r="D15" s="761"/>
      <c r="E15" s="443">
        <f>+E16+E17</f>
        <v>378093</v>
      </c>
      <c r="F15" s="443">
        <f>+F16+F17</f>
        <v>908933.73</v>
      </c>
      <c r="G15" s="443">
        <f>+E15+F15</f>
        <v>1287026.73</v>
      </c>
      <c r="H15" s="443">
        <f>+H16+H17</f>
        <v>192511.29</v>
      </c>
      <c r="I15" s="443">
        <f>+I16+I17</f>
        <v>192511.29</v>
      </c>
      <c r="J15" s="443">
        <f>+I15-E15</f>
        <v>-185581.71</v>
      </c>
    </row>
    <row r="16" spans="1:10" ht="12" customHeight="1">
      <c r="A16" s="437"/>
      <c r="B16" s="444"/>
      <c r="C16" s="760" t="s">
        <v>214</v>
      </c>
      <c r="D16" s="761"/>
      <c r="E16" s="443">
        <v>378093</v>
      </c>
      <c r="F16" s="443">
        <v>908933.73</v>
      </c>
      <c r="G16" s="443">
        <f>+E16+F16</f>
        <v>1287026.73</v>
      </c>
      <c r="H16" s="443">
        <v>192511.29</v>
      </c>
      <c r="I16" s="443">
        <v>192511.29</v>
      </c>
      <c r="J16" s="443">
        <f>+I16-E16</f>
        <v>-185581.71</v>
      </c>
    </row>
    <row r="17" spans="1:13" ht="12" customHeight="1">
      <c r="A17" s="437"/>
      <c r="B17" s="444"/>
      <c r="C17" s="760" t="s">
        <v>215</v>
      </c>
      <c r="D17" s="761"/>
      <c r="E17" s="443"/>
      <c r="F17" s="443"/>
      <c r="G17" s="443"/>
      <c r="H17" s="443"/>
      <c r="I17" s="443"/>
      <c r="J17" s="443"/>
    </row>
    <row r="18" spans="1:13" ht="12" customHeight="1">
      <c r="A18" s="437"/>
      <c r="B18" s="774" t="s">
        <v>216</v>
      </c>
      <c r="C18" s="760"/>
      <c r="D18" s="761"/>
      <c r="E18" s="443">
        <f t="shared" ref="E18:J18" si="2">+E19+E20</f>
        <v>1100566</v>
      </c>
      <c r="F18" s="443">
        <f t="shared" si="2"/>
        <v>13237239.15</v>
      </c>
      <c r="G18" s="443">
        <f t="shared" si="2"/>
        <v>14337805.15</v>
      </c>
      <c r="H18" s="443">
        <f t="shared" si="2"/>
        <v>481970.2</v>
      </c>
      <c r="I18" s="443">
        <f t="shared" si="2"/>
        <v>481970.2</v>
      </c>
      <c r="J18" s="443">
        <f t="shared" si="2"/>
        <v>-618595.80000000005</v>
      </c>
    </row>
    <row r="19" spans="1:13" ht="12" customHeight="1">
      <c r="A19" s="437"/>
      <c r="B19" s="444"/>
      <c r="C19" s="760" t="s">
        <v>214</v>
      </c>
      <c r="D19" s="761"/>
      <c r="E19" s="443">
        <v>1100566</v>
      </c>
      <c r="F19" s="443">
        <v>13237239.15</v>
      </c>
      <c r="G19" s="443">
        <f>+E19+F19</f>
        <v>14337805.15</v>
      </c>
      <c r="H19" s="443">
        <v>481970.2</v>
      </c>
      <c r="I19" s="443">
        <v>481970.2</v>
      </c>
      <c r="J19" s="443">
        <f>+I19-E19</f>
        <v>-618595.80000000005</v>
      </c>
    </row>
    <row r="20" spans="1:13" ht="12" customHeight="1">
      <c r="A20" s="437"/>
      <c r="B20" s="444"/>
      <c r="C20" s="760" t="s">
        <v>215</v>
      </c>
      <c r="D20" s="761"/>
      <c r="E20" s="443"/>
      <c r="F20" s="443"/>
      <c r="G20" s="443"/>
      <c r="H20" s="443"/>
      <c r="I20" s="443"/>
      <c r="J20" s="443"/>
    </row>
    <row r="21" spans="1:13" ht="12" customHeight="1">
      <c r="A21" s="437"/>
      <c r="B21" s="774" t="s">
        <v>217</v>
      </c>
      <c r="C21" s="760"/>
      <c r="D21" s="761"/>
      <c r="E21" s="443">
        <v>13566</v>
      </c>
      <c r="F21" s="443"/>
      <c r="G21" s="443">
        <f>+E21+F21</f>
        <v>13566</v>
      </c>
      <c r="H21" s="443">
        <v>13488.66</v>
      </c>
      <c r="I21" s="443">
        <v>13488.66</v>
      </c>
      <c r="J21" s="443">
        <f>+I21-E21</f>
        <v>-77.340000000000146</v>
      </c>
    </row>
    <row r="22" spans="1:13" ht="12" customHeight="1">
      <c r="A22" s="437"/>
      <c r="B22" s="774" t="s">
        <v>99</v>
      </c>
      <c r="C22" s="760"/>
      <c r="D22" s="761"/>
      <c r="E22" s="443">
        <v>96261653</v>
      </c>
      <c r="F22" s="443">
        <v>51826599.270000003</v>
      </c>
      <c r="G22" s="443">
        <f>+E22+F22</f>
        <v>148088252.27000001</v>
      </c>
      <c r="H22" s="443">
        <v>141428774.84</v>
      </c>
      <c r="I22" s="443">
        <v>141428774.84</v>
      </c>
      <c r="J22" s="443">
        <f>+I22-E22</f>
        <v>45167121.840000004</v>
      </c>
    </row>
    <row r="23" spans="1:13" ht="12" customHeight="1">
      <c r="A23" s="445"/>
      <c r="B23" s="774" t="s">
        <v>218</v>
      </c>
      <c r="C23" s="760"/>
      <c r="D23" s="761"/>
      <c r="E23" s="443">
        <v>150342163</v>
      </c>
      <c r="F23" s="443">
        <v>-11862950.140000001</v>
      </c>
      <c r="G23" s="443">
        <f>+E23+F23</f>
        <v>138479212.86000001</v>
      </c>
      <c r="H23" s="443">
        <v>138479212.86000001</v>
      </c>
      <c r="I23" s="443">
        <v>138479212.86000001</v>
      </c>
      <c r="J23" s="443">
        <f>+I23-E23</f>
        <v>-11862950.139999986</v>
      </c>
    </row>
    <row r="24" spans="1:13" ht="12" customHeight="1">
      <c r="A24" s="437"/>
      <c r="B24" s="774" t="s">
        <v>219</v>
      </c>
      <c r="C24" s="760"/>
      <c r="D24" s="761"/>
      <c r="E24" s="443"/>
      <c r="F24" s="443"/>
      <c r="G24" s="443"/>
      <c r="H24" s="443"/>
      <c r="I24" s="443"/>
      <c r="J24" s="443"/>
    </row>
    <row r="25" spans="1:13" ht="12" customHeight="1">
      <c r="A25" s="437"/>
      <c r="B25" s="446"/>
      <c r="C25" s="447"/>
      <c r="D25" s="448"/>
      <c r="E25" s="449"/>
      <c r="F25" s="450"/>
      <c r="G25" s="450"/>
      <c r="H25" s="450"/>
      <c r="I25" s="450"/>
      <c r="J25" s="450"/>
    </row>
    <row r="26" spans="1:13" ht="12" customHeight="1">
      <c r="A26" s="429"/>
      <c r="B26" s="451"/>
      <c r="C26" s="452"/>
      <c r="D26" s="453" t="s">
        <v>220</v>
      </c>
      <c r="E26" s="458">
        <f>SUM(E11+E12+E13+E14+E15+E18+E21+E22+E23+E24)</f>
        <v>248096041</v>
      </c>
      <c r="F26" s="458">
        <f>SUM(F11+F12+F13+F14+F15+F18+F21+F22+F23+F24)</f>
        <v>54109822.010000005</v>
      </c>
      <c r="G26" s="458">
        <f>SUM(G11+G12+G13+G14+G15+G18+G21+G22+G23+G24)</f>
        <v>302205863.00999999</v>
      </c>
      <c r="H26" s="458">
        <f>SUM(H11+H12+H13+H14+H15+H18+H21+H22+H23+H24)</f>
        <v>280595957.85000002</v>
      </c>
      <c r="I26" s="458">
        <f>SUM(I11+I12+I13+I14+I15+I18+I21+I22+I23+I24)</f>
        <v>280595957.85000002</v>
      </c>
      <c r="J26" s="762">
        <f>+I26-E26</f>
        <v>32499916.850000024</v>
      </c>
    </row>
    <row r="27" spans="1:13" ht="12" customHeight="1">
      <c r="A27" s="437"/>
      <c r="B27" s="454"/>
      <c r="C27" s="454"/>
      <c r="D27" s="454"/>
      <c r="E27" s="638"/>
      <c r="F27" s="638"/>
      <c r="G27" s="638"/>
      <c r="H27" s="764" t="s">
        <v>299</v>
      </c>
      <c r="I27" s="765"/>
      <c r="J27" s="763"/>
      <c r="M27" s="455"/>
    </row>
    <row r="28" spans="1:13" ht="12" customHeight="1">
      <c r="A28" s="429"/>
      <c r="B28" s="429"/>
      <c r="C28" s="429"/>
      <c r="D28" s="429"/>
      <c r="E28" s="433"/>
      <c r="F28" s="433"/>
      <c r="G28" s="433"/>
      <c r="H28" s="433"/>
      <c r="I28" s="433"/>
      <c r="J28" s="433"/>
    </row>
    <row r="29" spans="1:13" ht="12" customHeight="1">
      <c r="A29" s="429"/>
      <c r="B29" s="772" t="s">
        <v>221</v>
      </c>
      <c r="C29" s="772"/>
      <c r="D29" s="772"/>
      <c r="E29" s="773" t="s">
        <v>201</v>
      </c>
      <c r="F29" s="773"/>
      <c r="G29" s="773"/>
      <c r="H29" s="773"/>
      <c r="I29" s="773"/>
      <c r="J29" s="772" t="s">
        <v>202</v>
      </c>
    </row>
    <row r="30" spans="1:13" ht="25.5">
      <c r="A30" s="429"/>
      <c r="B30" s="772"/>
      <c r="C30" s="772"/>
      <c r="D30" s="772"/>
      <c r="E30" s="435" t="s">
        <v>203</v>
      </c>
      <c r="F30" s="436" t="s">
        <v>204</v>
      </c>
      <c r="G30" s="435" t="s">
        <v>205</v>
      </c>
      <c r="H30" s="435" t="s">
        <v>206</v>
      </c>
      <c r="I30" s="435" t="s">
        <v>207</v>
      </c>
      <c r="J30" s="772"/>
    </row>
    <row r="31" spans="1:13" ht="12" customHeight="1">
      <c r="A31" s="429"/>
      <c r="B31" s="772"/>
      <c r="C31" s="772"/>
      <c r="D31" s="772"/>
      <c r="E31" s="435" t="s">
        <v>208</v>
      </c>
      <c r="F31" s="435" t="s">
        <v>209</v>
      </c>
      <c r="G31" s="435" t="s">
        <v>210</v>
      </c>
      <c r="H31" s="435" t="s">
        <v>211</v>
      </c>
      <c r="I31" s="435" t="s">
        <v>212</v>
      </c>
      <c r="J31" s="435" t="s">
        <v>223</v>
      </c>
    </row>
    <row r="32" spans="1:13" ht="12" customHeight="1">
      <c r="A32" s="437"/>
      <c r="B32" s="438"/>
      <c r="C32" s="439"/>
      <c r="D32" s="440"/>
      <c r="E32" s="442"/>
      <c r="F32" s="442"/>
      <c r="G32" s="442"/>
      <c r="H32" s="442"/>
      <c r="I32" s="442"/>
      <c r="J32" s="442"/>
    </row>
    <row r="33" spans="1:10" ht="12" customHeight="1">
      <c r="A33" s="437"/>
      <c r="B33" s="456"/>
      <c r="C33" s="457"/>
      <c r="D33" s="47"/>
      <c r="E33" s="458"/>
      <c r="F33" s="458"/>
      <c r="G33" s="458"/>
      <c r="H33" s="458"/>
      <c r="I33" s="458"/>
      <c r="J33" s="458">
        <f>+I33-E33</f>
        <v>0</v>
      </c>
    </row>
    <row r="34" spans="1:10" ht="12" customHeight="1">
      <c r="A34" s="437"/>
      <c r="B34" s="766" t="s">
        <v>693</v>
      </c>
      <c r="C34" s="767"/>
      <c r="D34" s="768"/>
      <c r="E34" s="443">
        <v>378093</v>
      </c>
      <c r="F34" s="443">
        <v>908933.73</v>
      </c>
      <c r="G34" s="443">
        <v>1287026.73</v>
      </c>
      <c r="H34" s="443">
        <v>192511.29</v>
      </c>
      <c r="I34" s="443">
        <v>192511.29</v>
      </c>
      <c r="J34" s="443">
        <f>+I34-E34</f>
        <v>-185581.71</v>
      </c>
    </row>
    <row r="35" spans="1:10" ht="12" customHeight="1">
      <c r="A35" s="437"/>
      <c r="B35" s="766" t="s">
        <v>694</v>
      </c>
      <c r="C35" s="767"/>
      <c r="D35" s="768"/>
      <c r="E35" s="443">
        <v>1100566</v>
      </c>
      <c r="F35" s="443">
        <v>13237239.15</v>
      </c>
      <c r="G35" s="443">
        <v>14337805.15</v>
      </c>
      <c r="H35" s="443">
        <v>481970.2</v>
      </c>
      <c r="I35" s="443">
        <v>481970.2</v>
      </c>
      <c r="J35" s="443">
        <f t="shared" ref="J35:J38" si="3">+I35-E35</f>
        <v>-618595.80000000005</v>
      </c>
    </row>
    <row r="36" spans="1:10" ht="12" customHeight="1">
      <c r="A36" s="437"/>
      <c r="B36" s="766" t="s">
        <v>695</v>
      </c>
      <c r="C36" s="767"/>
      <c r="D36" s="768"/>
      <c r="E36" s="443">
        <v>13566</v>
      </c>
      <c r="F36" s="443">
        <v>0</v>
      </c>
      <c r="G36" s="443">
        <f t="shared" ref="G36:G38" si="4">+E36+F36</f>
        <v>13566</v>
      </c>
      <c r="H36" s="443">
        <v>13488.66</v>
      </c>
      <c r="I36" s="443">
        <v>13488.66</v>
      </c>
      <c r="J36" s="443">
        <f t="shared" si="3"/>
        <v>-77.340000000000146</v>
      </c>
    </row>
    <row r="37" spans="1:10" ht="12" customHeight="1">
      <c r="A37" s="437"/>
      <c r="B37" s="766" t="s">
        <v>696</v>
      </c>
      <c r="C37" s="767"/>
      <c r="D37" s="768"/>
      <c r="E37" s="443">
        <v>96261653</v>
      </c>
      <c r="F37" s="443">
        <v>51826599.270000003</v>
      </c>
      <c r="G37" s="443">
        <v>148088252.27000001</v>
      </c>
      <c r="H37" s="443">
        <v>141428774.84</v>
      </c>
      <c r="I37" s="443">
        <v>141428774.84</v>
      </c>
      <c r="J37" s="443">
        <f t="shared" si="3"/>
        <v>45167121.840000004</v>
      </c>
    </row>
    <row r="38" spans="1:10" ht="12" customHeight="1">
      <c r="A38" s="437"/>
      <c r="B38" s="766" t="s">
        <v>697</v>
      </c>
      <c r="C38" s="767"/>
      <c r="D38" s="768"/>
      <c r="E38" s="443">
        <v>150342163</v>
      </c>
      <c r="F38" s="443">
        <v>-11862950.140000001</v>
      </c>
      <c r="G38" s="443">
        <f t="shared" si="4"/>
        <v>138479212.86000001</v>
      </c>
      <c r="H38" s="443">
        <v>138479212.86000001</v>
      </c>
      <c r="I38" s="443">
        <v>138479212.86000001</v>
      </c>
      <c r="J38" s="443">
        <f t="shared" si="3"/>
        <v>-11862950.139999986</v>
      </c>
    </row>
    <row r="39" spans="1:10" ht="12" customHeight="1">
      <c r="A39" s="437"/>
      <c r="B39" s="769"/>
      <c r="C39" s="770"/>
      <c r="D39" s="771"/>
      <c r="E39" s="443"/>
      <c r="F39" s="443"/>
      <c r="G39" s="443"/>
      <c r="H39" s="443"/>
      <c r="I39" s="443"/>
      <c r="J39" s="443"/>
    </row>
    <row r="40" spans="1:10" ht="12" customHeight="1">
      <c r="A40" s="437"/>
      <c r="B40" s="444"/>
      <c r="C40" s="760"/>
      <c r="D40" s="761"/>
      <c r="E40" s="443"/>
      <c r="F40" s="443"/>
      <c r="G40" s="443"/>
      <c r="H40" s="443"/>
      <c r="I40" s="443"/>
      <c r="J40" s="443"/>
    </row>
    <row r="41" spans="1:10" ht="12" customHeight="1">
      <c r="A41" s="437"/>
      <c r="B41" s="444"/>
      <c r="C41" s="32"/>
      <c r="D41" s="459"/>
      <c r="E41" s="443"/>
      <c r="F41" s="443"/>
      <c r="G41" s="443"/>
      <c r="H41" s="443"/>
      <c r="I41" s="443"/>
      <c r="J41" s="443"/>
    </row>
    <row r="42" spans="1:10" ht="12" customHeight="1">
      <c r="A42" s="437"/>
      <c r="B42" s="444"/>
      <c r="C42" s="32"/>
      <c r="D42" s="459"/>
      <c r="E42" s="443"/>
      <c r="F42" s="443"/>
      <c r="G42" s="443"/>
      <c r="H42" s="443"/>
      <c r="I42" s="443"/>
      <c r="J42" s="443"/>
    </row>
    <row r="43" spans="1:10" ht="12" customHeight="1">
      <c r="A43" s="437"/>
      <c r="B43" s="444"/>
      <c r="C43" s="760"/>
      <c r="D43" s="761"/>
      <c r="E43" s="443"/>
      <c r="F43" s="443"/>
      <c r="G43" s="443"/>
      <c r="H43" s="443"/>
      <c r="I43" s="443"/>
      <c r="J43" s="443"/>
    </row>
    <row r="44" spans="1:10" ht="12" customHeight="1">
      <c r="A44" s="437"/>
      <c r="B44" s="444"/>
      <c r="C44" s="760"/>
      <c r="D44" s="761"/>
      <c r="E44" s="443"/>
      <c r="F44" s="443"/>
      <c r="G44" s="443"/>
      <c r="H44" s="443"/>
      <c r="I44" s="443"/>
      <c r="J44" s="443"/>
    </row>
    <row r="45" spans="1:10" ht="12" customHeight="1">
      <c r="A45" s="437"/>
      <c r="B45" s="444"/>
      <c r="C45" s="32"/>
      <c r="D45" s="459"/>
      <c r="E45" s="443"/>
      <c r="F45" s="443"/>
      <c r="G45" s="460"/>
      <c r="H45" s="443"/>
      <c r="I45" s="443"/>
      <c r="J45" s="460"/>
    </row>
    <row r="46" spans="1:10" ht="12" customHeight="1">
      <c r="A46" s="437"/>
      <c r="B46" s="456"/>
      <c r="C46" s="457"/>
      <c r="D46" s="459"/>
      <c r="E46" s="458"/>
      <c r="F46" s="458"/>
      <c r="G46" s="458"/>
      <c r="H46" s="458"/>
      <c r="I46" s="458"/>
      <c r="J46" s="458"/>
    </row>
    <row r="47" spans="1:10" ht="12" customHeight="1">
      <c r="A47" s="437"/>
      <c r="B47" s="456"/>
      <c r="C47" s="760"/>
      <c r="D47" s="761"/>
      <c r="E47" s="443"/>
      <c r="F47" s="443"/>
      <c r="G47" s="443"/>
      <c r="H47" s="443"/>
      <c r="I47" s="443"/>
      <c r="J47" s="443"/>
    </row>
    <row r="48" spans="1:10" ht="12" customHeight="1">
      <c r="A48" s="437"/>
      <c r="B48" s="444"/>
      <c r="C48" s="760"/>
      <c r="D48" s="761"/>
      <c r="E48" s="443"/>
      <c r="F48" s="443"/>
      <c r="G48" s="443"/>
      <c r="H48" s="443"/>
      <c r="I48" s="443"/>
      <c r="J48" s="443"/>
    </row>
    <row r="49" spans="1:11" ht="12" customHeight="1">
      <c r="A49" s="437"/>
      <c r="B49" s="444"/>
      <c r="C49" s="760"/>
      <c r="D49" s="761"/>
      <c r="E49" s="443"/>
      <c r="F49" s="443"/>
      <c r="G49" s="443"/>
      <c r="H49" s="443"/>
      <c r="I49" s="443"/>
      <c r="J49" s="443"/>
    </row>
    <row r="50" spans="1:11" s="464" customFormat="1" ht="12" customHeight="1">
      <c r="A50" s="429"/>
      <c r="B50" s="461"/>
      <c r="C50" s="313"/>
      <c r="D50" s="462"/>
      <c r="E50" s="463"/>
      <c r="F50" s="463"/>
      <c r="G50" s="463"/>
      <c r="H50" s="463"/>
      <c r="I50" s="463"/>
      <c r="J50" s="463"/>
      <c r="K50" s="314"/>
    </row>
    <row r="51" spans="1:11" ht="12" customHeight="1">
      <c r="A51" s="437"/>
      <c r="B51" s="456"/>
      <c r="C51" s="465"/>
      <c r="D51" s="459"/>
      <c r="E51" s="458"/>
      <c r="F51" s="458"/>
      <c r="G51" s="458"/>
      <c r="H51" s="458"/>
      <c r="I51" s="458"/>
      <c r="J51" s="458"/>
    </row>
    <row r="52" spans="1:11" ht="12" customHeight="1">
      <c r="A52" s="437"/>
      <c r="B52" s="444"/>
      <c r="C52" s="760"/>
      <c r="D52" s="761"/>
      <c r="E52" s="443"/>
      <c r="F52" s="443"/>
      <c r="G52" s="443"/>
      <c r="H52" s="443"/>
      <c r="I52" s="443"/>
      <c r="J52" s="443"/>
    </row>
    <row r="53" spans="1:11" ht="12" customHeight="1">
      <c r="A53" s="437"/>
      <c r="B53" s="446"/>
      <c r="C53" s="447"/>
      <c r="D53" s="448"/>
      <c r="E53" s="450"/>
      <c r="F53" s="450"/>
      <c r="G53" s="450"/>
      <c r="H53" s="450"/>
      <c r="I53" s="450"/>
      <c r="J53" s="450"/>
    </row>
    <row r="54" spans="1:11" ht="12" customHeight="1">
      <c r="A54" s="429"/>
      <c r="B54" s="451"/>
      <c r="C54" s="452"/>
      <c r="D54" s="466" t="s">
        <v>220</v>
      </c>
      <c r="E54" s="639">
        <f>+E34+E35+E36+E37+E38+E40+E43+E44+E46+E51</f>
        <v>248096041</v>
      </c>
      <c r="F54" s="639">
        <f>+F34+F35+F36+F37+F38+F40+F43+F44+F46+F51</f>
        <v>54109822.010000005</v>
      </c>
      <c r="G54" s="458">
        <f>+E54+F54</f>
        <v>302205863.00999999</v>
      </c>
      <c r="H54" s="639">
        <f>+H34+H35+H36+H37+H38+H40+H43+H44+H46+H51</f>
        <v>280595957.85000002</v>
      </c>
      <c r="I54" s="639">
        <f>+I34+I35+I36+I37+I38+I40+I43+I44+I46+I51</f>
        <v>280595957.85000002</v>
      </c>
      <c r="J54" s="762">
        <f>+I54-E54</f>
        <v>32499916.850000024</v>
      </c>
    </row>
    <row r="55" spans="1:11">
      <c r="A55" s="437"/>
      <c r="B55" s="25" t="s">
        <v>76</v>
      </c>
      <c r="E55" s="464"/>
      <c r="F55" s="638"/>
      <c r="G55" s="638"/>
      <c r="H55" s="764" t="s">
        <v>299</v>
      </c>
      <c r="I55" s="765"/>
      <c r="J55" s="763"/>
    </row>
    <row r="56" spans="1:11">
      <c r="A56" s="437"/>
      <c r="B56" s="759"/>
      <c r="C56" s="759"/>
      <c r="D56" s="759"/>
      <c r="E56" s="759"/>
      <c r="F56" s="759"/>
      <c r="G56" s="759"/>
      <c r="H56" s="759"/>
      <c r="I56" s="759"/>
      <c r="J56" s="759"/>
    </row>
    <row r="57" spans="1:11">
      <c r="B57" s="25" t="s">
        <v>222</v>
      </c>
      <c r="C57" s="25"/>
      <c r="D57" s="25"/>
      <c r="E57" s="25"/>
      <c r="F57" s="25"/>
      <c r="G57" s="25"/>
      <c r="H57" s="25"/>
      <c r="I57" s="25"/>
      <c r="J57" s="25"/>
    </row>
    <row r="58" spans="1:11">
      <c r="B58" s="25"/>
      <c r="C58" s="25"/>
      <c r="D58" s="25"/>
      <c r="E58" s="25"/>
      <c r="F58" s="25"/>
      <c r="G58" s="25"/>
      <c r="H58" s="25"/>
      <c r="I58" s="25"/>
      <c r="J58" s="25"/>
    </row>
    <row r="59" spans="1:11">
      <c r="B59" s="25"/>
      <c r="C59" s="25"/>
      <c r="D59" s="25"/>
      <c r="E59" s="25"/>
      <c r="F59" s="25"/>
      <c r="G59" s="25"/>
      <c r="H59" s="25"/>
      <c r="I59" s="25"/>
      <c r="J59" s="25"/>
    </row>
    <row r="61" spans="1:11">
      <c r="D61" s="727" t="s">
        <v>735</v>
      </c>
      <c r="E61" s="727"/>
      <c r="H61" s="315" t="s">
        <v>734</v>
      </c>
    </row>
    <row r="62" spans="1:11">
      <c r="D62" s="711" t="s">
        <v>729</v>
      </c>
      <c r="E62" s="711"/>
      <c r="F62" s="253"/>
      <c r="G62" s="253"/>
      <c r="H62" s="711" t="s">
        <v>765</v>
      </c>
      <c r="I62" s="711"/>
      <c r="J62" s="711"/>
      <c r="K62" s="467"/>
    </row>
    <row r="63" spans="1:11" ht="12" customHeight="1">
      <c r="D63" s="656" t="s">
        <v>730</v>
      </c>
      <c r="E63" s="656"/>
      <c r="F63" s="254"/>
      <c r="G63" s="254"/>
      <c r="H63" s="728" t="s">
        <v>728</v>
      </c>
      <c r="I63" s="728"/>
      <c r="J63" s="728"/>
      <c r="K63" s="468"/>
    </row>
  </sheetData>
  <mergeCells count="46">
    <mergeCell ref="B1:J1"/>
    <mergeCell ref="B3:J3"/>
    <mergeCell ref="B7:D9"/>
    <mergeCell ref="E7:I7"/>
    <mergeCell ref="J7:J8"/>
    <mergeCell ref="D2:J2"/>
    <mergeCell ref="C44:D44"/>
    <mergeCell ref="B22:D22"/>
    <mergeCell ref="B11:D11"/>
    <mergeCell ref="B12:D12"/>
    <mergeCell ref="B13:D13"/>
    <mergeCell ref="B14:D14"/>
    <mergeCell ref="B15:D15"/>
    <mergeCell ref="C16:D16"/>
    <mergeCell ref="C17:D17"/>
    <mergeCell ref="B18:D18"/>
    <mergeCell ref="C19:D19"/>
    <mergeCell ref="C20:D20"/>
    <mergeCell ref="B21:D21"/>
    <mergeCell ref="C43:D43"/>
    <mergeCell ref="B23:D23"/>
    <mergeCell ref="B24:D24"/>
    <mergeCell ref="J26:J27"/>
    <mergeCell ref="H27:I27"/>
    <mergeCell ref="B29:D31"/>
    <mergeCell ref="E29:I29"/>
    <mergeCell ref="J29:J30"/>
    <mergeCell ref="C40:D40"/>
    <mergeCell ref="B34:D34"/>
    <mergeCell ref="B35:D35"/>
    <mergeCell ref="B36:D36"/>
    <mergeCell ref="B37:D37"/>
    <mergeCell ref="B38:D38"/>
    <mergeCell ref="B39:D39"/>
    <mergeCell ref="B56:J56"/>
    <mergeCell ref="C47:D47"/>
    <mergeCell ref="C48:D48"/>
    <mergeCell ref="C49:D49"/>
    <mergeCell ref="C52:D52"/>
    <mergeCell ref="J54:J55"/>
    <mergeCell ref="H55:I55"/>
    <mergeCell ref="D62:E62"/>
    <mergeCell ref="D63:E63"/>
    <mergeCell ref="H62:J62"/>
    <mergeCell ref="H63:J63"/>
    <mergeCell ref="D61:E61"/>
  </mergeCells>
  <pageMargins left="0.7" right="0.7" top="0.37" bottom="0.75" header="0.3" footer="0.3"/>
  <pageSetup scale="69" orientation="landscape" r:id="rId1"/>
  <ignoredErrors>
    <ignoredError sqref="E9:F9 H9:I9 E31:F31 H31:I31" numberStoredAsText="1"/>
  </ignoredErrors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  <pageSetUpPr fitToPage="1"/>
  </sheetPr>
  <dimension ref="A1:L29"/>
  <sheetViews>
    <sheetView showGridLines="0" workbookViewId="0">
      <selection activeCell="F23" sqref="F23"/>
    </sheetView>
  </sheetViews>
  <sheetFormatPr baseColWidth="10" defaultRowHeight="12.75"/>
  <cols>
    <col min="1" max="1" width="2.28515625" style="25" customWidth="1"/>
    <col min="2" max="2" width="3.28515625" style="315" customWidth="1"/>
    <col min="3" max="3" width="52.5703125" style="315" customWidth="1"/>
    <col min="4" max="11" width="14.85546875" style="315" bestFit="1" customWidth="1"/>
    <col min="12" max="12" width="2.7109375" style="25" customWidth="1"/>
    <col min="13" max="16384" width="11.42578125" style="315"/>
  </cols>
  <sheetData>
    <row r="1" spans="2:11" ht="7.5" customHeight="1">
      <c r="B1" s="682"/>
      <c r="C1" s="682"/>
      <c r="D1" s="682"/>
      <c r="E1" s="682"/>
      <c r="F1" s="682"/>
      <c r="G1" s="682"/>
      <c r="H1" s="682"/>
      <c r="I1" s="682"/>
      <c r="J1" s="682"/>
      <c r="K1" s="682"/>
    </row>
    <row r="2" spans="2:11" ht="19.5" customHeight="1">
      <c r="B2" s="682" t="s">
        <v>458</v>
      </c>
      <c r="C2" s="682"/>
      <c r="D2" s="682"/>
      <c r="E2" s="682"/>
      <c r="F2" s="682"/>
      <c r="G2" s="682"/>
      <c r="H2" s="682"/>
      <c r="I2" s="682"/>
      <c r="J2" s="682"/>
      <c r="K2" s="682"/>
    </row>
    <row r="3" spans="2:11" ht="19.5" customHeight="1">
      <c r="B3" s="682" t="s">
        <v>459</v>
      </c>
      <c r="C3" s="682"/>
      <c r="D3" s="682"/>
      <c r="E3" s="682"/>
      <c r="F3" s="682"/>
      <c r="G3" s="682"/>
      <c r="H3" s="682"/>
      <c r="I3" s="682"/>
      <c r="J3" s="682"/>
      <c r="K3" s="682"/>
    </row>
    <row r="4" spans="2:11" ht="19.5" customHeight="1">
      <c r="B4" s="682" t="s">
        <v>826</v>
      </c>
      <c r="C4" s="682"/>
      <c r="D4" s="682"/>
      <c r="E4" s="682"/>
      <c r="F4" s="682"/>
      <c r="G4" s="682"/>
      <c r="H4" s="682"/>
      <c r="I4" s="682"/>
      <c r="J4" s="682"/>
      <c r="K4" s="682"/>
    </row>
    <row r="5" spans="2:11" s="25" customFormat="1"/>
    <row r="6" spans="2:11" s="25" customFormat="1">
      <c r="C6" s="30" t="s">
        <v>3</v>
      </c>
      <c r="D6" s="97" t="s">
        <v>507</v>
      </c>
      <c r="E6" s="97"/>
      <c r="F6" s="97"/>
      <c r="G6" s="97"/>
      <c r="H6" s="72"/>
      <c r="I6" s="72"/>
      <c r="J6" s="72"/>
    </row>
    <row r="7" spans="2:11" s="25" customFormat="1"/>
    <row r="8" spans="2:11">
      <c r="B8" s="775" t="s">
        <v>74</v>
      </c>
      <c r="C8" s="775"/>
      <c r="D8" s="776" t="s">
        <v>224</v>
      </c>
      <c r="E8" s="776"/>
      <c r="F8" s="776"/>
      <c r="G8" s="776"/>
      <c r="H8" s="776"/>
      <c r="I8" s="776"/>
      <c r="J8" s="776"/>
      <c r="K8" s="776" t="s">
        <v>225</v>
      </c>
    </row>
    <row r="9" spans="2:11" ht="25.5">
      <c r="B9" s="775"/>
      <c r="C9" s="775"/>
      <c r="D9" s="469" t="s">
        <v>226</v>
      </c>
      <c r="E9" s="469" t="s">
        <v>227</v>
      </c>
      <c r="F9" s="469" t="s">
        <v>205</v>
      </c>
      <c r="G9" s="469" t="s">
        <v>410</v>
      </c>
      <c r="H9" s="469" t="s">
        <v>206</v>
      </c>
      <c r="I9" s="469" t="s">
        <v>411</v>
      </c>
      <c r="J9" s="469" t="s">
        <v>228</v>
      </c>
      <c r="K9" s="776"/>
    </row>
    <row r="10" spans="2:11">
      <c r="B10" s="775"/>
      <c r="C10" s="775"/>
      <c r="D10" s="469">
        <v>1</v>
      </c>
      <c r="E10" s="469">
        <v>2</v>
      </c>
      <c r="F10" s="469" t="s">
        <v>229</v>
      </c>
      <c r="G10" s="469">
        <v>4</v>
      </c>
      <c r="H10" s="469">
        <v>5</v>
      </c>
      <c r="I10" s="469">
        <v>6</v>
      </c>
      <c r="J10" s="469">
        <v>7</v>
      </c>
      <c r="K10" s="469" t="s">
        <v>473</v>
      </c>
    </row>
    <row r="11" spans="2:11">
      <c r="B11" s="470"/>
      <c r="C11" s="471"/>
      <c r="D11" s="472"/>
      <c r="E11" s="472"/>
      <c r="F11" s="472"/>
      <c r="G11" s="472"/>
      <c r="H11" s="472"/>
      <c r="I11" s="472"/>
      <c r="J11" s="472"/>
      <c r="K11" s="472"/>
    </row>
    <row r="12" spans="2:11">
      <c r="B12" s="473"/>
      <c r="C12" s="471" t="s">
        <v>698</v>
      </c>
      <c r="D12" s="474">
        <v>248096041</v>
      </c>
      <c r="E12" s="474">
        <v>61936505.299999997</v>
      </c>
      <c r="F12" s="474">
        <f>+D12+E12</f>
        <v>310032546.30000001</v>
      </c>
      <c r="G12" s="474">
        <v>0</v>
      </c>
      <c r="H12" s="474">
        <v>287950439.5</v>
      </c>
      <c r="I12" s="474">
        <v>257626851.71000001</v>
      </c>
      <c r="J12" s="474">
        <v>257626951.71000001</v>
      </c>
      <c r="K12" s="474">
        <f>+F12-H12</f>
        <v>22082106.800000012</v>
      </c>
    </row>
    <row r="13" spans="2:11">
      <c r="B13" s="473"/>
      <c r="C13" s="475"/>
      <c r="D13" s="474">
        <v>0</v>
      </c>
      <c r="E13" s="474">
        <v>0</v>
      </c>
      <c r="F13" s="474">
        <f t="shared" ref="F13:F19" si="0">+D13+E13</f>
        <v>0</v>
      </c>
      <c r="G13" s="474">
        <v>0</v>
      </c>
      <c r="H13" s="474">
        <v>0</v>
      </c>
      <c r="I13" s="474">
        <v>0</v>
      </c>
      <c r="J13" s="474">
        <v>0</v>
      </c>
      <c r="K13" s="474">
        <f t="shared" ref="K13:K20" si="1">+F13-H13</f>
        <v>0</v>
      </c>
    </row>
    <row r="14" spans="2:11">
      <c r="B14" s="473"/>
      <c r="C14" s="475"/>
      <c r="D14" s="474">
        <v>0</v>
      </c>
      <c r="E14" s="474">
        <v>0</v>
      </c>
      <c r="F14" s="474">
        <f t="shared" si="0"/>
        <v>0</v>
      </c>
      <c r="G14" s="474">
        <v>0</v>
      </c>
      <c r="H14" s="474">
        <v>0</v>
      </c>
      <c r="I14" s="474">
        <v>0</v>
      </c>
      <c r="J14" s="474">
        <v>0</v>
      </c>
      <c r="K14" s="474">
        <f t="shared" si="1"/>
        <v>0</v>
      </c>
    </row>
    <row r="15" spans="2:11">
      <c r="B15" s="473"/>
      <c r="C15" s="475"/>
      <c r="D15" s="474">
        <v>0</v>
      </c>
      <c r="E15" s="474">
        <v>0</v>
      </c>
      <c r="F15" s="474">
        <f t="shared" si="0"/>
        <v>0</v>
      </c>
      <c r="G15" s="474">
        <v>0</v>
      </c>
      <c r="H15" s="474">
        <v>0</v>
      </c>
      <c r="I15" s="474">
        <v>0</v>
      </c>
      <c r="J15" s="474">
        <v>0</v>
      </c>
      <c r="K15" s="474">
        <f t="shared" si="1"/>
        <v>0</v>
      </c>
    </row>
    <row r="16" spans="2:11">
      <c r="B16" s="473"/>
      <c r="C16" s="475"/>
      <c r="D16" s="474">
        <v>0</v>
      </c>
      <c r="E16" s="474">
        <v>0</v>
      </c>
      <c r="F16" s="474">
        <f t="shared" si="0"/>
        <v>0</v>
      </c>
      <c r="G16" s="474">
        <v>0</v>
      </c>
      <c r="H16" s="474">
        <v>0</v>
      </c>
      <c r="I16" s="474">
        <v>0</v>
      </c>
      <c r="J16" s="474">
        <v>0</v>
      </c>
      <c r="K16" s="474">
        <f t="shared" si="1"/>
        <v>0</v>
      </c>
    </row>
    <row r="17" spans="1:12">
      <c r="B17" s="473"/>
      <c r="C17" s="475"/>
      <c r="D17" s="474">
        <v>0</v>
      </c>
      <c r="E17" s="474">
        <v>0</v>
      </c>
      <c r="F17" s="474">
        <f t="shared" si="0"/>
        <v>0</v>
      </c>
      <c r="G17" s="474">
        <v>0</v>
      </c>
      <c r="H17" s="474">
        <v>0</v>
      </c>
      <c r="I17" s="474">
        <v>0</v>
      </c>
      <c r="J17" s="474">
        <v>0</v>
      </c>
      <c r="K17" s="474">
        <f t="shared" si="1"/>
        <v>0</v>
      </c>
    </row>
    <row r="18" spans="1:12">
      <c r="B18" s="473"/>
      <c r="C18" s="475"/>
      <c r="D18" s="474">
        <v>0</v>
      </c>
      <c r="E18" s="474">
        <v>0</v>
      </c>
      <c r="F18" s="474">
        <f t="shared" si="0"/>
        <v>0</v>
      </c>
      <c r="G18" s="474">
        <v>0</v>
      </c>
      <c r="H18" s="474">
        <v>0</v>
      </c>
      <c r="I18" s="474">
        <v>0</v>
      </c>
      <c r="J18" s="474">
        <v>0</v>
      </c>
      <c r="K18" s="474">
        <f t="shared" si="1"/>
        <v>0</v>
      </c>
    </row>
    <row r="19" spans="1:12">
      <c r="B19" s="473"/>
      <c r="C19" s="475"/>
      <c r="D19" s="474">
        <v>0</v>
      </c>
      <c r="E19" s="474">
        <v>0</v>
      </c>
      <c r="F19" s="474">
        <f t="shared" si="0"/>
        <v>0</v>
      </c>
      <c r="G19" s="474">
        <v>0</v>
      </c>
      <c r="H19" s="474">
        <v>0</v>
      </c>
      <c r="I19" s="474">
        <v>0</v>
      </c>
      <c r="J19" s="474">
        <v>0</v>
      </c>
      <c r="K19" s="474">
        <f t="shared" si="1"/>
        <v>0</v>
      </c>
    </row>
    <row r="20" spans="1:12">
      <c r="B20" s="473"/>
      <c r="C20" s="475"/>
      <c r="D20" s="474">
        <v>0</v>
      </c>
      <c r="E20" s="474">
        <v>0</v>
      </c>
      <c r="F20" s="474">
        <v>0</v>
      </c>
      <c r="G20" s="474">
        <v>0</v>
      </c>
      <c r="H20" s="474">
        <v>0</v>
      </c>
      <c r="I20" s="474">
        <v>0</v>
      </c>
      <c r="J20" s="474">
        <v>0</v>
      </c>
      <c r="K20" s="474">
        <f t="shared" si="1"/>
        <v>0</v>
      </c>
    </row>
    <row r="21" spans="1:12">
      <c r="B21" s="476"/>
      <c r="C21" s="477"/>
      <c r="D21" s="478"/>
      <c r="E21" s="478"/>
      <c r="F21" s="478"/>
      <c r="G21" s="478"/>
      <c r="H21" s="478"/>
      <c r="I21" s="478"/>
      <c r="J21" s="478"/>
      <c r="K21" s="478"/>
    </row>
    <row r="22" spans="1:12" s="464" customFormat="1">
      <c r="A22" s="314"/>
      <c r="B22" s="479"/>
      <c r="C22" s="480" t="s">
        <v>230</v>
      </c>
      <c r="D22" s="481">
        <f>+D12</f>
        <v>248096041</v>
      </c>
      <c r="E22" s="481">
        <f t="shared" ref="E22:J22" si="2">+E12</f>
        <v>61936505.299999997</v>
      </c>
      <c r="F22" s="481">
        <f t="shared" si="2"/>
        <v>310032546.30000001</v>
      </c>
      <c r="G22" s="481">
        <f t="shared" si="2"/>
        <v>0</v>
      </c>
      <c r="H22" s="481">
        <f t="shared" si="2"/>
        <v>287950439.5</v>
      </c>
      <c r="I22" s="481">
        <f t="shared" si="2"/>
        <v>257626851.71000001</v>
      </c>
      <c r="J22" s="481">
        <f t="shared" si="2"/>
        <v>257626951.71000001</v>
      </c>
      <c r="K22" s="481">
        <f t="shared" ref="K22" si="3">+K12</f>
        <v>22082106.800000012</v>
      </c>
      <c r="L22" s="314"/>
    </row>
    <row r="23" spans="1:12">
      <c r="B23" s="25"/>
      <c r="C23" s="25"/>
      <c r="D23" s="25"/>
      <c r="E23" s="25"/>
      <c r="F23" s="25"/>
      <c r="G23" s="25"/>
      <c r="H23" s="25"/>
      <c r="I23" s="25"/>
      <c r="J23" s="25"/>
      <c r="K23" s="25"/>
    </row>
    <row r="24" spans="1:12">
      <c r="B24" s="25" t="s">
        <v>76</v>
      </c>
      <c r="F24" s="25"/>
      <c r="G24" s="25"/>
      <c r="H24" s="25"/>
      <c r="I24" s="25"/>
      <c r="J24" s="25"/>
      <c r="K24" s="25"/>
    </row>
    <row r="25" spans="1:12">
      <c r="B25" s="25"/>
      <c r="C25" s="25"/>
      <c r="D25" s="25"/>
      <c r="E25" s="25"/>
      <c r="F25" s="25"/>
      <c r="G25" s="25"/>
      <c r="H25" s="25"/>
      <c r="I25" s="25"/>
      <c r="J25" s="25"/>
      <c r="K25" s="25"/>
    </row>
    <row r="26" spans="1:12">
      <c r="B26" s="25"/>
      <c r="C26" s="25"/>
      <c r="D26" s="25"/>
      <c r="E26" s="25"/>
      <c r="F26" s="25"/>
      <c r="G26" s="25"/>
      <c r="H26" s="25"/>
      <c r="I26" s="25"/>
      <c r="J26" s="25"/>
      <c r="K26" s="25"/>
    </row>
    <row r="27" spans="1:12" ht="15" customHeight="1">
      <c r="B27" s="25"/>
      <c r="C27" s="35" t="s">
        <v>737</v>
      </c>
      <c r="D27" s="35"/>
      <c r="E27" s="25"/>
      <c r="F27" s="777" t="s">
        <v>736</v>
      </c>
      <c r="G27" s="777"/>
      <c r="H27" s="777"/>
      <c r="I27" s="777"/>
      <c r="J27" s="777"/>
      <c r="K27" s="777"/>
      <c r="L27" s="32"/>
    </row>
    <row r="28" spans="1:12">
      <c r="C28" s="281" t="s">
        <v>729</v>
      </c>
      <c r="D28" s="282"/>
      <c r="E28" s="464"/>
      <c r="F28" s="711" t="s">
        <v>765</v>
      </c>
      <c r="G28" s="711"/>
      <c r="H28" s="711"/>
      <c r="I28" s="711"/>
      <c r="J28" s="711"/>
      <c r="K28" s="711"/>
    </row>
    <row r="29" spans="1:12" ht="12" customHeight="1">
      <c r="C29" s="283" t="s">
        <v>730</v>
      </c>
      <c r="D29" s="284"/>
      <c r="E29" s="464"/>
      <c r="F29" s="728" t="s">
        <v>728</v>
      </c>
      <c r="G29" s="728"/>
      <c r="H29" s="728"/>
      <c r="I29" s="728"/>
      <c r="J29" s="728"/>
      <c r="K29" s="728"/>
    </row>
  </sheetData>
  <mergeCells count="10">
    <mergeCell ref="B1:K1"/>
    <mergeCell ref="B2:K2"/>
    <mergeCell ref="B3:K3"/>
    <mergeCell ref="B4:K4"/>
    <mergeCell ref="F29:K29"/>
    <mergeCell ref="F28:K28"/>
    <mergeCell ref="B8:C10"/>
    <mergeCell ref="D8:J8"/>
    <mergeCell ref="K8:K9"/>
    <mergeCell ref="F27:K27"/>
  </mergeCells>
  <pageMargins left="0.7" right="0.7" top="0.41" bottom="0.75" header="0.3" footer="0.3"/>
  <pageSetup scale="68" orientation="landscape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  <pageSetUpPr fitToPage="1"/>
  </sheetPr>
  <dimension ref="A1:L23"/>
  <sheetViews>
    <sheetView showGridLines="0" workbookViewId="0">
      <selection activeCell="E17" sqref="E17"/>
    </sheetView>
  </sheetViews>
  <sheetFormatPr baseColWidth="10" defaultRowHeight="12.75"/>
  <cols>
    <col min="1" max="1" width="2.5703125" style="25" customWidth="1"/>
    <col min="2" max="2" width="2" style="315" customWidth="1"/>
    <col min="3" max="3" width="45.85546875" style="315" customWidth="1"/>
    <col min="4" max="11" width="14.85546875" style="315" bestFit="1" customWidth="1"/>
    <col min="12" max="12" width="4" style="25" customWidth="1"/>
    <col min="13" max="16384" width="11.42578125" style="315"/>
  </cols>
  <sheetData>
    <row r="1" spans="2:11" ht="16.5" customHeight="1">
      <c r="B1" s="682" t="s">
        <v>458</v>
      </c>
      <c r="C1" s="682"/>
      <c r="D1" s="682"/>
      <c r="E1" s="682"/>
      <c r="F1" s="682"/>
      <c r="G1" s="682"/>
      <c r="H1" s="682"/>
      <c r="I1" s="682"/>
      <c r="J1" s="682"/>
      <c r="K1" s="682"/>
    </row>
    <row r="2" spans="2:11" ht="16.5" customHeight="1">
      <c r="B2" s="682" t="s">
        <v>460</v>
      </c>
      <c r="C2" s="682"/>
      <c r="D2" s="682"/>
      <c r="E2" s="682"/>
      <c r="F2" s="682"/>
      <c r="G2" s="682"/>
      <c r="H2" s="682"/>
      <c r="I2" s="682"/>
      <c r="J2" s="682"/>
      <c r="K2" s="682"/>
    </row>
    <row r="3" spans="2:11" ht="16.5" customHeight="1">
      <c r="B3" s="682" t="s">
        <v>826</v>
      </c>
      <c r="C3" s="682"/>
      <c r="D3" s="682"/>
      <c r="E3" s="682"/>
      <c r="F3" s="682"/>
      <c r="G3" s="682"/>
      <c r="H3" s="682"/>
      <c r="I3" s="682"/>
      <c r="J3" s="682"/>
      <c r="K3" s="682"/>
    </row>
    <row r="4" spans="2:11" s="25" customFormat="1"/>
    <row r="5" spans="2:11" s="25" customFormat="1">
      <c r="C5" s="30" t="s">
        <v>3</v>
      </c>
      <c r="D5" s="97" t="s">
        <v>507</v>
      </c>
      <c r="E5" s="97"/>
      <c r="F5" s="330"/>
      <c r="G5" s="330"/>
      <c r="H5" s="97"/>
      <c r="I5" s="97"/>
      <c r="J5" s="72"/>
    </row>
    <row r="6" spans="2:11" s="25" customFormat="1"/>
    <row r="7" spans="2:11">
      <c r="B7" s="778" t="s">
        <v>74</v>
      </c>
      <c r="C7" s="779"/>
      <c r="D7" s="776" t="s">
        <v>231</v>
      </c>
      <c r="E7" s="776"/>
      <c r="F7" s="776"/>
      <c r="G7" s="776"/>
      <c r="H7" s="776"/>
      <c r="I7" s="776"/>
      <c r="J7" s="776"/>
      <c r="K7" s="776" t="s">
        <v>225</v>
      </c>
    </row>
    <row r="8" spans="2:11" ht="25.5">
      <c r="B8" s="780"/>
      <c r="C8" s="781"/>
      <c r="D8" s="469" t="s">
        <v>226</v>
      </c>
      <c r="E8" s="469" t="s">
        <v>227</v>
      </c>
      <c r="F8" s="469" t="s">
        <v>205</v>
      </c>
      <c r="G8" s="469" t="s">
        <v>410</v>
      </c>
      <c r="H8" s="469" t="s">
        <v>206</v>
      </c>
      <c r="I8" s="469" t="s">
        <v>411</v>
      </c>
      <c r="J8" s="469" t="s">
        <v>228</v>
      </c>
      <c r="K8" s="776"/>
    </row>
    <row r="9" spans="2:11">
      <c r="B9" s="782"/>
      <c r="C9" s="783"/>
      <c r="D9" s="469">
        <v>1</v>
      </c>
      <c r="E9" s="469">
        <v>2</v>
      </c>
      <c r="F9" s="469" t="s">
        <v>229</v>
      </c>
      <c r="G9" s="469">
        <v>4</v>
      </c>
      <c r="H9" s="469">
        <v>5</v>
      </c>
      <c r="I9" s="469">
        <v>6</v>
      </c>
      <c r="J9" s="469">
        <v>7</v>
      </c>
      <c r="K9" s="469" t="s">
        <v>473</v>
      </c>
    </row>
    <row r="10" spans="2:11">
      <c r="B10" s="482"/>
      <c r="C10" s="483"/>
      <c r="D10" s="484"/>
      <c r="E10" s="484"/>
      <c r="F10" s="484"/>
      <c r="G10" s="484"/>
      <c r="H10" s="484"/>
      <c r="I10" s="484"/>
      <c r="J10" s="484"/>
      <c r="K10" s="484"/>
    </row>
    <row r="11" spans="2:11">
      <c r="B11" s="470"/>
      <c r="C11" s="485" t="s">
        <v>232</v>
      </c>
      <c r="D11" s="474">
        <v>172255062</v>
      </c>
      <c r="E11" s="474">
        <v>121930076.61</v>
      </c>
      <c r="F11" s="474">
        <f>+D11+E11</f>
        <v>294185138.61000001</v>
      </c>
      <c r="G11" s="474"/>
      <c r="H11" s="474">
        <v>282607885.75</v>
      </c>
      <c r="I11" s="474">
        <v>257584480.71000001</v>
      </c>
      <c r="J11" s="474">
        <v>257584480.71000001</v>
      </c>
      <c r="K11" s="474">
        <f>+F11-H11</f>
        <v>11577252.860000014</v>
      </c>
    </row>
    <row r="12" spans="2:11">
      <c r="B12" s="470"/>
      <c r="C12" s="471"/>
      <c r="D12" s="486"/>
      <c r="E12" s="486"/>
      <c r="F12" s="486"/>
      <c r="G12" s="486"/>
      <c r="H12" s="486"/>
      <c r="I12" s="486"/>
      <c r="J12" s="486"/>
      <c r="K12" s="486"/>
    </row>
    <row r="13" spans="2:11">
      <c r="B13" s="487"/>
      <c r="C13" s="485" t="s">
        <v>233</v>
      </c>
      <c r="D13" s="486">
        <v>1492225</v>
      </c>
      <c r="E13" s="486">
        <v>14259855.689999999</v>
      </c>
      <c r="F13" s="486">
        <f>+D13+E13</f>
        <v>15752080.689999999</v>
      </c>
      <c r="G13" s="486">
        <v>0</v>
      </c>
      <c r="H13" s="486">
        <v>5342553.75</v>
      </c>
      <c r="I13" s="486">
        <v>42471</v>
      </c>
      <c r="J13" s="486">
        <v>42471</v>
      </c>
      <c r="K13" s="486">
        <f>+F13-H13</f>
        <v>10409526.939999999</v>
      </c>
    </row>
    <row r="14" spans="2:11">
      <c r="B14" s="470"/>
      <c r="C14" s="471"/>
      <c r="D14" s="486"/>
      <c r="E14" s="486"/>
      <c r="F14" s="486"/>
      <c r="G14" s="486"/>
      <c r="H14" s="486"/>
      <c r="I14" s="486"/>
      <c r="J14" s="486"/>
      <c r="K14" s="486"/>
    </row>
    <row r="15" spans="2:11">
      <c r="B15" s="487"/>
      <c r="C15" s="485" t="s">
        <v>699</v>
      </c>
      <c r="D15" s="486">
        <v>74348754</v>
      </c>
      <c r="E15" s="486">
        <v>-74253427</v>
      </c>
      <c r="F15" s="486">
        <v>95327</v>
      </c>
      <c r="G15" s="486">
        <v>0</v>
      </c>
      <c r="H15" s="486">
        <v>0</v>
      </c>
      <c r="I15" s="486">
        <v>0</v>
      </c>
      <c r="J15" s="486"/>
      <c r="K15" s="486">
        <f>+F15-H15</f>
        <v>95327</v>
      </c>
    </row>
    <row r="16" spans="2:11">
      <c r="B16" s="488"/>
      <c r="C16" s="489"/>
      <c r="D16" s="490"/>
      <c r="E16" s="490"/>
      <c r="F16" s="490"/>
      <c r="G16" s="490"/>
      <c r="H16" s="490"/>
      <c r="I16" s="490"/>
      <c r="J16" s="490"/>
      <c r="K16" s="490"/>
    </row>
    <row r="17" spans="1:12" s="464" customFormat="1">
      <c r="A17" s="314"/>
      <c r="B17" s="488"/>
      <c r="C17" s="489" t="s">
        <v>230</v>
      </c>
      <c r="D17" s="491">
        <f>+D11+D13+D15</f>
        <v>248096041</v>
      </c>
      <c r="E17" s="491">
        <f t="shared" ref="E17:K17" si="0">+E11+E13+E15</f>
        <v>61936505.300000012</v>
      </c>
      <c r="F17" s="491">
        <f t="shared" si="0"/>
        <v>310032546.30000001</v>
      </c>
      <c r="G17" s="491">
        <f t="shared" si="0"/>
        <v>0</v>
      </c>
      <c r="H17" s="491">
        <f t="shared" si="0"/>
        <v>287950439.5</v>
      </c>
      <c r="I17" s="491">
        <f t="shared" si="0"/>
        <v>257626951.71000001</v>
      </c>
      <c r="J17" s="491">
        <f t="shared" si="0"/>
        <v>257626951.71000001</v>
      </c>
      <c r="K17" s="491">
        <f t="shared" si="0"/>
        <v>22082106.800000012</v>
      </c>
      <c r="L17" s="314"/>
    </row>
    <row r="18" spans="1:12" s="25" customFormat="1"/>
    <row r="19" spans="1:12">
      <c r="C19" s="25" t="s">
        <v>76</v>
      </c>
    </row>
    <row r="20" spans="1:12">
      <c r="D20" s="492" t="str">
        <f>IF(D17=CAdmon!D22," ","ERROR")</f>
        <v xml:space="preserve"> </v>
      </c>
      <c r="E20" s="492" t="str">
        <f>IF(E17=CAdmon!E22," ","ERROR")</f>
        <v xml:space="preserve"> </v>
      </c>
      <c r="F20" s="492" t="str">
        <f>IF(F17=CAdmon!F22," ","ERROR")</f>
        <v xml:space="preserve"> </v>
      </c>
      <c r="G20" s="492"/>
      <c r="H20" s="492" t="str">
        <f>IF(H17=CAdmon!H22," ","ERROR")</f>
        <v xml:space="preserve"> </v>
      </c>
      <c r="I20" s="492"/>
      <c r="J20" s="492"/>
      <c r="K20" s="492" t="str">
        <f>IF(K17=CAdmon!K22," ","ERROR")</f>
        <v xml:space="preserve"> </v>
      </c>
    </row>
    <row r="21" spans="1:12">
      <c r="C21" s="325"/>
      <c r="F21" s="697" t="s">
        <v>738</v>
      </c>
      <c r="G21" s="697"/>
      <c r="H21" s="697"/>
      <c r="I21" s="697"/>
      <c r="J21" s="697"/>
      <c r="K21" s="697"/>
    </row>
    <row r="22" spans="1:12">
      <c r="C22" s="281" t="s">
        <v>729</v>
      </c>
      <c r="D22" s="464"/>
      <c r="E22" s="464"/>
      <c r="F22" s="711" t="s">
        <v>765</v>
      </c>
      <c r="G22" s="711"/>
      <c r="H22" s="711"/>
      <c r="I22" s="711"/>
      <c r="J22" s="711"/>
      <c r="K22" s="711"/>
    </row>
    <row r="23" spans="1:12">
      <c r="C23" s="283" t="s">
        <v>730</v>
      </c>
      <c r="D23" s="464"/>
      <c r="E23" s="464"/>
      <c r="F23" s="728" t="s">
        <v>728</v>
      </c>
      <c r="G23" s="728"/>
      <c r="H23" s="728"/>
      <c r="I23" s="728"/>
      <c r="J23" s="728"/>
      <c r="K23" s="728"/>
    </row>
  </sheetData>
  <mergeCells count="9">
    <mergeCell ref="F23:K23"/>
    <mergeCell ref="B7:C9"/>
    <mergeCell ref="D7:J7"/>
    <mergeCell ref="K7:K8"/>
    <mergeCell ref="B1:K1"/>
    <mergeCell ref="B3:K3"/>
    <mergeCell ref="F22:K22"/>
    <mergeCell ref="B2:K2"/>
    <mergeCell ref="F21:K21"/>
  </mergeCells>
  <pageMargins left="0.7" right="0.7" top="0.38" bottom="0.75" header="0.3" footer="0.3"/>
  <pageSetup scale="70" orientation="landscape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  <pageSetUpPr fitToPage="1"/>
  </sheetPr>
  <dimension ref="A1:L59"/>
  <sheetViews>
    <sheetView showGridLines="0" workbookViewId="0">
      <selection activeCell="I31" sqref="I31"/>
    </sheetView>
  </sheetViews>
  <sheetFormatPr baseColWidth="10" defaultRowHeight="12.75"/>
  <cols>
    <col min="1" max="1" width="2.42578125" style="25" customWidth="1"/>
    <col min="2" max="2" width="4.5703125" style="315" customWidth="1"/>
    <col min="3" max="3" width="57.28515625" style="315" customWidth="1"/>
    <col min="4" max="8" width="14.85546875" style="315" bestFit="1" customWidth="1"/>
    <col min="9" max="9" width="15.42578125" style="315" customWidth="1"/>
    <col min="10" max="11" width="14.85546875" style="315" bestFit="1" customWidth="1"/>
    <col min="12" max="12" width="3.7109375" style="25" customWidth="1"/>
    <col min="13" max="16384" width="11.42578125" style="315"/>
  </cols>
  <sheetData>
    <row r="1" spans="2:11" ht="14.25" customHeight="1">
      <c r="B1" s="682" t="s">
        <v>458</v>
      </c>
      <c r="C1" s="682"/>
      <c r="D1" s="682"/>
      <c r="E1" s="682"/>
      <c r="F1" s="682"/>
      <c r="G1" s="682"/>
      <c r="H1" s="682"/>
      <c r="I1" s="682"/>
      <c r="J1" s="682"/>
      <c r="K1" s="682"/>
    </row>
    <row r="2" spans="2:11" ht="14.25" customHeight="1">
      <c r="B2" s="682" t="s">
        <v>461</v>
      </c>
      <c r="C2" s="682"/>
      <c r="D2" s="682"/>
      <c r="E2" s="682"/>
      <c r="F2" s="682"/>
      <c r="G2" s="682"/>
      <c r="H2" s="682"/>
      <c r="I2" s="682"/>
      <c r="J2" s="682"/>
      <c r="K2" s="682"/>
    </row>
    <row r="3" spans="2:11" ht="14.25" customHeight="1">
      <c r="B3" s="682" t="s">
        <v>826</v>
      </c>
      <c r="C3" s="682"/>
      <c r="D3" s="682"/>
      <c r="E3" s="682"/>
      <c r="F3" s="682"/>
      <c r="G3" s="682"/>
      <c r="H3" s="682"/>
      <c r="I3" s="682"/>
      <c r="J3" s="682"/>
      <c r="K3" s="682"/>
    </row>
    <row r="4" spans="2:11" s="25" customFormat="1" ht="6.75" customHeight="1"/>
    <row r="5" spans="2:11" s="25" customFormat="1" ht="18" customHeight="1">
      <c r="C5" s="30" t="s">
        <v>3</v>
      </c>
      <c r="D5" s="97" t="s">
        <v>507</v>
      </c>
      <c r="E5" s="330"/>
      <c r="F5" s="97"/>
      <c r="G5" s="97"/>
      <c r="H5" s="72"/>
      <c r="I5" s="72"/>
      <c r="J5" s="72"/>
    </row>
    <row r="6" spans="2:11" s="25" customFormat="1" ht="6.75" customHeight="1"/>
    <row r="7" spans="2:11">
      <c r="B7" s="775" t="s">
        <v>74</v>
      </c>
      <c r="C7" s="775"/>
      <c r="D7" s="776" t="s">
        <v>224</v>
      </c>
      <c r="E7" s="776"/>
      <c r="F7" s="776"/>
      <c r="G7" s="776"/>
      <c r="H7" s="776"/>
      <c r="I7" s="776"/>
      <c r="J7" s="776"/>
      <c r="K7" s="776" t="s">
        <v>225</v>
      </c>
    </row>
    <row r="8" spans="2:11" ht="25.5">
      <c r="B8" s="775"/>
      <c r="C8" s="775"/>
      <c r="D8" s="469" t="s">
        <v>226</v>
      </c>
      <c r="E8" s="469" t="s">
        <v>227</v>
      </c>
      <c r="F8" s="469" t="s">
        <v>205</v>
      </c>
      <c r="G8" s="469" t="s">
        <v>410</v>
      </c>
      <c r="H8" s="469" t="s">
        <v>206</v>
      </c>
      <c r="I8" s="469" t="s">
        <v>411</v>
      </c>
      <c r="J8" s="469" t="s">
        <v>228</v>
      </c>
      <c r="K8" s="776"/>
    </row>
    <row r="9" spans="2:11" ht="11.25" customHeight="1">
      <c r="B9" s="775"/>
      <c r="C9" s="775"/>
      <c r="D9" s="469">
        <v>1</v>
      </c>
      <c r="E9" s="469">
        <v>2</v>
      </c>
      <c r="F9" s="469" t="s">
        <v>229</v>
      </c>
      <c r="G9" s="469">
        <v>4</v>
      </c>
      <c r="H9" s="469">
        <v>5</v>
      </c>
      <c r="I9" s="469">
        <v>6</v>
      </c>
      <c r="J9" s="469">
        <v>7</v>
      </c>
      <c r="K9" s="469" t="s">
        <v>473</v>
      </c>
    </row>
    <row r="10" spans="2:11">
      <c r="B10" s="784" t="s">
        <v>174</v>
      </c>
      <c r="C10" s="785"/>
      <c r="D10" s="493">
        <f t="shared" ref="D10:J10" si="0">SUM(D11:D17)</f>
        <v>129119968</v>
      </c>
      <c r="E10" s="493">
        <f t="shared" si="0"/>
        <v>54534706.460000001</v>
      </c>
      <c r="F10" s="493">
        <f t="shared" si="0"/>
        <v>183654674.46000001</v>
      </c>
      <c r="G10" s="493">
        <f t="shared" si="0"/>
        <v>0</v>
      </c>
      <c r="H10" s="493">
        <f t="shared" si="0"/>
        <v>183394424.28000003</v>
      </c>
      <c r="I10" s="493">
        <f t="shared" si="0"/>
        <v>178319540.63999999</v>
      </c>
      <c r="J10" s="493">
        <f t="shared" si="0"/>
        <v>178319540.63999999</v>
      </c>
      <c r="K10" s="494">
        <f>+F10-H10</f>
        <v>260250.17999997735</v>
      </c>
    </row>
    <row r="11" spans="2:11">
      <c r="B11" s="495"/>
      <c r="C11" s="315" t="s">
        <v>700</v>
      </c>
      <c r="D11" s="496">
        <v>25962703</v>
      </c>
      <c r="E11" s="497">
        <v>20432309.399999999</v>
      </c>
      <c r="F11" s="486">
        <v>46395012.399999999</v>
      </c>
      <c r="G11" s="498">
        <v>0</v>
      </c>
      <c r="H11" s="496">
        <v>46395012.399999999</v>
      </c>
      <c r="I11" s="496">
        <v>45165233.479999997</v>
      </c>
      <c r="J11" s="497">
        <v>45165233.479999997</v>
      </c>
      <c r="K11" s="486">
        <f>+F11-H11</f>
        <v>0</v>
      </c>
    </row>
    <row r="12" spans="2:11">
      <c r="B12" s="495"/>
      <c r="C12" s="315" t="s">
        <v>701</v>
      </c>
      <c r="D12" s="496">
        <v>43830882</v>
      </c>
      <c r="E12" s="497">
        <v>-16448828.789999999</v>
      </c>
      <c r="F12" s="486">
        <f t="shared" ref="F12:F16" si="1">+D12+E12</f>
        <v>27382053.210000001</v>
      </c>
      <c r="G12" s="498">
        <v>0</v>
      </c>
      <c r="H12" s="496">
        <v>27121803.030000001</v>
      </c>
      <c r="I12" s="496">
        <v>26757303.030000001</v>
      </c>
      <c r="J12" s="497">
        <v>26757303.030000001</v>
      </c>
      <c r="K12" s="486">
        <f t="shared" ref="K12:K16" si="2">+F12-H12</f>
        <v>260250.1799999997</v>
      </c>
    </row>
    <row r="13" spans="2:11">
      <c r="B13" s="495"/>
      <c r="C13" s="315" t="s">
        <v>702</v>
      </c>
      <c r="D13" s="496">
        <v>26653369</v>
      </c>
      <c r="E13" s="497">
        <v>-345894.29</v>
      </c>
      <c r="F13" s="486">
        <f t="shared" si="1"/>
        <v>26307474.710000001</v>
      </c>
      <c r="G13" s="498">
        <v>0</v>
      </c>
      <c r="H13" s="496">
        <v>26307474.710000001</v>
      </c>
      <c r="I13" s="496">
        <v>26256889.559999999</v>
      </c>
      <c r="J13" s="497">
        <v>26256889.559999999</v>
      </c>
      <c r="K13" s="486">
        <f t="shared" si="2"/>
        <v>0</v>
      </c>
    </row>
    <row r="14" spans="2:11">
      <c r="B14" s="495"/>
      <c r="C14" s="315" t="s">
        <v>703</v>
      </c>
      <c r="D14" s="496">
        <v>8049753</v>
      </c>
      <c r="E14" s="497">
        <v>5780672.4699999997</v>
      </c>
      <c r="F14" s="486">
        <f t="shared" si="1"/>
        <v>13830425.469999999</v>
      </c>
      <c r="G14" s="498">
        <v>0</v>
      </c>
      <c r="H14" s="496">
        <v>13830425.470000001</v>
      </c>
      <c r="I14" s="496">
        <v>13824258.77</v>
      </c>
      <c r="J14" s="497">
        <v>13824258.77</v>
      </c>
      <c r="K14" s="486">
        <f t="shared" si="2"/>
        <v>0</v>
      </c>
    </row>
    <row r="15" spans="2:11">
      <c r="B15" s="495"/>
      <c r="C15" s="315" t="s">
        <v>704</v>
      </c>
      <c r="D15" s="496">
        <v>24264840</v>
      </c>
      <c r="E15" s="497">
        <v>44859658.810000002</v>
      </c>
      <c r="F15" s="486">
        <f t="shared" si="1"/>
        <v>69124498.810000002</v>
      </c>
      <c r="G15" s="498">
        <v>0</v>
      </c>
      <c r="H15" s="496">
        <v>69124498.810000002</v>
      </c>
      <c r="I15" s="496">
        <v>65700645.939999998</v>
      </c>
      <c r="J15" s="497">
        <v>65700645.939999998</v>
      </c>
      <c r="K15" s="486">
        <f t="shared" si="2"/>
        <v>0</v>
      </c>
    </row>
    <row r="16" spans="2:11">
      <c r="B16" s="495"/>
      <c r="C16" s="315" t="s">
        <v>705</v>
      </c>
      <c r="D16" s="496">
        <v>358421</v>
      </c>
      <c r="E16" s="497">
        <v>256788.86</v>
      </c>
      <c r="F16" s="486">
        <f t="shared" si="1"/>
        <v>615209.86</v>
      </c>
      <c r="G16" s="498">
        <v>0</v>
      </c>
      <c r="H16" s="496">
        <v>615209.86</v>
      </c>
      <c r="I16" s="496">
        <v>615209.86</v>
      </c>
      <c r="J16" s="497">
        <v>615209.86</v>
      </c>
      <c r="K16" s="486">
        <f t="shared" si="2"/>
        <v>0</v>
      </c>
    </row>
    <row r="17" spans="2:12">
      <c r="B17" s="499"/>
      <c r="C17" s="500"/>
      <c r="D17" s="474"/>
      <c r="E17" s="474"/>
      <c r="F17" s="474"/>
      <c r="G17" s="474"/>
      <c r="H17" s="474"/>
      <c r="I17" s="474"/>
      <c r="J17" s="474"/>
      <c r="K17" s="474"/>
    </row>
    <row r="18" spans="2:12">
      <c r="B18" s="784" t="s">
        <v>85</v>
      </c>
      <c r="C18" s="785"/>
      <c r="D18" s="494">
        <f t="shared" ref="D18:J18" si="3">SUM(D19:D26)</f>
        <v>8391535</v>
      </c>
      <c r="E18" s="494">
        <f t="shared" si="3"/>
        <v>3540738.23</v>
      </c>
      <c r="F18" s="494">
        <f t="shared" si="3"/>
        <v>11932273.23</v>
      </c>
      <c r="G18" s="494">
        <f t="shared" si="3"/>
        <v>0</v>
      </c>
      <c r="H18" s="494">
        <f t="shared" si="3"/>
        <v>9922066.3000000007</v>
      </c>
      <c r="I18" s="494">
        <f t="shared" si="3"/>
        <v>9007835.2100000009</v>
      </c>
      <c r="J18" s="494">
        <f t="shared" si="3"/>
        <v>9007835.2100000009</v>
      </c>
      <c r="K18" s="494">
        <f t="shared" ref="K18:K51" si="4">+F18-H18</f>
        <v>2010206.9299999997</v>
      </c>
    </row>
    <row r="19" spans="2:12">
      <c r="B19" s="495"/>
      <c r="C19" s="315" t="s">
        <v>706</v>
      </c>
      <c r="D19" s="496">
        <v>3237822</v>
      </c>
      <c r="E19" s="496">
        <v>-1321008.18</v>
      </c>
      <c r="F19" s="486">
        <f t="shared" ref="F19:F51" si="5">+D19+E19</f>
        <v>1916813.82</v>
      </c>
      <c r="G19" s="496">
        <v>0</v>
      </c>
      <c r="H19" s="496">
        <v>1807080.9</v>
      </c>
      <c r="I19" s="496">
        <v>1099411.9099999999</v>
      </c>
      <c r="J19" s="497">
        <v>1099411.9099999999</v>
      </c>
      <c r="K19" s="486">
        <f t="shared" si="4"/>
        <v>109732.92000000016</v>
      </c>
    </row>
    <row r="20" spans="2:12">
      <c r="B20" s="495"/>
      <c r="C20" s="315" t="s">
        <v>707</v>
      </c>
      <c r="D20" s="496">
        <v>290636</v>
      </c>
      <c r="E20" s="496">
        <v>78190.52</v>
      </c>
      <c r="F20" s="486">
        <f t="shared" si="5"/>
        <v>368826.52</v>
      </c>
      <c r="G20" s="496">
        <v>0</v>
      </c>
      <c r="H20" s="496">
        <v>368826.52</v>
      </c>
      <c r="I20" s="496">
        <v>320332.65999999997</v>
      </c>
      <c r="J20" s="497">
        <v>320332.65999999997</v>
      </c>
      <c r="K20" s="486">
        <f t="shared" si="4"/>
        <v>0</v>
      </c>
    </row>
    <row r="21" spans="2:12">
      <c r="B21" s="495"/>
      <c r="C21" s="315" t="s">
        <v>708</v>
      </c>
      <c r="D21" s="496">
        <v>45669</v>
      </c>
      <c r="E21" s="496">
        <v>75721.820000000007</v>
      </c>
      <c r="F21" s="486">
        <f t="shared" si="5"/>
        <v>121390.82</v>
      </c>
      <c r="G21" s="496">
        <v>0</v>
      </c>
      <c r="H21" s="496">
        <v>31414.82</v>
      </c>
      <c r="I21" s="496">
        <v>31100.81</v>
      </c>
      <c r="J21" s="497">
        <v>31100.81</v>
      </c>
      <c r="K21" s="486">
        <f t="shared" si="4"/>
        <v>89976</v>
      </c>
    </row>
    <row r="22" spans="2:12">
      <c r="B22" s="495"/>
      <c r="C22" s="315" t="s">
        <v>709</v>
      </c>
      <c r="D22" s="501">
        <v>0</v>
      </c>
      <c r="E22" s="502">
        <v>293</v>
      </c>
      <c r="F22" s="486">
        <f t="shared" si="5"/>
        <v>293</v>
      </c>
      <c r="G22" s="496">
        <v>0</v>
      </c>
      <c r="H22" s="496">
        <v>293</v>
      </c>
      <c r="I22" s="496">
        <v>293</v>
      </c>
      <c r="J22" s="503">
        <v>293</v>
      </c>
      <c r="K22" s="486">
        <f t="shared" si="4"/>
        <v>0</v>
      </c>
    </row>
    <row r="23" spans="2:12">
      <c r="B23" s="495"/>
      <c r="C23" s="315" t="s">
        <v>710</v>
      </c>
      <c r="D23" s="496">
        <v>4082876</v>
      </c>
      <c r="E23" s="496">
        <v>3294218.85</v>
      </c>
      <c r="F23" s="486">
        <f t="shared" si="5"/>
        <v>7377094.8499999996</v>
      </c>
      <c r="G23" s="496">
        <v>0</v>
      </c>
      <c r="H23" s="496">
        <v>7377094.8499999996</v>
      </c>
      <c r="I23" s="496">
        <v>7377026.9400000004</v>
      </c>
      <c r="J23" s="497">
        <v>7377026.9400000004</v>
      </c>
      <c r="K23" s="486">
        <f t="shared" si="4"/>
        <v>0</v>
      </c>
    </row>
    <row r="24" spans="2:12">
      <c r="B24" s="495"/>
      <c r="C24" s="315" t="s">
        <v>711</v>
      </c>
      <c r="D24" s="496">
        <v>152079</v>
      </c>
      <c r="E24" s="496">
        <v>1688170.99</v>
      </c>
      <c r="F24" s="486">
        <f t="shared" si="5"/>
        <v>1840249.99</v>
      </c>
      <c r="G24" s="496">
        <v>0</v>
      </c>
      <c r="H24" s="496">
        <v>52751.98</v>
      </c>
      <c r="I24" s="496">
        <v>43606.18</v>
      </c>
      <c r="J24" s="496">
        <v>43606.18</v>
      </c>
      <c r="K24" s="486">
        <f t="shared" si="4"/>
        <v>1787498.01</v>
      </c>
    </row>
    <row r="25" spans="2:12">
      <c r="B25" s="495"/>
      <c r="C25" s="315" t="s">
        <v>712</v>
      </c>
      <c r="D25" s="496">
        <v>582453</v>
      </c>
      <c r="E25" s="496">
        <v>-274848.77</v>
      </c>
      <c r="F25" s="486">
        <f t="shared" si="5"/>
        <v>307604.23</v>
      </c>
      <c r="G25" s="496">
        <v>0</v>
      </c>
      <c r="H25" s="496">
        <v>284604.23</v>
      </c>
      <c r="I25" s="496">
        <v>136063.71</v>
      </c>
      <c r="J25" s="496">
        <v>136063.71</v>
      </c>
      <c r="K25" s="486">
        <f t="shared" si="4"/>
        <v>23000</v>
      </c>
    </row>
    <row r="26" spans="2:12">
      <c r="B26" s="499"/>
      <c r="C26" s="500"/>
      <c r="D26" s="486">
        <v>0</v>
      </c>
      <c r="E26" s="486">
        <v>0</v>
      </c>
      <c r="F26" s="486">
        <f t="shared" si="5"/>
        <v>0</v>
      </c>
      <c r="G26" s="486"/>
      <c r="H26" s="486"/>
      <c r="I26" s="504"/>
      <c r="J26" s="486">
        <v>0</v>
      </c>
      <c r="K26" s="494">
        <f t="shared" si="4"/>
        <v>0</v>
      </c>
    </row>
    <row r="27" spans="2:12">
      <c r="B27" s="499"/>
      <c r="C27" s="500"/>
      <c r="D27" s="486">
        <v>0</v>
      </c>
      <c r="E27" s="486">
        <v>0</v>
      </c>
      <c r="F27" s="486">
        <f t="shared" si="5"/>
        <v>0</v>
      </c>
      <c r="G27" s="486"/>
      <c r="H27" s="486"/>
      <c r="I27" s="504"/>
      <c r="J27" s="486">
        <v>0</v>
      </c>
      <c r="K27" s="494">
        <f t="shared" si="4"/>
        <v>0</v>
      </c>
    </row>
    <row r="28" spans="2:12">
      <c r="B28" s="499"/>
      <c r="C28" s="500"/>
      <c r="D28" s="486">
        <v>0</v>
      </c>
      <c r="E28" s="486">
        <v>0</v>
      </c>
      <c r="F28" s="486">
        <f t="shared" si="5"/>
        <v>0</v>
      </c>
      <c r="G28" s="486"/>
      <c r="H28" s="486"/>
      <c r="I28" s="486"/>
      <c r="J28" s="486">
        <v>0</v>
      </c>
      <c r="K28" s="494">
        <f t="shared" si="4"/>
        <v>0</v>
      </c>
    </row>
    <row r="29" spans="2:12">
      <c r="B29" s="784" t="s">
        <v>87</v>
      </c>
      <c r="C29" s="785"/>
      <c r="D29" s="494">
        <f>SUM(D30:D41)</f>
        <v>31080248</v>
      </c>
      <c r="E29" s="494">
        <f>SUM(E30:E42)</f>
        <v>179221.56000000006</v>
      </c>
      <c r="F29" s="494">
        <f t="shared" si="5"/>
        <v>31259469.559999999</v>
      </c>
      <c r="G29" s="494">
        <f>SUM(G30:G42)</f>
        <v>0</v>
      </c>
      <c r="H29" s="494">
        <f>SUM(H30:H42)</f>
        <v>30302306.239999995</v>
      </c>
      <c r="I29" s="494">
        <f>SUM(I30:I42)</f>
        <v>25716069.689999998</v>
      </c>
      <c r="J29" s="494">
        <f>SUM(J30:J42)</f>
        <v>25716069.689999998</v>
      </c>
      <c r="K29" s="505">
        <f t="shared" si="4"/>
        <v>957163.32000000402</v>
      </c>
      <c r="L29" s="67"/>
    </row>
    <row r="30" spans="2:12">
      <c r="B30" s="499"/>
      <c r="C30" s="315" t="s">
        <v>713</v>
      </c>
      <c r="D30" s="496">
        <v>4403824</v>
      </c>
      <c r="E30" s="496">
        <v>-2339855.0699999998</v>
      </c>
      <c r="F30" s="486">
        <f t="shared" si="5"/>
        <v>2063968.9300000002</v>
      </c>
      <c r="G30" s="496">
        <v>0</v>
      </c>
      <c r="H30" s="496">
        <v>1987450.98</v>
      </c>
      <c r="I30" s="496">
        <v>1913058.41</v>
      </c>
      <c r="J30" s="496">
        <v>1913058.41</v>
      </c>
      <c r="K30" s="486">
        <f t="shared" si="4"/>
        <v>76517.950000000186</v>
      </c>
      <c r="L30" s="67"/>
    </row>
    <row r="31" spans="2:12">
      <c r="B31" s="499"/>
      <c r="C31" s="315" t="s">
        <v>714</v>
      </c>
      <c r="D31" s="496">
        <v>11097770</v>
      </c>
      <c r="E31" s="496">
        <v>-1207235.1100000001</v>
      </c>
      <c r="F31" s="486">
        <f t="shared" si="5"/>
        <v>9890534.8900000006</v>
      </c>
      <c r="G31" s="496">
        <v>0</v>
      </c>
      <c r="H31" s="496">
        <v>9889305.5899999999</v>
      </c>
      <c r="I31" s="496">
        <v>9186210.2799999993</v>
      </c>
      <c r="J31" s="496">
        <v>9186210.2799999993</v>
      </c>
      <c r="K31" s="486">
        <f t="shared" si="4"/>
        <v>1229.3000000007451</v>
      </c>
      <c r="L31" s="67"/>
    </row>
    <row r="32" spans="2:12">
      <c r="B32" s="499"/>
      <c r="C32" s="315" t="s">
        <v>715</v>
      </c>
      <c r="D32" s="496">
        <v>4639306</v>
      </c>
      <c r="E32" s="496">
        <v>-1335908.29</v>
      </c>
      <c r="F32" s="486">
        <f t="shared" si="5"/>
        <v>3303397.71</v>
      </c>
      <c r="G32" s="496">
        <v>0</v>
      </c>
      <c r="H32" s="496">
        <v>3054965.7</v>
      </c>
      <c r="I32" s="496">
        <v>876565.64</v>
      </c>
      <c r="J32" s="496">
        <v>876565.64</v>
      </c>
      <c r="K32" s="486">
        <f t="shared" si="4"/>
        <v>248432.00999999978</v>
      </c>
      <c r="L32" s="67"/>
    </row>
    <row r="33" spans="2:12">
      <c r="B33" s="499"/>
      <c r="C33" s="315" t="s">
        <v>716</v>
      </c>
      <c r="D33" s="496">
        <v>899461</v>
      </c>
      <c r="E33" s="496">
        <v>166012.18</v>
      </c>
      <c r="F33" s="486">
        <f t="shared" si="5"/>
        <v>1065473.18</v>
      </c>
      <c r="G33" s="496">
        <v>0</v>
      </c>
      <c r="H33" s="496">
        <v>1065473.18</v>
      </c>
      <c r="I33" s="496">
        <v>916414.87</v>
      </c>
      <c r="J33" s="496">
        <v>916414.87</v>
      </c>
      <c r="K33" s="486">
        <f t="shared" si="4"/>
        <v>0</v>
      </c>
      <c r="L33" s="67"/>
    </row>
    <row r="34" spans="2:12">
      <c r="B34" s="499"/>
      <c r="C34" s="315" t="s">
        <v>717</v>
      </c>
      <c r="D34" s="496">
        <v>3207475</v>
      </c>
      <c r="E34" s="496">
        <v>828522.31</v>
      </c>
      <c r="F34" s="486">
        <f t="shared" si="5"/>
        <v>4035997.31</v>
      </c>
      <c r="G34" s="496">
        <v>0</v>
      </c>
      <c r="H34" s="496">
        <v>4032937.99</v>
      </c>
      <c r="I34" s="496">
        <v>3271030.3</v>
      </c>
      <c r="J34" s="496">
        <v>3271030.3</v>
      </c>
      <c r="K34" s="486">
        <f t="shared" si="4"/>
        <v>3059.3199999998324</v>
      </c>
      <c r="L34" s="67"/>
    </row>
    <row r="35" spans="2:12">
      <c r="B35" s="499"/>
      <c r="C35" s="315" t="s">
        <v>718</v>
      </c>
      <c r="D35" s="496">
        <v>625000</v>
      </c>
      <c r="E35" s="496">
        <v>937243.08</v>
      </c>
      <c r="F35" s="486">
        <f t="shared" si="5"/>
        <v>1562243.08</v>
      </c>
      <c r="G35" s="496">
        <v>0</v>
      </c>
      <c r="H35" s="496">
        <v>989564.69</v>
      </c>
      <c r="I35" s="496">
        <v>797548.09</v>
      </c>
      <c r="J35" s="496">
        <v>797548.09</v>
      </c>
      <c r="K35" s="486">
        <f t="shared" si="4"/>
        <v>572678.39000000013</v>
      </c>
      <c r="L35" s="67"/>
    </row>
    <row r="36" spans="2:12">
      <c r="B36" s="499"/>
      <c r="C36" s="315" t="s">
        <v>719</v>
      </c>
      <c r="D36" s="496">
        <v>2233415</v>
      </c>
      <c r="E36" s="496">
        <v>-339554.89</v>
      </c>
      <c r="F36" s="486">
        <f t="shared" si="5"/>
        <v>1893860.1099999999</v>
      </c>
      <c r="G36" s="496">
        <v>0</v>
      </c>
      <c r="H36" s="496">
        <v>1893860.11</v>
      </c>
      <c r="I36" s="496">
        <v>1752975.48</v>
      </c>
      <c r="J36" s="496">
        <v>1752975.48</v>
      </c>
      <c r="K36" s="486">
        <f t="shared" si="4"/>
        <v>0</v>
      </c>
      <c r="L36" s="67"/>
    </row>
    <row r="37" spans="2:12">
      <c r="B37" s="499"/>
      <c r="C37" s="315" t="s">
        <v>720</v>
      </c>
      <c r="D37" s="496">
        <v>1091663</v>
      </c>
      <c r="E37" s="496">
        <v>31695.65</v>
      </c>
      <c r="F37" s="486">
        <f t="shared" si="5"/>
        <v>1123358.6499999999</v>
      </c>
      <c r="G37" s="496">
        <v>0</v>
      </c>
      <c r="H37" s="496">
        <v>1068358.6499999999</v>
      </c>
      <c r="I37" s="496">
        <v>739126.36</v>
      </c>
      <c r="J37" s="496">
        <v>739126.36</v>
      </c>
      <c r="K37" s="486">
        <f t="shared" si="4"/>
        <v>55000</v>
      </c>
      <c r="L37" s="67"/>
    </row>
    <row r="38" spans="2:12">
      <c r="B38" s="499"/>
      <c r="C38" s="315" t="s">
        <v>721</v>
      </c>
      <c r="D38" s="496">
        <v>2882334</v>
      </c>
      <c r="E38" s="496">
        <v>3438301.7</v>
      </c>
      <c r="F38" s="486">
        <f t="shared" si="5"/>
        <v>6320635.7000000002</v>
      </c>
      <c r="G38" s="496">
        <v>0</v>
      </c>
      <c r="H38" s="496">
        <v>6320389.3499999996</v>
      </c>
      <c r="I38" s="496">
        <v>6263140.2599999998</v>
      </c>
      <c r="J38" s="496">
        <v>6263140.2599999998</v>
      </c>
      <c r="K38" s="486">
        <f t="shared" si="4"/>
        <v>246.35000000055879</v>
      </c>
      <c r="L38" s="67"/>
    </row>
    <row r="39" spans="2:12">
      <c r="B39" s="499"/>
      <c r="C39" s="500"/>
      <c r="D39" s="486"/>
      <c r="E39" s="486">
        <v>0</v>
      </c>
      <c r="F39" s="486">
        <f t="shared" ref="F39" si="6">+D39+E39</f>
        <v>0</v>
      </c>
      <c r="G39" s="504"/>
      <c r="H39" s="504"/>
      <c r="I39" s="504"/>
      <c r="J39" s="504"/>
      <c r="K39" s="505">
        <f t="shared" si="4"/>
        <v>0</v>
      </c>
      <c r="L39" s="67"/>
    </row>
    <row r="40" spans="2:12">
      <c r="B40" s="499"/>
      <c r="C40" s="500"/>
      <c r="D40" s="486">
        <v>0</v>
      </c>
      <c r="E40" s="486">
        <v>0</v>
      </c>
      <c r="F40" s="486">
        <f t="shared" si="5"/>
        <v>0</v>
      </c>
      <c r="G40" s="486"/>
      <c r="H40" s="504"/>
      <c r="I40" s="504"/>
      <c r="J40" s="504">
        <v>0</v>
      </c>
      <c r="K40" s="505">
        <f t="shared" si="4"/>
        <v>0</v>
      </c>
      <c r="L40" s="67"/>
    </row>
    <row r="41" spans="2:12">
      <c r="B41" s="499"/>
      <c r="C41" s="500"/>
      <c r="D41" s="486">
        <v>0</v>
      </c>
      <c r="E41" s="486">
        <v>0</v>
      </c>
      <c r="F41" s="486">
        <f t="shared" si="5"/>
        <v>0</v>
      </c>
      <c r="G41" s="486"/>
      <c r="H41" s="504">
        <v>0</v>
      </c>
      <c r="I41" s="504"/>
      <c r="J41" s="504">
        <v>0</v>
      </c>
      <c r="K41" s="505">
        <f t="shared" si="4"/>
        <v>0</v>
      </c>
      <c r="L41" s="67"/>
    </row>
    <row r="42" spans="2:12">
      <c r="B42" s="499"/>
      <c r="C42" s="500"/>
      <c r="D42" s="486"/>
      <c r="E42" s="486">
        <v>0</v>
      </c>
      <c r="F42" s="486">
        <f t="shared" ref="F42" si="7">+D42+E42</f>
        <v>0</v>
      </c>
      <c r="G42" s="486"/>
      <c r="H42" s="486"/>
      <c r="I42" s="486"/>
      <c r="J42" s="504">
        <v>0</v>
      </c>
      <c r="K42" s="505">
        <f t="shared" si="4"/>
        <v>0</v>
      </c>
      <c r="L42" s="67"/>
    </row>
    <row r="43" spans="2:12">
      <c r="B43" s="784" t="s">
        <v>218</v>
      </c>
      <c r="C43" s="785"/>
      <c r="D43" s="494">
        <f>SUM(D44:D44)</f>
        <v>3663311</v>
      </c>
      <c r="E43" s="494">
        <f>SUM(E44:E44)</f>
        <v>63675410.359999999</v>
      </c>
      <c r="F43" s="494">
        <f t="shared" si="5"/>
        <v>67338721.359999999</v>
      </c>
      <c r="G43" s="494">
        <f>SUM(G44:G44)</f>
        <v>0</v>
      </c>
      <c r="H43" s="494">
        <f>SUM(H44:H44)</f>
        <v>58989088.93</v>
      </c>
      <c r="I43" s="494">
        <f>SUM(I44:I44)</f>
        <v>44541035.170000002</v>
      </c>
      <c r="J43" s="494">
        <f>SUM(J44:J44)</f>
        <v>44541035.170000002</v>
      </c>
      <c r="K43" s="505">
        <f t="shared" si="4"/>
        <v>8349632.4299999997</v>
      </c>
      <c r="L43" s="67"/>
    </row>
    <row r="44" spans="2:12">
      <c r="B44" s="499"/>
      <c r="C44" s="500" t="s">
        <v>95</v>
      </c>
      <c r="D44" s="496">
        <v>3663311</v>
      </c>
      <c r="E44" s="496">
        <v>63675410.359999999</v>
      </c>
      <c r="F44" s="486">
        <f t="shared" si="5"/>
        <v>67338721.359999999</v>
      </c>
      <c r="G44" s="496">
        <v>0</v>
      </c>
      <c r="H44" s="496">
        <v>58989088.93</v>
      </c>
      <c r="I44" s="496">
        <v>44541035.170000002</v>
      </c>
      <c r="J44" s="498">
        <v>44541035.170000002</v>
      </c>
      <c r="K44" s="486">
        <f t="shared" si="4"/>
        <v>8349632.4299999997</v>
      </c>
    </row>
    <row r="45" spans="2:12">
      <c r="B45" s="784" t="s">
        <v>235</v>
      </c>
      <c r="C45" s="785"/>
      <c r="D45" s="505">
        <f>SUM(D46:D48)</f>
        <v>1492225</v>
      </c>
      <c r="E45" s="505">
        <f>SUM(E46:E48)</f>
        <v>14259855.690000001</v>
      </c>
      <c r="F45" s="494">
        <f t="shared" si="5"/>
        <v>15752080.690000001</v>
      </c>
      <c r="G45" s="505">
        <f>SUM(G46:G48)</f>
        <v>0</v>
      </c>
      <c r="H45" s="505">
        <f>SUM(H46:H48)</f>
        <v>5342553.75</v>
      </c>
      <c r="I45" s="505">
        <f>SUM(I46:I48)</f>
        <v>42471</v>
      </c>
      <c r="J45" s="505">
        <f>SUM(J46:J48)</f>
        <v>42471</v>
      </c>
      <c r="K45" s="494">
        <f t="shared" si="4"/>
        <v>10409526.940000001</v>
      </c>
    </row>
    <row r="46" spans="2:12">
      <c r="B46" s="499"/>
      <c r="C46" s="315" t="s">
        <v>340</v>
      </c>
      <c r="D46" s="496">
        <v>1492225</v>
      </c>
      <c r="E46" s="496">
        <v>5627264.7400000002</v>
      </c>
      <c r="F46" s="486">
        <f t="shared" si="5"/>
        <v>7119489.7400000002</v>
      </c>
      <c r="G46" s="501">
        <v>0</v>
      </c>
      <c r="H46" s="501">
        <v>19321.63</v>
      </c>
      <c r="I46" s="501">
        <v>0</v>
      </c>
      <c r="J46" s="486">
        <v>0</v>
      </c>
      <c r="K46" s="486">
        <f t="shared" si="4"/>
        <v>7100168.1100000003</v>
      </c>
    </row>
    <row r="47" spans="2:12">
      <c r="B47" s="499"/>
      <c r="C47" s="315" t="s">
        <v>722</v>
      </c>
      <c r="D47" s="501">
        <v>0</v>
      </c>
      <c r="E47" s="496">
        <v>7738119.9500000002</v>
      </c>
      <c r="F47" s="486">
        <f t="shared" si="5"/>
        <v>7738119.9500000002</v>
      </c>
      <c r="G47" s="501">
        <v>0</v>
      </c>
      <c r="H47" s="501">
        <v>5169401.12</v>
      </c>
      <c r="I47" s="501">
        <v>0</v>
      </c>
      <c r="J47" s="486">
        <v>0</v>
      </c>
      <c r="K47" s="486">
        <f t="shared" si="4"/>
        <v>2568718.83</v>
      </c>
    </row>
    <row r="48" spans="2:12">
      <c r="B48" s="499"/>
      <c r="C48" s="315" t="s">
        <v>345</v>
      </c>
      <c r="D48" s="501">
        <v>0</v>
      </c>
      <c r="E48" s="496">
        <v>894471</v>
      </c>
      <c r="F48" s="486">
        <f t="shared" si="5"/>
        <v>894471</v>
      </c>
      <c r="G48" s="496">
        <v>0</v>
      </c>
      <c r="H48" s="496">
        <v>153831</v>
      </c>
      <c r="I48" s="496">
        <v>42471</v>
      </c>
      <c r="J48" s="486">
        <v>42471</v>
      </c>
      <c r="K48" s="486">
        <f t="shared" si="4"/>
        <v>740640</v>
      </c>
    </row>
    <row r="49" spans="1:12">
      <c r="A49" s="506"/>
      <c r="B49" s="784" t="s">
        <v>723</v>
      </c>
      <c r="C49" s="785"/>
      <c r="D49" s="507">
        <f>+D50</f>
        <v>74348754</v>
      </c>
      <c r="E49" s="507">
        <f>+E50</f>
        <v>-74253427</v>
      </c>
      <c r="F49" s="494">
        <f>+D49+E49:E49</f>
        <v>95327</v>
      </c>
      <c r="G49" s="507">
        <f>+G50</f>
        <v>0</v>
      </c>
      <c r="H49" s="507"/>
      <c r="I49" s="507"/>
      <c r="J49" s="494">
        <f>+J50</f>
        <v>0</v>
      </c>
      <c r="K49" s="494">
        <f t="shared" si="4"/>
        <v>95327</v>
      </c>
    </row>
    <row r="50" spans="1:12">
      <c r="B50" s="495"/>
      <c r="C50" s="508" t="s">
        <v>724</v>
      </c>
      <c r="D50" s="496">
        <v>74348754</v>
      </c>
      <c r="E50" s="496">
        <v>-74253427</v>
      </c>
      <c r="F50" s="486">
        <f>+D50+E50</f>
        <v>95327</v>
      </c>
      <c r="G50" s="496"/>
      <c r="H50" s="496"/>
      <c r="I50" s="496"/>
      <c r="J50" s="486"/>
      <c r="K50" s="486">
        <f t="shared" si="4"/>
        <v>95327</v>
      </c>
    </row>
    <row r="51" spans="1:12">
      <c r="B51" s="499"/>
      <c r="C51" s="500"/>
      <c r="D51" s="486">
        <v>0</v>
      </c>
      <c r="E51" s="486">
        <v>0</v>
      </c>
      <c r="F51" s="486">
        <f t="shared" si="5"/>
        <v>0</v>
      </c>
      <c r="G51" s="504"/>
      <c r="H51" s="504"/>
      <c r="I51" s="486"/>
      <c r="J51" s="486">
        <v>0</v>
      </c>
      <c r="K51" s="494">
        <f t="shared" si="4"/>
        <v>0</v>
      </c>
    </row>
    <row r="52" spans="1:12" s="464" customFormat="1">
      <c r="A52" s="314"/>
      <c r="B52" s="509"/>
      <c r="C52" s="510" t="s">
        <v>230</v>
      </c>
      <c r="D52" s="511">
        <f t="shared" ref="D52:K52" si="8">D10+D18+D29+D43+D45+D49</f>
        <v>248096041</v>
      </c>
      <c r="E52" s="511">
        <f t="shared" si="8"/>
        <v>61936505.300000012</v>
      </c>
      <c r="F52" s="511">
        <f t="shared" si="8"/>
        <v>310032546.30000001</v>
      </c>
      <c r="G52" s="511">
        <f t="shared" si="8"/>
        <v>0</v>
      </c>
      <c r="H52" s="511">
        <f t="shared" si="8"/>
        <v>287950439.50000006</v>
      </c>
      <c r="I52" s="511">
        <f t="shared" si="8"/>
        <v>257626951.70999998</v>
      </c>
      <c r="J52" s="511">
        <f t="shared" si="8"/>
        <v>257626951.70999998</v>
      </c>
      <c r="K52" s="511">
        <f t="shared" si="8"/>
        <v>22082106.799999982</v>
      </c>
      <c r="L52" s="314"/>
    </row>
    <row r="54" spans="1:12">
      <c r="B54" s="25" t="s">
        <v>76</v>
      </c>
      <c r="F54" s="492"/>
      <c r="G54" s="492"/>
      <c r="H54" s="492"/>
      <c r="I54" s="492"/>
      <c r="J54" s="492"/>
      <c r="K54" s="492"/>
    </row>
    <row r="56" spans="1:12">
      <c r="D56" s="492" t="str">
        <f>IF(D53=CAdmon!D37," ","ERROR")</f>
        <v xml:space="preserve"> </v>
      </c>
      <c r="E56" s="492" t="str">
        <f>IF(E53=CAdmon!E37," ","ERROR")</f>
        <v xml:space="preserve"> </v>
      </c>
      <c r="F56" s="492" t="str">
        <f>IF(F53=CAdmon!F37," ","ERROR")</f>
        <v xml:space="preserve"> </v>
      </c>
      <c r="G56" s="492"/>
      <c r="H56" s="492" t="str">
        <f>IF(H53=CAdmon!H37," ","ERROR")</f>
        <v xml:space="preserve"> </v>
      </c>
      <c r="I56" s="492"/>
      <c r="J56" s="492" t="str">
        <f>IF(J53=CAdmon!J37," ","ERROR")</f>
        <v xml:space="preserve"> </v>
      </c>
      <c r="K56" s="492" t="str">
        <f>IF(K53=CAdmon!K37," ","ERROR")</f>
        <v xml:space="preserve"> </v>
      </c>
    </row>
    <row r="57" spans="1:12">
      <c r="C57" s="325"/>
      <c r="F57" s="697" t="s">
        <v>737</v>
      </c>
      <c r="G57" s="697"/>
      <c r="H57" s="697"/>
      <c r="I57" s="697"/>
      <c r="J57" s="697"/>
      <c r="K57" s="697"/>
    </row>
    <row r="58" spans="1:12">
      <c r="C58" s="281" t="s">
        <v>729</v>
      </c>
      <c r="D58" s="464"/>
      <c r="E58" s="464"/>
      <c r="F58" s="711" t="s">
        <v>765</v>
      </c>
      <c r="G58" s="711"/>
      <c r="H58" s="711"/>
      <c r="I58" s="711"/>
      <c r="J58" s="711"/>
      <c r="K58" s="711"/>
    </row>
    <row r="59" spans="1:12">
      <c r="C59" s="283" t="s">
        <v>730</v>
      </c>
      <c r="D59" s="464"/>
      <c r="E59" s="464"/>
      <c r="F59" s="728" t="s">
        <v>728</v>
      </c>
      <c r="G59" s="728"/>
      <c r="H59" s="728"/>
      <c r="I59" s="728"/>
      <c r="J59" s="728"/>
      <c r="K59" s="728"/>
    </row>
  </sheetData>
  <mergeCells count="15">
    <mergeCell ref="B1:K1"/>
    <mergeCell ref="B2:K2"/>
    <mergeCell ref="B3:K3"/>
    <mergeCell ref="B45:C45"/>
    <mergeCell ref="B7:C9"/>
    <mergeCell ref="D7:J7"/>
    <mergeCell ref="F58:K58"/>
    <mergeCell ref="F59:K59"/>
    <mergeCell ref="K7:K8"/>
    <mergeCell ref="B10:C10"/>
    <mergeCell ref="B18:C18"/>
    <mergeCell ref="B29:C29"/>
    <mergeCell ref="B43:C43"/>
    <mergeCell ref="B49:C49"/>
    <mergeCell ref="F57:K57"/>
  </mergeCells>
  <pageMargins left="0.7" right="0.7" top="0.44" bottom="0.75" header="0.3" footer="0.3"/>
  <pageSetup scale="65" fitToHeight="0" orientation="landscape" r:id="rId1"/>
  <ignoredErrors>
    <ignoredError sqref="F29 F43" formula="1"/>
  </ignoredErrors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  <pageSetUpPr fitToPage="1"/>
  </sheetPr>
  <dimension ref="A1:L54"/>
  <sheetViews>
    <sheetView showGridLines="0" topLeftCell="C31" workbookViewId="0">
      <selection activeCell="L47" sqref="L47"/>
    </sheetView>
  </sheetViews>
  <sheetFormatPr baseColWidth="10" defaultRowHeight="12.75"/>
  <cols>
    <col min="1" max="1" width="1.5703125" style="25" customWidth="1"/>
    <col min="2" max="2" width="4.5703125" style="535" customWidth="1"/>
    <col min="3" max="3" width="60.28515625" style="315" customWidth="1"/>
    <col min="4" max="5" width="14.85546875" style="315" bestFit="1" customWidth="1"/>
    <col min="6" max="6" width="17" style="315" customWidth="1"/>
    <col min="7" max="11" width="14.85546875" style="315" bestFit="1" customWidth="1"/>
    <col min="12" max="12" width="3.28515625" style="25" customWidth="1"/>
    <col min="13" max="16384" width="11.42578125" style="315"/>
  </cols>
  <sheetData>
    <row r="1" spans="1:12" ht="18.75" customHeight="1">
      <c r="B1" s="682" t="s">
        <v>458</v>
      </c>
      <c r="C1" s="682"/>
      <c r="D1" s="682"/>
      <c r="E1" s="682"/>
      <c r="F1" s="682"/>
      <c r="G1" s="682"/>
      <c r="H1" s="682"/>
      <c r="I1" s="682"/>
      <c r="J1" s="682"/>
      <c r="K1" s="682"/>
    </row>
    <row r="2" spans="1:12" ht="18.75" customHeight="1">
      <c r="B2" s="682" t="s">
        <v>462</v>
      </c>
      <c r="C2" s="682"/>
      <c r="D2" s="682"/>
      <c r="E2" s="682"/>
      <c r="F2" s="682"/>
      <c r="G2" s="682"/>
      <c r="H2" s="682"/>
      <c r="I2" s="682"/>
      <c r="J2" s="682"/>
      <c r="K2" s="682"/>
    </row>
    <row r="3" spans="1:12" ht="18.75" customHeight="1">
      <c r="B3" s="682" t="s">
        <v>827</v>
      </c>
      <c r="C3" s="682"/>
      <c r="D3" s="682"/>
      <c r="E3" s="682"/>
      <c r="F3" s="682"/>
      <c r="G3" s="682"/>
      <c r="H3" s="682"/>
      <c r="I3" s="682"/>
      <c r="J3" s="682"/>
      <c r="K3" s="682"/>
    </row>
    <row r="4" spans="1:12" s="25" customFormat="1" ht="9" customHeight="1">
      <c r="B4" s="512"/>
      <c r="C4" s="512"/>
      <c r="D4" s="512"/>
      <c r="E4" s="512"/>
      <c r="F4" s="512"/>
      <c r="G4" s="512"/>
      <c r="H4" s="512"/>
      <c r="I4" s="512"/>
      <c r="J4" s="512"/>
      <c r="K4" s="512"/>
    </row>
    <row r="5" spans="1:12" s="25" customFormat="1" ht="21.75" customHeight="1">
      <c r="C5" s="30" t="s">
        <v>3</v>
      </c>
      <c r="D5" s="97" t="s">
        <v>507</v>
      </c>
      <c r="E5" s="97"/>
      <c r="F5" s="513"/>
      <c r="G5" s="513"/>
      <c r="H5" s="513"/>
      <c r="I5" s="513"/>
      <c r="J5" s="513"/>
      <c r="K5" s="514"/>
    </row>
    <row r="6" spans="1:12" s="25" customFormat="1" ht="9" customHeight="1">
      <c r="B6" s="514"/>
      <c r="C6" s="514"/>
      <c r="D6" s="514"/>
      <c r="E6" s="514"/>
      <c r="F6" s="514"/>
      <c r="G6" s="514"/>
      <c r="H6" s="514"/>
      <c r="I6" s="514"/>
      <c r="J6" s="514"/>
      <c r="K6" s="514"/>
    </row>
    <row r="7" spans="1:12">
      <c r="B7" s="775" t="s">
        <v>74</v>
      </c>
      <c r="C7" s="775"/>
      <c r="D7" s="776" t="s">
        <v>224</v>
      </c>
      <c r="E7" s="776"/>
      <c r="F7" s="776"/>
      <c r="G7" s="776"/>
      <c r="H7" s="776"/>
      <c r="I7" s="776"/>
      <c r="J7" s="776"/>
      <c r="K7" s="776" t="s">
        <v>225</v>
      </c>
    </row>
    <row r="8" spans="1:12" ht="25.5">
      <c r="B8" s="775"/>
      <c r="C8" s="775"/>
      <c r="D8" s="469" t="s">
        <v>226</v>
      </c>
      <c r="E8" s="469" t="s">
        <v>227</v>
      </c>
      <c r="F8" s="469" t="s">
        <v>205</v>
      </c>
      <c r="G8" s="469" t="s">
        <v>410</v>
      </c>
      <c r="H8" s="469" t="s">
        <v>206</v>
      </c>
      <c r="I8" s="469" t="s">
        <v>411</v>
      </c>
      <c r="J8" s="469" t="s">
        <v>228</v>
      </c>
      <c r="K8" s="776"/>
    </row>
    <row r="9" spans="1:12">
      <c r="B9" s="775"/>
      <c r="C9" s="775"/>
      <c r="D9" s="469">
        <v>1</v>
      </c>
      <c r="E9" s="469">
        <v>2</v>
      </c>
      <c r="F9" s="469" t="s">
        <v>229</v>
      </c>
      <c r="G9" s="469">
        <v>4</v>
      </c>
      <c r="H9" s="469">
        <v>5</v>
      </c>
      <c r="I9" s="469">
        <v>6</v>
      </c>
      <c r="J9" s="469">
        <v>7</v>
      </c>
      <c r="K9" s="469" t="s">
        <v>473</v>
      </c>
    </row>
    <row r="10" spans="1:12" ht="3" customHeight="1">
      <c r="B10" s="515"/>
      <c r="C10" s="483"/>
      <c r="D10" s="516"/>
      <c r="E10" s="516"/>
      <c r="F10" s="516"/>
      <c r="G10" s="516"/>
      <c r="H10" s="516"/>
      <c r="I10" s="516"/>
      <c r="J10" s="516"/>
      <c r="K10" s="516"/>
    </row>
    <row r="11" spans="1:12" s="518" customFormat="1">
      <c r="A11" s="94"/>
      <c r="B11" s="786" t="s">
        <v>236</v>
      </c>
      <c r="C11" s="787"/>
      <c r="D11" s="517">
        <f>SUM(D12:D20)</f>
        <v>0</v>
      </c>
      <c r="E11" s="517">
        <f t="shared" ref="E11:K11" si="0">SUM(E12:E20)</f>
        <v>0</v>
      </c>
      <c r="F11" s="517">
        <f t="shared" si="0"/>
        <v>0</v>
      </c>
      <c r="G11" s="517">
        <f t="shared" si="0"/>
        <v>0</v>
      </c>
      <c r="H11" s="517">
        <f t="shared" si="0"/>
        <v>0</v>
      </c>
      <c r="I11" s="517">
        <f t="shared" si="0"/>
        <v>0</v>
      </c>
      <c r="J11" s="517">
        <f t="shared" si="0"/>
        <v>0</v>
      </c>
      <c r="K11" s="517">
        <f t="shared" si="0"/>
        <v>0</v>
      </c>
      <c r="L11" s="94"/>
    </row>
    <row r="12" spans="1:12" s="518" customFormat="1">
      <c r="A12" s="94"/>
      <c r="B12" s="519"/>
      <c r="C12" s="520" t="s">
        <v>237</v>
      </c>
      <c r="D12" s="474">
        <v>0</v>
      </c>
      <c r="E12" s="474">
        <v>0</v>
      </c>
      <c r="F12" s="474">
        <f>+D12+E12</f>
        <v>0</v>
      </c>
      <c r="G12" s="474">
        <v>0</v>
      </c>
      <c r="H12" s="474">
        <v>0</v>
      </c>
      <c r="I12" s="474">
        <v>0</v>
      </c>
      <c r="J12" s="474">
        <v>0</v>
      </c>
      <c r="K12" s="474">
        <f>+F12-H12</f>
        <v>0</v>
      </c>
      <c r="L12" s="94"/>
    </row>
    <row r="13" spans="1:12" s="518" customFormat="1">
      <c r="A13" s="94"/>
      <c r="B13" s="519"/>
      <c r="C13" s="520" t="s">
        <v>238</v>
      </c>
      <c r="D13" s="521"/>
      <c r="E13" s="521"/>
      <c r="F13" s="522">
        <f t="shared" ref="F13:F29" si="1">+D13+E13</f>
        <v>0</v>
      </c>
      <c r="G13" s="521"/>
      <c r="H13" s="521"/>
      <c r="I13" s="521"/>
      <c r="J13" s="521"/>
      <c r="K13" s="521">
        <f>+F13-H13</f>
        <v>0</v>
      </c>
      <c r="L13" s="94"/>
    </row>
    <row r="14" spans="1:12" s="518" customFormat="1">
      <c r="A14" s="94"/>
      <c r="B14" s="519"/>
      <c r="C14" s="520" t="s">
        <v>239</v>
      </c>
      <c r="D14" s="521"/>
      <c r="E14" s="521"/>
      <c r="F14" s="522">
        <f t="shared" si="1"/>
        <v>0</v>
      </c>
      <c r="G14" s="521"/>
      <c r="H14" s="521"/>
      <c r="I14" s="521"/>
      <c r="J14" s="521"/>
      <c r="K14" s="521">
        <f t="shared" ref="K14:K18" si="2">+F14-H14</f>
        <v>0</v>
      </c>
      <c r="L14" s="94"/>
    </row>
    <row r="15" spans="1:12" s="518" customFormat="1">
      <c r="A15" s="94"/>
      <c r="B15" s="519"/>
      <c r="C15" s="520" t="s">
        <v>240</v>
      </c>
      <c r="D15" s="521"/>
      <c r="E15" s="521"/>
      <c r="F15" s="522">
        <f t="shared" si="1"/>
        <v>0</v>
      </c>
      <c r="G15" s="521"/>
      <c r="H15" s="521"/>
      <c r="I15" s="521"/>
      <c r="J15" s="521"/>
      <c r="K15" s="521">
        <f t="shared" si="2"/>
        <v>0</v>
      </c>
      <c r="L15" s="94"/>
    </row>
    <row r="16" spans="1:12" s="518" customFormat="1">
      <c r="A16" s="94"/>
      <c r="B16" s="519"/>
      <c r="C16" s="520" t="s">
        <v>241</v>
      </c>
      <c r="D16" s="521"/>
      <c r="E16" s="521"/>
      <c r="F16" s="522">
        <f t="shared" si="1"/>
        <v>0</v>
      </c>
      <c r="G16" s="521"/>
      <c r="H16" s="521"/>
      <c r="I16" s="521"/>
      <c r="J16" s="521"/>
      <c r="K16" s="521">
        <f t="shared" si="2"/>
        <v>0</v>
      </c>
      <c r="L16" s="94"/>
    </row>
    <row r="17" spans="1:12" s="518" customFormat="1">
      <c r="A17" s="94"/>
      <c r="B17" s="519"/>
      <c r="C17" s="520" t="s">
        <v>242</v>
      </c>
      <c r="D17" s="521"/>
      <c r="E17" s="521"/>
      <c r="F17" s="522">
        <f t="shared" si="1"/>
        <v>0</v>
      </c>
      <c r="G17" s="521"/>
      <c r="H17" s="521"/>
      <c r="I17" s="521"/>
      <c r="J17" s="521"/>
      <c r="K17" s="521">
        <f t="shared" si="2"/>
        <v>0</v>
      </c>
      <c r="L17" s="94"/>
    </row>
    <row r="18" spans="1:12" s="518" customFormat="1">
      <c r="A18" s="94"/>
      <c r="B18" s="519"/>
      <c r="C18" s="520" t="s">
        <v>243</v>
      </c>
      <c r="D18" s="521"/>
      <c r="E18" s="521"/>
      <c r="F18" s="522">
        <f t="shared" si="1"/>
        <v>0</v>
      </c>
      <c r="G18" s="521"/>
      <c r="H18" s="521"/>
      <c r="I18" s="521"/>
      <c r="J18" s="521"/>
      <c r="K18" s="521">
        <f t="shared" si="2"/>
        <v>0</v>
      </c>
      <c r="L18" s="94"/>
    </row>
    <row r="19" spans="1:12" s="518" customFormat="1">
      <c r="A19" s="94"/>
      <c r="B19" s="519"/>
      <c r="C19" s="520" t="s">
        <v>234</v>
      </c>
      <c r="D19" s="521"/>
      <c r="E19" s="521"/>
      <c r="F19" s="522">
        <f t="shared" si="1"/>
        <v>0</v>
      </c>
      <c r="G19" s="521"/>
      <c r="H19" s="521"/>
      <c r="I19" s="521"/>
      <c r="J19" s="521"/>
      <c r="K19" s="521">
        <f>+F19-H19</f>
        <v>0</v>
      </c>
      <c r="L19" s="94"/>
    </row>
    <row r="20" spans="1:12" s="518" customFormat="1">
      <c r="A20" s="94"/>
      <c r="B20" s="519"/>
      <c r="C20" s="520"/>
      <c r="D20" s="521"/>
      <c r="E20" s="521"/>
      <c r="F20" s="522">
        <f t="shared" si="1"/>
        <v>0</v>
      </c>
      <c r="G20" s="521"/>
      <c r="H20" s="521"/>
      <c r="I20" s="521"/>
      <c r="J20" s="521"/>
      <c r="K20" s="521"/>
      <c r="L20" s="94"/>
    </row>
    <row r="21" spans="1:12" s="526" customFormat="1">
      <c r="A21" s="523"/>
      <c r="B21" s="786" t="s">
        <v>244</v>
      </c>
      <c r="C21" s="787"/>
      <c r="D21" s="524">
        <f>SUM(D22:D28)</f>
        <v>248096041</v>
      </c>
      <c r="E21" s="524">
        <f t="shared" ref="E21:I21" si="3">SUM(E22:E28)</f>
        <v>61936505.299999997</v>
      </c>
      <c r="F21" s="525">
        <f t="shared" si="1"/>
        <v>310032546.30000001</v>
      </c>
      <c r="G21" s="524">
        <f t="shared" si="3"/>
        <v>0</v>
      </c>
      <c r="H21" s="524">
        <f t="shared" ref="H21" si="4">SUM(H22:H28)</f>
        <v>287950439.5</v>
      </c>
      <c r="I21" s="524">
        <f t="shared" si="3"/>
        <v>257626951.71000001</v>
      </c>
      <c r="J21" s="524">
        <f t="shared" ref="J21" si="5">SUM(J22:J28)</f>
        <v>257626951.71000001</v>
      </c>
      <c r="K21" s="524">
        <f>+F21-H21</f>
        <v>22082106.800000012</v>
      </c>
      <c r="L21" s="523"/>
    </row>
    <row r="22" spans="1:12" s="518" customFormat="1">
      <c r="A22" s="94"/>
      <c r="B22" s="519"/>
      <c r="C22" s="520" t="s">
        <v>245</v>
      </c>
      <c r="D22" s="527"/>
      <c r="E22" s="527"/>
      <c r="F22" s="522">
        <f t="shared" si="1"/>
        <v>0</v>
      </c>
      <c r="G22" s="521"/>
      <c r="H22" s="527"/>
      <c r="I22" s="527"/>
      <c r="J22" s="527"/>
      <c r="K22" s="521">
        <f t="shared" ref="K22:K28" si="6">+F22-H22</f>
        <v>0</v>
      </c>
      <c r="L22" s="94"/>
    </row>
    <row r="23" spans="1:12" s="518" customFormat="1">
      <c r="A23" s="94"/>
      <c r="B23" s="519"/>
      <c r="C23" s="520" t="s">
        <v>246</v>
      </c>
      <c r="D23" s="527"/>
      <c r="E23" s="527"/>
      <c r="F23" s="522">
        <f t="shared" si="1"/>
        <v>0</v>
      </c>
      <c r="G23" s="521"/>
      <c r="H23" s="527"/>
      <c r="I23" s="527"/>
      <c r="J23" s="527"/>
      <c r="K23" s="521">
        <f t="shared" si="6"/>
        <v>0</v>
      </c>
      <c r="L23" s="94"/>
    </row>
    <row r="24" spans="1:12" s="518" customFormat="1">
      <c r="A24" s="94"/>
      <c r="B24" s="519"/>
      <c r="C24" s="520" t="s">
        <v>247</v>
      </c>
      <c r="D24" s="527"/>
      <c r="E24" s="527"/>
      <c r="F24" s="522">
        <f t="shared" si="1"/>
        <v>0</v>
      </c>
      <c r="G24" s="521"/>
      <c r="H24" s="527"/>
      <c r="I24" s="527"/>
      <c r="J24" s="527"/>
      <c r="K24" s="521">
        <f t="shared" si="6"/>
        <v>0</v>
      </c>
      <c r="L24" s="94"/>
    </row>
    <row r="25" spans="1:12" s="518" customFormat="1">
      <c r="A25" s="94"/>
      <c r="B25" s="519"/>
      <c r="C25" s="520" t="s">
        <v>248</v>
      </c>
      <c r="D25" s="527"/>
      <c r="E25" s="527"/>
      <c r="F25" s="522">
        <f t="shared" si="1"/>
        <v>0</v>
      </c>
      <c r="G25" s="521"/>
      <c r="H25" s="527"/>
      <c r="I25" s="527"/>
      <c r="J25" s="527"/>
      <c r="K25" s="521">
        <f t="shared" si="6"/>
        <v>0</v>
      </c>
      <c r="L25" s="94"/>
    </row>
    <row r="26" spans="1:12" s="518" customFormat="1">
      <c r="A26" s="94"/>
      <c r="B26" s="519"/>
      <c r="C26" s="520" t="s">
        <v>249</v>
      </c>
      <c r="D26" s="528">
        <v>248096041</v>
      </c>
      <c r="E26" s="528">
        <v>61936505.299999997</v>
      </c>
      <c r="F26" s="525">
        <f t="shared" si="1"/>
        <v>310032546.30000001</v>
      </c>
      <c r="G26" s="524">
        <v>0</v>
      </c>
      <c r="H26" s="528">
        <v>287950439.5</v>
      </c>
      <c r="I26" s="528">
        <v>257626951.71000001</v>
      </c>
      <c r="J26" s="528">
        <v>257626951.71000001</v>
      </c>
      <c r="K26" s="524">
        <f t="shared" si="6"/>
        <v>22082106.800000012</v>
      </c>
      <c r="L26" s="94"/>
    </row>
    <row r="27" spans="1:12" s="518" customFormat="1">
      <c r="A27" s="94"/>
      <c r="B27" s="519"/>
      <c r="C27" s="520" t="s">
        <v>250</v>
      </c>
      <c r="D27" s="527"/>
      <c r="E27" s="527"/>
      <c r="F27" s="522">
        <f t="shared" si="1"/>
        <v>0</v>
      </c>
      <c r="G27" s="521"/>
      <c r="H27" s="527"/>
      <c r="I27" s="527"/>
      <c r="J27" s="527"/>
      <c r="K27" s="521">
        <f t="shared" si="6"/>
        <v>0</v>
      </c>
      <c r="L27" s="94"/>
    </row>
    <row r="28" spans="1:12" s="518" customFormat="1">
      <c r="A28" s="94"/>
      <c r="B28" s="519"/>
      <c r="C28" s="520" t="s">
        <v>251</v>
      </c>
      <c r="D28" s="527"/>
      <c r="E28" s="527"/>
      <c r="F28" s="522">
        <f t="shared" si="1"/>
        <v>0</v>
      </c>
      <c r="G28" s="521"/>
      <c r="H28" s="527"/>
      <c r="I28" s="527"/>
      <c r="J28" s="527"/>
      <c r="K28" s="521">
        <f t="shared" si="6"/>
        <v>0</v>
      </c>
      <c r="L28" s="94"/>
    </row>
    <row r="29" spans="1:12" s="518" customFormat="1">
      <c r="A29" s="94"/>
      <c r="B29" s="519"/>
      <c r="C29" s="520"/>
      <c r="D29" s="527"/>
      <c r="E29" s="527"/>
      <c r="F29" s="522">
        <f t="shared" si="1"/>
        <v>0</v>
      </c>
      <c r="G29" s="527"/>
      <c r="H29" s="527"/>
      <c r="I29" s="527"/>
      <c r="J29" s="527"/>
      <c r="K29" s="527"/>
      <c r="L29" s="94"/>
    </row>
    <row r="30" spans="1:12" s="526" customFormat="1">
      <c r="A30" s="523"/>
      <c r="B30" s="786" t="s">
        <v>252</v>
      </c>
      <c r="C30" s="787"/>
      <c r="D30" s="522">
        <f>SUM(D31:D39)</f>
        <v>0</v>
      </c>
      <c r="E30" s="522">
        <f>SUM(E31:E39)</f>
        <v>0</v>
      </c>
      <c r="F30" s="522">
        <f>+D30+E30</f>
        <v>0</v>
      </c>
      <c r="G30" s="522"/>
      <c r="H30" s="522">
        <f>SUM(H31:H39)</f>
        <v>0</v>
      </c>
      <c r="I30" s="522"/>
      <c r="J30" s="522">
        <f>SUM(J31:J39)</f>
        <v>0</v>
      </c>
      <c r="K30" s="522">
        <f>+F30-H30-J30</f>
        <v>0</v>
      </c>
      <c r="L30" s="523"/>
    </row>
    <row r="31" spans="1:12" s="518" customFormat="1">
      <c r="A31" s="94"/>
      <c r="B31" s="519"/>
      <c r="C31" s="520" t="s">
        <v>253</v>
      </c>
      <c r="D31" s="525"/>
      <c r="E31" s="525"/>
      <c r="F31" s="525">
        <f t="shared" ref="F31:F39" si="7">+D31+E31</f>
        <v>0</v>
      </c>
      <c r="G31" s="525"/>
      <c r="H31" s="525"/>
      <c r="I31" s="525"/>
      <c r="J31" s="525"/>
      <c r="K31" s="525">
        <f t="shared" ref="K31:K39" si="8">+F31-H31</f>
        <v>0</v>
      </c>
      <c r="L31" s="94"/>
    </row>
    <row r="32" spans="1:12" s="518" customFormat="1">
      <c r="A32" s="94"/>
      <c r="B32" s="519"/>
      <c r="C32" s="520" t="s">
        <v>254</v>
      </c>
      <c r="D32" s="525"/>
      <c r="E32" s="525">
        <f>660673.36-660673.36</f>
        <v>0</v>
      </c>
      <c r="F32" s="525">
        <f t="shared" si="7"/>
        <v>0</v>
      </c>
      <c r="G32" s="525"/>
      <c r="H32" s="525"/>
      <c r="I32" s="525"/>
      <c r="J32" s="525"/>
      <c r="K32" s="525">
        <f>+F32-H32-J32</f>
        <v>0</v>
      </c>
      <c r="L32" s="94"/>
    </row>
    <row r="33" spans="1:12" s="518" customFormat="1">
      <c r="A33" s="94"/>
      <c r="B33" s="519"/>
      <c r="C33" s="520" t="s">
        <v>255</v>
      </c>
      <c r="D33" s="525"/>
      <c r="E33" s="525"/>
      <c r="F33" s="525">
        <f t="shared" si="7"/>
        <v>0</v>
      </c>
      <c r="G33" s="525"/>
      <c r="H33" s="525"/>
      <c r="I33" s="525"/>
      <c r="J33" s="525"/>
      <c r="K33" s="525">
        <f>+F33-H33</f>
        <v>0</v>
      </c>
      <c r="L33" s="94"/>
    </row>
    <row r="34" spans="1:12" s="518" customFormat="1">
      <c r="A34" s="94"/>
      <c r="B34" s="519"/>
      <c r="C34" s="520" t="s">
        <v>256</v>
      </c>
      <c r="D34" s="525"/>
      <c r="E34" s="525"/>
      <c r="F34" s="525">
        <f t="shared" si="7"/>
        <v>0</v>
      </c>
      <c r="G34" s="525"/>
      <c r="H34" s="525"/>
      <c r="I34" s="525"/>
      <c r="J34" s="525"/>
      <c r="K34" s="525">
        <f t="shared" si="8"/>
        <v>0</v>
      </c>
      <c r="L34" s="94"/>
    </row>
    <row r="35" spans="1:12" s="518" customFormat="1">
      <c r="A35" s="94"/>
      <c r="B35" s="519"/>
      <c r="C35" s="520" t="s">
        <v>257</v>
      </c>
      <c r="D35" s="525"/>
      <c r="E35" s="525"/>
      <c r="F35" s="525">
        <f t="shared" si="7"/>
        <v>0</v>
      </c>
      <c r="G35" s="525"/>
      <c r="H35" s="525"/>
      <c r="I35" s="525"/>
      <c r="J35" s="525"/>
      <c r="K35" s="525">
        <f t="shared" si="8"/>
        <v>0</v>
      </c>
      <c r="L35" s="94"/>
    </row>
    <row r="36" spans="1:12" s="518" customFormat="1">
      <c r="A36" s="94"/>
      <c r="B36" s="519"/>
      <c r="C36" s="520" t="s">
        <v>258</v>
      </c>
      <c r="D36" s="525"/>
      <c r="E36" s="525"/>
      <c r="F36" s="525">
        <f t="shared" si="7"/>
        <v>0</v>
      </c>
      <c r="G36" s="525"/>
      <c r="H36" s="525"/>
      <c r="I36" s="525"/>
      <c r="J36" s="525"/>
      <c r="K36" s="525">
        <f t="shared" si="8"/>
        <v>0</v>
      </c>
      <c r="L36" s="94"/>
    </row>
    <row r="37" spans="1:12" s="518" customFormat="1">
      <c r="A37" s="94"/>
      <c r="B37" s="519"/>
      <c r="C37" s="520" t="s">
        <v>259</v>
      </c>
      <c r="D37" s="525"/>
      <c r="E37" s="525"/>
      <c r="F37" s="525">
        <f t="shared" si="7"/>
        <v>0</v>
      </c>
      <c r="G37" s="525"/>
      <c r="H37" s="525"/>
      <c r="I37" s="525"/>
      <c r="J37" s="525"/>
      <c r="K37" s="525">
        <f t="shared" si="8"/>
        <v>0</v>
      </c>
      <c r="L37" s="94"/>
    </row>
    <row r="38" spans="1:12" s="518" customFormat="1">
      <c r="A38" s="94"/>
      <c r="B38" s="519"/>
      <c r="C38" s="520" t="s">
        <v>260</v>
      </c>
      <c r="D38" s="525"/>
      <c r="E38" s="525"/>
      <c r="F38" s="525">
        <f t="shared" si="7"/>
        <v>0</v>
      </c>
      <c r="G38" s="525"/>
      <c r="H38" s="525"/>
      <c r="I38" s="525"/>
      <c r="J38" s="525"/>
      <c r="K38" s="525">
        <f t="shared" si="8"/>
        <v>0</v>
      </c>
      <c r="L38" s="94"/>
    </row>
    <row r="39" spans="1:12" s="518" customFormat="1">
      <c r="A39" s="94"/>
      <c r="B39" s="519"/>
      <c r="C39" s="520" t="s">
        <v>261</v>
      </c>
      <c r="D39" s="525"/>
      <c r="E39" s="525"/>
      <c r="F39" s="525">
        <f t="shared" si="7"/>
        <v>0</v>
      </c>
      <c r="G39" s="525"/>
      <c r="H39" s="525"/>
      <c r="I39" s="525"/>
      <c r="J39" s="525"/>
      <c r="K39" s="525">
        <f t="shared" si="8"/>
        <v>0</v>
      </c>
      <c r="L39" s="94"/>
    </row>
    <row r="40" spans="1:12" s="518" customFormat="1">
      <c r="A40" s="94"/>
      <c r="B40" s="519"/>
      <c r="C40" s="520"/>
      <c r="D40" s="525"/>
      <c r="E40" s="525"/>
      <c r="F40" s="525"/>
      <c r="G40" s="525"/>
      <c r="H40" s="525"/>
      <c r="I40" s="525"/>
      <c r="J40" s="525"/>
      <c r="K40" s="525"/>
      <c r="L40" s="94"/>
    </row>
    <row r="41" spans="1:12" s="526" customFormat="1">
      <c r="A41" s="523"/>
      <c r="B41" s="786" t="s">
        <v>262</v>
      </c>
      <c r="C41" s="787"/>
      <c r="D41" s="522">
        <f>SUM(D42:D45)</f>
        <v>0</v>
      </c>
      <c r="E41" s="522">
        <f>SUM(E42:E45)</f>
        <v>0</v>
      </c>
      <c r="F41" s="522">
        <f>+D41+E41</f>
        <v>0</v>
      </c>
      <c r="G41" s="522"/>
      <c r="H41" s="522">
        <f t="shared" ref="H41:J41" si="9">SUM(H42:H45)</f>
        <v>0</v>
      </c>
      <c r="I41" s="522"/>
      <c r="J41" s="522">
        <f t="shared" si="9"/>
        <v>0</v>
      </c>
      <c r="K41" s="522">
        <f>+F41-H41</f>
        <v>0</v>
      </c>
      <c r="L41" s="523"/>
    </row>
    <row r="42" spans="1:12" s="518" customFormat="1">
      <c r="A42" s="94"/>
      <c r="B42" s="519"/>
      <c r="C42" s="520" t="s">
        <v>263</v>
      </c>
      <c r="D42" s="525"/>
      <c r="E42" s="525"/>
      <c r="F42" s="525">
        <f t="shared" ref="F42:F45" si="10">+D42+E42</f>
        <v>0</v>
      </c>
      <c r="G42" s="525"/>
      <c r="H42" s="525"/>
      <c r="I42" s="525"/>
      <c r="J42" s="525"/>
      <c r="K42" s="525">
        <f t="shared" ref="K42:K45" si="11">+F42-H42</f>
        <v>0</v>
      </c>
      <c r="L42" s="94"/>
    </row>
    <row r="43" spans="1:12" s="518" customFormat="1" ht="25.5">
      <c r="A43" s="94"/>
      <c r="B43" s="519"/>
      <c r="C43" s="520" t="s">
        <v>264</v>
      </c>
      <c r="D43" s="525"/>
      <c r="E43" s="525"/>
      <c r="F43" s="525">
        <f t="shared" si="10"/>
        <v>0</v>
      </c>
      <c r="G43" s="525"/>
      <c r="H43" s="525"/>
      <c r="I43" s="525"/>
      <c r="J43" s="525"/>
      <c r="K43" s="525">
        <f t="shared" si="11"/>
        <v>0</v>
      </c>
      <c r="L43" s="94"/>
    </row>
    <row r="44" spans="1:12" s="518" customFormat="1">
      <c r="A44" s="94"/>
      <c r="B44" s="519"/>
      <c r="C44" s="520" t="s">
        <v>265</v>
      </c>
      <c r="D44" s="525"/>
      <c r="E44" s="525"/>
      <c r="F44" s="525">
        <f t="shared" si="10"/>
        <v>0</v>
      </c>
      <c r="G44" s="525"/>
      <c r="H44" s="525"/>
      <c r="I44" s="525"/>
      <c r="J44" s="525"/>
      <c r="K44" s="525">
        <f t="shared" si="11"/>
        <v>0</v>
      </c>
      <c r="L44" s="94"/>
    </row>
    <row r="45" spans="1:12" s="518" customFormat="1">
      <c r="A45" s="94"/>
      <c r="B45" s="519"/>
      <c r="C45" s="520" t="s">
        <v>266</v>
      </c>
      <c r="D45" s="525"/>
      <c r="E45" s="525"/>
      <c r="F45" s="525">
        <f t="shared" si="10"/>
        <v>0</v>
      </c>
      <c r="G45" s="525"/>
      <c r="H45" s="525"/>
      <c r="I45" s="525"/>
      <c r="J45" s="525"/>
      <c r="K45" s="525">
        <f t="shared" si="11"/>
        <v>0</v>
      </c>
      <c r="L45" s="94"/>
    </row>
    <row r="46" spans="1:12" s="518" customFormat="1">
      <c r="A46" s="94"/>
      <c r="B46" s="529"/>
      <c r="C46" s="530"/>
      <c r="D46" s="531"/>
      <c r="E46" s="531"/>
      <c r="F46" s="531"/>
      <c r="G46" s="531"/>
      <c r="H46" s="531"/>
      <c r="I46" s="531"/>
      <c r="J46" s="531"/>
      <c r="K46" s="531"/>
      <c r="L46" s="94"/>
    </row>
    <row r="47" spans="1:12" s="526" customFormat="1" ht="14.25" customHeight="1">
      <c r="A47" s="523"/>
      <c r="B47" s="532"/>
      <c r="C47" s="533" t="s">
        <v>230</v>
      </c>
      <c r="D47" s="645">
        <f>+D11+D21+D30+D41</f>
        <v>248096041</v>
      </c>
      <c r="E47" s="645">
        <f t="shared" ref="E47:K47" si="12">+E11+E21+E30+E41</f>
        <v>61936505.299999997</v>
      </c>
      <c r="F47" s="645">
        <f t="shared" si="12"/>
        <v>310032546.30000001</v>
      </c>
      <c r="G47" s="645">
        <f t="shared" si="12"/>
        <v>0</v>
      </c>
      <c r="H47" s="645">
        <f t="shared" si="12"/>
        <v>287950439.5</v>
      </c>
      <c r="I47" s="645">
        <f t="shared" si="12"/>
        <v>257626951.71000001</v>
      </c>
      <c r="J47" s="645">
        <f t="shared" si="12"/>
        <v>257626951.71000001</v>
      </c>
      <c r="K47" s="645">
        <f t="shared" si="12"/>
        <v>22082106.800000012</v>
      </c>
      <c r="L47" s="523"/>
    </row>
    <row r="49" spans="2:11">
      <c r="B49" s="25" t="s">
        <v>76</v>
      </c>
      <c r="F49" s="534" t="str">
        <f>IF(F47=CAdmon!F22," ","ERROR")</f>
        <v xml:space="preserve"> </v>
      </c>
      <c r="G49" s="534"/>
      <c r="H49" s="534" t="str">
        <f>IF(H47=CAdmon!H22," ","ERROR")</f>
        <v xml:space="preserve"> </v>
      </c>
      <c r="I49" s="534"/>
      <c r="J49" s="534" t="str">
        <f>IF(J47=CAdmon!J22," ","ERROR")</f>
        <v xml:space="preserve"> </v>
      </c>
      <c r="K49" s="534" t="str">
        <f>IF(K47=CAdmon!K22," ","ERROR")</f>
        <v xml:space="preserve"> </v>
      </c>
    </row>
    <row r="52" spans="2:11">
      <c r="C52" s="325"/>
      <c r="G52" s="697" t="s">
        <v>736</v>
      </c>
      <c r="H52" s="697"/>
      <c r="I52" s="697"/>
      <c r="J52" s="697"/>
    </row>
    <row r="53" spans="2:11">
      <c r="C53" s="281" t="s">
        <v>729</v>
      </c>
      <c r="D53" s="464"/>
      <c r="E53" s="464"/>
      <c r="F53" s="711" t="s">
        <v>765</v>
      </c>
      <c r="G53" s="711"/>
      <c r="H53" s="711"/>
      <c r="I53" s="711"/>
      <c r="J53" s="711"/>
      <c r="K53" s="711"/>
    </row>
    <row r="54" spans="2:11">
      <c r="C54" s="283" t="s">
        <v>730</v>
      </c>
      <c r="D54" s="464"/>
      <c r="E54" s="464"/>
      <c r="F54" s="728" t="s">
        <v>728</v>
      </c>
      <c r="G54" s="728"/>
      <c r="H54" s="728"/>
      <c r="I54" s="728"/>
      <c r="J54" s="728"/>
      <c r="K54" s="728"/>
    </row>
  </sheetData>
  <mergeCells count="13">
    <mergeCell ref="B7:C9"/>
    <mergeCell ref="D7:J7"/>
    <mergeCell ref="K7:K8"/>
    <mergeCell ref="B1:K1"/>
    <mergeCell ref="B2:K2"/>
    <mergeCell ref="B3:K3"/>
    <mergeCell ref="F54:K54"/>
    <mergeCell ref="F53:K53"/>
    <mergeCell ref="B11:C11"/>
    <mergeCell ref="B21:C21"/>
    <mergeCell ref="B30:C30"/>
    <mergeCell ref="B41:C41"/>
    <mergeCell ref="G52:J52"/>
  </mergeCells>
  <pageMargins left="0.7" right="0.7" top="0.38" bottom="0.75" header="0.3" footer="0.3"/>
  <pageSetup scale="64" orientation="landscape" r:id="rId1"/>
  <ignoredErrors>
    <ignoredError sqref="F30:F39 F41:F45" formula="1"/>
  </ignoredErrors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K40"/>
  <sheetViews>
    <sheetView showGridLines="0" workbookViewId="0">
      <selection activeCell="B4" sqref="B4"/>
    </sheetView>
  </sheetViews>
  <sheetFormatPr baseColWidth="10" defaultRowHeight="12.75"/>
  <cols>
    <col min="1" max="1" width="3" style="315" customWidth="1"/>
    <col min="2" max="2" width="18.5703125" style="315" customWidth="1"/>
    <col min="3" max="3" width="19" style="315" customWidth="1"/>
    <col min="4" max="7" width="11.42578125" style="315"/>
    <col min="8" max="8" width="13.42578125" style="315" customWidth="1"/>
    <col min="9" max="9" width="10" style="315" customWidth="1"/>
    <col min="10" max="16384" width="11.42578125" style="315"/>
  </cols>
  <sheetData>
    <row r="1" spans="1:9" ht="17.25" customHeight="1">
      <c r="A1" s="25"/>
      <c r="B1" s="682" t="s">
        <v>458</v>
      </c>
      <c r="C1" s="682"/>
      <c r="D1" s="682"/>
      <c r="E1" s="682"/>
      <c r="F1" s="682"/>
      <c r="G1" s="682"/>
      <c r="H1" s="682"/>
      <c r="I1" s="682"/>
    </row>
    <row r="2" spans="1:9" ht="17.25" customHeight="1">
      <c r="A2" s="25"/>
      <c r="B2" s="682" t="s">
        <v>463</v>
      </c>
      <c r="C2" s="682"/>
      <c r="D2" s="682"/>
      <c r="E2" s="682"/>
      <c r="F2" s="682"/>
      <c r="G2" s="682"/>
      <c r="H2" s="682"/>
      <c r="I2" s="682"/>
    </row>
    <row r="3" spans="1:9" ht="17.25" customHeight="1">
      <c r="A3" s="25"/>
      <c r="B3" s="682" t="s">
        <v>827</v>
      </c>
      <c r="C3" s="682"/>
      <c r="D3" s="682"/>
      <c r="E3" s="682"/>
      <c r="F3" s="682"/>
      <c r="G3" s="682"/>
      <c r="H3" s="682"/>
      <c r="I3" s="682"/>
    </row>
    <row r="4" spans="1:9">
      <c r="A4" s="25"/>
      <c r="B4" s="25"/>
      <c r="C4" s="25"/>
      <c r="D4" s="25"/>
      <c r="E4" s="25"/>
      <c r="F4" s="25"/>
      <c r="G4" s="25"/>
      <c r="H4" s="25"/>
      <c r="I4" s="25"/>
    </row>
    <row r="5" spans="1:9">
      <c r="A5" s="25"/>
      <c r="B5" s="25"/>
      <c r="C5" s="25"/>
      <c r="D5" s="30" t="s">
        <v>3</v>
      </c>
      <c r="E5" s="97" t="s">
        <v>507</v>
      </c>
      <c r="F5" s="97"/>
      <c r="G5" s="513"/>
      <c r="H5" s="513"/>
      <c r="I5" s="513"/>
    </row>
    <row r="6" spans="1:9">
      <c r="A6" s="25"/>
      <c r="B6" s="25"/>
      <c r="C6" s="25"/>
      <c r="D6" s="25"/>
      <c r="E6" s="25"/>
      <c r="F6" s="25"/>
      <c r="G6" s="25"/>
      <c r="H6" s="25"/>
      <c r="I6" s="25"/>
    </row>
    <row r="7" spans="1:9">
      <c r="A7" s="25"/>
      <c r="B7" s="788" t="s">
        <v>414</v>
      </c>
      <c r="C7" s="788"/>
      <c r="D7" s="788" t="s">
        <v>415</v>
      </c>
      <c r="E7" s="788"/>
      <c r="F7" s="788" t="s">
        <v>416</v>
      </c>
      <c r="G7" s="788"/>
      <c r="H7" s="788" t="s">
        <v>417</v>
      </c>
      <c r="I7" s="788"/>
    </row>
    <row r="8" spans="1:9">
      <c r="A8" s="25"/>
      <c r="B8" s="788"/>
      <c r="C8" s="788"/>
      <c r="D8" s="788" t="s">
        <v>418</v>
      </c>
      <c r="E8" s="788"/>
      <c r="F8" s="788" t="s">
        <v>419</v>
      </c>
      <c r="G8" s="788"/>
      <c r="H8" s="788" t="s">
        <v>420</v>
      </c>
      <c r="I8" s="788"/>
    </row>
    <row r="9" spans="1:9">
      <c r="A9" s="25"/>
      <c r="B9" s="793" t="s">
        <v>421</v>
      </c>
      <c r="C9" s="682"/>
      <c r="D9" s="682"/>
      <c r="E9" s="682"/>
      <c r="F9" s="682"/>
      <c r="G9" s="682"/>
      <c r="H9" s="682"/>
      <c r="I9" s="794"/>
    </row>
    <row r="10" spans="1:9">
      <c r="A10" s="25"/>
      <c r="B10" s="789"/>
      <c r="C10" s="789"/>
      <c r="D10" s="789"/>
      <c r="E10" s="789"/>
      <c r="F10" s="789"/>
      <c r="G10" s="789"/>
      <c r="H10" s="791">
        <f>+D10-F10</f>
        <v>0</v>
      </c>
      <c r="I10" s="792"/>
    </row>
    <row r="11" spans="1:9">
      <c r="A11" s="25"/>
      <c r="B11" s="789"/>
      <c r="C11" s="789"/>
      <c r="D11" s="790"/>
      <c r="E11" s="790"/>
      <c r="F11" s="790"/>
      <c r="G11" s="790"/>
      <c r="H11" s="791">
        <f t="shared" ref="H11:H19" si="0">+D11-F11</f>
        <v>0</v>
      </c>
      <c r="I11" s="792"/>
    </row>
    <row r="12" spans="1:9">
      <c r="A12" s="25"/>
      <c r="B12" s="789"/>
      <c r="C12" s="789"/>
      <c r="D12" s="790"/>
      <c r="E12" s="790"/>
      <c r="F12" s="790"/>
      <c r="G12" s="790"/>
      <c r="H12" s="791">
        <f t="shared" si="0"/>
        <v>0</v>
      </c>
      <c r="I12" s="792"/>
    </row>
    <row r="13" spans="1:9">
      <c r="A13" s="25"/>
      <c r="B13" s="789"/>
      <c r="C13" s="789"/>
      <c r="D13" s="790"/>
      <c r="E13" s="790"/>
      <c r="F13" s="790"/>
      <c r="G13" s="790"/>
      <c r="H13" s="791">
        <f t="shared" si="0"/>
        <v>0</v>
      </c>
      <c r="I13" s="792"/>
    </row>
    <row r="14" spans="1:9">
      <c r="A14" s="25"/>
      <c r="B14" s="789"/>
      <c r="C14" s="789"/>
      <c r="D14" s="790"/>
      <c r="E14" s="790"/>
      <c r="F14" s="790"/>
      <c r="G14" s="790"/>
      <c r="H14" s="791">
        <f t="shared" si="0"/>
        <v>0</v>
      </c>
      <c r="I14" s="792"/>
    </row>
    <row r="15" spans="1:9">
      <c r="A15" s="25"/>
      <c r="B15" s="789"/>
      <c r="C15" s="789"/>
      <c r="D15" s="790"/>
      <c r="E15" s="790"/>
      <c r="F15" s="790"/>
      <c r="G15" s="790"/>
      <c r="H15" s="791">
        <f t="shared" si="0"/>
        <v>0</v>
      </c>
      <c r="I15" s="792"/>
    </row>
    <row r="16" spans="1:9">
      <c r="A16" s="25"/>
      <c r="B16" s="789"/>
      <c r="C16" s="789"/>
      <c r="D16" s="790"/>
      <c r="E16" s="790"/>
      <c r="F16" s="790"/>
      <c r="G16" s="790"/>
      <c r="H16" s="791">
        <f t="shared" si="0"/>
        <v>0</v>
      </c>
      <c r="I16" s="792"/>
    </row>
    <row r="17" spans="1:9">
      <c r="A17" s="25"/>
      <c r="B17" s="789"/>
      <c r="C17" s="789"/>
      <c r="D17" s="790"/>
      <c r="E17" s="790"/>
      <c r="F17" s="790"/>
      <c r="G17" s="790"/>
      <c r="H17" s="791">
        <f t="shared" si="0"/>
        <v>0</v>
      </c>
      <c r="I17" s="792"/>
    </row>
    <row r="18" spans="1:9">
      <c r="A18" s="25"/>
      <c r="B18" s="789"/>
      <c r="C18" s="789"/>
      <c r="D18" s="790"/>
      <c r="E18" s="790"/>
      <c r="F18" s="790"/>
      <c r="G18" s="790"/>
      <c r="H18" s="791">
        <f t="shared" si="0"/>
        <v>0</v>
      </c>
      <c r="I18" s="792"/>
    </row>
    <row r="19" spans="1:9">
      <c r="A19" s="25"/>
      <c r="B19" s="789" t="s">
        <v>422</v>
      </c>
      <c r="C19" s="789"/>
      <c r="D19" s="790">
        <f>SUM(D10:E18)</f>
        <v>0</v>
      </c>
      <c r="E19" s="790"/>
      <c r="F19" s="790">
        <f>SUM(F10:G18)</f>
        <v>0</v>
      </c>
      <c r="G19" s="790"/>
      <c r="H19" s="791">
        <f t="shared" si="0"/>
        <v>0</v>
      </c>
      <c r="I19" s="792"/>
    </row>
    <row r="20" spans="1:9">
      <c r="A20" s="25"/>
      <c r="B20" s="789"/>
      <c r="C20" s="789"/>
      <c r="D20" s="789"/>
      <c r="E20" s="789"/>
      <c r="F20" s="789"/>
      <c r="G20" s="789"/>
      <c r="H20" s="789"/>
      <c r="I20" s="789"/>
    </row>
    <row r="21" spans="1:9">
      <c r="A21" s="25"/>
      <c r="B21" s="793" t="s">
        <v>423</v>
      </c>
      <c r="C21" s="682"/>
      <c r="D21" s="682"/>
      <c r="E21" s="682"/>
      <c r="F21" s="682"/>
      <c r="G21" s="682"/>
      <c r="H21" s="682"/>
      <c r="I21" s="794"/>
    </row>
    <row r="22" spans="1:9">
      <c r="A22" s="25"/>
      <c r="B22" s="789"/>
      <c r="C22" s="789"/>
      <c r="D22" s="789"/>
      <c r="E22" s="789"/>
      <c r="F22" s="789"/>
      <c r="G22" s="789"/>
      <c r="H22" s="789"/>
      <c r="I22" s="789"/>
    </row>
    <row r="23" spans="1:9">
      <c r="A23" s="25"/>
      <c r="B23" s="789"/>
      <c r="C23" s="789"/>
      <c r="D23" s="790"/>
      <c r="E23" s="790"/>
      <c r="F23" s="790"/>
      <c r="G23" s="790"/>
      <c r="H23" s="791">
        <f>+D23-F23</f>
        <v>0</v>
      </c>
      <c r="I23" s="792"/>
    </row>
    <row r="24" spans="1:9">
      <c r="A24" s="25"/>
      <c r="B24" s="789"/>
      <c r="C24" s="789"/>
      <c r="D24" s="790"/>
      <c r="E24" s="790"/>
      <c r="F24" s="790"/>
      <c r="G24" s="790"/>
      <c r="H24" s="791">
        <f>+D24-F24</f>
        <v>0</v>
      </c>
      <c r="I24" s="792"/>
    </row>
    <row r="25" spans="1:9">
      <c r="A25" s="25"/>
      <c r="B25" s="789"/>
      <c r="C25" s="789"/>
      <c r="D25" s="790"/>
      <c r="E25" s="790"/>
      <c r="F25" s="790"/>
      <c r="G25" s="790"/>
      <c r="H25" s="791">
        <f t="shared" ref="H25:H30" si="1">+D25-F25</f>
        <v>0</v>
      </c>
      <c r="I25" s="792"/>
    </row>
    <row r="26" spans="1:9">
      <c r="A26" s="25"/>
      <c r="B26" s="789"/>
      <c r="C26" s="789"/>
      <c r="D26" s="790"/>
      <c r="E26" s="790"/>
      <c r="F26" s="790"/>
      <c r="G26" s="790"/>
      <c r="H26" s="791">
        <f t="shared" si="1"/>
        <v>0</v>
      </c>
      <c r="I26" s="792"/>
    </row>
    <row r="27" spans="1:9">
      <c r="A27" s="25"/>
      <c r="B27" s="789"/>
      <c r="C27" s="789"/>
      <c r="D27" s="790"/>
      <c r="E27" s="790"/>
      <c r="F27" s="790"/>
      <c r="G27" s="790"/>
      <c r="H27" s="791">
        <f t="shared" si="1"/>
        <v>0</v>
      </c>
      <c r="I27" s="792"/>
    </row>
    <row r="28" spans="1:9">
      <c r="A28" s="25"/>
      <c r="B28" s="789"/>
      <c r="C28" s="789"/>
      <c r="D28" s="790"/>
      <c r="E28" s="790"/>
      <c r="F28" s="790"/>
      <c r="G28" s="790"/>
      <c r="H28" s="791">
        <f t="shared" si="1"/>
        <v>0</v>
      </c>
      <c r="I28" s="792"/>
    </row>
    <row r="29" spans="1:9">
      <c r="A29" s="25"/>
      <c r="B29" s="789"/>
      <c r="C29" s="789"/>
      <c r="D29" s="790"/>
      <c r="E29" s="790"/>
      <c r="F29" s="790"/>
      <c r="G29" s="790"/>
      <c r="H29" s="791">
        <f t="shared" si="1"/>
        <v>0</v>
      </c>
      <c r="I29" s="792"/>
    </row>
    <row r="30" spans="1:9">
      <c r="A30" s="25"/>
      <c r="B30" s="789"/>
      <c r="C30" s="789"/>
      <c r="D30" s="790"/>
      <c r="E30" s="790"/>
      <c r="F30" s="790"/>
      <c r="G30" s="790"/>
      <c r="H30" s="791">
        <f t="shared" si="1"/>
        <v>0</v>
      </c>
      <c r="I30" s="792"/>
    </row>
    <row r="31" spans="1:9">
      <c r="A31" s="25"/>
      <c r="B31" s="789" t="s">
        <v>424</v>
      </c>
      <c r="C31" s="789"/>
      <c r="D31" s="790">
        <f>SUM(D22:E30)</f>
        <v>0</v>
      </c>
      <c r="E31" s="790"/>
      <c r="F31" s="790">
        <f>SUM(F22:G30)</f>
        <v>0</v>
      </c>
      <c r="G31" s="790"/>
      <c r="H31" s="790">
        <f>+D31-F31</f>
        <v>0</v>
      </c>
      <c r="I31" s="790"/>
    </row>
    <row r="32" spans="1:9">
      <c r="A32" s="25"/>
      <c r="B32" s="789"/>
      <c r="C32" s="789"/>
      <c r="D32" s="790"/>
      <c r="E32" s="790"/>
      <c r="F32" s="790"/>
      <c r="G32" s="790"/>
      <c r="H32" s="790"/>
      <c r="I32" s="790"/>
    </row>
    <row r="33" spans="1:11">
      <c r="A33" s="25"/>
      <c r="B33" s="795" t="s">
        <v>134</v>
      </c>
      <c r="C33" s="796"/>
      <c r="D33" s="791">
        <f>+D19+D31</f>
        <v>0</v>
      </c>
      <c r="E33" s="792"/>
      <c r="F33" s="791">
        <f>+F19+F31</f>
        <v>0</v>
      </c>
      <c r="G33" s="792"/>
      <c r="H33" s="791">
        <f>+H19+H31</f>
        <v>0</v>
      </c>
      <c r="I33" s="792"/>
    </row>
    <row r="34" spans="1:11">
      <c r="A34" s="25"/>
      <c r="B34" s="25"/>
      <c r="C34" s="25"/>
      <c r="D34" s="25"/>
      <c r="E34" s="25"/>
      <c r="F34" s="25"/>
      <c r="G34" s="25"/>
      <c r="H34" s="25"/>
      <c r="I34" s="25"/>
    </row>
    <row r="35" spans="1:11">
      <c r="B35" s="25" t="s">
        <v>76</v>
      </c>
    </row>
    <row r="36" spans="1:11">
      <c r="B36" s="25"/>
    </row>
    <row r="37" spans="1:11">
      <c r="B37" s="25"/>
    </row>
    <row r="38" spans="1:11">
      <c r="B38" s="325"/>
      <c r="C38" s="325"/>
      <c r="D38" s="325"/>
      <c r="F38" s="196"/>
      <c r="G38" s="196" t="s">
        <v>739</v>
      </c>
      <c r="H38" s="196"/>
      <c r="I38" s="196"/>
      <c r="J38" s="196"/>
    </row>
    <row r="39" spans="1:11">
      <c r="B39" s="660" t="s">
        <v>729</v>
      </c>
      <c r="C39" s="660"/>
      <c r="D39" s="660"/>
      <c r="E39" s="464"/>
      <c r="F39" s="711" t="s">
        <v>765</v>
      </c>
      <c r="G39" s="711"/>
      <c r="H39" s="711"/>
      <c r="I39" s="711"/>
      <c r="J39" s="711"/>
      <c r="K39" s="711"/>
    </row>
    <row r="40" spans="1:11" ht="24" customHeight="1">
      <c r="B40" s="656" t="s">
        <v>730</v>
      </c>
      <c r="C40" s="656"/>
      <c r="D40" s="656"/>
      <c r="E40" s="464"/>
      <c r="F40" s="656" t="s">
        <v>728</v>
      </c>
      <c r="G40" s="656"/>
      <c r="H40" s="656"/>
      <c r="I40" s="656"/>
      <c r="J40" s="656"/>
      <c r="K40" s="656"/>
    </row>
  </sheetData>
  <mergeCells count="109">
    <mergeCell ref="B39:D39"/>
    <mergeCell ref="B40:D40"/>
    <mergeCell ref="B32:C32"/>
    <mergeCell ref="D32:E32"/>
    <mergeCell ref="F32:G32"/>
    <mergeCell ref="H32:I32"/>
    <mergeCell ref="B33:C33"/>
    <mergeCell ref="D33:E33"/>
    <mergeCell ref="F33:G33"/>
    <mergeCell ref="H33:I33"/>
    <mergeCell ref="F39:K39"/>
    <mergeCell ref="F40:K40"/>
    <mergeCell ref="B30:C30"/>
    <mergeCell ref="D30:E30"/>
    <mergeCell ref="F30:G30"/>
    <mergeCell ref="H30:I30"/>
    <mergeCell ref="B31:C31"/>
    <mergeCell ref="D31:E31"/>
    <mergeCell ref="F31:G31"/>
    <mergeCell ref="H31:I31"/>
    <mergeCell ref="B28:C28"/>
    <mergeCell ref="D28:E28"/>
    <mergeCell ref="F28:G28"/>
    <mergeCell ref="H28:I28"/>
    <mergeCell ref="B29:C29"/>
    <mergeCell ref="D29:E29"/>
    <mergeCell ref="F29:G29"/>
    <mergeCell ref="H29:I29"/>
    <mergeCell ref="B26:C26"/>
    <mergeCell ref="D26:E26"/>
    <mergeCell ref="F26:G26"/>
    <mergeCell ref="H26:I26"/>
    <mergeCell ref="B27:C27"/>
    <mergeCell ref="D27:E27"/>
    <mergeCell ref="F27:G27"/>
    <mergeCell ref="H27:I27"/>
    <mergeCell ref="B24:C24"/>
    <mergeCell ref="D24:E24"/>
    <mergeCell ref="F24:G24"/>
    <mergeCell ref="H24:I24"/>
    <mergeCell ref="B25:C25"/>
    <mergeCell ref="D25:E25"/>
    <mergeCell ref="F25:G25"/>
    <mergeCell ref="H25:I25"/>
    <mergeCell ref="B21:I21"/>
    <mergeCell ref="B22:C22"/>
    <mergeCell ref="D22:E22"/>
    <mergeCell ref="F22:G22"/>
    <mergeCell ref="H22:I22"/>
    <mergeCell ref="B23:C23"/>
    <mergeCell ref="D23:E23"/>
    <mergeCell ref="F23:G23"/>
    <mergeCell ref="H23:I23"/>
    <mergeCell ref="B19:C19"/>
    <mergeCell ref="D19:E19"/>
    <mergeCell ref="F19:G19"/>
    <mergeCell ref="H19:I19"/>
    <mergeCell ref="B20:C20"/>
    <mergeCell ref="D20:E20"/>
    <mergeCell ref="F20:G20"/>
    <mergeCell ref="H20:I20"/>
    <mergeCell ref="B17:C17"/>
    <mergeCell ref="D17:E17"/>
    <mergeCell ref="F17:G17"/>
    <mergeCell ref="H17:I17"/>
    <mergeCell ref="B18:C18"/>
    <mergeCell ref="D18:E18"/>
    <mergeCell ref="F18:G18"/>
    <mergeCell ref="H18:I18"/>
    <mergeCell ref="B15:C15"/>
    <mergeCell ref="D15:E15"/>
    <mergeCell ref="F15:G15"/>
    <mergeCell ref="H15:I15"/>
    <mergeCell ref="B16:C16"/>
    <mergeCell ref="D16:E16"/>
    <mergeCell ref="F16:G16"/>
    <mergeCell ref="H16:I16"/>
    <mergeCell ref="B13:C13"/>
    <mergeCell ref="D13:E13"/>
    <mergeCell ref="F13:G13"/>
    <mergeCell ref="H13:I13"/>
    <mergeCell ref="B14:C14"/>
    <mergeCell ref="D14:E14"/>
    <mergeCell ref="F14:G14"/>
    <mergeCell ref="H14:I14"/>
    <mergeCell ref="B12:C12"/>
    <mergeCell ref="D12:E12"/>
    <mergeCell ref="F12:G12"/>
    <mergeCell ref="H12:I12"/>
    <mergeCell ref="B8:C8"/>
    <mergeCell ref="D8:E8"/>
    <mergeCell ref="F8:G8"/>
    <mergeCell ref="H8:I8"/>
    <mergeCell ref="B9:I9"/>
    <mergeCell ref="B10:C10"/>
    <mergeCell ref="D10:E10"/>
    <mergeCell ref="F10:G10"/>
    <mergeCell ref="H10:I10"/>
    <mergeCell ref="B1:I1"/>
    <mergeCell ref="B2:I2"/>
    <mergeCell ref="B3:I3"/>
    <mergeCell ref="B7:C7"/>
    <mergeCell ref="D7:E7"/>
    <mergeCell ref="F7:G7"/>
    <mergeCell ref="H7:I7"/>
    <mergeCell ref="B11:C11"/>
    <mergeCell ref="D11:E11"/>
    <mergeCell ref="F11:G11"/>
    <mergeCell ref="H11:I11"/>
  </mergeCells>
  <pageMargins left="0.70866141732283472" right="0.70866141732283472" top="0.74803149606299213" bottom="0.74803149606299213" header="0.31496062992125984" footer="0.31496062992125984"/>
  <pageSetup scale="85" orientation="landscape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H43"/>
  <sheetViews>
    <sheetView showGridLines="0" workbookViewId="0">
      <selection activeCell="A4" sqref="A4"/>
    </sheetView>
  </sheetViews>
  <sheetFormatPr baseColWidth="10" defaultRowHeight="12.75"/>
  <cols>
    <col min="1" max="1" width="47.85546875" style="315" customWidth="1"/>
    <col min="2" max="2" width="2" style="315" customWidth="1"/>
    <col min="3" max="3" width="24.85546875" style="315" customWidth="1"/>
    <col min="4" max="4" width="25.5703125" style="315" customWidth="1"/>
    <col min="5" max="16384" width="11.42578125" style="315"/>
  </cols>
  <sheetData>
    <row r="1" spans="1:4" ht="18" customHeight="1">
      <c r="A1" s="797" t="s">
        <v>458</v>
      </c>
      <c r="B1" s="798"/>
      <c r="C1" s="798"/>
      <c r="D1" s="799"/>
    </row>
    <row r="2" spans="1:4" ht="18" customHeight="1">
      <c r="A2" s="793" t="s">
        <v>464</v>
      </c>
      <c r="B2" s="682"/>
      <c r="C2" s="682"/>
      <c r="D2" s="794"/>
    </row>
    <row r="3" spans="1:4" ht="18" customHeight="1">
      <c r="A3" s="800" t="s">
        <v>828</v>
      </c>
      <c r="B3" s="801"/>
      <c r="C3" s="801"/>
      <c r="D3" s="802"/>
    </row>
    <row r="4" spans="1:4">
      <c r="A4" s="25"/>
      <c r="B4" s="25"/>
      <c r="C4" s="25"/>
    </row>
    <row r="5" spans="1:4">
      <c r="A5" s="30" t="s">
        <v>3</v>
      </c>
      <c r="B5" s="97" t="s">
        <v>507</v>
      </c>
      <c r="C5" s="97"/>
      <c r="D5" s="513"/>
    </row>
    <row r="6" spans="1:4">
      <c r="A6" s="25"/>
      <c r="B6" s="25"/>
      <c r="C6" s="25"/>
    </row>
    <row r="7" spans="1:4">
      <c r="A7" s="536" t="s">
        <v>414</v>
      </c>
      <c r="B7" s="536"/>
      <c r="C7" s="536" t="s">
        <v>206</v>
      </c>
      <c r="D7" s="536" t="s">
        <v>228</v>
      </c>
    </row>
    <row r="8" spans="1:4">
      <c r="A8" s="803" t="s">
        <v>421</v>
      </c>
      <c r="B8" s="804"/>
      <c r="C8" s="805"/>
      <c r="D8" s="806"/>
    </row>
    <row r="9" spans="1:4">
      <c r="A9" s="537"/>
      <c r="B9" s="32"/>
      <c r="C9" s="537"/>
      <c r="D9" s="538"/>
    </row>
    <row r="10" spans="1:4">
      <c r="A10" s="537"/>
      <c r="B10" s="32"/>
      <c r="C10" s="537"/>
      <c r="D10" s="538"/>
    </row>
    <row r="11" spans="1:4">
      <c r="A11" s="537"/>
      <c r="B11" s="32"/>
      <c r="C11" s="537"/>
      <c r="D11" s="538"/>
    </row>
    <row r="12" spans="1:4">
      <c r="A12" s="537"/>
      <c r="B12" s="32"/>
      <c r="C12" s="537"/>
      <c r="D12" s="538"/>
    </row>
    <row r="13" spans="1:4">
      <c r="A13" s="537"/>
      <c r="B13" s="32"/>
      <c r="C13" s="537"/>
      <c r="D13" s="538"/>
    </row>
    <row r="14" spans="1:4">
      <c r="A14" s="537"/>
      <c r="B14" s="32"/>
      <c r="C14" s="537"/>
      <c r="D14" s="538"/>
    </row>
    <row r="15" spans="1:4">
      <c r="A15" s="537"/>
      <c r="B15" s="32"/>
      <c r="C15" s="537"/>
      <c r="D15" s="538"/>
    </row>
    <row r="16" spans="1:4">
      <c r="A16" s="537"/>
      <c r="B16" s="32"/>
      <c r="C16" s="537"/>
      <c r="D16" s="538"/>
    </row>
    <row r="17" spans="1:4">
      <c r="A17" s="537"/>
      <c r="B17" s="32"/>
      <c r="C17" s="537"/>
      <c r="D17" s="538"/>
    </row>
    <row r="18" spans="1:4">
      <c r="A18" s="537"/>
      <c r="B18" s="32"/>
      <c r="C18" s="537"/>
      <c r="D18" s="538"/>
    </row>
    <row r="19" spans="1:4">
      <c r="A19" s="539" t="s">
        <v>425</v>
      </c>
      <c r="B19" s="38"/>
      <c r="C19" s="537">
        <f>SUM(C9:C18)</f>
        <v>0</v>
      </c>
      <c r="D19" s="537">
        <f>SUM(D9:D18)</f>
        <v>0</v>
      </c>
    </row>
    <row r="20" spans="1:4">
      <c r="A20" s="537"/>
      <c r="B20" s="32"/>
      <c r="C20" s="537"/>
      <c r="D20" s="538"/>
    </row>
    <row r="21" spans="1:4">
      <c r="A21" s="803" t="s">
        <v>423</v>
      </c>
      <c r="B21" s="807"/>
      <c r="C21" s="805"/>
      <c r="D21" s="806"/>
    </row>
    <row r="22" spans="1:4">
      <c r="A22" s="537"/>
      <c r="B22" s="32"/>
      <c r="C22" s="537"/>
      <c r="D22" s="538"/>
    </row>
    <row r="23" spans="1:4">
      <c r="A23" s="537"/>
      <c r="B23" s="32"/>
      <c r="C23" s="537"/>
      <c r="D23" s="538"/>
    </row>
    <row r="24" spans="1:4">
      <c r="A24" s="537"/>
      <c r="B24" s="32"/>
      <c r="C24" s="537"/>
      <c r="D24" s="538"/>
    </row>
    <row r="25" spans="1:4">
      <c r="A25" s="537"/>
      <c r="B25" s="32"/>
      <c r="C25" s="537"/>
      <c r="D25" s="538"/>
    </row>
    <row r="26" spans="1:4">
      <c r="A26" s="537"/>
      <c r="B26" s="32"/>
      <c r="C26" s="537"/>
      <c r="D26" s="538"/>
    </row>
    <row r="27" spans="1:4">
      <c r="A27" s="537"/>
      <c r="B27" s="32"/>
      <c r="C27" s="537"/>
      <c r="D27" s="538"/>
    </row>
    <row r="28" spans="1:4">
      <c r="A28" s="537"/>
      <c r="B28" s="32"/>
      <c r="C28" s="537"/>
      <c r="D28" s="538"/>
    </row>
    <row r="29" spans="1:4">
      <c r="A29" s="537"/>
      <c r="B29" s="32"/>
      <c r="C29" s="537"/>
      <c r="D29" s="538"/>
    </row>
    <row r="30" spans="1:4">
      <c r="A30" s="537"/>
      <c r="B30" s="32"/>
      <c r="C30" s="537"/>
      <c r="D30" s="538"/>
    </row>
    <row r="31" spans="1:4">
      <c r="A31" s="537"/>
      <c r="B31" s="32"/>
      <c r="C31" s="537"/>
      <c r="D31" s="538"/>
    </row>
    <row r="32" spans="1:4">
      <c r="A32" s="537"/>
      <c r="B32" s="32"/>
      <c r="C32" s="537"/>
      <c r="D32" s="538"/>
    </row>
    <row r="33" spans="1:8">
      <c r="A33" s="537"/>
      <c r="B33" s="32"/>
      <c r="C33" s="537"/>
      <c r="D33" s="538"/>
    </row>
    <row r="34" spans="1:8">
      <c r="A34" s="539" t="s">
        <v>426</v>
      </c>
      <c r="B34" s="38"/>
      <c r="C34" s="537">
        <f>SUM(C22:C33)</f>
        <v>0</v>
      </c>
      <c r="D34" s="537">
        <f>SUM(D22:D33)</f>
        <v>0</v>
      </c>
    </row>
    <row r="35" spans="1:8">
      <c r="A35" s="537"/>
      <c r="B35" s="32"/>
      <c r="C35" s="537"/>
      <c r="D35" s="538"/>
    </row>
    <row r="36" spans="1:8">
      <c r="A36" s="539" t="s">
        <v>134</v>
      </c>
      <c r="B36" s="540"/>
      <c r="C36" s="541">
        <f>+C19+C34</f>
        <v>0</v>
      </c>
      <c r="D36" s="541">
        <f>+D19+D34</f>
        <v>0</v>
      </c>
    </row>
    <row r="38" spans="1:8">
      <c r="A38" s="25" t="s">
        <v>76</v>
      </c>
    </row>
    <row r="39" spans="1:8">
      <c r="A39" s="25"/>
    </row>
    <row r="40" spans="1:8">
      <c r="A40" s="25"/>
    </row>
    <row r="41" spans="1:8">
      <c r="A41" s="426" t="s">
        <v>731</v>
      </c>
      <c r="B41" s="321"/>
      <c r="C41" s="196" t="s">
        <v>740</v>
      </c>
      <c r="D41" s="196"/>
      <c r="E41" s="321"/>
    </row>
    <row r="42" spans="1:8">
      <c r="A42" s="281" t="s">
        <v>729</v>
      </c>
      <c r="B42" s="282"/>
      <c r="C42" s="711" t="s">
        <v>765</v>
      </c>
      <c r="D42" s="711"/>
      <c r="E42" s="542"/>
      <c r="F42" s="542"/>
      <c r="G42" s="542"/>
      <c r="H42" s="542"/>
    </row>
    <row r="43" spans="1:8" ht="12" customHeight="1">
      <c r="A43" s="283" t="s">
        <v>730</v>
      </c>
      <c r="B43" s="284"/>
      <c r="C43" s="656" t="s">
        <v>728</v>
      </c>
      <c r="D43" s="656"/>
      <c r="E43" s="543"/>
      <c r="F43" s="543"/>
      <c r="G43" s="543"/>
      <c r="H43" s="543"/>
    </row>
  </sheetData>
  <mergeCells count="7">
    <mergeCell ref="A1:D1"/>
    <mergeCell ref="C42:D42"/>
    <mergeCell ref="C43:D43"/>
    <mergeCell ref="A2:D2"/>
    <mergeCell ref="A3:D3"/>
    <mergeCell ref="A8:D8"/>
    <mergeCell ref="A21:D21"/>
  </mergeCells>
  <pageMargins left="0.70866141732283472" right="0.70866141732283472" top="0.74803149606299213" bottom="0.74803149606299213" header="0.31496062992125984" footer="0.31496062992125984"/>
  <pageSetup scale="80" orientation="landscape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F43"/>
  <sheetViews>
    <sheetView showGridLines="0" workbookViewId="0">
      <selection activeCell="A4" sqref="A4"/>
    </sheetView>
  </sheetViews>
  <sheetFormatPr baseColWidth="10" defaultRowHeight="12.75"/>
  <cols>
    <col min="1" max="1" width="1.140625" style="315" customWidth="1"/>
    <col min="2" max="2" width="60" style="315" customWidth="1"/>
    <col min="3" max="3" width="14.7109375" style="315" customWidth="1"/>
    <col min="4" max="5" width="12.85546875" style="315" customWidth="1"/>
    <col min="6" max="6" width="4.28515625" style="25" customWidth="1"/>
    <col min="7" max="16384" width="11.42578125" style="315"/>
  </cols>
  <sheetData>
    <row r="1" spans="1:6" ht="15" customHeight="1">
      <c r="A1" s="797" t="s">
        <v>458</v>
      </c>
      <c r="B1" s="798"/>
      <c r="C1" s="798"/>
      <c r="D1" s="798"/>
      <c r="E1" s="799"/>
    </row>
    <row r="2" spans="1:6" ht="18" customHeight="1">
      <c r="A2" s="793" t="s">
        <v>465</v>
      </c>
      <c r="B2" s="682"/>
      <c r="C2" s="682"/>
      <c r="D2" s="682"/>
      <c r="E2" s="794"/>
    </row>
    <row r="3" spans="1:6" ht="18" customHeight="1">
      <c r="A3" s="800" t="s">
        <v>827</v>
      </c>
      <c r="B3" s="801"/>
      <c r="C3" s="801"/>
      <c r="D3" s="801"/>
      <c r="E3" s="802"/>
    </row>
    <row r="4" spans="1:6" s="25" customFormat="1" ht="6" customHeight="1"/>
    <row r="5" spans="1:6" s="25" customFormat="1" ht="6" customHeight="1"/>
    <row r="6" spans="1:6" s="25" customFormat="1" ht="14.25" customHeight="1">
      <c r="B6" s="544" t="s">
        <v>727</v>
      </c>
      <c r="C6" s="97"/>
      <c r="D6" s="31"/>
      <c r="E6" s="512"/>
      <c r="F6" s="32"/>
    </row>
    <row r="7" spans="1:6" s="25" customFormat="1" ht="6" customHeight="1"/>
    <row r="8" spans="1:6" s="25" customFormat="1" ht="6" customHeight="1"/>
    <row r="9" spans="1:6" s="25" customFormat="1" ht="14.25">
      <c r="A9" s="810" t="s">
        <v>74</v>
      </c>
      <c r="B9" s="810"/>
      <c r="C9" s="545" t="s">
        <v>203</v>
      </c>
      <c r="D9" s="545" t="s">
        <v>206</v>
      </c>
      <c r="E9" s="545" t="s">
        <v>758</v>
      </c>
    </row>
    <row r="10" spans="1:6" s="25" customFormat="1" ht="5.25" customHeight="1" thickBot="1">
      <c r="A10" s="482"/>
      <c r="B10" s="483"/>
      <c r="C10" s="516"/>
      <c r="D10" s="516"/>
      <c r="E10" s="516"/>
    </row>
    <row r="11" spans="1:6" s="25" customFormat="1" ht="13.5" thickBot="1">
      <c r="A11" s="546"/>
      <c r="B11" s="547" t="s">
        <v>427</v>
      </c>
      <c r="C11" s="548">
        <f>+C12+C13</f>
        <v>0</v>
      </c>
      <c r="D11" s="548">
        <f t="shared" ref="D11:E11" si="0">+D12+D13</f>
        <v>0</v>
      </c>
      <c r="E11" s="549">
        <f t="shared" si="0"/>
        <v>0</v>
      </c>
    </row>
    <row r="12" spans="1:6" s="25" customFormat="1">
      <c r="A12" s="811" t="s">
        <v>759</v>
      </c>
      <c r="B12" s="812"/>
      <c r="C12" s="550">
        <f>+[1]EAI!E33</f>
        <v>0</v>
      </c>
      <c r="D12" s="550">
        <f>+[1]EAI!H33</f>
        <v>0</v>
      </c>
      <c r="E12" s="551">
        <f>+[1]EAI!I33</f>
        <v>0</v>
      </c>
    </row>
    <row r="13" spans="1:6" s="25" customFormat="1" ht="13.5" thickBot="1">
      <c r="A13" s="813" t="s">
        <v>760</v>
      </c>
      <c r="B13" s="814"/>
      <c r="C13" s="552">
        <f>+[1]EAI!E46</f>
        <v>0</v>
      </c>
      <c r="D13" s="552">
        <f>+[1]EAI!H46</f>
        <v>0</v>
      </c>
      <c r="E13" s="553">
        <f>+[1]EAI!I46</f>
        <v>0</v>
      </c>
    </row>
    <row r="14" spans="1:6" s="25" customFormat="1" ht="13.5" thickBot="1">
      <c r="A14" s="554"/>
      <c r="B14" s="547" t="s">
        <v>428</v>
      </c>
      <c r="C14" s="548">
        <f>+C15+C16</f>
        <v>0</v>
      </c>
      <c r="D14" s="548">
        <f t="shared" ref="D14:E14" si="1">+D15+D16</f>
        <v>0</v>
      </c>
      <c r="E14" s="549">
        <f t="shared" si="1"/>
        <v>0</v>
      </c>
    </row>
    <row r="15" spans="1:6" s="25" customFormat="1">
      <c r="A15" s="815" t="s">
        <v>761</v>
      </c>
      <c r="B15" s="816"/>
      <c r="C15" s="550"/>
      <c r="D15" s="550"/>
      <c r="E15" s="551"/>
    </row>
    <row r="16" spans="1:6" s="25" customFormat="1" ht="13.5" thickBot="1">
      <c r="A16" s="817" t="s">
        <v>762</v>
      </c>
      <c r="B16" s="818"/>
      <c r="C16" s="555"/>
      <c r="D16" s="555"/>
      <c r="E16" s="556"/>
    </row>
    <row r="17" spans="1:5" s="25" customFormat="1" ht="13.5" thickBot="1">
      <c r="A17" s="557"/>
      <c r="B17" s="558" t="s">
        <v>429</v>
      </c>
      <c r="C17" s="559">
        <f>+C11-C14</f>
        <v>0</v>
      </c>
      <c r="D17" s="559">
        <f>+D11-D14</f>
        <v>0</v>
      </c>
      <c r="E17" s="560">
        <f>+E11-E14</f>
        <v>0</v>
      </c>
    </row>
    <row r="18" spans="1:5" s="25" customFormat="1" ht="13.5" thickBot="1"/>
    <row r="19" spans="1:5" s="25" customFormat="1" ht="15" thickBot="1">
      <c r="A19" s="819" t="s">
        <v>74</v>
      </c>
      <c r="B19" s="820"/>
      <c r="C19" s="561" t="s">
        <v>203</v>
      </c>
      <c r="D19" s="561" t="s">
        <v>206</v>
      </c>
      <c r="E19" s="562" t="s">
        <v>758</v>
      </c>
    </row>
    <row r="20" spans="1:5" s="25" customFormat="1" ht="6.75" customHeight="1">
      <c r="A20" s="563"/>
      <c r="B20" s="564"/>
      <c r="C20" s="564"/>
      <c r="D20" s="564"/>
      <c r="E20" s="565"/>
    </row>
    <row r="21" spans="1:5" s="25" customFormat="1">
      <c r="A21" s="821" t="s">
        <v>430</v>
      </c>
      <c r="B21" s="822"/>
      <c r="C21" s="552">
        <f>+C17</f>
        <v>0</v>
      </c>
      <c r="D21" s="552">
        <f t="shared" ref="D21:E21" si="2">+D17</f>
        <v>0</v>
      </c>
      <c r="E21" s="553">
        <f t="shared" si="2"/>
        <v>0</v>
      </c>
    </row>
    <row r="22" spans="1:5" s="25" customFormat="1" ht="6" customHeight="1">
      <c r="A22" s="566"/>
      <c r="B22" s="567"/>
      <c r="C22" s="552"/>
      <c r="D22" s="552"/>
      <c r="E22" s="553"/>
    </row>
    <row r="23" spans="1:5" s="25" customFormat="1">
      <c r="A23" s="821" t="s">
        <v>431</v>
      </c>
      <c r="B23" s="822"/>
      <c r="C23" s="552"/>
      <c r="D23" s="552"/>
      <c r="E23" s="553"/>
    </row>
    <row r="24" spans="1:5" s="25" customFormat="1" ht="7.5" customHeight="1" thickBot="1">
      <c r="A24" s="568"/>
      <c r="B24" s="569"/>
      <c r="C24" s="555"/>
      <c r="D24" s="555"/>
      <c r="E24" s="556"/>
    </row>
    <row r="25" spans="1:5" s="25" customFormat="1" ht="13.5" thickBot="1">
      <c r="A25" s="568"/>
      <c r="B25" s="558" t="s">
        <v>432</v>
      </c>
      <c r="C25" s="570">
        <f>+C21-C23</f>
        <v>0</v>
      </c>
      <c r="D25" s="570">
        <f t="shared" ref="D25:E25" si="3">+D21-D23</f>
        <v>0</v>
      </c>
      <c r="E25" s="571">
        <f t="shared" si="3"/>
        <v>0</v>
      </c>
    </row>
    <row r="26" spans="1:5" s="25" customFormat="1" ht="13.5" thickBot="1"/>
    <row r="27" spans="1:5" s="25" customFormat="1" ht="15" thickBot="1">
      <c r="A27" s="808" t="s">
        <v>74</v>
      </c>
      <c r="B27" s="809"/>
      <c r="C27" s="572" t="s">
        <v>203</v>
      </c>
      <c r="D27" s="572" t="s">
        <v>206</v>
      </c>
      <c r="E27" s="573" t="s">
        <v>758</v>
      </c>
    </row>
    <row r="28" spans="1:5" s="25" customFormat="1" ht="5.25" customHeight="1">
      <c r="A28" s="563"/>
      <c r="B28" s="564"/>
      <c r="C28" s="564"/>
      <c r="D28" s="564"/>
      <c r="E28" s="565"/>
    </row>
    <row r="29" spans="1:5" s="25" customFormat="1">
      <c r="A29" s="821" t="s">
        <v>433</v>
      </c>
      <c r="B29" s="822"/>
      <c r="C29" s="552">
        <f>+[1]EAI!E52</f>
        <v>0</v>
      </c>
      <c r="D29" s="552">
        <f>+[1]EAI!H51</f>
        <v>0</v>
      </c>
      <c r="E29" s="553">
        <f>+[1]EAI!I54</f>
        <v>0</v>
      </c>
    </row>
    <row r="30" spans="1:5" s="25" customFormat="1" ht="5.25" customHeight="1">
      <c r="A30" s="566"/>
      <c r="B30" s="567"/>
      <c r="C30" s="552"/>
      <c r="D30" s="552"/>
      <c r="E30" s="553"/>
    </row>
    <row r="31" spans="1:5" s="25" customFormat="1" ht="13.5" thickBot="1">
      <c r="A31" s="823" t="s">
        <v>434</v>
      </c>
      <c r="B31" s="824"/>
      <c r="C31" s="555"/>
      <c r="D31" s="555"/>
      <c r="E31" s="556"/>
    </row>
    <row r="32" spans="1:5" s="25" customFormat="1" ht="13.5" customHeight="1" thickBot="1">
      <c r="A32" s="487"/>
      <c r="B32" s="574"/>
      <c r="C32" s="552"/>
      <c r="D32" s="552"/>
      <c r="E32" s="552"/>
    </row>
    <row r="33" spans="1:6" s="25" customFormat="1" ht="13.5" thickBot="1">
      <c r="A33" s="554"/>
      <c r="B33" s="547" t="s">
        <v>435</v>
      </c>
      <c r="C33" s="575">
        <f>+C29-C31</f>
        <v>0</v>
      </c>
      <c r="D33" s="575">
        <f t="shared" ref="D33:E33" si="4">+D29-D31</f>
        <v>0</v>
      </c>
      <c r="E33" s="576">
        <f t="shared" si="4"/>
        <v>0</v>
      </c>
    </row>
    <row r="34" spans="1:6" s="25" customFormat="1" ht="15" customHeight="1"/>
    <row r="35" spans="1:6" s="25" customFormat="1" ht="15" customHeight="1">
      <c r="A35" s="25" t="s">
        <v>76</v>
      </c>
    </row>
    <row r="36" spans="1:6" s="25" customFormat="1" ht="45" customHeight="1">
      <c r="B36" s="825" t="s">
        <v>436</v>
      </c>
      <c r="C36" s="825"/>
      <c r="D36" s="825"/>
      <c r="E36" s="825"/>
    </row>
    <row r="37" spans="1:6" s="25" customFormat="1" ht="27" customHeight="1">
      <c r="B37" s="825" t="s">
        <v>437</v>
      </c>
      <c r="C37" s="825"/>
      <c r="D37" s="825"/>
      <c r="E37" s="825"/>
    </row>
    <row r="38" spans="1:6" s="25" customFormat="1">
      <c r="B38" s="826" t="s">
        <v>438</v>
      </c>
      <c r="C38" s="826"/>
      <c r="D38" s="826"/>
      <c r="E38" s="826"/>
    </row>
    <row r="39" spans="1:6" s="25" customFormat="1">
      <c r="B39" s="189"/>
      <c r="C39" s="189"/>
      <c r="D39" s="189"/>
      <c r="E39" s="189"/>
    </row>
    <row r="40" spans="1:6" s="25" customFormat="1">
      <c r="B40" s="189"/>
      <c r="C40" s="189"/>
      <c r="D40" s="189"/>
      <c r="E40" s="189"/>
    </row>
    <row r="41" spans="1:6" s="25" customFormat="1" ht="10.5" customHeight="1">
      <c r="B41" s="38" t="s">
        <v>741</v>
      </c>
      <c r="C41" s="25" t="s">
        <v>731</v>
      </c>
      <c r="D41" s="32"/>
      <c r="E41" s="32"/>
    </row>
    <row r="42" spans="1:6">
      <c r="B42" s="281" t="s">
        <v>729</v>
      </c>
      <c r="C42" s="282" t="s">
        <v>765</v>
      </c>
      <c r="D42" s="282"/>
      <c r="E42" s="467"/>
      <c r="F42" s="315"/>
    </row>
    <row r="43" spans="1:6" ht="12" customHeight="1">
      <c r="B43" s="283" t="s">
        <v>730</v>
      </c>
      <c r="C43" s="656" t="s">
        <v>728</v>
      </c>
      <c r="D43" s="656"/>
      <c r="E43" s="656"/>
    </row>
  </sheetData>
  <mergeCells count="18">
    <mergeCell ref="C43:E43"/>
    <mergeCell ref="A29:B29"/>
    <mergeCell ref="A31:B31"/>
    <mergeCell ref="B36:E36"/>
    <mergeCell ref="B37:E37"/>
    <mergeCell ref="B38:E38"/>
    <mergeCell ref="A1:E1"/>
    <mergeCell ref="A27:B27"/>
    <mergeCell ref="A2:E2"/>
    <mergeCell ref="A3:E3"/>
    <mergeCell ref="A9:B9"/>
    <mergeCell ref="A12:B12"/>
    <mergeCell ref="A13:B13"/>
    <mergeCell ref="A15:B15"/>
    <mergeCell ref="A16:B16"/>
    <mergeCell ref="A19:B19"/>
    <mergeCell ref="A21:B21"/>
    <mergeCell ref="A23:B23"/>
  </mergeCells>
  <pageMargins left="1.5" right="0.70866141732283472" top="0.74803149606299213" bottom="0.74803149606299213" header="0.31496062992125984" footer="0.31496062992125984"/>
  <pageSetup scale="80" orientation="landscape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6" tint="-0.249977111117893"/>
    <pageSetUpPr fitToPage="1"/>
  </sheetPr>
  <dimension ref="A1:M48"/>
  <sheetViews>
    <sheetView showGridLines="0" topLeftCell="A10" workbookViewId="0">
      <selection activeCell="B4" sqref="B4"/>
    </sheetView>
  </sheetViews>
  <sheetFormatPr baseColWidth="10" defaultRowHeight="12.75"/>
  <cols>
    <col min="1" max="1" width="2.140625" style="25" customWidth="1"/>
    <col min="2" max="3" width="3.7109375" style="315" customWidth="1"/>
    <col min="4" max="4" width="65.7109375" style="315" customWidth="1"/>
    <col min="5" max="5" width="12.7109375" style="315" customWidth="1"/>
    <col min="6" max="6" width="14.28515625" style="315" customWidth="1"/>
    <col min="7" max="10" width="12.7109375" style="315" customWidth="1"/>
    <col min="11" max="11" width="11.42578125" style="315" customWidth="1"/>
    <col min="12" max="12" width="12.85546875" style="315" customWidth="1"/>
    <col min="13" max="13" width="3.140625" style="25" customWidth="1"/>
    <col min="14" max="16384" width="11.42578125" style="315"/>
  </cols>
  <sheetData>
    <row r="1" spans="2:12" ht="6" customHeight="1">
      <c r="B1" s="682"/>
      <c r="C1" s="682"/>
      <c r="D1" s="682"/>
      <c r="E1" s="682"/>
      <c r="F1" s="682"/>
      <c r="G1" s="682"/>
      <c r="H1" s="682"/>
      <c r="I1" s="682"/>
      <c r="J1" s="682"/>
      <c r="K1" s="682"/>
      <c r="L1" s="682"/>
    </row>
    <row r="2" spans="2:12" ht="13.5" customHeight="1">
      <c r="B2" s="682" t="s">
        <v>466</v>
      </c>
      <c r="C2" s="682"/>
      <c r="D2" s="682"/>
      <c r="E2" s="682"/>
      <c r="F2" s="682"/>
      <c r="G2" s="682"/>
      <c r="H2" s="682"/>
      <c r="I2" s="682"/>
      <c r="J2" s="682"/>
      <c r="K2" s="682"/>
      <c r="L2" s="682"/>
    </row>
    <row r="3" spans="2:12" ht="20.25" customHeight="1">
      <c r="B3" s="682" t="s">
        <v>826</v>
      </c>
      <c r="C3" s="682"/>
      <c r="D3" s="682"/>
      <c r="E3" s="682"/>
      <c r="F3" s="682"/>
      <c r="G3" s="682"/>
      <c r="H3" s="682"/>
      <c r="I3" s="682"/>
      <c r="J3" s="682"/>
      <c r="K3" s="682"/>
      <c r="L3" s="682"/>
    </row>
    <row r="4" spans="2:12" s="25" customFormat="1" ht="8.25" customHeight="1">
      <c r="B4" s="276"/>
      <c r="C4" s="276"/>
      <c r="D4" s="276"/>
      <c r="E4" s="276"/>
      <c r="F4" s="276"/>
      <c r="G4" s="276"/>
      <c r="H4" s="276"/>
      <c r="I4" s="276"/>
      <c r="J4" s="276"/>
      <c r="K4" s="276"/>
      <c r="L4" s="276"/>
    </row>
    <row r="5" spans="2:12" s="25" customFormat="1" ht="24" customHeight="1">
      <c r="D5" s="30" t="s">
        <v>3</v>
      </c>
      <c r="E5" s="97" t="s">
        <v>507</v>
      </c>
      <c r="F5" s="330"/>
      <c r="G5" s="97"/>
      <c r="H5" s="97"/>
      <c r="I5" s="72"/>
      <c r="J5" s="72"/>
      <c r="K5" s="76"/>
      <c r="L5" s="276"/>
    </row>
    <row r="6" spans="2:12" s="25" customFormat="1" ht="8.25" customHeight="1">
      <c r="B6" s="276"/>
      <c r="C6" s="276"/>
      <c r="D6" s="276"/>
      <c r="E6" s="276"/>
      <c r="F6" s="276"/>
      <c r="G6" s="276"/>
      <c r="H6" s="276"/>
      <c r="I6" s="276"/>
      <c r="J6" s="276"/>
      <c r="K6" s="276"/>
      <c r="L6" s="276"/>
    </row>
    <row r="7" spans="2:12">
      <c r="B7" s="778" t="s">
        <v>74</v>
      </c>
      <c r="C7" s="834"/>
      <c r="D7" s="779"/>
      <c r="E7" s="776" t="s">
        <v>231</v>
      </c>
      <c r="F7" s="776"/>
      <c r="G7" s="776"/>
      <c r="H7" s="776"/>
      <c r="I7" s="776"/>
      <c r="J7" s="776"/>
      <c r="K7" s="776"/>
      <c r="L7" s="776" t="s">
        <v>225</v>
      </c>
    </row>
    <row r="8" spans="2:12" ht="25.5">
      <c r="B8" s="780"/>
      <c r="C8" s="731"/>
      <c r="D8" s="781"/>
      <c r="E8" s="469" t="s">
        <v>226</v>
      </c>
      <c r="F8" s="469" t="s">
        <v>227</v>
      </c>
      <c r="G8" s="469" t="s">
        <v>205</v>
      </c>
      <c r="H8" s="469" t="s">
        <v>410</v>
      </c>
      <c r="I8" s="469" t="s">
        <v>206</v>
      </c>
      <c r="J8" s="469" t="s">
        <v>411</v>
      </c>
      <c r="K8" s="469" t="s">
        <v>228</v>
      </c>
      <c r="L8" s="776"/>
    </row>
    <row r="9" spans="2:12" ht="15.75" customHeight="1">
      <c r="B9" s="782"/>
      <c r="C9" s="835"/>
      <c r="D9" s="783"/>
      <c r="E9" s="469">
        <v>1</v>
      </c>
      <c r="F9" s="469">
        <v>2</v>
      </c>
      <c r="G9" s="469" t="s">
        <v>229</v>
      </c>
      <c r="H9" s="469">
        <v>4</v>
      </c>
      <c r="I9" s="469">
        <v>5</v>
      </c>
      <c r="J9" s="469">
        <v>6</v>
      </c>
      <c r="K9" s="469">
        <v>7</v>
      </c>
      <c r="L9" s="469" t="s">
        <v>473</v>
      </c>
    </row>
    <row r="10" spans="2:12" ht="15" customHeight="1">
      <c r="B10" s="828" t="s">
        <v>267</v>
      </c>
      <c r="C10" s="814"/>
      <c r="D10" s="829"/>
      <c r="E10" s="577"/>
      <c r="F10" s="578"/>
      <c r="G10" s="578"/>
      <c r="H10" s="578"/>
      <c r="I10" s="578"/>
      <c r="J10" s="578"/>
      <c r="K10" s="578"/>
      <c r="L10" s="578"/>
    </row>
    <row r="11" spans="2:12">
      <c r="B11" s="470"/>
      <c r="C11" s="832" t="s">
        <v>268</v>
      </c>
      <c r="D11" s="833"/>
      <c r="E11" s="579">
        <f>SUM(E12:E13)</f>
        <v>0</v>
      </c>
      <c r="F11" s="579">
        <f t="shared" ref="F11:L11" si="0">SUM(F12:F13)</f>
        <v>0</v>
      </c>
      <c r="G11" s="579">
        <f t="shared" si="0"/>
        <v>0</v>
      </c>
      <c r="H11" s="579">
        <f t="shared" si="0"/>
        <v>0</v>
      </c>
      <c r="I11" s="579">
        <f t="shared" si="0"/>
        <v>0</v>
      </c>
      <c r="J11" s="579">
        <f t="shared" si="0"/>
        <v>0</v>
      </c>
      <c r="K11" s="579">
        <f t="shared" si="0"/>
        <v>0</v>
      </c>
      <c r="L11" s="579">
        <f t="shared" si="0"/>
        <v>0</v>
      </c>
    </row>
    <row r="12" spans="2:12">
      <c r="B12" s="470"/>
      <c r="C12" s="567"/>
      <c r="D12" s="471" t="s">
        <v>269</v>
      </c>
      <c r="E12" s="474">
        <v>0</v>
      </c>
      <c r="F12" s="474">
        <v>0</v>
      </c>
      <c r="G12" s="474">
        <f>+E12+F12</f>
        <v>0</v>
      </c>
      <c r="H12" s="474">
        <v>0</v>
      </c>
      <c r="I12" s="474">
        <v>0</v>
      </c>
      <c r="J12" s="474">
        <v>0</v>
      </c>
      <c r="K12" s="474">
        <v>0</v>
      </c>
      <c r="L12" s="474">
        <f>+G12-I12</f>
        <v>0</v>
      </c>
    </row>
    <row r="13" spans="2:12">
      <c r="B13" s="470"/>
      <c r="C13" s="567"/>
      <c r="D13" s="471" t="s">
        <v>270</v>
      </c>
      <c r="E13" s="577"/>
      <c r="F13" s="578"/>
      <c r="G13" s="578"/>
      <c r="H13" s="578"/>
      <c r="I13" s="578"/>
      <c r="J13" s="578"/>
      <c r="K13" s="578"/>
      <c r="L13" s="578">
        <f t="shared" ref="L13:L39" si="1">+G13-I13</f>
        <v>0</v>
      </c>
    </row>
    <row r="14" spans="2:12">
      <c r="B14" s="470"/>
      <c r="C14" s="832" t="s">
        <v>271</v>
      </c>
      <c r="D14" s="833"/>
      <c r="E14" s="580">
        <f>SUM(E15:E22)</f>
        <v>0</v>
      </c>
      <c r="F14" s="580">
        <f>SUM(F15:F22)</f>
        <v>0</v>
      </c>
      <c r="G14" s="581"/>
      <c r="H14" s="580"/>
      <c r="I14" s="580">
        <f t="shared" ref="I14:K14" si="2">SUM(I15:I22)</f>
        <v>0</v>
      </c>
      <c r="J14" s="580"/>
      <c r="K14" s="580">
        <f t="shared" si="2"/>
        <v>0</v>
      </c>
      <c r="L14" s="581">
        <f t="shared" si="1"/>
        <v>0</v>
      </c>
    </row>
    <row r="15" spans="2:12">
      <c r="B15" s="470"/>
      <c r="C15" s="567"/>
      <c r="D15" s="471" t="s">
        <v>272</v>
      </c>
      <c r="E15" s="577"/>
      <c r="F15" s="578"/>
      <c r="G15" s="578"/>
      <c r="H15" s="578"/>
      <c r="I15" s="578"/>
      <c r="J15" s="578"/>
      <c r="K15" s="578"/>
      <c r="L15" s="578">
        <f t="shared" si="1"/>
        <v>0</v>
      </c>
    </row>
    <row r="16" spans="2:12">
      <c r="B16" s="470"/>
      <c r="C16" s="567"/>
      <c r="D16" s="471" t="s">
        <v>273</v>
      </c>
      <c r="E16" s="577"/>
      <c r="F16" s="578"/>
      <c r="G16" s="578"/>
      <c r="H16" s="578"/>
      <c r="I16" s="578"/>
      <c r="J16" s="578"/>
      <c r="K16" s="578"/>
      <c r="L16" s="578">
        <f t="shared" si="1"/>
        <v>0</v>
      </c>
    </row>
    <row r="17" spans="2:12">
      <c r="B17" s="470"/>
      <c r="C17" s="567"/>
      <c r="D17" s="471" t="s">
        <v>274</v>
      </c>
      <c r="E17" s="577"/>
      <c r="F17" s="578"/>
      <c r="G17" s="578"/>
      <c r="H17" s="578"/>
      <c r="I17" s="578"/>
      <c r="J17" s="578"/>
      <c r="K17" s="578"/>
      <c r="L17" s="578">
        <f t="shared" si="1"/>
        <v>0</v>
      </c>
    </row>
    <row r="18" spans="2:12">
      <c r="B18" s="470"/>
      <c r="C18" s="567"/>
      <c r="D18" s="471" t="s">
        <v>275</v>
      </c>
      <c r="E18" s="577"/>
      <c r="F18" s="578"/>
      <c r="G18" s="578"/>
      <c r="H18" s="578"/>
      <c r="I18" s="578"/>
      <c r="J18" s="578"/>
      <c r="K18" s="578"/>
      <c r="L18" s="578">
        <f t="shared" si="1"/>
        <v>0</v>
      </c>
    </row>
    <row r="19" spans="2:12">
      <c r="B19" s="470"/>
      <c r="C19" s="567"/>
      <c r="D19" s="471" t="s">
        <v>276</v>
      </c>
      <c r="E19" s="577"/>
      <c r="F19" s="578"/>
      <c r="G19" s="578"/>
      <c r="H19" s="578"/>
      <c r="I19" s="578"/>
      <c r="J19" s="578"/>
      <c r="K19" s="578"/>
      <c r="L19" s="578">
        <f t="shared" si="1"/>
        <v>0</v>
      </c>
    </row>
    <row r="20" spans="2:12">
      <c r="B20" s="470"/>
      <c r="C20" s="567"/>
      <c r="D20" s="471" t="s">
        <v>277</v>
      </c>
      <c r="E20" s="577"/>
      <c r="F20" s="578"/>
      <c r="G20" s="578"/>
      <c r="H20" s="578"/>
      <c r="I20" s="578"/>
      <c r="J20" s="578"/>
      <c r="K20" s="578"/>
      <c r="L20" s="578">
        <f t="shared" si="1"/>
        <v>0</v>
      </c>
    </row>
    <row r="21" spans="2:12">
      <c r="B21" s="470"/>
      <c r="C21" s="567"/>
      <c r="D21" s="471" t="s">
        <v>278</v>
      </c>
      <c r="E21" s="577"/>
      <c r="F21" s="578"/>
      <c r="G21" s="578"/>
      <c r="H21" s="578"/>
      <c r="I21" s="578"/>
      <c r="J21" s="578"/>
      <c r="K21" s="578"/>
      <c r="L21" s="578">
        <f t="shared" si="1"/>
        <v>0</v>
      </c>
    </row>
    <row r="22" spans="2:12">
      <c r="B22" s="470"/>
      <c r="C22" s="567"/>
      <c r="D22" s="471" t="s">
        <v>279</v>
      </c>
      <c r="E22" s="577"/>
      <c r="F22" s="578"/>
      <c r="G22" s="578"/>
      <c r="H22" s="578"/>
      <c r="I22" s="578"/>
      <c r="J22" s="578"/>
      <c r="K22" s="578"/>
      <c r="L22" s="578">
        <f t="shared" si="1"/>
        <v>0</v>
      </c>
    </row>
    <row r="23" spans="2:12">
      <c r="B23" s="470"/>
      <c r="C23" s="832" t="s">
        <v>280</v>
      </c>
      <c r="D23" s="833"/>
      <c r="E23" s="580">
        <f>SUM(E24:E26)</f>
        <v>0</v>
      </c>
      <c r="F23" s="580"/>
      <c r="G23" s="581"/>
      <c r="H23" s="580"/>
      <c r="I23" s="580"/>
      <c r="J23" s="580"/>
      <c r="K23" s="580"/>
      <c r="L23" s="581">
        <f t="shared" si="1"/>
        <v>0</v>
      </c>
    </row>
    <row r="24" spans="2:12">
      <c r="B24" s="470"/>
      <c r="C24" s="567"/>
      <c r="D24" s="471" t="s">
        <v>281</v>
      </c>
      <c r="E24" s="577"/>
      <c r="F24" s="578"/>
      <c r="G24" s="578"/>
      <c r="H24" s="578"/>
      <c r="I24" s="578"/>
      <c r="J24" s="578"/>
      <c r="K24" s="578"/>
      <c r="L24" s="578">
        <f t="shared" si="1"/>
        <v>0</v>
      </c>
    </row>
    <row r="25" spans="2:12">
      <c r="B25" s="470"/>
      <c r="C25" s="567"/>
      <c r="D25" s="471" t="s">
        <v>282</v>
      </c>
      <c r="E25" s="577"/>
      <c r="F25" s="578"/>
      <c r="G25" s="578"/>
      <c r="H25" s="578"/>
      <c r="I25" s="578"/>
      <c r="J25" s="578"/>
      <c r="K25" s="578"/>
      <c r="L25" s="578">
        <f t="shared" si="1"/>
        <v>0</v>
      </c>
    </row>
    <row r="26" spans="2:12">
      <c r="B26" s="470"/>
      <c r="C26" s="567"/>
      <c r="D26" s="471" t="s">
        <v>283</v>
      </c>
      <c r="E26" s="577"/>
      <c r="F26" s="578"/>
      <c r="G26" s="578"/>
      <c r="H26" s="578"/>
      <c r="I26" s="578"/>
      <c r="J26" s="578"/>
      <c r="K26" s="578"/>
      <c r="L26" s="578">
        <f t="shared" si="1"/>
        <v>0</v>
      </c>
    </row>
    <row r="27" spans="2:12">
      <c r="B27" s="470"/>
      <c r="C27" s="832" t="s">
        <v>284</v>
      </c>
      <c r="D27" s="833"/>
      <c r="E27" s="580">
        <f>SUM(E28:E29)</f>
        <v>0</v>
      </c>
      <c r="F27" s="580"/>
      <c r="G27" s="581"/>
      <c r="H27" s="580"/>
      <c r="I27" s="580"/>
      <c r="J27" s="580"/>
      <c r="K27" s="580"/>
      <c r="L27" s="581">
        <f t="shared" si="1"/>
        <v>0</v>
      </c>
    </row>
    <row r="28" spans="2:12">
      <c r="B28" s="470"/>
      <c r="C28" s="567"/>
      <c r="D28" s="471" t="s">
        <v>285</v>
      </c>
      <c r="E28" s="577"/>
      <c r="F28" s="578"/>
      <c r="G28" s="578"/>
      <c r="H28" s="578"/>
      <c r="I28" s="578"/>
      <c r="J28" s="578"/>
      <c r="K28" s="578"/>
      <c r="L28" s="578">
        <f t="shared" si="1"/>
        <v>0</v>
      </c>
    </row>
    <row r="29" spans="2:12">
      <c r="B29" s="470"/>
      <c r="C29" s="567"/>
      <c r="D29" s="471" t="s">
        <v>286</v>
      </c>
      <c r="E29" s="577"/>
      <c r="F29" s="578"/>
      <c r="G29" s="578"/>
      <c r="H29" s="578"/>
      <c r="I29" s="578"/>
      <c r="J29" s="578"/>
      <c r="K29" s="578"/>
      <c r="L29" s="578">
        <f t="shared" si="1"/>
        <v>0</v>
      </c>
    </row>
    <row r="30" spans="2:12">
      <c r="B30" s="470"/>
      <c r="C30" s="832" t="s">
        <v>287</v>
      </c>
      <c r="D30" s="833"/>
      <c r="E30" s="580">
        <f>SUM(E31:E34)</f>
        <v>0</v>
      </c>
      <c r="F30" s="580"/>
      <c r="G30" s="581"/>
      <c r="H30" s="580"/>
      <c r="I30" s="580"/>
      <c r="J30" s="580"/>
      <c r="K30" s="580"/>
      <c r="L30" s="581">
        <f t="shared" si="1"/>
        <v>0</v>
      </c>
    </row>
    <row r="31" spans="2:12">
      <c r="B31" s="470"/>
      <c r="C31" s="567"/>
      <c r="D31" s="471" t="s">
        <v>288</v>
      </c>
      <c r="E31" s="577"/>
      <c r="F31" s="578"/>
      <c r="G31" s="578"/>
      <c r="H31" s="578"/>
      <c r="I31" s="578"/>
      <c r="J31" s="578"/>
      <c r="K31" s="578"/>
      <c r="L31" s="578">
        <f t="shared" si="1"/>
        <v>0</v>
      </c>
    </row>
    <row r="32" spans="2:12">
      <c r="B32" s="470"/>
      <c r="C32" s="567"/>
      <c r="D32" s="471" t="s">
        <v>289</v>
      </c>
      <c r="E32" s="577"/>
      <c r="F32" s="578"/>
      <c r="G32" s="578"/>
      <c r="H32" s="578"/>
      <c r="I32" s="578"/>
      <c r="J32" s="578"/>
      <c r="K32" s="578"/>
      <c r="L32" s="578">
        <f t="shared" si="1"/>
        <v>0</v>
      </c>
    </row>
    <row r="33" spans="1:13">
      <c r="B33" s="470"/>
      <c r="C33" s="567"/>
      <c r="D33" s="471" t="s">
        <v>290</v>
      </c>
      <c r="E33" s="577"/>
      <c r="F33" s="578"/>
      <c r="G33" s="578"/>
      <c r="H33" s="578"/>
      <c r="I33" s="578"/>
      <c r="J33" s="578"/>
      <c r="K33" s="578"/>
      <c r="L33" s="578">
        <f t="shared" si="1"/>
        <v>0</v>
      </c>
    </row>
    <row r="34" spans="1:13">
      <c r="B34" s="470"/>
      <c r="C34" s="567"/>
      <c r="D34" s="471" t="s">
        <v>291</v>
      </c>
      <c r="E34" s="577"/>
      <c r="F34" s="578"/>
      <c r="G34" s="578"/>
      <c r="H34" s="578"/>
      <c r="I34" s="578"/>
      <c r="J34" s="578"/>
      <c r="K34" s="578"/>
      <c r="L34" s="578">
        <f t="shared" si="1"/>
        <v>0</v>
      </c>
    </row>
    <row r="35" spans="1:13">
      <c r="B35" s="470"/>
      <c r="C35" s="832" t="s">
        <v>292</v>
      </c>
      <c r="D35" s="833"/>
      <c r="E35" s="580">
        <f>SUM(E36)</f>
        <v>0</v>
      </c>
      <c r="F35" s="580"/>
      <c r="G35" s="581"/>
      <c r="H35" s="580"/>
      <c r="I35" s="580"/>
      <c r="J35" s="580"/>
      <c r="K35" s="580"/>
      <c r="L35" s="581">
        <f t="shared" si="1"/>
        <v>0</v>
      </c>
    </row>
    <row r="36" spans="1:13">
      <c r="B36" s="470"/>
      <c r="C36" s="567"/>
      <c r="D36" s="471" t="s">
        <v>293</v>
      </c>
      <c r="E36" s="577"/>
      <c r="F36" s="578"/>
      <c r="G36" s="578"/>
      <c r="H36" s="578"/>
      <c r="I36" s="578"/>
      <c r="J36" s="578"/>
      <c r="K36" s="578"/>
      <c r="L36" s="578">
        <f t="shared" si="1"/>
        <v>0</v>
      </c>
    </row>
    <row r="37" spans="1:13" ht="15" customHeight="1">
      <c r="B37" s="828" t="s">
        <v>294</v>
      </c>
      <c r="C37" s="814"/>
      <c r="D37" s="829"/>
      <c r="E37" s="577"/>
      <c r="F37" s="578"/>
      <c r="G37" s="578"/>
      <c r="H37" s="578"/>
      <c r="I37" s="578"/>
      <c r="J37" s="578"/>
      <c r="K37" s="578"/>
      <c r="L37" s="578">
        <f t="shared" si="1"/>
        <v>0</v>
      </c>
    </row>
    <row r="38" spans="1:13" ht="15" customHeight="1">
      <c r="B38" s="828" t="s">
        <v>295</v>
      </c>
      <c r="C38" s="814"/>
      <c r="D38" s="829"/>
      <c r="E38" s="577"/>
      <c r="F38" s="578"/>
      <c r="G38" s="578"/>
      <c r="H38" s="578"/>
      <c r="I38" s="578"/>
      <c r="J38" s="578"/>
      <c r="K38" s="578"/>
      <c r="L38" s="578">
        <f t="shared" si="1"/>
        <v>0</v>
      </c>
    </row>
    <row r="39" spans="1:13" ht="15.75" customHeight="1">
      <c r="B39" s="828" t="s">
        <v>296</v>
      </c>
      <c r="C39" s="814"/>
      <c r="D39" s="829"/>
      <c r="E39" s="577"/>
      <c r="F39" s="578"/>
      <c r="G39" s="578"/>
      <c r="H39" s="578"/>
      <c r="I39" s="578"/>
      <c r="J39" s="578"/>
      <c r="K39" s="578"/>
      <c r="L39" s="578">
        <f t="shared" si="1"/>
        <v>0</v>
      </c>
    </row>
    <row r="40" spans="1:13">
      <c r="B40" s="582"/>
      <c r="C40" s="583"/>
      <c r="D40" s="584"/>
      <c r="E40" s="585"/>
      <c r="F40" s="586"/>
      <c r="G40" s="586"/>
      <c r="H40" s="586"/>
      <c r="I40" s="586"/>
      <c r="J40" s="586"/>
      <c r="K40" s="586"/>
      <c r="L40" s="586"/>
    </row>
    <row r="41" spans="1:13" s="464" customFormat="1" ht="16.5" customHeight="1">
      <c r="A41" s="314"/>
      <c r="B41" s="509"/>
      <c r="C41" s="830" t="s">
        <v>230</v>
      </c>
      <c r="D41" s="831"/>
      <c r="E41" s="587">
        <f>+E11+E14+E23+E27+E30+E35+E37+E38+E39</f>
        <v>0</v>
      </c>
      <c r="F41" s="587">
        <f t="shared" ref="F41:L41" si="3">+F11+F14+F23+F27+F30+F35+F37+F38+F39</f>
        <v>0</v>
      </c>
      <c r="G41" s="587">
        <f t="shared" si="3"/>
        <v>0</v>
      </c>
      <c r="H41" s="587">
        <f t="shared" si="3"/>
        <v>0</v>
      </c>
      <c r="I41" s="587">
        <f t="shared" si="3"/>
        <v>0</v>
      </c>
      <c r="J41" s="587">
        <f t="shared" si="3"/>
        <v>0</v>
      </c>
      <c r="K41" s="587">
        <f t="shared" si="3"/>
        <v>0</v>
      </c>
      <c r="L41" s="587">
        <f t="shared" si="3"/>
        <v>0</v>
      </c>
      <c r="M41" s="314"/>
    </row>
    <row r="42" spans="1:13"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</row>
    <row r="43" spans="1:13">
      <c r="B43" s="25" t="s">
        <v>76</v>
      </c>
      <c r="F43" s="25"/>
      <c r="G43" s="25"/>
      <c r="H43" s="25"/>
      <c r="I43" s="25"/>
      <c r="J43" s="25"/>
      <c r="K43" s="25"/>
      <c r="L43" s="25"/>
    </row>
    <row r="46" spans="1:13">
      <c r="D46" s="325"/>
      <c r="G46" s="315" t="s">
        <v>735</v>
      </c>
    </row>
    <row r="47" spans="1:13">
      <c r="D47" s="281" t="s">
        <v>729</v>
      </c>
      <c r="E47" s="464"/>
      <c r="F47" s="464"/>
      <c r="G47" s="282" t="s">
        <v>765</v>
      </c>
      <c r="H47" s="282"/>
      <c r="I47" s="467"/>
      <c r="J47" s="193"/>
      <c r="K47" s="193"/>
      <c r="L47" s="196"/>
    </row>
    <row r="48" spans="1:13">
      <c r="D48" s="283" t="s">
        <v>730</v>
      </c>
      <c r="E48" s="464"/>
      <c r="F48" s="464"/>
      <c r="G48" s="656" t="s">
        <v>728</v>
      </c>
      <c r="H48" s="656"/>
      <c r="I48" s="656"/>
      <c r="J48" s="827"/>
      <c r="K48" s="827"/>
      <c r="L48" s="827"/>
    </row>
  </sheetData>
  <mergeCells count="19">
    <mergeCell ref="B10:D10"/>
    <mergeCell ref="C11:D11"/>
    <mergeCell ref="C14:D14"/>
    <mergeCell ref="C23:D23"/>
    <mergeCell ref="C27:D27"/>
    <mergeCell ref="B1:L1"/>
    <mergeCell ref="B2:L2"/>
    <mergeCell ref="B3:L3"/>
    <mergeCell ref="B7:D9"/>
    <mergeCell ref="E7:K7"/>
    <mergeCell ref="L7:L8"/>
    <mergeCell ref="G48:I48"/>
    <mergeCell ref="J48:L48"/>
    <mergeCell ref="B39:D39"/>
    <mergeCell ref="C41:D41"/>
    <mergeCell ref="C30:D30"/>
    <mergeCell ref="C35:D35"/>
    <mergeCell ref="B37:D37"/>
    <mergeCell ref="B38:D38"/>
  </mergeCells>
  <pageMargins left="0.25" right="0.7" top="0.44" bottom="0.75" header="0.3" footer="0.3"/>
  <pageSetup scale="70" fitToHeight="0" orientation="landscape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72"/>
  <sheetViews>
    <sheetView showGridLines="0" tabSelected="1" zoomScale="80" zoomScaleNormal="80" zoomScalePageLayoutView="80" workbookViewId="0">
      <selection sqref="A1:K68"/>
    </sheetView>
  </sheetViews>
  <sheetFormatPr baseColWidth="10" defaultRowHeight="12.75"/>
  <cols>
    <col min="1" max="1" width="4.85546875" style="32" customWidth="1"/>
    <col min="2" max="2" width="27.5703125" style="50" customWidth="1"/>
    <col min="3" max="3" width="37.85546875" style="32" customWidth="1"/>
    <col min="4" max="5" width="21" style="32" customWidth="1"/>
    <col min="6" max="6" width="11" style="112" customWidth="1"/>
    <col min="7" max="8" width="27.5703125" style="32" customWidth="1"/>
    <col min="9" max="10" width="21" style="32" customWidth="1"/>
    <col min="11" max="11" width="4.85546875" style="25" customWidth="1"/>
    <col min="12" max="12" width="1.7109375" style="94" customWidth="1"/>
    <col min="13" max="16384" width="11.42578125" style="32"/>
  </cols>
  <sheetData>
    <row r="1" spans="1:12" ht="6" customHeight="1">
      <c r="A1" s="90"/>
      <c r="B1" s="91"/>
      <c r="C1" s="90"/>
      <c r="D1" s="90"/>
      <c r="E1" s="90"/>
      <c r="F1" s="92"/>
      <c r="G1" s="90"/>
      <c r="H1" s="90"/>
      <c r="I1" s="90"/>
      <c r="J1" s="90"/>
      <c r="K1" s="90"/>
      <c r="L1" s="50"/>
    </row>
    <row r="2" spans="1:12" ht="14.1" customHeight="1">
      <c r="A2" s="90"/>
      <c r="B2" s="93"/>
      <c r="C2" s="649" t="s">
        <v>449</v>
      </c>
      <c r="D2" s="649"/>
      <c r="E2" s="649"/>
      <c r="F2" s="649"/>
      <c r="G2" s="649"/>
      <c r="H2" s="649"/>
      <c r="I2" s="649"/>
      <c r="J2" s="93"/>
      <c r="K2" s="93"/>
    </row>
    <row r="3" spans="1:12" ht="14.1" customHeight="1">
      <c r="A3" s="90"/>
      <c r="B3" s="93"/>
      <c r="C3" s="649" t="s">
        <v>776</v>
      </c>
      <c r="D3" s="649"/>
      <c r="E3" s="649"/>
      <c r="F3" s="649"/>
      <c r="G3" s="649"/>
      <c r="H3" s="649"/>
      <c r="I3" s="649"/>
      <c r="J3" s="93"/>
      <c r="K3" s="93"/>
    </row>
    <row r="4" spans="1:12" ht="14.1" customHeight="1">
      <c r="A4" s="90"/>
      <c r="B4" s="95"/>
      <c r="C4" s="649" t="s">
        <v>0</v>
      </c>
      <c r="D4" s="649"/>
      <c r="E4" s="649"/>
      <c r="F4" s="649"/>
      <c r="G4" s="649"/>
      <c r="H4" s="649"/>
      <c r="I4" s="649"/>
      <c r="J4" s="95"/>
      <c r="K4" s="95"/>
    </row>
    <row r="5" spans="1:12" ht="26.25" customHeight="1">
      <c r="A5" s="96"/>
      <c r="B5" s="30"/>
      <c r="C5" s="31"/>
      <c r="D5" s="30" t="s">
        <v>3</v>
      </c>
      <c r="E5" s="97" t="s">
        <v>507</v>
      </c>
      <c r="F5" s="97"/>
      <c r="G5" s="97"/>
      <c r="H5" s="31"/>
      <c r="I5" s="31"/>
      <c r="J5" s="31"/>
      <c r="K5" s="32"/>
    </row>
    <row r="6" spans="1:12" ht="3" customHeight="1">
      <c r="A6" s="98"/>
      <c r="B6" s="98"/>
      <c r="C6" s="98"/>
      <c r="D6" s="98"/>
      <c r="E6" s="98"/>
      <c r="F6" s="99"/>
      <c r="G6" s="98"/>
      <c r="H6" s="98"/>
      <c r="I6" s="98"/>
      <c r="J6" s="98"/>
      <c r="K6" s="32"/>
      <c r="L6" s="50"/>
    </row>
    <row r="7" spans="1:12" ht="3" customHeight="1">
      <c r="A7" s="98"/>
      <c r="B7" s="98"/>
      <c r="C7" s="98"/>
      <c r="D7" s="98"/>
      <c r="E7" s="98"/>
      <c r="F7" s="99"/>
      <c r="G7" s="98"/>
      <c r="H7" s="98"/>
      <c r="I7" s="98"/>
      <c r="J7" s="98"/>
    </row>
    <row r="8" spans="1:12" s="104" customFormat="1" ht="15" customHeight="1">
      <c r="A8" s="663"/>
      <c r="B8" s="665" t="s">
        <v>75</v>
      </c>
      <c r="C8" s="665"/>
      <c r="D8" s="100" t="s">
        <v>4</v>
      </c>
      <c r="E8" s="100"/>
      <c r="F8" s="667"/>
      <c r="G8" s="665" t="s">
        <v>75</v>
      </c>
      <c r="H8" s="665"/>
      <c r="I8" s="100" t="s">
        <v>4</v>
      </c>
      <c r="J8" s="101"/>
      <c r="K8" s="102"/>
      <c r="L8" s="103"/>
    </row>
    <row r="9" spans="1:12" s="104" customFormat="1" ht="15" customHeight="1">
      <c r="A9" s="664"/>
      <c r="B9" s="666"/>
      <c r="C9" s="666"/>
      <c r="D9" s="105">
        <v>2015</v>
      </c>
      <c r="E9" s="105">
        <v>2014</v>
      </c>
      <c r="F9" s="668"/>
      <c r="G9" s="666"/>
      <c r="H9" s="666"/>
      <c r="I9" s="105">
        <v>2015</v>
      </c>
      <c r="J9" s="106">
        <v>2014</v>
      </c>
      <c r="K9" s="107"/>
      <c r="L9" s="103"/>
    </row>
    <row r="10" spans="1:12" ht="3" customHeight="1">
      <c r="A10" s="108"/>
      <c r="B10" s="98"/>
      <c r="C10" s="98"/>
      <c r="D10" s="98"/>
      <c r="E10" s="98"/>
      <c r="F10" s="99"/>
      <c r="G10" s="98"/>
      <c r="H10" s="98"/>
      <c r="I10" s="98"/>
      <c r="J10" s="109"/>
      <c r="K10" s="47"/>
      <c r="L10" s="50"/>
    </row>
    <row r="11" spans="1:12" ht="3" customHeight="1">
      <c r="A11" s="108"/>
      <c r="B11" s="98"/>
      <c r="C11" s="98"/>
      <c r="D11" s="98"/>
      <c r="E11" s="98"/>
      <c r="F11" s="99"/>
      <c r="G11" s="98"/>
      <c r="H11" s="98"/>
      <c r="I11" s="98"/>
      <c r="J11" s="109"/>
      <c r="K11" s="47"/>
    </row>
    <row r="12" spans="1:12">
      <c r="A12" s="110"/>
      <c r="B12" s="653" t="s">
        <v>5</v>
      </c>
      <c r="C12" s="653"/>
      <c r="D12" s="111"/>
      <c r="E12" s="59"/>
      <c r="G12" s="653" t="s">
        <v>6</v>
      </c>
      <c r="H12" s="653"/>
      <c r="I12" s="86"/>
      <c r="J12" s="113"/>
      <c r="K12" s="47"/>
    </row>
    <row r="13" spans="1:12" ht="5.0999999999999996" customHeight="1">
      <c r="A13" s="110"/>
      <c r="B13" s="58"/>
      <c r="C13" s="86"/>
      <c r="D13" s="49"/>
      <c r="E13" s="49"/>
      <c r="G13" s="58"/>
      <c r="H13" s="86"/>
      <c r="I13" s="54"/>
      <c r="J13" s="114"/>
      <c r="K13" s="47"/>
    </row>
    <row r="14" spans="1:12">
      <c r="A14" s="110"/>
      <c r="B14" s="655" t="s">
        <v>7</v>
      </c>
      <c r="C14" s="655"/>
      <c r="D14" s="49"/>
      <c r="E14" s="49"/>
      <c r="G14" s="655" t="s">
        <v>8</v>
      </c>
      <c r="H14" s="655"/>
      <c r="I14" s="49"/>
      <c r="J14" s="115"/>
      <c r="K14" s="47"/>
    </row>
    <row r="15" spans="1:12" ht="5.0999999999999996" customHeight="1">
      <c r="A15" s="110"/>
      <c r="B15" s="70"/>
      <c r="C15" s="62"/>
      <c r="D15" s="49"/>
      <c r="E15" s="49"/>
      <c r="G15" s="70"/>
      <c r="H15" s="62"/>
      <c r="I15" s="49"/>
      <c r="J15" s="115"/>
      <c r="K15" s="47"/>
    </row>
    <row r="16" spans="1:12">
      <c r="A16" s="110"/>
      <c r="B16" s="651" t="s">
        <v>9</v>
      </c>
      <c r="C16" s="651"/>
      <c r="D16" s="61">
        <v>86246146.890000001</v>
      </c>
      <c r="E16" s="61">
        <v>74603482.340000004</v>
      </c>
      <c r="G16" s="651" t="s">
        <v>10</v>
      </c>
      <c r="H16" s="651"/>
      <c r="I16" s="61">
        <v>82925443.670000002</v>
      </c>
      <c r="J16" s="116">
        <v>73656076.680000007</v>
      </c>
      <c r="K16" s="47"/>
    </row>
    <row r="17" spans="1:11">
      <c r="A17" s="110"/>
      <c r="B17" s="651" t="s">
        <v>11</v>
      </c>
      <c r="C17" s="651"/>
      <c r="D17" s="61">
        <v>-3668884.62</v>
      </c>
      <c r="E17" s="61">
        <v>0</v>
      </c>
      <c r="G17" s="651" t="s">
        <v>12</v>
      </c>
      <c r="H17" s="651"/>
      <c r="I17" s="61">
        <v>0</v>
      </c>
      <c r="J17" s="116">
        <v>0</v>
      </c>
      <c r="K17" s="47"/>
    </row>
    <row r="18" spans="1:11">
      <c r="A18" s="110"/>
      <c r="B18" s="651" t="s">
        <v>13</v>
      </c>
      <c r="C18" s="651"/>
      <c r="D18" s="61">
        <v>-765</v>
      </c>
      <c r="E18" s="61">
        <v>6084968.2599999998</v>
      </c>
      <c r="G18" s="651" t="s">
        <v>14</v>
      </c>
      <c r="H18" s="651"/>
      <c r="I18" s="61">
        <v>0</v>
      </c>
      <c r="J18" s="116">
        <v>0</v>
      </c>
      <c r="K18" s="47"/>
    </row>
    <row r="19" spans="1:11">
      <c r="A19" s="110"/>
      <c r="B19" s="651" t="s">
        <v>15</v>
      </c>
      <c r="C19" s="651"/>
      <c r="D19" s="61">
        <v>0</v>
      </c>
      <c r="E19" s="61">
        <v>0</v>
      </c>
      <c r="G19" s="651" t="s">
        <v>16</v>
      </c>
      <c r="H19" s="651"/>
      <c r="I19" s="61">
        <v>0</v>
      </c>
      <c r="J19" s="116">
        <v>0</v>
      </c>
      <c r="K19" s="47"/>
    </row>
    <row r="20" spans="1:11">
      <c r="A20" s="110"/>
      <c r="B20" s="651" t="s">
        <v>17</v>
      </c>
      <c r="C20" s="651"/>
      <c r="D20" s="61">
        <v>0</v>
      </c>
      <c r="E20" s="61">
        <v>0</v>
      </c>
      <c r="G20" s="651" t="s">
        <v>18</v>
      </c>
      <c r="H20" s="651"/>
      <c r="I20" s="61">
        <v>0</v>
      </c>
      <c r="J20" s="116">
        <v>0</v>
      </c>
      <c r="K20" s="47"/>
    </row>
    <row r="21" spans="1:11" ht="25.5" customHeight="1">
      <c r="A21" s="110"/>
      <c r="B21" s="651" t="s">
        <v>19</v>
      </c>
      <c r="C21" s="651"/>
      <c r="D21" s="61">
        <v>0</v>
      </c>
      <c r="E21" s="61">
        <v>0</v>
      </c>
      <c r="G21" s="654" t="s">
        <v>20</v>
      </c>
      <c r="H21" s="654"/>
      <c r="I21" s="61">
        <v>0</v>
      </c>
      <c r="J21" s="116">
        <v>0</v>
      </c>
      <c r="K21" s="47"/>
    </row>
    <row r="22" spans="1:11">
      <c r="A22" s="110"/>
      <c r="B22" s="651" t="s">
        <v>21</v>
      </c>
      <c r="C22" s="651"/>
      <c r="D22" s="61">
        <v>309025.83</v>
      </c>
      <c r="E22" s="61">
        <v>249356.45</v>
      </c>
      <c r="G22" s="651" t="s">
        <v>22</v>
      </c>
      <c r="H22" s="651"/>
      <c r="I22" s="61">
        <v>0</v>
      </c>
      <c r="J22" s="116">
        <v>0</v>
      </c>
      <c r="K22" s="47"/>
    </row>
    <row r="23" spans="1:11">
      <c r="A23" s="110"/>
      <c r="B23" s="117"/>
      <c r="C23" s="118"/>
      <c r="D23" s="119"/>
      <c r="E23" s="119"/>
      <c r="G23" s="651" t="s">
        <v>23</v>
      </c>
      <c r="H23" s="651"/>
      <c r="I23" s="61">
        <v>0</v>
      </c>
      <c r="J23" s="116">
        <v>0</v>
      </c>
      <c r="K23" s="47"/>
    </row>
    <row r="24" spans="1:11">
      <c r="A24" s="120"/>
      <c r="B24" s="655" t="s">
        <v>24</v>
      </c>
      <c r="C24" s="655"/>
      <c r="D24" s="121">
        <f>SUM(D16:D22)</f>
        <v>82885523.099999994</v>
      </c>
      <c r="E24" s="121">
        <f>SUM(E16:E22)</f>
        <v>80937807.050000012</v>
      </c>
      <c r="F24" s="122"/>
      <c r="G24" s="58"/>
      <c r="H24" s="86"/>
      <c r="I24" s="66"/>
      <c r="J24" s="123"/>
      <c r="K24" s="47"/>
    </row>
    <row r="25" spans="1:11">
      <c r="A25" s="120"/>
      <c r="B25" s="58"/>
      <c r="C25" s="124"/>
      <c r="D25" s="66"/>
      <c r="E25" s="66"/>
      <c r="F25" s="122"/>
      <c r="G25" s="655" t="s">
        <v>25</v>
      </c>
      <c r="H25" s="655"/>
      <c r="I25" s="121">
        <f>SUM(I16:I23)</f>
        <v>82925443.670000002</v>
      </c>
      <c r="J25" s="125">
        <f>SUM(J16:J23)</f>
        <v>73656076.680000007</v>
      </c>
      <c r="K25" s="47"/>
    </row>
    <row r="26" spans="1:11">
      <c r="A26" s="110"/>
      <c r="B26" s="117"/>
      <c r="C26" s="117"/>
      <c r="D26" s="119"/>
      <c r="E26" s="119"/>
      <c r="G26" s="126"/>
      <c r="H26" s="118"/>
      <c r="I26" s="119"/>
      <c r="J26" s="127"/>
      <c r="K26" s="47"/>
    </row>
    <row r="27" spans="1:11">
      <c r="A27" s="110"/>
      <c r="B27" s="655" t="s">
        <v>26</v>
      </c>
      <c r="C27" s="655"/>
      <c r="D27" s="49"/>
      <c r="E27" s="49"/>
      <c r="G27" s="655" t="s">
        <v>27</v>
      </c>
      <c r="H27" s="655"/>
      <c r="I27" s="49"/>
      <c r="J27" s="115"/>
      <c r="K27" s="47"/>
    </row>
    <row r="28" spans="1:11">
      <c r="A28" s="110"/>
      <c r="B28" s="117"/>
      <c r="C28" s="117"/>
      <c r="D28" s="119"/>
      <c r="E28" s="119"/>
      <c r="G28" s="117"/>
      <c r="H28" s="118"/>
      <c r="I28" s="119"/>
      <c r="J28" s="127"/>
      <c r="K28" s="47"/>
    </row>
    <row r="29" spans="1:11">
      <c r="A29" s="110"/>
      <c r="B29" s="651" t="s">
        <v>28</v>
      </c>
      <c r="C29" s="651"/>
      <c r="D29" s="61">
        <v>0</v>
      </c>
      <c r="E29" s="61">
        <v>0</v>
      </c>
      <c r="G29" s="651" t="s">
        <v>29</v>
      </c>
      <c r="H29" s="651"/>
      <c r="I29" s="61">
        <v>0</v>
      </c>
      <c r="J29" s="116">
        <v>0</v>
      </c>
      <c r="K29" s="47"/>
    </row>
    <row r="30" spans="1:11">
      <c r="A30" s="110"/>
      <c r="B30" s="651" t="s">
        <v>30</v>
      </c>
      <c r="C30" s="651"/>
      <c r="D30" s="61">
        <v>0</v>
      </c>
      <c r="E30" s="61">
        <v>0</v>
      </c>
      <c r="G30" s="651" t="s">
        <v>31</v>
      </c>
      <c r="H30" s="651"/>
      <c r="I30" s="61">
        <v>0</v>
      </c>
      <c r="J30" s="116">
        <v>0</v>
      </c>
      <c r="K30" s="47"/>
    </row>
    <row r="31" spans="1:11">
      <c r="A31" s="110"/>
      <c r="B31" s="651" t="s">
        <v>32</v>
      </c>
      <c r="C31" s="651"/>
      <c r="D31" s="61">
        <v>0</v>
      </c>
      <c r="E31" s="61">
        <v>0</v>
      </c>
      <c r="G31" s="651" t="s">
        <v>33</v>
      </c>
      <c r="H31" s="651"/>
      <c r="I31" s="61">
        <v>0</v>
      </c>
      <c r="J31" s="116">
        <v>0</v>
      </c>
      <c r="K31" s="47"/>
    </row>
    <row r="32" spans="1:11">
      <c r="A32" s="110"/>
      <c r="B32" s="651" t="s">
        <v>34</v>
      </c>
      <c r="C32" s="651"/>
      <c r="D32" s="61">
        <v>76064391.120000005</v>
      </c>
      <c r="E32" s="61">
        <v>73393510.620000005</v>
      </c>
      <c r="G32" s="651" t="s">
        <v>35</v>
      </c>
      <c r="H32" s="651"/>
      <c r="I32" s="61">
        <v>0</v>
      </c>
      <c r="J32" s="116">
        <v>0</v>
      </c>
      <c r="K32" s="47"/>
    </row>
    <row r="33" spans="1:11" ht="26.25" customHeight="1">
      <c r="A33" s="110"/>
      <c r="B33" s="651" t="s">
        <v>36</v>
      </c>
      <c r="C33" s="651"/>
      <c r="D33" s="61"/>
      <c r="E33" s="61">
        <v>0</v>
      </c>
      <c r="G33" s="654" t="s">
        <v>37</v>
      </c>
      <c r="H33" s="654"/>
      <c r="I33" s="61">
        <v>0</v>
      </c>
      <c r="J33" s="116">
        <v>0</v>
      </c>
      <c r="K33" s="47"/>
    </row>
    <row r="34" spans="1:11">
      <c r="A34" s="110"/>
      <c r="B34" s="651" t="s">
        <v>38</v>
      </c>
      <c r="C34" s="651"/>
      <c r="D34" s="61">
        <v>-17925324.120000001</v>
      </c>
      <c r="E34" s="61">
        <v>-17897365.620000001</v>
      </c>
      <c r="G34" s="651" t="s">
        <v>39</v>
      </c>
      <c r="H34" s="651"/>
      <c r="I34" s="61">
        <v>0</v>
      </c>
      <c r="J34" s="116">
        <v>0</v>
      </c>
      <c r="K34" s="47"/>
    </row>
    <row r="35" spans="1:11">
      <c r="A35" s="110"/>
      <c r="B35" s="651" t="s">
        <v>40</v>
      </c>
      <c r="C35" s="651"/>
      <c r="D35" s="61">
        <v>0</v>
      </c>
      <c r="E35" s="61">
        <v>0</v>
      </c>
      <c r="G35" s="117"/>
      <c r="H35" s="118"/>
      <c r="I35" s="119"/>
      <c r="J35" s="127"/>
      <c r="K35" s="47"/>
    </row>
    <row r="36" spans="1:11">
      <c r="A36" s="110"/>
      <c r="B36" s="651" t="s">
        <v>41</v>
      </c>
      <c r="C36" s="651"/>
      <c r="D36" s="61">
        <v>0</v>
      </c>
      <c r="E36" s="61">
        <v>0</v>
      </c>
      <c r="G36" s="655" t="s">
        <v>42</v>
      </c>
      <c r="H36" s="655"/>
      <c r="I36" s="121">
        <f>SUM(I29:I34)</f>
        <v>0</v>
      </c>
      <c r="J36" s="125">
        <f>SUM(J29:J34)</f>
        <v>0</v>
      </c>
      <c r="K36" s="47"/>
    </row>
    <row r="37" spans="1:11">
      <c r="A37" s="110"/>
      <c r="B37" s="651" t="s">
        <v>43</v>
      </c>
      <c r="C37" s="651"/>
      <c r="D37" s="61">
        <v>0</v>
      </c>
      <c r="E37" s="61">
        <v>0</v>
      </c>
      <c r="G37" s="58"/>
      <c r="H37" s="124"/>
      <c r="I37" s="66"/>
      <c r="J37" s="123"/>
      <c r="K37" s="47"/>
    </row>
    <row r="38" spans="1:11">
      <c r="A38" s="110"/>
      <c r="B38" s="117"/>
      <c r="C38" s="118"/>
      <c r="D38" s="119"/>
      <c r="E38" s="119"/>
      <c r="G38" s="655" t="s">
        <v>185</v>
      </c>
      <c r="H38" s="655"/>
      <c r="I38" s="121">
        <f>I25+I36</f>
        <v>82925443.670000002</v>
      </c>
      <c r="J38" s="125">
        <f>J25+J36</f>
        <v>73656076.680000007</v>
      </c>
      <c r="K38" s="47"/>
    </row>
    <row r="39" spans="1:11">
      <c r="A39" s="120"/>
      <c r="B39" s="655" t="s">
        <v>45</v>
      </c>
      <c r="C39" s="655"/>
      <c r="D39" s="121">
        <f>SUM(D29:D37)</f>
        <v>58139067</v>
      </c>
      <c r="E39" s="121">
        <f>SUM(E29:E37)</f>
        <v>55496145</v>
      </c>
      <c r="F39" s="122"/>
      <c r="G39" s="58"/>
      <c r="H39" s="128"/>
      <c r="I39" s="66"/>
      <c r="J39" s="123"/>
      <c r="K39" s="47"/>
    </row>
    <row r="40" spans="1:11">
      <c r="A40" s="110"/>
      <c r="B40" s="117"/>
      <c r="C40" s="58"/>
      <c r="D40" s="119"/>
      <c r="E40" s="119"/>
      <c r="G40" s="653" t="s">
        <v>46</v>
      </c>
      <c r="H40" s="653"/>
      <c r="I40" s="119"/>
      <c r="J40" s="127"/>
      <c r="K40" s="47"/>
    </row>
    <row r="41" spans="1:11">
      <c r="A41" s="110"/>
      <c r="B41" s="655" t="s">
        <v>186</v>
      </c>
      <c r="C41" s="655"/>
      <c r="D41" s="121">
        <f>D24+D39</f>
        <v>141024590.09999999</v>
      </c>
      <c r="E41" s="121">
        <f>E24+E39</f>
        <v>136433952.05000001</v>
      </c>
      <c r="G41" s="58"/>
      <c r="H41" s="128"/>
      <c r="I41" s="119"/>
      <c r="J41" s="127"/>
      <c r="K41" s="47"/>
    </row>
    <row r="42" spans="1:11">
      <c r="A42" s="110"/>
      <c r="B42" s="117"/>
      <c r="C42" s="117"/>
      <c r="D42" s="119"/>
      <c r="E42" s="119"/>
      <c r="G42" s="655" t="s">
        <v>48</v>
      </c>
      <c r="H42" s="655"/>
      <c r="I42" s="121">
        <f>SUM(I44:I46)</f>
        <v>65841038.899999999</v>
      </c>
      <c r="J42" s="125">
        <f>SUM(J44:J46)</f>
        <v>65899242.899999999</v>
      </c>
      <c r="K42" s="47"/>
    </row>
    <row r="43" spans="1:11">
      <c r="A43" s="110"/>
      <c r="B43" s="117"/>
      <c r="C43" s="117"/>
      <c r="D43" s="119"/>
      <c r="E43" s="119"/>
      <c r="G43" s="117"/>
      <c r="H43" s="59"/>
      <c r="I43" s="119"/>
      <c r="J43" s="127"/>
      <c r="K43" s="47"/>
    </row>
    <row r="44" spans="1:11">
      <c r="A44" s="110"/>
      <c r="B44" s="117"/>
      <c r="C44" s="117"/>
      <c r="D44" s="119"/>
      <c r="E44" s="119"/>
      <c r="G44" s="651" t="s">
        <v>49</v>
      </c>
      <c r="H44" s="651"/>
      <c r="I44" s="61">
        <v>65841038.899999999</v>
      </c>
      <c r="J44" s="116">
        <v>65899242.899999999</v>
      </c>
      <c r="K44" s="47"/>
    </row>
    <row r="45" spans="1:11">
      <c r="A45" s="110"/>
      <c r="B45" s="117"/>
      <c r="C45" s="662"/>
      <c r="D45" s="662"/>
      <c r="E45" s="119"/>
      <c r="G45" s="651" t="s">
        <v>50</v>
      </c>
      <c r="H45" s="651"/>
      <c r="I45" s="61">
        <v>0</v>
      </c>
      <c r="J45" s="116">
        <v>0</v>
      </c>
      <c r="K45" s="47"/>
    </row>
    <row r="46" spans="1:11">
      <c r="A46" s="110"/>
      <c r="B46" s="117"/>
      <c r="C46" s="662"/>
      <c r="D46" s="662"/>
      <c r="E46" s="119"/>
      <c r="G46" s="651" t="s">
        <v>51</v>
      </c>
      <c r="H46" s="651"/>
      <c r="I46" s="61">
        <v>0</v>
      </c>
      <c r="J46" s="116">
        <v>0</v>
      </c>
      <c r="K46" s="47"/>
    </row>
    <row r="47" spans="1:11">
      <c r="A47" s="110"/>
      <c r="B47" s="117"/>
      <c r="C47" s="662"/>
      <c r="D47" s="662"/>
      <c r="E47" s="119"/>
      <c r="G47" s="117"/>
      <c r="H47" s="59"/>
      <c r="I47" s="119"/>
      <c r="J47" s="127"/>
      <c r="K47" s="47"/>
    </row>
    <row r="48" spans="1:11">
      <c r="A48" s="110"/>
      <c r="B48" s="117"/>
      <c r="C48" s="662"/>
      <c r="D48" s="662"/>
      <c r="E48" s="119"/>
      <c r="G48" s="655" t="s">
        <v>52</v>
      </c>
      <c r="H48" s="655"/>
      <c r="I48" s="121">
        <f>SUM(I50:I54)</f>
        <v>-7741892.4700000007</v>
      </c>
      <c r="J48" s="125">
        <f>SUM(J50:J54)</f>
        <v>-3121367.5300000003</v>
      </c>
      <c r="K48" s="47"/>
    </row>
    <row r="49" spans="1:11">
      <c r="A49" s="110"/>
      <c r="B49" s="117"/>
      <c r="C49" s="662"/>
      <c r="D49" s="662"/>
      <c r="E49" s="119"/>
      <c r="G49" s="58"/>
      <c r="H49" s="59"/>
      <c r="I49" s="129"/>
      <c r="J49" s="130"/>
      <c r="K49" s="47"/>
    </row>
    <row r="50" spans="1:11">
      <c r="A50" s="110"/>
      <c r="B50" s="117"/>
      <c r="C50" s="662"/>
      <c r="D50" s="662"/>
      <c r="E50" s="119"/>
      <c r="G50" s="651" t="s">
        <v>53</v>
      </c>
      <c r="H50" s="651"/>
      <c r="I50" s="61">
        <v>-4653355.6500000004</v>
      </c>
      <c r="J50" s="116">
        <v>-811237.64</v>
      </c>
      <c r="K50" s="47"/>
    </row>
    <row r="51" spans="1:11">
      <c r="A51" s="110"/>
      <c r="B51" s="117"/>
      <c r="C51" s="662"/>
      <c r="D51" s="662"/>
      <c r="E51" s="119"/>
      <c r="G51" s="651" t="s">
        <v>54</v>
      </c>
      <c r="H51" s="651"/>
      <c r="I51" s="61">
        <v>-3088536.82</v>
      </c>
      <c r="J51" s="116">
        <v>-2310129.89</v>
      </c>
      <c r="K51" s="47"/>
    </row>
    <row r="52" spans="1:11">
      <c r="A52" s="110"/>
      <c r="B52" s="117"/>
      <c r="C52" s="662"/>
      <c r="D52" s="662"/>
      <c r="E52" s="119"/>
      <c r="G52" s="651" t="s">
        <v>55</v>
      </c>
      <c r="H52" s="651"/>
      <c r="I52" s="61">
        <v>0</v>
      </c>
      <c r="J52" s="116">
        <v>0</v>
      </c>
      <c r="K52" s="47"/>
    </row>
    <row r="53" spans="1:11">
      <c r="A53" s="110"/>
      <c r="B53" s="117"/>
      <c r="C53" s="117"/>
      <c r="D53" s="119"/>
      <c r="E53" s="119"/>
      <c r="G53" s="651" t="s">
        <v>56</v>
      </c>
      <c r="H53" s="651"/>
      <c r="I53" s="61">
        <v>0</v>
      </c>
      <c r="J53" s="116">
        <v>0</v>
      </c>
      <c r="K53" s="47"/>
    </row>
    <row r="54" spans="1:11">
      <c r="A54" s="110"/>
      <c r="B54" s="117"/>
      <c r="C54" s="117"/>
      <c r="D54" s="119"/>
      <c r="E54" s="119"/>
      <c r="G54" s="651" t="s">
        <v>57</v>
      </c>
      <c r="H54" s="651"/>
      <c r="I54" s="61">
        <v>0</v>
      </c>
      <c r="J54" s="116">
        <v>0</v>
      </c>
      <c r="K54" s="47"/>
    </row>
    <row r="55" spans="1:11">
      <c r="A55" s="110"/>
      <c r="B55" s="117"/>
      <c r="C55" s="117"/>
      <c r="D55" s="119"/>
      <c r="E55" s="119"/>
      <c r="G55" s="117"/>
      <c r="H55" s="59"/>
      <c r="I55" s="119"/>
      <c r="J55" s="127"/>
      <c r="K55" s="47"/>
    </row>
    <row r="56" spans="1:11" ht="25.5" customHeight="1">
      <c r="A56" s="110"/>
      <c r="B56" s="117"/>
      <c r="C56" s="117"/>
      <c r="D56" s="119"/>
      <c r="E56" s="119"/>
      <c r="G56" s="655" t="s">
        <v>58</v>
      </c>
      <c r="H56" s="655"/>
      <c r="I56" s="121">
        <f>SUM(I58:I59)</f>
        <v>0</v>
      </c>
      <c r="J56" s="125">
        <f>SUM(J58:J59)</f>
        <v>0</v>
      </c>
      <c r="K56" s="47"/>
    </row>
    <row r="57" spans="1:11">
      <c r="A57" s="110"/>
      <c r="B57" s="117"/>
      <c r="C57" s="117"/>
      <c r="D57" s="119"/>
      <c r="E57" s="119"/>
      <c r="G57" s="117"/>
      <c r="H57" s="59"/>
      <c r="I57" s="119"/>
      <c r="J57" s="127"/>
      <c r="K57" s="47"/>
    </row>
    <row r="58" spans="1:11">
      <c r="A58" s="110"/>
      <c r="B58" s="117"/>
      <c r="C58" s="117"/>
      <c r="D58" s="119"/>
      <c r="E58" s="119"/>
      <c r="G58" s="651" t="s">
        <v>59</v>
      </c>
      <c r="H58" s="651"/>
      <c r="I58" s="61">
        <v>0</v>
      </c>
      <c r="J58" s="116">
        <v>0</v>
      </c>
      <c r="K58" s="47"/>
    </row>
    <row r="59" spans="1:11">
      <c r="A59" s="110"/>
      <c r="B59" s="117"/>
      <c r="C59" s="117"/>
      <c r="D59" s="119"/>
      <c r="E59" s="119"/>
      <c r="G59" s="651" t="s">
        <v>60</v>
      </c>
      <c r="H59" s="651"/>
      <c r="I59" s="61">
        <v>0</v>
      </c>
      <c r="J59" s="116">
        <v>0</v>
      </c>
      <c r="K59" s="47"/>
    </row>
    <row r="60" spans="1:11" ht="9.9499999999999993" customHeight="1">
      <c r="A60" s="110"/>
      <c r="B60" s="117"/>
      <c r="C60" s="117"/>
      <c r="D60" s="119"/>
      <c r="E60" s="119"/>
      <c r="G60" s="117"/>
      <c r="H60" s="131"/>
      <c r="I60" s="119"/>
      <c r="J60" s="127"/>
      <c r="K60" s="47"/>
    </row>
    <row r="61" spans="1:11">
      <c r="A61" s="110"/>
      <c r="B61" s="117"/>
      <c r="C61" s="117"/>
      <c r="D61" s="119"/>
      <c r="E61" s="119"/>
      <c r="G61" s="655" t="s">
        <v>61</v>
      </c>
      <c r="H61" s="655"/>
      <c r="I61" s="121">
        <f>I42+I48+I56</f>
        <v>58099146.43</v>
      </c>
      <c r="J61" s="125">
        <f>J42+J48+J56</f>
        <v>62777875.369999997</v>
      </c>
      <c r="K61" s="47"/>
    </row>
    <row r="62" spans="1:11" ht="9.9499999999999993" customHeight="1">
      <c r="A62" s="110"/>
      <c r="B62" s="117"/>
      <c r="C62" s="117"/>
      <c r="D62" s="119"/>
      <c r="E62" s="119"/>
      <c r="G62" s="117"/>
      <c r="H62" s="59"/>
      <c r="I62" s="119"/>
      <c r="J62" s="127"/>
      <c r="K62" s="47"/>
    </row>
    <row r="63" spans="1:11">
      <c r="A63" s="110"/>
      <c r="B63" s="117"/>
      <c r="C63" s="117"/>
      <c r="D63" s="119"/>
      <c r="E63" s="119"/>
      <c r="G63" s="655" t="s">
        <v>187</v>
      </c>
      <c r="H63" s="655"/>
      <c r="I63" s="121">
        <f>I38+I61</f>
        <v>141024590.09999999</v>
      </c>
      <c r="J63" s="125">
        <f>J38+J61</f>
        <v>136433952.05000001</v>
      </c>
      <c r="K63" s="47"/>
    </row>
    <row r="64" spans="1:11" ht="6" customHeight="1">
      <c r="A64" s="132"/>
      <c r="B64" s="133"/>
      <c r="C64" s="133"/>
      <c r="D64" s="133"/>
      <c r="E64" s="133"/>
      <c r="F64" s="134"/>
      <c r="G64" s="133"/>
      <c r="H64" s="133"/>
      <c r="I64" s="133"/>
      <c r="J64" s="135"/>
      <c r="K64" s="74"/>
    </row>
    <row r="65" spans="1:10" ht="6" customHeight="1">
      <c r="A65" s="136"/>
      <c r="B65" s="59"/>
      <c r="C65" s="80"/>
      <c r="D65" s="81"/>
      <c r="E65" s="81"/>
      <c r="G65" s="82"/>
      <c r="H65" s="80"/>
      <c r="I65" s="81"/>
      <c r="J65" s="137"/>
    </row>
    <row r="66" spans="1:10" ht="6" customHeight="1">
      <c r="A66" s="138"/>
      <c r="B66" s="139"/>
      <c r="C66" s="140"/>
      <c r="D66" s="141"/>
      <c r="E66" s="141"/>
      <c r="F66" s="142"/>
      <c r="G66" s="143"/>
      <c r="H66" s="140"/>
      <c r="I66" s="141"/>
      <c r="J66" s="144"/>
    </row>
    <row r="67" spans="1:10" ht="6" customHeight="1">
      <c r="B67" s="59"/>
      <c r="C67" s="80"/>
      <c r="D67" s="81"/>
      <c r="E67" s="81"/>
      <c r="G67" s="82"/>
      <c r="H67" s="80"/>
      <c r="I67" s="81"/>
      <c r="J67" s="81"/>
    </row>
    <row r="68" spans="1:10" ht="15" customHeight="1">
      <c r="B68" s="661" t="s">
        <v>76</v>
      </c>
      <c r="C68" s="661"/>
      <c r="D68" s="661"/>
      <c r="E68" s="661"/>
      <c r="F68" s="661"/>
      <c r="G68" s="661"/>
      <c r="H68" s="661"/>
      <c r="I68" s="661"/>
      <c r="J68" s="661"/>
    </row>
    <row r="69" spans="1:10" ht="9.75" customHeight="1">
      <c r="B69" s="59"/>
      <c r="C69" s="80"/>
      <c r="D69" s="81"/>
      <c r="E69" s="81"/>
      <c r="G69" s="82"/>
      <c r="H69" s="80"/>
      <c r="I69" s="81"/>
      <c r="J69" s="81"/>
    </row>
    <row r="70" spans="1:10" ht="50.1" customHeight="1">
      <c r="B70" s="59"/>
      <c r="C70" s="658"/>
      <c r="D70" s="658"/>
      <c r="E70" s="81"/>
      <c r="G70" s="659"/>
      <c r="H70" s="659"/>
      <c r="I70" s="81"/>
      <c r="J70" s="81"/>
    </row>
    <row r="71" spans="1:10" ht="14.1" customHeight="1">
      <c r="B71" s="84"/>
      <c r="C71" s="660" t="s">
        <v>729</v>
      </c>
      <c r="D71" s="660"/>
      <c r="E71" s="85"/>
      <c r="F71" s="85"/>
      <c r="G71" s="660" t="s">
        <v>765</v>
      </c>
      <c r="H71" s="660"/>
      <c r="I71" s="86"/>
      <c r="J71" s="81"/>
    </row>
    <row r="72" spans="1:10" ht="14.1" customHeight="1">
      <c r="B72" s="87"/>
      <c r="C72" s="656" t="s">
        <v>730</v>
      </c>
      <c r="D72" s="656"/>
      <c r="E72" s="88"/>
      <c r="F72" s="88"/>
      <c r="G72" s="656" t="s">
        <v>728</v>
      </c>
      <c r="H72" s="656"/>
      <c r="I72" s="86"/>
      <c r="J72" s="81"/>
    </row>
  </sheetData>
  <sheetProtection formatCells="0" selectLockedCells="1"/>
  <mergeCells count="73">
    <mergeCell ref="A8:A9"/>
    <mergeCell ref="B8:C9"/>
    <mergeCell ref="F8:F9"/>
    <mergeCell ref="G8:H9"/>
    <mergeCell ref="G19:H19"/>
    <mergeCell ref="B12:C12"/>
    <mergeCell ref="B14:C14"/>
    <mergeCell ref="G14:H14"/>
    <mergeCell ref="B16:C16"/>
    <mergeCell ref="G16:H16"/>
    <mergeCell ref="G12:H12"/>
    <mergeCell ref="B31:C31"/>
    <mergeCell ref="G31:H31"/>
    <mergeCell ref="G54:H54"/>
    <mergeCell ref="G56:H56"/>
    <mergeCell ref="B35:C35"/>
    <mergeCell ref="B36:C36"/>
    <mergeCell ref="G36:H36"/>
    <mergeCell ref="G44:H44"/>
    <mergeCell ref="B37:C37"/>
    <mergeCell ref="G38:H38"/>
    <mergeCell ref="B39:C39"/>
    <mergeCell ref="G48:H48"/>
    <mergeCell ref="G50:H50"/>
    <mergeCell ref="G51:H51"/>
    <mergeCell ref="G33:H33"/>
    <mergeCell ref="C45:D52"/>
    <mergeCell ref="G58:H58"/>
    <mergeCell ref="G59:H59"/>
    <mergeCell ref="G45:H45"/>
    <mergeCell ref="G46:H46"/>
    <mergeCell ref="C72:D72"/>
    <mergeCell ref="G71:H71"/>
    <mergeCell ref="G72:H72"/>
    <mergeCell ref="G52:H52"/>
    <mergeCell ref="G53:H53"/>
    <mergeCell ref="C71:D71"/>
    <mergeCell ref="G70:H70"/>
    <mergeCell ref="C70:D70"/>
    <mergeCell ref="B68:J68"/>
    <mergeCell ref="G61:H61"/>
    <mergeCell ref="G63:H63"/>
    <mergeCell ref="B24:C24"/>
    <mergeCell ref="G40:H40"/>
    <mergeCell ref="B41:C41"/>
    <mergeCell ref="G42:H42"/>
    <mergeCell ref="B33:C33"/>
    <mergeCell ref="G25:H25"/>
    <mergeCell ref="B27:C27"/>
    <mergeCell ref="B32:C32"/>
    <mergeCell ref="G32:H32"/>
    <mergeCell ref="B30:C30"/>
    <mergeCell ref="G30:H30"/>
    <mergeCell ref="B29:C29"/>
    <mergeCell ref="G29:H29"/>
    <mergeCell ref="B34:C34"/>
    <mergeCell ref="G34:H34"/>
    <mergeCell ref="G27:H27"/>
    <mergeCell ref="G23:H23"/>
    <mergeCell ref="C2:I2"/>
    <mergeCell ref="C3:I3"/>
    <mergeCell ref="C4:I4"/>
    <mergeCell ref="B20:C20"/>
    <mergeCell ref="G20:H20"/>
    <mergeCell ref="B21:C21"/>
    <mergeCell ref="G21:H21"/>
    <mergeCell ref="B22:C22"/>
    <mergeCell ref="G22:H22"/>
    <mergeCell ref="B17:C17"/>
    <mergeCell ref="G17:H17"/>
    <mergeCell ref="B18:C18"/>
    <mergeCell ref="G18:H18"/>
    <mergeCell ref="B19:C19"/>
  </mergeCells>
  <conditionalFormatting sqref="C45:D52">
    <cfRule type="expression" dxfId="1" priority="1">
      <formula>$E$41&lt;&gt;$J$63</formula>
    </cfRule>
    <cfRule type="expression" dxfId="0" priority="2">
      <formula>$D$41&lt;&gt;$I$63</formula>
    </cfRule>
  </conditionalFormatting>
  <printOptions horizontalCentered="1" verticalCentered="1"/>
  <pageMargins left="0" right="0" top="0.32" bottom="0.59055118110236227" header="0" footer="0"/>
  <pageSetup scale="60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6" tint="-0.249977111117893"/>
    <pageSetUpPr fitToPage="1"/>
  </sheetPr>
  <dimension ref="A1:Q48"/>
  <sheetViews>
    <sheetView showGridLines="0" topLeftCell="E1" workbookViewId="0">
      <selection activeCell="M10" sqref="M10:M11"/>
    </sheetView>
  </sheetViews>
  <sheetFormatPr baseColWidth="10" defaultRowHeight="12.75"/>
  <cols>
    <col min="1" max="1" width="2.140625" style="25" customWidth="1"/>
    <col min="2" max="3" width="3.7109375" style="315" customWidth="1"/>
    <col min="4" max="4" width="29.42578125" style="315" customWidth="1"/>
    <col min="5" max="5" width="12.7109375" style="315" customWidth="1"/>
    <col min="6" max="6" width="14.42578125" style="315" customWidth="1"/>
    <col min="7" max="7" width="12.42578125" style="315" customWidth="1"/>
    <col min="8" max="8" width="13.85546875" style="315" bestFit="1" customWidth="1"/>
    <col min="9" max="9" width="12.7109375" style="315" customWidth="1"/>
    <col min="10" max="10" width="13.85546875" style="315" bestFit="1" customWidth="1"/>
    <col min="11" max="13" width="12.7109375" style="315" customWidth="1"/>
    <col min="14" max="14" width="13" style="315" customWidth="1"/>
    <col min="15" max="15" width="13.85546875" style="315" bestFit="1" customWidth="1"/>
    <col min="16" max="16" width="14.5703125" style="25" customWidth="1"/>
    <col min="17" max="17" width="14" style="315" customWidth="1"/>
    <col min="18" max="16384" width="11.42578125" style="315"/>
  </cols>
  <sheetData>
    <row r="1" spans="2:17" ht="6" customHeight="1">
      <c r="B1" s="682"/>
      <c r="C1" s="682"/>
      <c r="D1" s="682"/>
      <c r="E1" s="682"/>
      <c r="F1" s="682"/>
      <c r="G1" s="682"/>
      <c r="H1" s="682"/>
      <c r="I1" s="682"/>
      <c r="J1" s="682"/>
      <c r="K1" s="682"/>
      <c r="L1" s="682"/>
      <c r="M1" s="682"/>
      <c r="N1" s="682"/>
      <c r="O1" s="682"/>
    </row>
    <row r="2" spans="2:17" ht="13.5" customHeight="1">
      <c r="B2" s="682" t="s">
        <v>468</v>
      </c>
      <c r="C2" s="682"/>
      <c r="D2" s="682"/>
      <c r="E2" s="682"/>
      <c r="F2" s="682"/>
      <c r="G2" s="682"/>
      <c r="H2" s="682"/>
      <c r="I2" s="682"/>
      <c r="J2" s="682"/>
      <c r="K2" s="682"/>
      <c r="L2" s="682"/>
      <c r="M2" s="682"/>
      <c r="N2" s="682"/>
      <c r="O2" s="682"/>
    </row>
    <row r="3" spans="2:17" ht="20.25" customHeight="1">
      <c r="B3" s="682" t="s">
        <v>829</v>
      </c>
      <c r="C3" s="682"/>
      <c r="D3" s="682"/>
      <c r="E3" s="682"/>
      <c r="F3" s="682"/>
      <c r="G3" s="682"/>
      <c r="H3" s="682"/>
      <c r="I3" s="682"/>
      <c r="J3" s="682"/>
      <c r="K3" s="682"/>
      <c r="L3" s="682"/>
      <c r="M3" s="682"/>
      <c r="N3" s="682"/>
      <c r="O3" s="682"/>
    </row>
    <row r="4" spans="2:17" s="25" customFormat="1" ht="8.25" customHeight="1">
      <c r="B4" s="276"/>
      <c r="C4" s="276"/>
      <c r="D4" s="276"/>
      <c r="E4" s="276"/>
      <c r="F4" s="276"/>
      <c r="G4" s="276"/>
      <c r="H4" s="276"/>
      <c r="I4" s="276"/>
      <c r="J4" s="276"/>
      <c r="K4" s="276"/>
      <c r="L4" s="276"/>
      <c r="M4" s="276"/>
      <c r="N4" s="276"/>
      <c r="O4" s="276"/>
    </row>
    <row r="5" spans="2:17" s="25" customFormat="1" ht="24" customHeight="1">
      <c r="D5" s="30" t="s">
        <v>3</v>
      </c>
      <c r="E5" s="97" t="s">
        <v>507</v>
      </c>
      <c r="F5" s="588"/>
      <c r="G5" s="330"/>
      <c r="H5" s="97"/>
      <c r="I5" s="97"/>
      <c r="J5" s="97"/>
      <c r="K5" s="97"/>
      <c r="L5" s="72"/>
      <c r="M5" s="72"/>
      <c r="N5" s="76"/>
      <c r="O5" s="276"/>
    </row>
    <row r="6" spans="2:17" s="25" customFormat="1" ht="8.25" customHeight="1">
      <c r="B6" s="276"/>
      <c r="C6" s="276"/>
      <c r="D6" s="276"/>
      <c r="E6" s="276"/>
      <c r="F6" s="276"/>
      <c r="G6" s="276"/>
      <c r="H6" s="276"/>
      <c r="I6" s="276"/>
      <c r="J6" s="276"/>
      <c r="K6" s="276"/>
      <c r="L6" s="276"/>
      <c r="M6" s="276"/>
      <c r="N6" s="276"/>
      <c r="O6" s="276"/>
    </row>
    <row r="7" spans="2:17" ht="15" customHeight="1">
      <c r="B7" s="778" t="s">
        <v>469</v>
      </c>
      <c r="C7" s="834"/>
      <c r="D7" s="779"/>
      <c r="E7" s="848" t="s">
        <v>470</v>
      </c>
      <c r="F7" s="589"/>
      <c r="G7" s="848" t="s">
        <v>467</v>
      </c>
      <c r="H7" s="851" t="s">
        <v>224</v>
      </c>
      <c r="I7" s="852"/>
      <c r="J7" s="852"/>
      <c r="K7" s="852"/>
      <c r="L7" s="852"/>
      <c r="M7" s="852"/>
      <c r="N7" s="853"/>
      <c r="O7" s="776" t="s">
        <v>225</v>
      </c>
      <c r="P7" s="855" t="s">
        <v>502</v>
      </c>
      <c r="Q7" s="726"/>
    </row>
    <row r="8" spans="2:17" ht="51">
      <c r="B8" s="780"/>
      <c r="C8" s="731"/>
      <c r="D8" s="781"/>
      <c r="E8" s="849"/>
      <c r="F8" s="590" t="s">
        <v>471</v>
      </c>
      <c r="G8" s="849"/>
      <c r="H8" s="469" t="s">
        <v>226</v>
      </c>
      <c r="I8" s="469" t="s">
        <v>227</v>
      </c>
      <c r="J8" s="469" t="s">
        <v>205</v>
      </c>
      <c r="K8" s="469" t="s">
        <v>410</v>
      </c>
      <c r="L8" s="469" t="s">
        <v>206</v>
      </c>
      <c r="M8" s="469" t="s">
        <v>411</v>
      </c>
      <c r="N8" s="469" t="s">
        <v>228</v>
      </c>
      <c r="O8" s="776"/>
      <c r="P8" s="591" t="s">
        <v>503</v>
      </c>
      <c r="Q8" s="591" t="s">
        <v>504</v>
      </c>
    </row>
    <row r="9" spans="2:17" ht="15.75" customHeight="1">
      <c r="B9" s="782"/>
      <c r="C9" s="835"/>
      <c r="D9" s="783"/>
      <c r="E9" s="850"/>
      <c r="F9" s="592"/>
      <c r="G9" s="850"/>
      <c r="H9" s="469">
        <v>1</v>
      </c>
      <c r="I9" s="469">
        <v>2</v>
      </c>
      <c r="J9" s="469" t="s">
        <v>229</v>
      </c>
      <c r="K9" s="469">
        <v>4</v>
      </c>
      <c r="L9" s="469">
        <v>5</v>
      </c>
      <c r="M9" s="469">
        <v>6</v>
      </c>
      <c r="N9" s="469">
        <v>7</v>
      </c>
      <c r="O9" s="469" t="s">
        <v>473</v>
      </c>
      <c r="P9" s="351" t="s">
        <v>505</v>
      </c>
      <c r="Q9" s="351" t="s">
        <v>506</v>
      </c>
    </row>
    <row r="10" spans="2:17" ht="15" customHeight="1">
      <c r="B10" s="842" t="s">
        <v>754</v>
      </c>
      <c r="C10" s="843"/>
      <c r="D10" s="844"/>
      <c r="E10" s="840" t="s">
        <v>753</v>
      </c>
      <c r="F10" s="840" t="s">
        <v>752</v>
      </c>
      <c r="G10" s="840">
        <v>3035</v>
      </c>
      <c r="H10" s="836">
        <v>10000000</v>
      </c>
      <c r="I10" s="836">
        <v>2453241.94</v>
      </c>
      <c r="J10" s="836">
        <f>+H10-I10</f>
        <v>7546758.0600000005</v>
      </c>
      <c r="K10" s="836">
        <v>0</v>
      </c>
      <c r="L10" s="836">
        <f>+L12</f>
        <v>0</v>
      </c>
      <c r="M10" s="836">
        <v>7546758.0599999996</v>
      </c>
      <c r="N10" s="836">
        <v>7546758.0599999996</v>
      </c>
      <c r="O10" s="836">
        <f>+J10-N10</f>
        <v>0</v>
      </c>
      <c r="P10" s="838">
        <f>+L10/H10</f>
        <v>0</v>
      </c>
      <c r="Q10" s="838">
        <v>0</v>
      </c>
    </row>
    <row r="11" spans="2:17">
      <c r="B11" s="845"/>
      <c r="C11" s="846"/>
      <c r="D11" s="847"/>
      <c r="E11" s="841"/>
      <c r="F11" s="841"/>
      <c r="G11" s="841"/>
      <c r="H11" s="837"/>
      <c r="I11" s="837"/>
      <c r="J11" s="837"/>
      <c r="K11" s="837"/>
      <c r="L11" s="837"/>
      <c r="M11" s="837"/>
      <c r="N11" s="837"/>
      <c r="O11" s="837"/>
      <c r="P11" s="839"/>
      <c r="Q11" s="839"/>
    </row>
    <row r="12" spans="2:17">
      <c r="B12" s="470"/>
      <c r="C12" s="567"/>
      <c r="D12" s="471"/>
      <c r="E12" s="577"/>
      <c r="F12" s="577"/>
      <c r="G12" s="578"/>
      <c r="H12" s="474"/>
      <c r="I12" s="474"/>
      <c r="J12" s="474"/>
      <c r="K12" s="474"/>
      <c r="L12" s="474"/>
      <c r="M12" s="474"/>
      <c r="N12" s="474"/>
      <c r="O12" s="474"/>
      <c r="P12" s="593"/>
      <c r="Q12" s="594"/>
    </row>
    <row r="13" spans="2:17">
      <c r="B13" s="470"/>
      <c r="C13" s="567"/>
      <c r="D13" s="471"/>
      <c r="E13" s="577"/>
      <c r="F13" s="577"/>
      <c r="G13" s="595"/>
      <c r="H13" s="578"/>
      <c r="I13" s="578"/>
      <c r="J13" s="578"/>
      <c r="K13" s="578"/>
      <c r="L13" s="578"/>
      <c r="M13" s="578"/>
      <c r="N13" s="578"/>
      <c r="O13" s="578"/>
      <c r="P13" s="593"/>
      <c r="Q13" s="594"/>
    </row>
    <row r="14" spans="2:17">
      <c r="B14" s="470"/>
      <c r="C14" s="832"/>
      <c r="D14" s="833"/>
      <c r="E14" s="580"/>
      <c r="F14" s="580"/>
      <c r="G14" s="580"/>
      <c r="H14" s="581"/>
      <c r="I14" s="580"/>
      <c r="J14" s="580"/>
      <c r="K14" s="580"/>
      <c r="L14" s="580"/>
      <c r="M14" s="580"/>
      <c r="N14" s="580"/>
      <c r="O14" s="581"/>
      <c r="P14" s="593"/>
      <c r="Q14" s="594"/>
    </row>
    <row r="15" spans="2:17">
      <c r="B15" s="470"/>
      <c r="C15" s="567"/>
      <c r="D15" s="471"/>
      <c r="E15" s="577"/>
      <c r="F15" s="577"/>
      <c r="G15" s="578"/>
      <c r="H15" s="578"/>
      <c r="I15" s="578"/>
      <c r="J15" s="578"/>
      <c r="K15" s="578"/>
      <c r="L15" s="578"/>
      <c r="M15" s="578"/>
      <c r="N15" s="578"/>
      <c r="O15" s="578"/>
      <c r="P15" s="593"/>
      <c r="Q15" s="594"/>
    </row>
    <row r="16" spans="2:17">
      <c r="B16" s="470"/>
      <c r="C16" s="567"/>
      <c r="D16" s="471"/>
      <c r="E16" s="577"/>
      <c r="F16" s="577"/>
      <c r="G16" s="578"/>
      <c r="H16" s="578"/>
      <c r="I16" s="578"/>
      <c r="J16" s="578"/>
      <c r="K16" s="578"/>
      <c r="L16" s="578"/>
      <c r="M16" s="578"/>
      <c r="N16" s="578"/>
      <c r="O16" s="578"/>
      <c r="P16" s="593"/>
      <c r="Q16" s="594"/>
    </row>
    <row r="17" spans="2:17">
      <c r="B17" s="470"/>
      <c r="C17" s="567"/>
      <c r="D17" s="471"/>
      <c r="E17" s="577"/>
      <c r="F17" s="577"/>
      <c r="G17" s="578"/>
      <c r="H17" s="578"/>
      <c r="I17" s="578"/>
      <c r="J17" s="578"/>
      <c r="K17" s="578"/>
      <c r="L17" s="578"/>
      <c r="M17" s="578"/>
      <c r="N17" s="578"/>
      <c r="O17" s="578"/>
      <c r="P17" s="593"/>
      <c r="Q17" s="594"/>
    </row>
    <row r="18" spans="2:17">
      <c r="B18" s="470"/>
      <c r="C18" s="567"/>
      <c r="D18" s="471"/>
      <c r="E18" s="577"/>
      <c r="F18" s="577"/>
      <c r="G18" s="578"/>
      <c r="H18" s="578"/>
      <c r="I18" s="578"/>
      <c r="J18" s="578"/>
      <c r="K18" s="578"/>
      <c r="L18" s="578"/>
      <c r="M18" s="578"/>
      <c r="N18" s="578"/>
      <c r="O18" s="578"/>
      <c r="P18" s="593"/>
      <c r="Q18" s="594"/>
    </row>
    <row r="19" spans="2:17">
      <c r="B19" s="470"/>
      <c r="C19" s="567"/>
      <c r="D19" s="471"/>
      <c r="E19" s="577"/>
      <c r="F19" s="577"/>
      <c r="G19" s="578"/>
      <c r="H19" s="578"/>
      <c r="I19" s="578"/>
      <c r="J19" s="578"/>
      <c r="K19" s="578"/>
      <c r="L19" s="578"/>
      <c r="M19" s="578"/>
      <c r="N19" s="578"/>
      <c r="O19" s="578"/>
      <c r="P19" s="593"/>
      <c r="Q19" s="594"/>
    </row>
    <row r="20" spans="2:17">
      <c r="B20" s="470"/>
      <c r="C20" s="567"/>
      <c r="D20" s="471"/>
      <c r="E20" s="577"/>
      <c r="F20" s="577"/>
      <c r="G20" s="578"/>
      <c r="H20" s="578"/>
      <c r="I20" s="578"/>
      <c r="J20" s="578"/>
      <c r="K20" s="578"/>
      <c r="L20" s="578"/>
      <c r="M20" s="578"/>
      <c r="N20" s="578"/>
      <c r="O20" s="578"/>
      <c r="P20" s="593"/>
      <c r="Q20" s="594"/>
    </row>
    <row r="21" spans="2:17">
      <c r="B21" s="470"/>
      <c r="C21" s="567"/>
      <c r="D21" s="471"/>
      <c r="E21" s="577"/>
      <c r="F21" s="577"/>
      <c r="G21" s="578"/>
      <c r="H21" s="578"/>
      <c r="I21" s="578"/>
      <c r="J21" s="578"/>
      <c r="K21" s="578"/>
      <c r="L21" s="578"/>
      <c r="M21" s="578"/>
      <c r="N21" s="578"/>
      <c r="O21" s="578"/>
      <c r="P21" s="593"/>
      <c r="Q21" s="594"/>
    </row>
    <row r="22" spans="2:17">
      <c r="B22" s="470"/>
      <c r="C22" s="567"/>
      <c r="D22" s="471"/>
      <c r="E22" s="577"/>
      <c r="F22" s="577"/>
      <c r="G22" s="578"/>
      <c r="H22" s="578"/>
      <c r="I22" s="578"/>
      <c r="J22" s="578"/>
      <c r="K22" s="578"/>
      <c r="L22" s="578"/>
      <c r="M22" s="578"/>
      <c r="N22" s="578"/>
      <c r="O22" s="578"/>
      <c r="P22" s="593"/>
      <c r="Q22" s="594"/>
    </row>
    <row r="23" spans="2:17">
      <c r="B23" s="470"/>
      <c r="C23" s="832"/>
      <c r="D23" s="833"/>
      <c r="E23" s="580"/>
      <c r="F23" s="580"/>
      <c r="G23" s="580"/>
      <c r="H23" s="581"/>
      <c r="I23" s="580"/>
      <c r="J23" s="580"/>
      <c r="K23" s="580"/>
      <c r="L23" s="580"/>
      <c r="M23" s="580"/>
      <c r="N23" s="580"/>
      <c r="O23" s="581"/>
      <c r="P23" s="593"/>
      <c r="Q23" s="594"/>
    </row>
    <row r="24" spans="2:17">
      <c r="B24" s="470"/>
      <c r="C24" s="567"/>
      <c r="D24" s="471"/>
      <c r="E24" s="577"/>
      <c r="F24" s="577"/>
      <c r="G24" s="578"/>
      <c r="H24" s="578"/>
      <c r="I24" s="578"/>
      <c r="J24" s="578"/>
      <c r="K24" s="578"/>
      <c r="L24" s="578"/>
      <c r="M24" s="578"/>
      <c r="N24" s="578"/>
      <c r="O24" s="578"/>
      <c r="P24" s="593"/>
      <c r="Q24" s="594"/>
    </row>
    <row r="25" spans="2:17">
      <c r="B25" s="470"/>
      <c r="C25" s="567"/>
      <c r="D25" s="471"/>
      <c r="E25" s="577"/>
      <c r="F25" s="577"/>
      <c r="G25" s="578"/>
      <c r="H25" s="578"/>
      <c r="I25" s="578"/>
      <c r="J25" s="578"/>
      <c r="K25" s="578"/>
      <c r="L25" s="578"/>
      <c r="M25" s="578"/>
      <c r="N25" s="578"/>
      <c r="O25" s="578"/>
      <c r="P25" s="593"/>
      <c r="Q25" s="594"/>
    </row>
    <row r="26" spans="2:17">
      <c r="B26" s="470"/>
      <c r="C26" s="567"/>
      <c r="D26" s="471"/>
      <c r="E26" s="577"/>
      <c r="F26" s="577"/>
      <c r="G26" s="578"/>
      <c r="H26" s="578"/>
      <c r="I26" s="578"/>
      <c r="J26" s="578"/>
      <c r="K26" s="578"/>
      <c r="L26" s="578"/>
      <c r="M26" s="578"/>
      <c r="N26" s="578"/>
      <c r="O26" s="578"/>
      <c r="P26" s="593"/>
      <c r="Q26" s="594"/>
    </row>
    <row r="27" spans="2:17">
      <c r="B27" s="470"/>
      <c r="C27" s="832"/>
      <c r="D27" s="833"/>
      <c r="E27" s="580"/>
      <c r="F27" s="580"/>
      <c r="G27" s="580"/>
      <c r="H27" s="581"/>
      <c r="I27" s="580"/>
      <c r="J27" s="580"/>
      <c r="K27" s="580"/>
      <c r="L27" s="580"/>
      <c r="M27" s="580"/>
      <c r="N27" s="580"/>
      <c r="O27" s="581"/>
      <c r="P27" s="593"/>
      <c r="Q27" s="594"/>
    </row>
    <row r="28" spans="2:17">
      <c r="B28" s="470"/>
      <c r="C28" s="567"/>
      <c r="D28" s="471"/>
      <c r="E28" s="577"/>
      <c r="F28" s="577"/>
      <c r="G28" s="578"/>
      <c r="H28" s="578"/>
      <c r="I28" s="578"/>
      <c r="J28" s="578"/>
      <c r="K28" s="578"/>
      <c r="L28" s="578"/>
      <c r="M28" s="578"/>
      <c r="N28" s="578"/>
      <c r="O28" s="578"/>
      <c r="P28" s="593"/>
      <c r="Q28" s="594"/>
    </row>
    <row r="29" spans="2:17">
      <c r="B29" s="470"/>
      <c r="C29" s="567"/>
      <c r="D29" s="471"/>
      <c r="E29" s="577"/>
      <c r="F29" s="577"/>
      <c r="G29" s="578"/>
      <c r="H29" s="578"/>
      <c r="I29" s="578"/>
      <c r="J29" s="578"/>
      <c r="K29" s="578"/>
      <c r="L29" s="578"/>
      <c r="M29" s="578"/>
      <c r="N29" s="578"/>
      <c r="O29" s="578"/>
      <c r="P29" s="593"/>
      <c r="Q29" s="594"/>
    </row>
    <row r="30" spans="2:17">
      <c r="B30" s="470"/>
      <c r="C30" s="832"/>
      <c r="D30" s="833"/>
      <c r="E30" s="580"/>
      <c r="F30" s="580"/>
      <c r="G30" s="580"/>
      <c r="H30" s="581"/>
      <c r="I30" s="580"/>
      <c r="J30" s="580"/>
      <c r="K30" s="580"/>
      <c r="L30" s="580"/>
      <c r="M30" s="580"/>
      <c r="N30" s="580"/>
      <c r="O30" s="581"/>
      <c r="P30" s="593"/>
      <c r="Q30" s="594"/>
    </row>
    <row r="31" spans="2:17">
      <c r="B31" s="470"/>
      <c r="C31" s="567"/>
      <c r="D31" s="471"/>
      <c r="E31" s="577"/>
      <c r="F31" s="577"/>
      <c r="G31" s="578"/>
      <c r="H31" s="578"/>
      <c r="I31" s="578"/>
      <c r="J31" s="578"/>
      <c r="K31" s="578"/>
      <c r="L31" s="578"/>
      <c r="M31" s="578"/>
      <c r="N31" s="578"/>
      <c r="O31" s="578"/>
      <c r="P31" s="593"/>
      <c r="Q31" s="594"/>
    </row>
    <row r="32" spans="2:17">
      <c r="B32" s="470"/>
      <c r="C32" s="567"/>
      <c r="D32" s="471"/>
      <c r="E32" s="577"/>
      <c r="F32" s="577"/>
      <c r="G32" s="578"/>
      <c r="H32" s="578"/>
      <c r="I32" s="578"/>
      <c r="J32" s="578"/>
      <c r="K32" s="578"/>
      <c r="L32" s="578"/>
      <c r="M32" s="578"/>
      <c r="N32" s="578"/>
      <c r="O32" s="578"/>
      <c r="P32" s="593"/>
      <c r="Q32" s="594"/>
    </row>
    <row r="33" spans="1:17">
      <c r="B33" s="470"/>
      <c r="C33" s="567"/>
      <c r="D33" s="471"/>
      <c r="E33" s="577"/>
      <c r="F33" s="577"/>
      <c r="G33" s="578"/>
      <c r="H33" s="578"/>
      <c r="I33" s="578"/>
      <c r="J33" s="578"/>
      <c r="K33" s="578"/>
      <c r="L33" s="578"/>
      <c r="M33" s="578"/>
      <c r="N33" s="578"/>
      <c r="O33" s="578"/>
      <c r="P33" s="593"/>
      <c r="Q33" s="594"/>
    </row>
    <row r="34" spans="1:17">
      <c r="B34" s="470"/>
      <c r="C34" s="567"/>
      <c r="D34" s="471"/>
      <c r="E34" s="577"/>
      <c r="F34" s="577"/>
      <c r="G34" s="578"/>
      <c r="H34" s="578"/>
      <c r="I34" s="578"/>
      <c r="J34" s="578"/>
      <c r="K34" s="578"/>
      <c r="L34" s="578"/>
      <c r="M34" s="578"/>
      <c r="N34" s="578"/>
      <c r="O34" s="578"/>
      <c r="P34" s="593"/>
      <c r="Q34" s="594"/>
    </row>
    <row r="35" spans="1:17">
      <c r="B35" s="470"/>
      <c r="C35" s="832"/>
      <c r="D35" s="833"/>
      <c r="E35" s="580"/>
      <c r="F35" s="580"/>
      <c r="G35" s="580"/>
      <c r="H35" s="581"/>
      <c r="I35" s="580"/>
      <c r="J35" s="580"/>
      <c r="K35" s="580"/>
      <c r="L35" s="580"/>
      <c r="M35" s="580"/>
      <c r="N35" s="580"/>
      <c r="O35" s="581"/>
      <c r="P35" s="593"/>
      <c r="Q35" s="594"/>
    </row>
    <row r="36" spans="1:17">
      <c r="B36" s="470"/>
      <c r="C36" s="567"/>
      <c r="D36" s="471"/>
      <c r="E36" s="577"/>
      <c r="F36" s="577"/>
      <c r="G36" s="578"/>
      <c r="H36" s="578"/>
      <c r="I36" s="578"/>
      <c r="J36" s="578"/>
      <c r="K36" s="578"/>
      <c r="L36" s="578"/>
      <c r="M36" s="578"/>
      <c r="N36" s="578"/>
      <c r="O36" s="578"/>
      <c r="P36" s="593"/>
      <c r="Q36" s="594"/>
    </row>
    <row r="37" spans="1:17" ht="15" customHeight="1">
      <c r="B37" s="828"/>
      <c r="C37" s="814"/>
      <c r="D37" s="829"/>
      <c r="E37" s="577"/>
      <c r="F37" s="577"/>
      <c r="G37" s="578"/>
      <c r="H37" s="578"/>
      <c r="I37" s="578"/>
      <c r="J37" s="578"/>
      <c r="K37" s="578"/>
      <c r="L37" s="578"/>
      <c r="M37" s="578"/>
      <c r="N37" s="578"/>
      <c r="O37" s="578"/>
      <c r="P37" s="593"/>
      <c r="Q37" s="594"/>
    </row>
    <row r="38" spans="1:17" ht="15" customHeight="1">
      <c r="B38" s="828"/>
      <c r="C38" s="814"/>
      <c r="D38" s="829"/>
      <c r="E38" s="577"/>
      <c r="F38" s="577"/>
      <c r="G38" s="578"/>
      <c r="H38" s="578"/>
      <c r="I38" s="578"/>
      <c r="J38" s="578"/>
      <c r="K38" s="578"/>
      <c r="L38" s="578"/>
      <c r="M38" s="578"/>
      <c r="N38" s="578"/>
      <c r="O38" s="578"/>
      <c r="P38" s="593"/>
      <c r="Q38" s="594"/>
    </row>
    <row r="39" spans="1:17" ht="15.75" customHeight="1">
      <c r="B39" s="828"/>
      <c r="C39" s="814"/>
      <c r="D39" s="829"/>
      <c r="E39" s="577"/>
      <c r="F39" s="577"/>
      <c r="G39" s="578"/>
      <c r="H39" s="578"/>
      <c r="I39" s="578"/>
      <c r="J39" s="578"/>
      <c r="K39" s="578"/>
      <c r="L39" s="578"/>
      <c r="M39" s="578"/>
      <c r="N39" s="578"/>
      <c r="O39" s="578"/>
      <c r="P39" s="593"/>
      <c r="Q39" s="594"/>
    </row>
    <row r="40" spans="1:17">
      <c r="B40" s="582"/>
      <c r="C40" s="583"/>
      <c r="D40" s="584"/>
      <c r="E40" s="585"/>
      <c r="F40" s="585"/>
      <c r="G40" s="586"/>
      <c r="H40" s="586"/>
      <c r="I40" s="586"/>
      <c r="J40" s="586"/>
      <c r="K40" s="586"/>
      <c r="L40" s="586"/>
      <c r="M40" s="586"/>
      <c r="N40" s="586"/>
      <c r="O40" s="586"/>
      <c r="P40" s="593"/>
      <c r="Q40" s="594"/>
    </row>
    <row r="41" spans="1:17" s="464" customFormat="1">
      <c r="A41" s="314"/>
      <c r="B41" s="509"/>
      <c r="C41" s="830" t="s">
        <v>230</v>
      </c>
      <c r="D41" s="831"/>
      <c r="E41" s="587">
        <v>0</v>
      </c>
      <c r="F41" s="587">
        <v>0</v>
      </c>
      <c r="G41" s="587">
        <v>0</v>
      </c>
      <c r="H41" s="596">
        <f>+H10</f>
        <v>10000000</v>
      </c>
      <c r="I41" s="596">
        <f t="shared" ref="I41:O41" si="0">+I10</f>
        <v>2453241.94</v>
      </c>
      <c r="J41" s="596">
        <f t="shared" si="0"/>
        <v>7546758.0600000005</v>
      </c>
      <c r="K41" s="596">
        <f t="shared" si="0"/>
        <v>0</v>
      </c>
      <c r="L41" s="596">
        <f t="shared" si="0"/>
        <v>0</v>
      </c>
      <c r="M41" s="596">
        <f t="shared" si="0"/>
        <v>7546758.0599999996</v>
      </c>
      <c r="N41" s="596">
        <f t="shared" si="0"/>
        <v>7546758.0599999996</v>
      </c>
      <c r="O41" s="596">
        <f t="shared" si="0"/>
        <v>0</v>
      </c>
      <c r="P41" s="856"/>
      <c r="Q41" s="857"/>
    </row>
    <row r="42" spans="1:17"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</row>
    <row r="43" spans="1:17">
      <c r="B43" s="25" t="s">
        <v>76</v>
      </c>
      <c r="G43" s="25"/>
      <c r="H43" s="25"/>
      <c r="I43" s="25"/>
      <c r="J43" s="25"/>
      <c r="K43" s="25"/>
      <c r="L43" s="25"/>
      <c r="M43" s="25"/>
      <c r="N43" s="25"/>
      <c r="O43" s="25"/>
    </row>
    <row r="46" spans="1:17">
      <c r="C46" s="427" t="s">
        <v>734</v>
      </c>
      <c r="D46" s="427"/>
      <c r="E46" s="427"/>
      <c r="H46" s="321"/>
      <c r="I46" s="727" t="s">
        <v>740</v>
      </c>
      <c r="J46" s="727"/>
      <c r="K46" s="727"/>
      <c r="L46" s="727"/>
      <c r="M46" s="727"/>
      <c r="N46" s="727"/>
      <c r="O46" s="321"/>
    </row>
    <row r="47" spans="1:17" ht="15" customHeight="1">
      <c r="C47" s="711" t="s">
        <v>729</v>
      </c>
      <c r="D47" s="711"/>
      <c r="E47" s="711"/>
      <c r="F47" s="464"/>
      <c r="G47" s="464"/>
      <c r="H47" s="467"/>
      <c r="I47" s="854" t="s">
        <v>765</v>
      </c>
      <c r="J47" s="854"/>
      <c r="K47" s="854"/>
      <c r="L47" s="854"/>
      <c r="M47" s="854"/>
      <c r="N47" s="854"/>
      <c r="O47" s="467"/>
    </row>
    <row r="48" spans="1:17" ht="12" customHeight="1">
      <c r="C48" s="464"/>
      <c r="D48" s="283" t="s">
        <v>730</v>
      </c>
      <c r="E48" s="464"/>
      <c r="F48" s="464"/>
      <c r="G48" s="464"/>
      <c r="H48" s="284"/>
      <c r="I48" s="656" t="s">
        <v>728</v>
      </c>
      <c r="J48" s="656"/>
      <c r="K48" s="656"/>
      <c r="L48" s="656"/>
      <c r="M48" s="656"/>
      <c r="N48" s="656"/>
      <c r="O48" s="284"/>
      <c r="P48" s="89"/>
    </row>
  </sheetData>
  <mergeCells count="37">
    <mergeCell ref="C47:E47"/>
    <mergeCell ref="I47:N47"/>
    <mergeCell ref="I48:N48"/>
    <mergeCell ref="I46:N46"/>
    <mergeCell ref="P7:Q7"/>
    <mergeCell ref="P41:Q41"/>
    <mergeCell ref="C35:D35"/>
    <mergeCell ref="B37:D37"/>
    <mergeCell ref="B38:D38"/>
    <mergeCell ref="B39:D39"/>
    <mergeCell ref="C41:D41"/>
    <mergeCell ref="C14:D14"/>
    <mergeCell ref="C23:D23"/>
    <mergeCell ref="C27:D27"/>
    <mergeCell ref="C30:D30"/>
    <mergeCell ref="F10:F11"/>
    <mergeCell ref="B1:O1"/>
    <mergeCell ref="B2:O2"/>
    <mergeCell ref="B3:O3"/>
    <mergeCell ref="B7:D9"/>
    <mergeCell ref="O7:O8"/>
    <mergeCell ref="G7:G9"/>
    <mergeCell ref="E7:E9"/>
    <mergeCell ref="H7:N7"/>
    <mergeCell ref="E10:E11"/>
    <mergeCell ref="B10:D11"/>
    <mergeCell ref="G10:G11"/>
    <mergeCell ref="H10:H11"/>
    <mergeCell ref="I10:I11"/>
    <mergeCell ref="O10:O11"/>
    <mergeCell ref="P10:P11"/>
    <mergeCell ref="Q10:Q11"/>
    <mergeCell ref="J10:J11"/>
    <mergeCell ref="K10:K11"/>
    <mergeCell ref="L10:L11"/>
    <mergeCell ref="M10:M11"/>
    <mergeCell ref="N10:N11"/>
  </mergeCells>
  <dataValidations disablePrompts="1" count="1">
    <dataValidation allowBlank="1" showInputMessage="1" showErrorMessage="1" prompt="Valor absoluto y/o relativo que registren los indicadores con relación a su meta anual correspondiente al programa, proyecto o actividad que se trate. (DOF 9-dic-09)" sqref="P7"/>
  </dataValidations>
  <pageMargins left="0.25" right="0.7" top="0.44" bottom="0.75" header="0.3" footer="0.3"/>
  <pageSetup scale="60" fitToHeight="0" orientation="landscape"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  <pageSetUpPr fitToPage="1"/>
  </sheetPr>
  <dimension ref="A1:Y48"/>
  <sheetViews>
    <sheetView showGridLines="0" workbookViewId="0">
      <selection activeCell="B4" sqref="B4"/>
    </sheetView>
  </sheetViews>
  <sheetFormatPr baseColWidth="10" defaultRowHeight="12.75"/>
  <cols>
    <col min="1" max="1" width="2.140625" style="25" customWidth="1"/>
    <col min="2" max="2" width="5.85546875" style="315" customWidth="1"/>
    <col min="3" max="3" width="15.7109375" style="315" customWidth="1"/>
    <col min="4" max="8" width="5.42578125" style="315" customWidth="1"/>
    <col min="9" max="13" width="12.7109375" style="315" customWidth="1"/>
    <col min="14" max="14" width="11.42578125" style="315" customWidth="1"/>
    <col min="15" max="15" width="12.85546875" style="315" customWidth="1"/>
    <col min="16" max="16" width="10.85546875" style="25" customWidth="1"/>
    <col min="17" max="16384" width="11.42578125" style="315"/>
  </cols>
  <sheetData>
    <row r="1" spans="2:25" ht="6" customHeight="1">
      <c r="B1" s="682" t="s">
        <v>501</v>
      </c>
      <c r="C1" s="682"/>
      <c r="D1" s="682"/>
      <c r="E1" s="682"/>
      <c r="F1" s="682"/>
      <c r="G1" s="682"/>
      <c r="H1" s="682"/>
      <c r="I1" s="682"/>
      <c r="J1" s="682"/>
      <c r="K1" s="682"/>
      <c r="L1" s="682"/>
      <c r="M1" s="682"/>
      <c r="N1" s="682"/>
      <c r="O1" s="682"/>
      <c r="P1" s="682"/>
      <c r="Q1" s="682"/>
      <c r="R1" s="682"/>
      <c r="S1" s="682"/>
      <c r="T1" s="682"/>
      <c r="U1" s="682"/>
      <c r="V1" s="682"/>
      <c r="W1" s="682"/>
      <c r="X1" s="682"/>
      <c r="Y1" s="682"/>
    </row>
    <row r="2" spans="2:25" ht="13.5" customHeight="1">
      <c r="B2" s="682"/>
      <c r="C2" s="682"/>
      <c r="D2" s="682"/>
      <c r="E2" s="682"/>
      <c r="F2" s="682"/>
      <c r="G2" s="682"/>
      <c r="H2" s="682"/>
      <c r="I2" s="682"/>
      <c r="J2" s="682"/>
      <c r="K2" s="682"/>
      <c r="L2" s="682"/>
      <c r="M2" s="682"/>
      <c r="N2" s="682"/>
      <c r="O2" s="682"/>
      <c r="P2" s="682"/>
      <c r="Q2" s="682"/>
      <c r="R2" s="682"/>
      <c r="S2" s="682"/>
      <c r="T2" s="682"/>
      <c r="U2" s="682"/>
      <c r="V2" s="682"/>
      <c r="W2" s="682"/>
      <c r="X2" s="682"/>
      <c r="Y2" s="682"/>
    </row>
    <row r="3" spans="2:25" ht="20.25" customHeight="1">
      <c r="B3" s="682" t="s">
        <v>829</v>
      </c>
      <c r="C3" s="682"/>
      <c r="D3" s="682"/>
      <c r="E3" s="682"/>
      <c r="F3" s="682"/>
      <c r="G3" s="682"/>
      <c r="H3" s="682"/>
      <c r="I3" s="682"/>
      <c r="J3" s="682"/>
      <c r="K3" s="682"/>
      <c r="L3" s="682"/>
      <c r="M3" s="682"/>
      <c r="N3" s="682"/>
      <c r="O3" s="682"/>
      <c r="P3" s="682"/>
      <c r="Q3" s="682"/>
      <c r="R3" s="682"/>
      <c r="S3" s="682"/>
      <c r="T3" s="682"/>
      <c r="U3" s="682"/>
      <c r="V3" s="682"/>
      <c r="W3" s="682"/>
      <c r="X3" s="682"/>
      <c r="Y3" s="682"/>
    </row>
    <row r="4" spans="2:25" s="25" customFormat="1" ht="8.25" customHeight="1">
      <c r="B4" s="276"/>
      <c r="C4" s="276"/>
      <c r="D4" s="276"/>
      <c r="E4" s="276"/>
      <c r="F4" s="276"/>
      <c r="G4" s="276"/>
      <c r="H4" s="276"/>
      <c r="I4" s="276"/>
      <c r="J4" s="276"/>
      <c r="K4" s="276"/>
      <c r="L4" s="276"/>
      <c r="M4" s="276"/>
      <c r="N4" s="276"/>
      <c r="O4" s="276"/>
    </row>
    <row r="5" spans="2:25" s="25" customFormat="1" ht="24" customHeight="1">
      <c r="D5" s="30" t="s">
        <v>3</v>
      </c>
      <c r="E5" s="97" t="s">
        <v>507</v>
      </c>
      <c r="F5" s="588"/>
      <c r="G5" s="330"/>
      <c r="H5" s="97"/>
      <c r="I5" s="97"/>
      <c r="J5" s="97"/>
      <c r="K5" s="97"/>
      <c r="L5" s="72"/>
      <c r="M5" s="72"/>
      <c r="N5" s="76"/>
      <c r="O5" s="276"/>
    </row>
    <row r="6" spans="2:25" s="25" customFormat="1" ht="8.25" customHeight="1">
      <c r="B6" s="276"/>
      <c r="C6" s="276"/>
      <c r="D6" s="276"/>
      <c r="E6" s="276"/>
      <c r="F6" s="276"/>
      <c r="G6" s="276"/>
      <c r="H6" s="276"/>
      <c r="I6" s="276"/>
      <c r="J6" s="276"/>
      <c r="K6" s="276"/>
      <c r="L6" s="276"/>
      <c r="M6" s="276"/>
      <c r="N6" s="276"/>
      <c r="O6" s="276"/>
    </row>
    <row r="7" spans="2:25" ht="15" customHeight="1">
      <c r="B7" s="868" t="s">
        <v>474</v>
      </c>
      <c r="C7" s="869"/>
      <c r="D7" s="870" t="s">
        <v>475</v>
      </c>
      <c r="E7" s="719"/>
      <c r="F7" s="719"/>
      <c r="G7" s="719"/>
      <c r="H7" s="871"/>
      <c r="I7" s="872" t="s">
        <v>476</v>
      </c>
      <c r="J7" s="872"/>
      <c r="K7" s="872"/>
      <c r="L7" s="872"/>
      <c r="M7" s="872"/>
      <c r="N7" s="872"/>
      <c r="O7" s="872"/>
      <c r="P7" s="872" t="s">
        <v>477</v>
      </c>
      <c r="Q7" s="872"/>
      <c r="R7" s="872"/>
      <c r="S7" s="872"/>
      <c r="T7" s="872"/>
      <c r="U7" s="872" t="s">
        <v>478</v>
      </c>
      <c r="V7" s="872"/>
      <c r="W7" s="872"/>
      <c r="X7" s="872"/>
      <c r="Y7" s="872"/>
    </row>
    <row r="8" spans="2:25">
      <c r="B8" s="859" t="s">
        <v>479</v>
      </c>
      <c r="C8" s="859" t="s">
        <v>480</v>
      </c>
      <c r="D8" s="861" t="s">
        <v>481</v>
      </c>
      <c r="E8" s="861" t="s">
        <v>482</v>
      </c>
      <c r="F8" s="861" t="s">
        <v>483</v>
      </c>
      <c r="G8" s="861" t="s">
        <v>484</v>
      </c>
      <c r="H8" s="861" t="s">
        <v>467</v>
      </c>
      <c r="I8" s="864" t="s">
        <v>485</v>
      </c>
      <c r="J8" s="864" t="s">
        <v>486</v>
      </c>
      <c r="K8" s="864" t="s">
        <v>487</v>
      </c>
      <c r="L8" s="864" t="s">
        <v>488</v>
      </c>
      <c r="M8" s="864" t="s">
        <v>489</v>
      </c>
      <c r="N8" s="864" t="s">
        <v>490</v>
      </c>
      <c r="O8" s="864" t="s">
        <v>491</v>
      </c>
      <c r="P8" s="864" t="s">
        <v>492</v>
      </c>
      <c r="Q8" s="864" t="s">
        <v>493</v>
      </c>
      <c r="R8" s="864" t="s">
        <v>494</v>
      </c>
      <c r="S8" s="866" t="s">
        <v>495</v>
      </c>
      <c r="T8" s="867"/>
      <c r="U8" s="864" t="s">
        <v>226</v>
      </c>
      <c r="V8" s="864" t="s">
        <v>205</v>
      </c>
      <c r="W8" s="864" t="s">
        <v>206</v>
      </c>
      <c r="X8" s="866" t="s">
        <v>496</v>
      </c>
      <c r="Y8" s="867"/>
    </row>
    <row r="9" spans="2:25" ht="15.75" customHeight="1">
      <c r="B9" s="860"/>
      <c r="C9" s="860"/>
      <c r="D9" s="862"/>
      <c r="E9" s="862"/>
      <c r="F9" s="862"/>
      <c r="G9" s="862"/>
      <c r="H9" s="862"/>
      <c r="I9" s="873"/>
      <c r="J9" s="873"/>
      <c r="K9" s="873"/>
      <c r="L9" s="873"/>
      <c r="M9" s="873"/>
      <c r="N9" s="873"/>
      <c r="O9" s="873"/>
      <c r="P9" s="873"/>
      <c r="Q9" s="873"/>
      <c r="R9" s="873"/>
      <c r="S9" s="597" t="s">
        <v>497</v>
      </c>
      <c r="T9" s="597" t="s">
        <v>498</v>
      </c>
      <c r="U9" s="865"/>
      <c r="V9" s="865"/>
      <c r="W9" s="865"/>
      <c r="X9" s="598" t="s">
        <v>499</v>
      </c>
      <c r="Y9" s="598" t="s">
        <v>500</v>
      </c>
    </row>
    <row r="10" spans="2:25" ht="15" customHeight="1">
      <c r="B10" s="599"/>
      <c r="C10" s="600"/>
      <c r="D10" s="601"/>
      <c r="E10" s="577"/>
      <c r="F10" s="577"/>
      <c r="G10" s="578"/>
      <c r="H10" s="602"/>
      <c r="I10" s="603"/>
      <c r="J10" s="604"/>
      <c r="K10" s="604"/>
      <c r="L10" s="604"/>
      <c r="M10" s="604"/>
      <c r="N10" s="604"/>
      <c r="O10" s="605"/>
      <c r="P10" s="606"/>
      <c r="Q10" s="319"/>
      <c r="R10" s="319"/>
      <c r="S10" s="319"/>
      <c r="T10" s="320"/>
      <c r="U10" s="319"/>
      <c r="V10" s="319"/>
      <c r="W10" s="319"/>
      <c r="X10" s="319"/>
      <c r="Y10" s="320"/>
    </row>
    <row r="11" spans="2:25">
      <c r="B11" s="607"/>
      <c r="C11" s="608"/>
      <c r="D11" s="609"/>
      <c r="E11" s="580"/>
      <c r="F11" s="580"/>
      <c r="G11" s="580"/>
      <c r="H11" s="610"/>
      <c r="I11" s="610"/>
      <c r="J11" s="611"/>
      <c r="K11" s="611"/>
      <c r="L11" s="611"/>
      <c r="M11" s="611"/>
      <c r="N11" s="611"/>
      <c r="O11" s="579"/>
      <c r="P11" s="32"/>
      <c r="Q11" s="321"/>
      <c r="R11" s="321"/>
      <c r="S11" s="321"/>
      <c r="T11" s="322"/>
      <c r="U11" s="321"/>
      <c r="V11" s="321"/>
      <c r="W11" s="321"/>
      <c r="X11" s="321"/>
      <c r="Y11" s="322"/>
    </row>
    <row r="12" spans="2:25">
      <c r="B12" s="607"/>
      <c r="C12" s="608"/>
      <c r="D12" s="609"/>
      <c r="E12" s="577"/>
      <c r="F12" s="577"/>
      <c r="G12" s="578"/>
      <c r="H12" s="612"/>
      <c r="I12" s="612"/>
      <c r="J12" s="613"/>
      <c r="K12" s="613"/>
      <c r="L12" s="613"/>
      <c r="M12" s="613"/>
      <c r="N12" s="613"/>
      <c r="O12" s="614"/>
      <c r="P12" s="32"/>
      <c r="Q12" s="321"/>
      <c r="R12" s="321"/>
      <c r="S12" s="321"/>
      <c r="T12" s="322"/>
      <c r="U12" s="321"/>
      <c r="V12" s="321"/>
      <c r="W12" s="321"/>
      <c r="X12" s="321"/>
      <c r="Y12" s="322"/>
    </row>
    <row r="13" spans="2:25">
      <c r="B13" s="607"/>
      <c r="C13" s="608"/>
      <c r="D13" s="609"/>
      <c r="E13" s="577"/>
      <c r="F13" s="577"/>
      <c r="G13" s="578"/>
      <c r="H13" s="602"/>
      <c r="I13" s="602"/>
      <c r="J13" s="552"/>
      <c r="K13" s="552"/>
      <c r="L13" s="552"/>
      <c r="M13" s="552"/>
      <c r="N13" s="552"/>
      <c r="O13" s="577"/>
      <c r="P13" s="32"/>
      <c r="Q13" s="321"/>
      <c r="R13" s="321"/>
      <c r="S13" s="321"/>
      <c r="T13" s="322"/>
      <c r="U13" s="321"/>
      <c r="V13" s="321"/>
      <c r="W13" s="321"/>
      <c r="X13" s="321"/>
      <c r="Y13" s="322"/>
    </row>
    <row r="14" spans="2:25">
      <c r="B14" s="607"/>
      <c r="C14" s="608"/>
      <c r="D14" s="609"/>
      <c r="E14" s="580"/>
      <c r="F14" s="580"/>
      <c r="G14" s="580"/>
      <c r="H14" s="615"/>
      <c r="I14" s="615"/>
      <c r="J14" s="616"/>
      <c r="K14" s="616"/>
      <c r="L14" s="616"/>
      <c r="M14" s="616"/>
      <c r="N14" s="616"/>
      <c r="O14" s="580"/>
      <c r="P14" s="32"/>
      <c r="Q14" s="321"/>
      <c r="R14" s="321"/>
      <c r="S14" s="321"/>
      <c r="T14" s="322"/>
      <c r="U14" s="321"/>
      <c r="V14" s="321"/>
      <c r="W14" s="321"/>
      <c r="X14" s="321"/>
      <c r="Y14" s="322"/>
    </row>
    <row r="15" spans="2:25">
      <c r="B15" s="607"/>
      <c r="C15" s="608"/>
      <c r="D15" s="609"/>
      <c r="E15" s="577"/>
      <c r="F15" s="577"/>
      <c r="G15" s="578"/>
      <c r="H15" s="602"/>
      <c r="I15" s="602"/>
      <c r="J15" s="552"/>
      <c r="K15" s="552"/>
      <c r="L15" s="552"/>
      <c r="M15" s="552"/>
      <c r="N15" s="552"/>
      <c r="O15" s="577"/>
      <c r="P15" s="32"/>
      <c r="Q15" s="321"/>
      <c r="R15" s="321"/>
      <c r="S15" s="321"/>
      <c r="T15" s="322"/>
      <c r="U15" s="321"/>
      <c r="V15" s="321"/>
      <c r="W15" s="321"/>
      <c r="X15" s="321"/>
      <c r="Y15" s="322"/>
    </row>
    <row r="16" spans="2:25">
      <c r="B16" s="607"/>
      <c r="C16" s="608"/>
      <c r="D16" s="609"/>
      <c r="E16" s="577"/>
      <c r="F16" s="577"/>
      <c r="G16" s="578"/>
      <c r="H16" s="602"/>
      <c r="I16" s="602"/>
      <c r="J16" s="552"/>
      <c r="K16" s="552"/>
      <c r="L16" s="552"/>
      <c r="M16" s="552"/>
      <c r="N16" s="552"/>
      <c r="O16" s="577"/>
      <c r="P16" s="32"/>
      <c r="Q16" s="321"/>
      <c r="R16" s="321"/>
      <c r="S16" s="321"/>
      <c r="T16" s="322"/>
      <c r="U16" s="321"/>
      <c r="V16" s="321"/>
      <c r="W16" s="321"/>
      <c r="X16" s="321"/>
      <c r="Y16" s="322"/>
    </row>
    <row r="17" spans="2:25">
      <c r="B17" s="607"/>
      <c r="C17" s="608"/>
      <c r="D17" s="609"/>
      <c r="E17" s="577"/>
      <c r="F17" s="577"/>
      <c r="G17" s="578"/>
      <c r="H17" s="602"/>
      <c r="I17" s="602"/>
      <c r="J17" s="552"/>
      <c r="K17" s="552"/>
      <c r="L17" s="552"/>
      <c r="M17" s="552"/>
      <c r="N17" s="552"/>
      <c r="O17" s="577"/>
      <c r="P17" s="32"/>
      <c r="Q17" s="321"/>
      <c r="R17" s="321"/>
      <c r="S17" s="321"/>
      <c r="T17" s="322"/>
      <c r="U17" s="321"/>
      <c r="V17" s="321"/>
      <c r="W17" s="321"/>
      <c r="X17" s="321"/>
      <c r="Y17" s="322"/>
    </row>
    <row r="18" spans="2:25">
      <c r="B18" s="607"/>
      <c r="C18" s="608"/>
      <c r="D18" s="609"/>
      <c r="E18" s="577"/>
      <c r="F18" s="577"/>
      <c r="G18" s="578"/>
      <c r="H18" s="602"/>
      <c r="I18" s="602"/>
      <c r="J18" s="552"/>
      <c r="K18" s="552"/>
      <c r="L18" s="552"/>
      <c r="M18" s="552"/>
      <c r="N18" s="552"/>
      <c r="O18" s="577"/>
      <c r="P18" s="32"/>
      <c r="Q18" s="321"/>
      <c r="R18" s="321"/>
      <c r="S18" s="321"/>
      <c r="T18" s="322"/>
      <c r="U18" s="321"/>
      <c r="V18" s="321"/>
      <c r="W18" s="321"/>
      <c r="X18" s="321"/>
      <c r="Y18" s="322"/>
    </row>
    <row r="19" spans="2:25">
      <c r="B19" s="607"/>
      <c r="C19" s="608"/>
      <c r="D19" s="609"/>
      <c r="E19" s="577"/>
      <c r="F19" s="577"/>
      <c r="G19" s="578"/>
      <c r="H19" s="602"/>
      <c r="I19" s="602"/>
      <c r="J19" s="552"/>
      <c r="K19" s="552"/>
      <c r="L19" s="552"/>
      <c r="M19" s="552"/>
      <c r="N19" s="552"/>
      <c r="O19" s="577"/>
      <c r="P19" s="32"/>
      <c r="Q19" s="321"/>
      <c r="R19" s="321"/>
      <c r="S19" s="321"/>
      <c r="T19" s="322"/>
      <c r="U19" s="321"/>
      <c r="V19" s="321"/>
      <c r="W19" s="321"/>
      <c r="X19" s="321"/>
      <c r="Y19" s="322"/>
    </row>
    <row r="20" spans="2:25">
      <c r="B20" s="607"/>
      <c r="C20" s="608"/>
      <c r="D20" s="609"/>
      <c r="E20" s="577"/>
      <c r="F20" s="577"/>
      <c r="G20" s="578"/>
      <c r="H20" s="602"/>
      <c r="I20" s="602"/>
      <c r="J20" s="552"/>
      <c r="K20" s="552"/>
      <c r="L20" s="552"/>
      <c r="M20" s="552"/>
      <c r="N20" s="552"/>
      <c r="O20" s="577"/>
      <c r="P20" s="32"/>
      <c r="Q20" s="321"/>
      <c r="R20" s="321"/>
      <c r="S20" s="321"/>
      <c r="T20" s="322"/>
      <c r="U20" s="321"/>
      <c r="V20" s="321"/>
      <c r="W20" s="321"/>
      <c r="X20" s="321"/>
      <c r="Y20" s="322"/>
    </row>
    <row r="21" spans="2:25">
      <c r="B21" s="607"/>
      <c r="C21" s="608"/>
      <c r="D21" s="609"/>
      <c r="E21" s="577"/>
      <c r="F21" s="577"/>
      <c r="G21" s="578"/>
      <c r="H21" s="602"/>
      <c r="I21" s="602"/>
      <c r="J21" s="552"/>
      <c r="K21" s="552"/>
      <c r="L21" s="552"/>
      <c r="M21" s="552"/>
      <c r="N21" s="552"/>
      <c r="O21" s="577"/>
      <c r="P21" s="32"/>
      <c r="Q21" s="321"/>
      <c r="R21" s="321"/>
      <c r="S21" s="321"/>
      <c r="T21" s="322"/>
      <c r="U21" s="321"/>
      <c r="V21" s="321"/>
      <c r="W21" s="321"/>
      <c r="X21" s="321"/>
      <c r="Y21" s="322"/>
    </row>
    <row r="22" spans="2:25">
      <c r="B22" s="607"/>
      <c r="C22" s="608"/>
      <c r="D22" s="609"/>
      <c r="E22" s="577"/>
      <c r="F22" s="577"/>
      <c r="G22" s="578"/>
      <c r="H22" s="602"/>
      <c r="I22" s="602"/>
      <c r="J22" s="552"/>
      <c r="K22" s="552"/>
      <c r="L22" s="552"/>
      <c r="M22" s="552"/>
      <c r="N22" s="552"/>
      <c r="O22" s="577"/>
      <c r="P22" s="32"/>
      <c r="Q22" s="321"/>
      <c r="R22" s="321"/>
      <c r="S22" s="321"/>
      <c r="T22" s="322"/>
      <c r="U22" s="321"/>
      <c r="V22" s="321"/>
      <c r="W22" s="321"/>
      <c r="X22" s="321"/>
      <c r="Y22" s="322"/>
    </row>
    <row r="23" spans="2:25">
      <c r="B23" s="607"/>
      <c r="C23" s="608"/>
      <c r="D23" s="609"/>
      <c r="E23" s="580"/>
      <c r="F23" s="580"/>
      <c r="G23" s="580"/>
      <c r="H23" s="615"/>
      <c r="I23" s="615"/>
      <c r="J23" s="616"/>
      <c r="K23" s="616"/>
      <c r="L23" s="616"/>
      <c r="M23" s="616"/>
      <c r="N23" s="616"/>
      <c r="O23" s="580"/>
      <c r="P23" s="32"/>
      <c r="Q23" s="321"/>
      <c r="R23" s="321"/>
      <c r="S23" s="321"/>
      <c r="T23" s="322"/>
      <c r="U23" s="321"/>
      <c r="V23" s="321"/>
      <c r="W23" s="321"/>
      <c r="X23" s="321"/>
      <c r="Y23" s="322"/>
    </row>
    <row r="24" spans="2:25">
      <c r="B24" s="607"/>
      <c r="C24" s="608"/>
      <c r="D24" s="609"/>
      <c r="E24" s="577"/>
      <c r="F24" s="577"/>
      <c r="G24" s="578"/>
      <c r="H24" s="602"/>
      <c r="I24" s="602"/>
      <c r="J24" s="552"/>
      <c r="K24" s="552"/>
      <c r="L24" s="552"/>
      <c r="M24" s="552"/>
      <c r="N24" s="552"/>
      <c r="O24" s="577"/>
      <c r="P24" s="32"/>
      <c r="Q24" s="321"/>
      <c r="R24" s="321"/>
      <c r="S24" s="321"/>
      <c r="T24" s="322"/>
      <c r="U24" s="321"/>
      <c r="V24" s="321"/>
      <c r="W24" s="321"/>
      <c r="X24" s="321"/>
      <c r="Y24" s="322"/>
    </row>
    <row r="25" spans="2:25">
      <c r="B25" s="607"/>
      <c r="C25" s="608"/>
      <c r="D25" s="609"/>
      <c r="E25" s="577"/>
      <c r="F25" s="577"/>
      <c r="G25" s="578"/>
      <c r="H25" s="602"/>
      <c r="I25" s="602"/>
      <c r="J25" s="552"/>
      <c r="K25" s="552"/>
      <c r="L25" s="552"/>
      <c r="M25" s="552"/>
      <c r="N25" s="552"/>
      <c r="O25" s="577"/>
      <c r="P25" s="32"/>
      <c r="Q25" s="321"/>
      <c r="R25" s="321"/>
      <c r="S25" s="321"/>
      <c r="T25" s="322"/>
      <c r="U25" s="321"/>
      <c r="V25" s="321"/>
      <c r="W25" s="321"/>
      <c r="X25" s="321"/>
      <c r="Y25" s="322"/>
    </row>
    <row r="26" spans="2:25">
      <c r="B26" s="607"/>
      <c r="C26" s="608"/>
      <c r="D26" s="609"/>
      <c r="E26" s="577"/>
      <c r="F26" s="577"/>
      <c r="G26" s="578"/>
      <c r="H26" s="602"/>
      <c r="I26" s="602"/>
      <c r="J26" s="552"/>
      <c r="K26" s="552"/>
      <c r="L26" s="552"/>
      <c r="M26" s="552"/>
      <c r="N26" s="552"/>
      <c r="O26" s="577"/>
      <c r="P26" s="32"/>
      <c r="Q26" s="321"/>
      <c r="R26" s="321"/>
      <c r="S26" s="321"/>
      <c r="T26" s="322"/>
      <c r="U26" s="321"/>
      <c r="V26" s="321"/>
      <c r="W26" s="321"/>
      <c r="X26" s="321"/>
      <c r="Y26" s="322"/>
    </row>
    <row r="27" spans="2:25">
      <c r="B27" s="607"/>
      <c r="C27" s="608"/>
      <c r="D27" s="609"/>
      <c r="E27" s="580"/>
      <c r="F27" s="580"/>
      <c r="G27" s="580"/>
      <c r="H27" s="615"/>
      <c r="I27" s="615"/>
      <c r="J27" s="616"/>
      <c r="K27" s="616"/>
      <c r="L27" s="616"/>
      <c r="M27" s="616"/>
      <c r="N27" s="616"/>
      <c r="O27" s="580"/>
      <c r="P27" s="32"/>
      <c r="Q27" s="321"/>
      <c r="R27" s="321"/>
      <c r="S27" s="321"/>
      <c r="T27" s="322"/>
      <c r="U27" s="321"/>
      <c r="V27" s="321"/>
      <c r="W27" s="321"/>
      <c r="X27" s="321"/>
      <c r="Y27" s="322"/>
    </row>
    <row r="28" spans="2:25">
      <c r="B28" s="607"/>
      <c r="C28" s="608"/>
      <c r="D28" s="609"/>
      <c r="E28" s="577"/>
      <c r="F28" s="577"/>
      <c r="G28" s="578"/>
      <c r="H28" s="602"/>
      <c r="I28" s="602"/>
      <c r="J28" s="552"/>
      <c r="K28" s="552"/>
      <c r="L28" s="552"/>
      <c r="M28" s="552"/>
      <c r="N28" s="552"/>
      <c r="O28" s="577"/>
      <c r="P28" s="32"/>
      <c r="Q28" s="321"/>
      <c r="R28" s="321"/>
      <c r="S28" s="321"/>
      <c r="T28" s="322"/>
      <c r="U28" s="321"/>
      <c r="V28" s="321"/>
      <c r="W28" s="321"/>
      <c r="X28" s="321"/>
      <c r="Y28" s="322"/>
    </row>
    <row r="29" spans="2:25">
      <c r="B29" s="607"/>
      <c r="C29" s="608"/>
      <c r="D29" s="609"/>
      <c r="E29" s="577"/>
      <c r="F29" s="577"/>
      <c r="G29" s="578"/>
      <c r="H29" s="602"/>
      <c r="I29" s="602"/>
      <c r="J29" s="552"/>
      <c r="K29" s="552"/>
      <c r="L29" s="552"/>
      <c r="M29" s="552"/>
      <c r="N29" s="552"/>
      <c r="O29" s="577"/>
      <c r="P29" s="32"/>
      <c r="Q29" s="321"/>
      <c r="R29" s="321"/>
      <c r="S29" s="321"/>
      <c r="T29" s="322"/>
      <c r="U29" s="321"/>
      <c r="V29" s="321"/>
      <c r="W29" s="321"/>
      <c r="X29" s="321"/>
      <c r="Y29" s="322"/>
    </row>
    <row r="30" spans="2:25">
      <c r="B30" s="607"/>
      <c r="C30" s="608"/>
      <c r="D30" s="609"/>
      <c r="E30" s="580"/>
      <c r="F30" s="580"/>
      <c r="G30" s="580"/>
      <c r="H30" s="615"/>
      <c r="I30" s="615"/>
      <c r="J30" s="616"/>
      <c r="K30" s="616"/>
      <c r="L30" s="616"/>
      <c r="M30" s="616"/>
      <c r="N30" s="616"/>
      <c r="O30" s="580"/>
      <c r="P30" s="32"/>
      <c r="Q30" s="321"/>
      <c r="R30" s="321"/>
      <c r="S30" s="321"/>
      <c r="T30" s="322"/>
      <c r="U30" s="321"/>
      <c r="V30" s="321"/>
      <c r="W30" s="321"/>
      <c r="X30" s="321"/>
      <c r="Y30" s="322"/>
    </row>
    <row r="31" spans="2:25">
      <c r="B31" s="607"/>
      <c r="C31" s="608"/>
      <c r="D31" s="609"/>
      <c r="E31" s="577"/>
      <c r="F31" s="577"/>
      <c r="G31" s="578"/>
      <c r="H31" s="602"/>
      <c r="I31" s="602"/>
      <c r="J31" s="552"/>
      <c r="K31" s="552"/>
      <c r="L31" s="552"/>
      <c r="M31" s="552"/>
      <c r="N31" s="552"/>
      <c r="O31" s="577"/>
      <c r="P31" s="32"/>
      <c r="Q31" s="321"/>
      <c r="R31" s="321"/>
      <c r="S31" s="321"/>
      <c r="T31" s="322"/>
      <c r="U31" s="321"/>
      <c r="V31" s="321"/>
      <c r="W31" s="321"/>
      <c r="X31" s="321"/>
      <c r="Y31" s="322"/>
    </row>
    <row r="32" spans="2:25">
      <c r="B32" s="607"/>
      <c r="C32" s="608"/>
      <c r="D32" s="609"/>
      <c r="E32" s="577"/>
      <c r="F32" s="577"/>
      <c r="G32" s="578"/>
      <c r="H32" s="602"/>
      <c r="I32" s="602"/>
      <c r="J32" s="552"/>
      <c r="K32" s="552"/>
      <c r="L32" s="552"/>
      <c r="M32" s="552"/>
      <c r="N32" s="552"/>
      <c r="O32" s="577"/>
      <c r="P32" s="32"/>
      <c r="Q32" s="321"/>
      <c r="R32" s="321"/>
      <c r="S32" s="321"/>
      <c r="T32" s="322"/>
      <c r="U32" s="321"/>
      <c r="V32" s="321"/>
      <c r="W32" s="321"/>
      <c r="X32" s="321"/>
      <c r="Y32" s="322"/>
    </row>
    <row r="33" spans="1:25">
      <c r="B33" s="607"/>
      <c r="C33" s="608"/>
      <c r="D33" s="609"/>
      <c r="E33" s="577"/>
      <c r="F33" s="577"/>
      <c r="G33" s="578"/>
      <c r="H33" s="602"/>
      <c r="I33" s="602"/>
      <c r="J33" s="552"/>
      <c r="K33" s="552"/>
      <c r="L33" s="552"/>
      <c r="M33" s="552"/>
      <c r="N33" s="552"/>
      <c r="O33" s="577"/>
      <c r="P33" s="32"/>
      <c r="Q33" s="321"/>
      <c r="R33" s="321"/>
      <c r="S33" s="321"/>
      <c r="T33" s="322"/>
      <c r="U33" s="321"/>
      <c r="V33" s="321"/>
      <c r="W33" s="321"/>
      <c r="X33" s="321"/>
      <c r="Y33" s="322"/>
    </row>
    <row r="34" spans="1:25">
      <c r="B34" s="607"/>
      <c r="C34" s="608"/>
      <c r="D34" s="609"/>
      <c r="E34" s="577"/>
      <c r="F34" s="577"/>
      <c r="G34" s="578"/>
      <c r="H34" s="602"/>
      <c r="I34" s="602"/>
      <c r="J34" s="552"/>
      <c r="K34" s="552"/>
      <c r="L34" s="552"/>
      <c r="M34" s="552"/>
      <c r="N34" s="552"/>
      <c r="O34" s="577"/>
      <c r="P34" s="32"/>
      <c r="Q34" s="321"/>
      <c r="R34" s="321"/>
      <c r="S34" s="321"/>
      <c r="T34" s="322"/>
      <c r="U34" s="321"/>
      <c r="V34" s="321"/>
      <c r="W34" s="321"/>
      <c r="X34" s="321"/>
      <c r="Y34" s="322"/>
    </row>
    <row r="35" spans="1:25">
      <c r="B35" s="607"/>
      <c r="C35" s="608"/>
      <c r="D35" s="609"/>
      <c r="E35" s="580"/>
      <c r="F35" s="580"/>
      <c r="G35" s="580"/>
      <c r="H35" s="615"/>
      <c r="I35" s="615"/>
      <c r="J35" s="616"/>
      <c r="K35" s="616"/>
      <c r="L35" s="616"/>
      <c r="M35" s="616"/>
      <c r="N35" s="616"/>
      <c r="O35" s="580"/>
      <c r="P35" s="32"/>
      <c r="Q35" s="321"/>
      <c r="R35" s="321"/>
      <c r="S35" s="321"/>
      <c r="T35" s="322"/>
      <c r="U35" s="321"/>
      <c r="V35" s="321"/>
      <c r="W35" s="321"/>
      <c r="X35" s="321"/>
      <c r="Y35" s="322"/>
    </row>
    <row r="36" spans="1:25">
      <c r="B36" s="607"/>
      <c r="C36" s="608"/>
      <c r="D36" s="609"/>
      <c r="E36" s="577"/>
      <c r="F36" s="577"/>
      <c r="G36" s="578"/>
      <c r="H36" s="602"/>
      <c r="I36" s="602"/>
      <c r="J36" s="552"/>
      <c r="K36" s="552"/>
      <c r="L36" s="552"/>
      <c r="M36" s="552"/>
      <c r="N36" s="552"/>
      <c r="O36" s="577"/>
      <c r="P36" s="32"/>
      <c r="Q36" s="321"/>
      <c r="R36" s="321"/>
      <c r="S36" s="321"/>
      <c r="T36" s="322"/>
      <c r="U36" s="321"/>
      <c r="V36" s="321"/>
      <c r="W36" s="321"/>
      <c r="X36" s="321"/>
      <c r="Y36" s="322"/>
    </row>
    <row r="37" spans="1:25" ht="15" customHeight="1">
      <c r="B37" s="607"/>
      <c r="C37" s="608"/>
      <c r="D37" s="609"/>
      <c r="E37" s="577"/>
      <c r="F37" s="577"/>
      <c r="G37" s="578"/>
      <c r="H37" s="602"/>
      <c r="I37" s="602"/>
      <c r="J37" s="552"/>
      <c r="K37" s="552"/>
      <c r="L37" s="552"/>
      <c r="M37" s="552"/>
      <c r="N37" s="552"/>
      <c r="O37" s="577"/>
      <c r="P37" s="32"/>
      <c r="Q37" s="321"/>
      <c r="R37" s="321"/>
      <c r="S37" s="321"/>
      <c r="T37" s="322"/>
      <c r="U37" s="321"/>
      <c r="V37" s="321"/>
      <c r="W37" s="321"/>
      <c r="X37" s="321"/>
      <c r="Y37" s="322"/>
    </row>
    <row r="38" spans="1:25" ht="15" customHeight="1">
      <c r="B38" s="607"/>
      <c r="C38" s="608"/>
      <c r="D38" s="609"/>
      <c r="E38" s="577"/>
      <c r="F38" s="577"/>
      <c r="G38" s="578"/>
      <c r="H38" s="602"/>
      <c r="I38" s="602"/>
      <c r="J38" s="552"/>
      <c r="K38" s="552"/>
      <c r="L38" s="552"/>
      <c r="M38" s="552"/>
      <c r="N38" s="552"/>
      <c r="O38" s="577"/>
      <c r="P38" s="32"/>
      <c r="Q38" s="321"/>
      <c r="R38" s="321"/>
      <c r="S38" s="321"/>
      <c r="T38" s="322"/>
      <c r="U38" s="321"/>
      <c r="V38" s="321"/>
      <c r="W38" s="321"/>
      <c r="X38" s="321"/>
      <c r="Y38" s="322"/>
    </row>
    <row r="39" spans="1:25" ht="15.75" customHeight="1">
      <c r="B39" s="607"/>
      <c r="C39" s="608"/>
      <c r="D39" s="609"/>
      <c r="E39" s="577"/>
      <c r="F39" s="577"/>
      <c r="G39" s="578"/>
      <c r="H39" s="602"/>
      <c r="I39" s="602"/>
      <c r="J39" s="552"/>
      <c r="K39" s="552"/>
      <c r="L39" s="552"/>
      <c r="M39" s="552"/>
      <c r="N39" s="552"/>
      <c r="O39" s="577"/>
      <c r="P39" s="32"/>
      <c r="Q39" s="321"/>
      <c r="R39" s="321"/>
      <c r="S39" s="321"/>
      <c r="T39" s="322"/>
      <c r="U39" s="321"/>
      <c r="V39" s="321"/>
      <c r="W39" s="321"/>
      <c r="X39" s="321"/>
      <c r="Y39" s="322"/>
    </row>
    <row r="40" spans="1:25">
      <c r="B40" s="617"/>
      <c r="C40" s="618"/>
      <c r="D40" s="619"/>
      <c r="E40" s="585"/>
      <c r="F40" s="585"/>
      <c r="G40" s="586"/>
      <c r="H40" s="620"/>
      <c r="I40" s="620"/>
      <c r="J40" s="621"/>
      <c r="K40" s="621"/>
      <c r="L40" s="621"/>
      <c r="M40" s="621"/>
      <c r="N40" s="621"/>
      <c r="O40" s="585"/>
      <c r="P40" s="72"/>
      <c r="Q40" s="325"/>
      <c r="R40" s="325"/>
      <c r="S40" s="325"/>
      <c r="T40" s="326"/>
      <c r="U40" s="321"/>
      <c r="V40" s="321"/>
      <c r="W40" s="321"/>
      <c r="X40" s="321"/>
      <c r="Y40" s="322"/>
    </row>
    <row r="41" spans="1:25" s="464" customFormat="1">
      <c r="A41" s="314"/>
      <c r="B41" s="509"/>
      <c r="C41" s="830" t="s">
        <v>230</v>
      </c>
      <c r="D41" s="831"/>
      <c r="E41" s="587">
        <f>+E11+E14+E23+E27+E30+E35+E37+E38+E39</f>
        <v>0</v>
      </c>
      <c r="F41" s="587"/>
      <c r="G41" s="587">
        <f t="shared" ref="G41:H41" si="0">+G11+G14+G23+G27+G30+G35+G37+G38+G39</f>
        <v>0</v>
      </c>
      <c r="H41" s="587">
        <f t="shared" si="0"/>
        <v>0</v>
      </c>
      <c r="I41" s="587">
        <v>0</v>
      </c>
      <c r="J41" s="587">
        <v>0</v>
      </c>
      <c r="K41" s="587">
        <v>0</v>
      </c>
      <c r="L41" s="587">
        <v>0</v>
      </c>
      <c r="M41" s="587">
        <v>0</v>
      </c>
      <c r="N41" s="587">
        <v>0</v>
      </c>
      <c r="O41" s="587">
        <v>0</v>
      </c>
      <c r="P41" s="622">
        <v>0</v>
      </c>
      <c r="Q41" s="623">
        <v>0</v>
      </c>
      <c r="R41" s="624">
        <v>0</v>
      </c>
      <c r="S41" s="625">
        <v>0</v>
      </c>
      <c r="T41" s="626">
        <v>0</v>
      </c>
      <c r="U41" s="626">
        <v>0</v>
      </c>
      <c r="V41" s="626">
        <v>0</v>
      </c>
      <c r="W41" s="626">
        <v>0</v>
      </c>
      <c r="X41" s="626">
        <v>0</v>
      </c>
      <c r="Y41" s="626">
        <v>0</v>
      </c>
    </row>
    <row r="42" spans="1:25"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</row>
    <row r="43" spans="1:25">
      <c r="B43" s="25" t="s">
        <v>76</v>
      </c>
      <c r="G43" s="25"/>
      <c r="H43" s="25"/>
      <c r="I43" s="25"/>
      <c r="J43" s="25"/>
      <c r="K43" s="25"/>
      <c r="L43" s="25"/>
      <c r="M43" s="25"/>
      <c r="N43" s="25"/>
      <c r="O43" s="25"/>
    </row>
    <row r="46" spans="1:25">
      <c r="C46" s="697" t="s">
        <v>731</v>
      </c>
      <c r="D46" s="697"/>
      <c r="E46" s="697"/>
      <c r="F46" s="697"/>
      <c r="G46" s="697"/>
      <c r="H46" s="697"/>
      <c r="K46" s="697"/>
      <c r="L46" s="697"/>
      <c r="M46" s="697"/>
      <c r="O46" s="858"/>
      <c r="P46" s="858"/>
      <c r="Q46" s="858"/>
      <c r="R46" s="858"/>
      <c r="S46" s="858"/>
    </row>
    <row r="47" spans="1:25">
      <c r="C47" s="711" t="s">
        <v>729</v>
      </c>
      <c r="D47" s="711"/>
      <c r="E47" s="711"/>
      <c r="F47" s="711"/>
      <c r="G47" s="711"/>
      <c r="H47" s="711"/>
      <c r="I47" s="467"/>
      <c r="J47" s="854"/>
      <c r="K47" s="854"/>
      <c r="L47" s="854"/>
      <c r="M47" s="854"/>
      <c r="N47" s="854"/>
      <c r="O47" s="854" t="s">
        <v>765</v>
      </c>
      <c r="P47" s="854"/>
      <c r="Q47" s="854"/>
      <c r="R47" s="854"/>
      <c r="S47" s="854"/>
    </row>
    <row r="48" spans="1:25" ht="15" customHeight="1">
      <c r="C48" s="863" t="s">
        <v>730</v>
      </c>
      <c r="D48" s="863"/>
      <c r="E48" s="863"/>
      <c r="F48" s="863"/>
      <c r="G48" s="863"/>
      <c r="H48" s="863"/>
      <c r="I48" s="468"/>
      <c r="J48" s="656"/>
      <c r="K48" s="656"/>
      <c r="L48" s="656"/>
      <c r="M48" s="656"/>
      <c r="N48" s="656"/>
      <c r="O48" s="656" t="s">
        <v>728</v>
      </c>
      <c r="P48" s="656"/>
      <c r="Q48" s="656"/>
      <c r="R48" s="656"/>
      <c r="S48" s="656"/>
    </row>
  </sheetData>
  <mergeCells count="39">
    <mergeCell ref="B1:Y2"/>
    <mergeCell ref="B3:Y3"/>
    <mergeCell ref="N8:N9"/>
    <mergeCell ref="O8:O9"/>
    <mergeCell ref="P8:P9"/>
    <mergeCell ref="Q8:Q9"/>
    <mergeCell ref="R8:R9"/>
    <mergeCell ref="S8:T8"/>
    <mergeCell ref="H8:H9"/>
    <mergeCell ref="I8:I9"/>
    <mergeCell ref="J8:J9"/>
    <mergeCell ref="K8:K9"/>
    <mergeCell ref="P7:T7"/>
    <mergeCell ref="U7:Y7"/>
    <mergeCell ref="U8:U9"/>
    <mergeCell ref="V8:V9"/>
    <mergeCell ref="W8:W9"/>
    <mergeCell ref="X8:Y8"/>
    <mergeCell ref="B7:C7"/>
    <mergeCell ref="D7:H7"/>
    <mergeCell ref="I7:O7"/>
    <mergeCell ref="F8:F9"/>
    <mergeCell ref="G8:G9"/>
    <mergeCell ref="L8:L9"/>
    <mergeCell ref="M8:M9"/>
    <mergeCell ref="O47:S47"/>
    <mergeCell ref="O48:S48"/>
    <mergeCell ref="O46:S46"/>
    <mergeCell ref="C41:D41"/>
    <mergeCell ref="B8:B9"/>
    <mergeCell ref="C8:C9"/>
    <mergeCell ref="D8:D9"/>
    <mergeCell ref="E8:E9"/>
    <mergeCell ref="C46:H46"/>
    <mergeCell ref="K46:M46"/>
    <mergeCell ref="J47:N47"/>
    <mergeCell ref="J48:N48"/>
    <mergeCell ref="C47:H47"/>
    <mergeCell ref="C48:H48"/>
  </mergeCells>
  <dataValidations count="16">
    <dataValidation allowBlank="1" showInputMessage="1" showErrorMessage="1" prompt="Señalar la dimensión bajo la cual se mide el objetivo. Ej: eficiencia, eficacia, economía, calidad." sqref="L8:L9"/>
    <dataValidation allowBlank="1" showInputMessage="1" showErrorMessage="1" prompt="Se refiere a la expresión matemática del indicador. Determina la forma en que se relacionan las variables." sqref="O8:O9"/>
    <dataValidation allowBlank="1" showInputMessage="1" showErrorMessage="1" prompt="Hace referencia a la determinación concreta de la unidad de medición en que se quiere expresar el resultado del indicador. Ej: porcentaje, becas otorgadas, etc." sqref="N8:N9"/>
    <dataValidation allowBlank="1" showInputMessage="1" showErrorMessage="1" prompt="Hace referencia a la periodicidad en el tiempo con que se realiza la medición del indicador." sqref="M8:M9"/>
    <dataValidation allowBlank="1" showInputMessage="1" showErrorMessage="1" prompt="Indicar si el indicador es estratégico o de gestión." sqref="K8:K9"/>
    <dataValidation allowBlank="1" showInputMessage="1" showErrorMessage="1" prompt="Señalar el nivel de objetivos de la MIR con el que se relaciona el indicador.  Ej: Actividad, componente, propósito, fin." sqref="J8:J9"/>
    <dataValidation allowBlank="1" showInputMessage="1" showErrorMessage="1" prompt="La expresión que identifica al indicador y que manifiesta lo que se desea medir con él." sqref="I8:I9"/>
    <dataValidation allowBlank="1" showInputMessage="1" showErrorMessage="1" prompt="Unidad responsable del programa." sqref="H8:H9"/>
    <dataValidation allowBlank="1" showInputMessage="1" showErrorMessage="1" prompt="Señalar la codificación del programa presupuestario,  tomando en cuenta la clasificación programática publicada en el DOF el 8 de agosto de 2013 y seguida del consecutivo que le corresponde. Ejemplo: S204." sqref="G8:G9"/>
    <dataValidation allowBlank="1" showInputMessage="1" showErrorMessage="1" prompt="Señalar el código de la subfunción de acuerdo a la clasificación funcional del gasto publicada en el DOF el 27 de diciembre de 2010." sqref="F8:F9"/>
    <dataValidation allowBlank="1" showInputMessage="1" showErrorMessage="1" prompt="Señalarel código de la función de acuerdo a la clasificación funcional del gasto publicada en el DOF el 27 de diciembre de 2010." sqref="E8:E9"/>
    <dataValidation allowBlank="1" showInputMessage="1" showErrorMessage="1" prompt="Señalar el código de la finalidad de acuerdo a la clasificación funcional del gasto publicada en el DOF el 27 de diciembre de 2010." sqref="D8:D9"/>
    <dataValidation allowBlank="1" showInputMessage="1" showErrorMessage="1" prompt="Señalar la estrategia transversal a la que se encuentra alineada el programa." sqref="C8:C9"/>
    <dataValidation allowBlank="1" showInputMessage="1" showErrorMessage="1" prompt="Señalar el eje al que se encuentra alineado el programa." sqref="B8:B9"/>
    <dataValidation allowBlank="1" showInputMessage="1" showErrorMessage="1" prompt="Valor absoluto y relativo que registre el gasto con relación a la meta anual." sqref="U7:Y7"/>
    <dataValidation allowBlank="1" showInputMessage="1" showErrorMessage="1" prompt="Nivel cuantificable anual de las metas aprobadas y modificadas." sqref="P7:T7"/>
  </dataValidations>
  <pageMargins left="0.25" right="0.7" top="0.44" bottom="0.75" header="0.3" footer="0.3"/>
  <pageSetup scale="50" fitToHeight="0" orientation="landscape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1"/>
  <sheetViews>
    <sheetView showGridLines="0" workbookViewId="0">
      <selection activeCell="A4" sqref="A4:C4"/>
    </sheetView>
  </sheetViews>
  <sheetFormatPr baseColWidth="10" defaultRowHeight="12.75"/>
  <cols>
    <col min="1" max="1" width="51.28515625" style="315" customWidth="1"/>
    <col min="2" max="2" width="20" style="315" customWidth="1"/>
    <col min="3" max="3" width="46.7109375" style="315" customWidth="1"/>
    <col min="4" max="16384" width="11.42578125" style="315"/>
  </cols>
  <sheetData>
    <row r="1" spans="1:9" s="25" customFormat="1"/>
    <row r="2" spans="1:9" s="25" customFormat="1">
      <c r="A2" s="649" t="s">
        <v>447</v>
      </c>
      <c r="B2" s="649"/>
      <c r="C2" s="649"/>
    </row>
    <row r="3" spans="1:9" s="25" customFormat="1" ht="20.25" customHeight="1">
      <c r="A3" s="649" t="s">
        <v>777</v>
      </c>
      <c r="B3" s="649"/>
      <c r="C3" s="649"/>
    </row>
    <row r="4" spans="1:9" s="25" customFormat="1" ht="15.75" customHeight="1">
      <c r="A4" s="649"/>
      <c r="B4" s="649"/>
      <c r="C4" s="649"/>
    </row>
    <row r="5" spans="1:9" s="25" customFormat="1" ht="9.75" customHeight="1">
      <c r="A5" s="29"/>
      <c r="B5" s="29"/>
      <c r="C5" s="29"/>
    </row>
    <row r="6" spans="1:9" s="25" customFormat="1" ht="9.75" customHeight="1">
      <c r="A6" s="874" t="s">
        <v>763</v>
      </c>
      <c r="B6" s="874"/>
      <c r="C6" s="97"/>
      <c r="D6" s="31"/>
      <c r="E6" s="31"/>
      <c r="F6" s="31"/>
      <c r="G6" s="31"/>
      <c r="H6" s="31"/>
      <c r="I6" s="32"/>
    </row>
    <row r="7" spans="1:9" s="25" customFormat="1" ht="9.75" customHeight="1" thickBot="1">
      <c r="A7" s="29"/>
      <c r="B7" s="29"/>
      <c r="C7" s="29"/>
    </row>
    <row r="8" spans="1:9" s="25" customFormat="1">
      <c r="A8" s="875" t="s">
        <v>439</v>
      </c>
      <c r="B8" s="877" t="s">
        <v>440</v>
      </c>
      <c r="C8" s="878"/>
    </row>
    <row r="9" spans="1:9" s="25" customFormat="1" ht="13.5" thickBot="1">
      <c r="A9" s="876"/>
      <c r="B9" s="627" t="s">
        <v>441</v>
      </c>
      <c r="C9" s="628" t="s">
        <v>442</v>
      </c>
    </row>
    <row r="10" spans="1:9" s="25" customFormat="1">
      <c r="A10" s="629" t="s">
        <v>743</v>
      </c>
      <c r="B10" s="630" t="s">
        <v>725</v>
      </c>
      <c r="C10" s="631">
        <v>157901747</v>
      </c>
    </row>
    <row r="11" spans="1:9" s="25" customFormat="1">
      <c r="A11" s="629" t="s">
        <v>742</v>
      </c>
      <c r="B11" s="630" t="s">
        <v>725</v>
      </c>
      <c r="C11" s="631">
        <v>165251842</v>
      </c>
    </row>
    <row r="12" spans="1:9" s="25" customFormat="1">
      <c r="A12" s="629" t="s">
        <v>744</v>
      </c>
      <c r="B12" s="630" t="s">
        <v>725</v>
      </c>
      <c r="C12" s="632">
        <v>192361086</v>
      </c>
    </row>
    <row r="13" spans="1:9" s="25" customFormat="1">
      <c r="A13" s="629" t="s">
        <v>742</v>
      </c>
      <c r="B13" s="630" t="s">
        <v>725</v>
      </c>
      <c r="C13" s="632">
        <v>192361221</v>
      </c>
    </row>
    <row r="14" spans="1:9" s="25" customFormat="1">
      <c r="A14" s="629" t="s">
        <v>745</v>
      </c>
      <c r="B14" s="630" t="s">
        <v>725</v>
      </c>
      <c r="C14" s="632">
        <v>195071941</v>
      </c>
    </row>
    <row r="15" spans="1:9" s="25" customFormat="1">
      <c r="A15" s="629" t="s">
        <v>746</v>
      </c>
      <c r="B15" s="630" t="s">
        <v>725</v>
      </c>
      <c r="C15" s="632">
        <v>192785625</v>
      </c>
    </row>
    <row r="16" spans="1:9" s="25" customFormat="1">
      <c r="A16" s="629" t="s">
        <v>747</v>
      </c>
      <c r="B16" s="630" t="s">
        <v>725</v>
      </c>
      <c r="C16" s="632">
        <v>192469863</v>
      </c>
    </row>
    <row r="17" spans="1:7" s="25" customFormat="1">
      <c r="A17" s="629" t="s">
        <v>748</v>
      </c>
      <c r="B17" s="630" t="s">
        <v>725</v>
      </c>
      <c r="C17" s="632">
        <v>198214328</v>
      </c>
    </row>
    <row r="18" spans="1:7" s="25" customFormat="1">
      <c r="A18" s="629" t="s">
        <v>749</v>
      </c>
      <c r="B18" s="630" t="s">
        <v>725</v>
      </c>
      <c r="C18" s="632">
        <v>19821</v>
      </c>
    </row>
    <row r="19" spans="1:7" s="25" customFormat="1">
      <c r="A19" s="629" t="s">
        <v>743</v>
      </c>
      <c r="B19" s="630" t="s">
        <v>726</v>
      </c>
      <c r="C19" s="632">
        <v>3385671</v>
      </c>
    </row>
    <row r="20" spans="1:7" s="25" customFormat="1" ht="13.5" thickBot="1">
      <c r="A20" s="557"/>
      <c r="B20" s="633"/>
      <c r="C20" s="634"/>
    </row>
    <row r="21" spans="1:7" s="25" customFormat="1">
      <c r="A21" s="567"/>
      <c r="B21" s="567"/>
      <c r="C21" s="567"/>
    </row>
    <row r="22" spans="1:7" s="25" customFormat="1"/>
    <row r="23" spans="1:7">
      <c r="A23" s="25" t="s">
        <v>76</v>
      </c>
    </row>
    <row r="24" spans="1:7">
      <c r="A24" s="25"/>
    </row>
    <row r="25" spans="1:7">
      <c r="A25" s="25"/>
    </row>
    <row r="26" spans="1:7">
      <c r="A26" s="25"/>
      <c r="C26" s="321"/>
    </row>
    <row r="27" spans="1:7">
      <c r="A27" s="635"/>
      <c r="C27" s="727" t="s">
        <v>736</v>
      </c>
      <c r="D27" s="727"/>
      <c r="E27" s="727"/>
    </row>
    <row r="28" spans="1:7" ht="15" customHeight="1">
      <c r="A28" s="281" t="s">
        <v>729</v>
      </c>
      <c r="B28" s="282"/>
      <c r="C28" s="854" t="s">
        <v>765</v>
      </c>
      <c r="D28" s="854"/>
      <c r="E28" s="854"/>
      <c r="F28" s="467"/>
      <c r="G28" s="196"/>
    </row>
    <row r="29" spans="1:7" ht="15" customHeight="1">
      <c r="A29" s="224" t="s">
        <v>730</v>
      </c>
      <c r="B29" s="636"/>
      <c r="C29" s="656" t="s">
        <v>728</v>
      </c>
      <c r="D29" s="656"/>
      <c r="E29" s="656"/>
      <c r="F29" s="284"/>
      <c r="G29" s="89"/>
    </row>
    <row r="30" spans="1:7">
      <c r="A30" s="25"/>
    </row>
    <row r="31" spans="1:7">
      <c r="A31" s="25"/>
    </row>
  </sheetData>
  <mergeCells count="9">
    <mergeCell ref="C27:E27"/>
    <mergeCell ref="C28:E28"/>
    <mergeCell ref="C29:E29"/>
    <mergeCell ref="A6:B6"/>
    <mergeCell ref="A2:C2"/>
    <mergeCell ref="A3:C3"/>
    <mergeCell ref="A4:C4"/>
    <mergeCell ref="A8:A9"/>
    <mergeCell ref="B8:C8"/>
  </mergeCells>
  <pageMargins left="0.70866141732283472" right="0.70866141732283472" top="0.74803149606299213" bottom="0.74803149606299213" header="0.31496062992125984" footer="0.31496062992125984"/>
  <pageSetup scale="65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31"/>
  <sheetViews>
    <sheetView showGridLines="0" workbookViewId="0">
      <selection activeCell="A4" sqref="A4:C4"/>
    </sheetView>
  </sheetViews>
  <sheetFormatPr baseColWidth="10" defaultRowHeight="12.75"/>
  <cols>
    <col min="1" max="1" width="51.28515625" style="315" customWidth="1"/>
    <col min="2" max="2" width="27.42578125" style="315" customWidth="1"/>
    <col min="3" max="3" width="46.7109375" style="315" customWidth="1"/>
    <col min="4" max="16384" width="11.42578125" style="315"/>
  </cols>
  <sheetData>
    <row r="1" spans="1:3" s="25" customFormat="1"/>
    <row r="2" spans="1:3" s="25" customFormat="1">
      <c r="A2" s="649" t="s">
        <v>446</v>
      </c>
      <c r="B2" s="649"/>
      <c r="C2" s="649"/>
    </row>
    <row r="3" spans="1:3" s="25" customFormat="1" ht="21.75" customHeight="1">
      <c r="A3" s="649" t="s">
        <v>777</v>
      </c>
      <c r="B3" s="649"/>
      <c r="C3" s="649"/>
    </row>
    <row r="4" spans="1:3" s="25" customFormat="1" ht="15.75" customHeight="1">
      <c r="A4" s="649"/>
      <c r="B4" s="649"/>
      <c r="C4" s="649"/>
    </row>
    <row r="5" spans="1:3" s="25" customFormat="1" ht="15" customHeight="1">
      <c r="A5" s="29"/>
      <c r="B5" s="29"/>
      <c r="C5" s="29"/>
    </row>
    <row r="6" spans="1:3" s="25" customFormat="1" ht="15" customHeight="1">
      <c r="A6" s="718" t="s">
        <v>764</v>
      </c>
      <c r="B6" s="718"/>
      <c r="C6" s="97"/>
    </row>
    <row r="7" spans="1:3" s="25" customFormat="1" ht="15" customHeight="1" thickBot="1">
      <c r="A7" s="29"/>
      <c r="B7" s="29"/>
      <c r="C7" s="29"/>
    </row>
    <row r="8" spans="1:3" s="25" customFormat="1" ht="11.25" customHeight="1">
      <c r="A8" s="885" t="s">
        <v>443</v>
      </c>
      <c r="B8" s="887" t="s">
        <v>444</v>
      </c>
      <c r="C8" s="887" t="s">
        <v>445</v>
      </c>
    </row>
    <row r="9" spans="1:3" s="25" customFormat="1" ht="13.5" thickBot="1">
      <c r="A9" s="886"/>
      <c r="B9" s="888"/>
      <c r="C9" s="888"/>
    </row>
    <row r="10" spans="1:3" s="25" customFormat="1">
      <c r="A10" s="879"/>
      <c r="B10" s="882"/>
      <c r="C10" s="882"/>
    </row>
    <row r="11" spans="1:3" s="25" customFormat="1" ht="15" customHeight="1">
      <c r="A11" s="880"/>
      <c r="B11" s="883"/>
      <c r="C11" s="883"/>
    </row>
    <row r="12" spans="1:3" s="25" customFormat="1" ht="15" customHeight="1">
      <c r="A12" s="880"/>
      <c r="B12" s="883"/>
      <c r="C12" s="883"/>
    </row>
    <row r="13" spans="1:3" s="25" customFormat="1" ht="15" customHeight="1">
      <c r="A13" s="880"/>
      <c r="B13" s="883"/>
      <c r="C13" s="883"/>
    </row>
    <row r="14" spans="1:3" s="25" customFormat="1" ht="15" customHeight="1">
      <c r="A14" s="880"/>
      <c r="B14" s="883"/>
      <c r="C14" s="883"/>
    </row>
    <row r="15" spans="1:3" s="25" customFormat="1" ht="15" customHeight="1">
      <c r="A15" s="880"/>
      <c r="B15" s="883"/>
      <c r="C15" s="883"/>
    </row>
    <row r="16" spans="1:3" s="25" customFormat="1" ht="15" customHeight="1">
      <c r="A16" s="880"/>
      <c r="B16" s="883"/>
      <c r="C16" s="883"/>
    </row>
    <row r="17" spans="1:5" s="25" customFormat="1" ht="15" customHeight="1">
      <c r="A17" s="880"/>
      <c r="B17" s="883"/>
      <c r="C17" s="883"/>
    </row>
    <row r="18" spans="1:5" s="25" customFormat="1" ht="15" customHeight="1">
      <c r="A18" s="880"/>
      <c r="B18" s="883"/>
      <c r="C18" s="883"/>
    </row>
    <row r="19" spans="1:5" s="25" customFormat="1" ht="15" customHeight="1">
      <c r="A19" s="880"/>
      <c r="B19" s="883"/>
      <c r="C19" s="883"/>
    </row>
    <row r="20" spans="1:5" s="25" customFormat="1" ht="15" customHeight="1">
      <c r="A20" s="880"/>
      <c r="B20" s="883"/>
      <c r="C20" s="883"/>
    </row>
    <row r="21" spans="1:5" s="25" customFormat="1" ht="15.75" customHeight="1" thickBot="1">
      <c r="A21" s="881"/>
      <c r="B21" s="884"/>
      <c r="C21" s="884"/>
    </row>
    <row r="22" spans="1:5" s="25" customFormat="1"/>
    <row r="23" spans="1:5">
      <c r="A23" s="25" t="s">
        <v>76</v>
      </c>
    </row>
    <row r="24" spans="1:5">
      <c r="A24" s="25"/>
    </row>
    <row r="25" spans="1:5">
      <c r="A25" s="25"/>
    </row>
    <row r="26" spans="1:5">
      <c r="A26" s="25"/>
      <c r="C26" s="321"/>
    </row>
    <row r="27" spans="1:5">
      <c r="A27" s="635"/>
      <c r="C27" s="325"/>
    </row>
    <row r="28" spans="1:5" ht="15" customHeight="1">
      <c r="A28" s="281" t="s">
        <v>729</v>
      </c>
      <c r="B28" s="464"/>
      <c r="C28" s="637" t="s">
        <v>765</v>
      </c>
      <c r="D28" s="196"/>
      <c r="E28" s="196"/>
    </row>
    <row r="29" spans="1:5" ht="15" customHeight="1">
      <c r="A29" s="224" t="s">
        <v>730</v>
      </c>
      <c r="B29" s="464"/>
      <c r="C29" s="283" t="s">
        <v>728</v>
      </c>
      <c r="D29" s="89"/>
      <c r="E29" s="89"/>
    </row>
    <row r="30" spans="1:5">
      <c r="A30" s="25"/>
    </row>
    <row r="31" spans="1:5">
      <c r="A31" s="25"/>
    </row>
  </sheetData>
  <mergeCells count="10">
    <mergeCell ref="A6:B6"/>
    <mergeCell ref="A10:A21"/>
    <mergeCell ref="B10:B21"/>
    <mergeCell ref="C10:C21"/>
    <mergeCell ref="A2:C2"/>
    <mergeCell ref="A3:C3"/>
    <mergeCell ref="A4:C4"/>
    <mergeCell ref="A8:A9"/>
    <mergeCell ref="B8:B9"/>
    <mergeCell ref="C8:C9"/>
  </mergeCells>
  <pageMargins left="0.70866141732283472" right="0.70866141732283472" top="0.74803149606299213" bottom="0.74803149606299213" header="0.31496062992125984" footer="0.31496062992125984"/>
  <pageSetup scale="82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2"/>
  <sheetViews>
    <sheetView showGridLines="0" topLeftCell="B1" zoomScale="80" zoomScaleNormal="80" zoomScalePageLayoutView="80" workbookViewId="0">
      <selection activeCell="E23" sqref="E23"/>
    </sheetView>
  </sheetViews>
  <sheetFormatPr baseColWidth="10" defaultRowHeight="12.75"/>
  <cols>
    <col min="1" max="1" width="4.5703125" style="25" customWidth="1"/>
    <col min="2" max="2" width="24.7109375" style="25" customWidth="1"/>
    <col min="3" max="3" width="40" style="25" customWidth="1"/>
    <col min="4" max="5" width="18.7109375" style="25" customWidth="1"/>
    <col min="6" max="6" width="10.7109375" style="25" customWidth="1"/>
    <col min="7" max="7" width="24.7109375" style="25" customWidth="1"/>
    <col min="8" max="8" width="29.7109375" style="148" customWidth="1"/>
    <col min="9" max="10" width="18.7109375" style="25" customWidth="1"/>
    <col min="11" max="11" width="4.5703125" style="25" customWidth="1"/>
    <col min="12" max="16384" width="11.42578125" style="25"/>
  </cols>
  <sheetData>
    <row r="1" spans="1:13" ht="14.1" customHeight="1">
      <c r="A1" s="145"/>
      <c r="B1" s="23"/>
      <c r="C1" s="649"/>
      <c r="D1" s="649"/>
      <c r="E1" s="649"/>
      <c r="F1" s="649"/>
      <c r="G1" s="649"/>
      <c r="H1" s="649"/>
      <c r="I1" s="649"/>
      <c r="J1" s="146"/>
      <c r="K1" s="146"/>
    </row>
    <row r="2" spans="1:13" ht="14.1" customHeight="1">
      <c r="A2" s="24"/>
      <c r="B2" s="23"/>
      <c r="C2" s="649" t="s">
        <v>450</v>
      </c>
      <c r="D2" s="649"/>
      <c r="E2" s="649"/>
      <c r="F2" s="649"/>
      <c r="G2" s="649"/>
      <c r="H2" s="649"/>
      <c r="I2" s="649"/>
      <c r="J2" s="24"/>
      <c r="K2" s="24"/>
    </row>
    <row r="3" spans="1:13" ht="14.1" customHeight="1">
      <c r="A3" s="649" t="s">
        <v>777</v>
      </c>
      <c r="B3" s="649"/>
      <c r="C3" s="649"/>
      <c r="D3" s="649"/>
      <c r="E3" s="649"/>
      <c r="F3" s="649"/>
      <c r="G3" s="649"/>
      <c r="H3" s="649"/>
      <c r="I3" s="649"/>
      <c r="J3" s="649"/>
      <c r="K3" s="649"/>
    </row>
    <row r="4" spans="1:13" ht="14.1" customHeight="1">
      <c r="A4" s="649" t="s">
        <v>0</v>
      </c>
      <c r="B4" s="649"/>
      <c r="C4" s="649"/>
      <c r="D4" s="649"/>
      <c r="E4" s="649"/>
      <c r="F4" s="649"/>
      <c r="G4" s="649"/>
      <c r="H4" s="649"/>
      <c r="I4" s="649"/>
      <c r="J4" s="649"/>
      <c r="K4" s="649"/>
    </row>
    <row r="5" spans="1:13" ht="20.100000000000001" customHeight="1">
      <c r="A5" s="29"/>
      <c r="B5" s="30"/>
      <c r="C5" s="31"/>
      <c r="D5" s="30" t="s">
        <v>3</v>
      </c>
      <c r="E5" s="97" t="s">
        <v>507</v>
      </c>
      <c r="F5" s="97"/>
      <c r="G5" s="97"/>
      <c r="H5" s="31"/>
      <c r="I5" s="31"/>
      <c r="J5" s="31"/>
    </row>
    <row r="6" spans="1:13" ht="3" customHeight="1">
      <c r="A6" s="147"/>
      <c r="B6" s="147"/>
      <c r="C6" s="147"/>
      <c r="D6" s="147"/>
      <c r="E6" s="147"/>
      <c r="F6" s="147"/>
    </row>
    <row r="7" spans="1:13" s="32" customFormat="1" ht="3" customHeight="1">
      <c r="A7" s="29"/>
      <c r="B7" s="33"/>
      <c r="C7" s="33"/>
      <c r="D7" s="33"/>
      <c r="E7" s="33"/>
      <c r="F7" s="34"/>
      <c r="H7" s="149"/>
    </row>
    <row r="8" spans="1:13" s="32" customFormat="1" ht="3" customHeight="1">
      <c r="A8" s="36"/>
      <c r="B8" s="36"/>
      <c r="C8" s="36"/>
      <c r="D8" s="37"/>
      <c r="E8" s="37"/>
      <c r="F8" s="38"/>
      <c r="H8" s="149"/>
    </row>
    <row r="9" spans="1:13" s="32" customFormat="1" ht="20.100000000000001" customHeight="1">
      <c r="A9" s="39"/>
      <c r="B9" s="648" t="s">
        <v>74</v>
      </c>
      <c r="C9" s="648"/>
      <c r="D9" s="40" t="s">
        <v>65</v>
      </c>
      <c r="E9" s="40" t="s">
        <v>66</v>
      </c>
      <c r="F9" s="41"/>
      <c r="G9" s="648" t="s">
        <v>74</v>
      </c>
      <c r="H9" s="648"/>
      <c r="I9" s="40" t="s">
        <v>65</v>
      </c>
      <c r="J9" s="40" t="s">
        <v>66</v>
      </c>
      <c r="K9" s="42"/>
    </row>
    <row r="10" spans="1:13" ht="3" customHeight="1">
      <c r="A10" s="44"/>
      <c r="B10" s="45"/>
      <c r="C10" s="45"/>
      <c r="D10" s="46"/>
      <c r="E10" s="46"/>
      <c r="F10" s="35"/>
      <c r="G10" s="32"/>
      <c r="H10" s="149"/>
      <c r="I10" s="32"/>
      <c r="J10" s="32"/>
      <c r="K10" s="47"/>
      <c r="M10" s="150"/>
    </row>
    <row r="11" spans="1:13" s="32" customFormat="1" ht="3" customHeight="1">
      <c r="A11" s="151"/>
      <c r="B11" s="152"/>
      <c r="C11" s="152"/>
      <c r="D11" s="153"/>
      <c r="E11" s="153"/>
      <c r="F11" s="50"/>
      <c r="H11" s="149"/>
      <c r="K11" s="47"/>
    </row>
    <row r="12" spans="1:13">
      <c r="A12" s="56"/>
      <c r="B12" s="653" t="s">
        <v>5</v>
      </c>
      <c r="C12" s="653"/>
      <c r="D12" s="154">
        <f>D14+D24</f>
        <v>0</v>
      </c>
      <c r="E12" s="154">
        <f>E14+E24</f>
        <v>4590638.0499999961</v>
      </c>
      <c r="F12" s="50"/>
      <c r="G12" s="653" t="s">
        <v>6</v>
      </c>
      <c r="H12" s="653"/>
      <c r="I12" s="154">
        <f>I14+I25</f>
        <v>9269366.9899999946</v>
      </c>
      <c r="J12" s="154">
        <f>J14+J25</f>
        <v>0</v>
      </c>
      <c r="K12" s="47"/>
    </row>
    <row r="13" spans="1:13">
      <c r="A13" s="53"/>
      <c r="B13" s="58"/>
      <c r="C13" s="86"/>
      <c r="D13" s="155"/>
      <c r="E13" s="155"/>
      <c r="F13" s="50"/>
      <c r="G13" s="58"/>
      <c r="H13" s="58"/>
      <c r="I13" s="155"/>
      <c r="J13" s="155"/>
      <c r="K13" s="47"/>
      <c r="M13" s="150"/>
    </row>
    <row r="14" spans="1:13">
      <c r="A14" s="53"/>
      <c r="B14" s="653" t="s">
        <v>7</v>
      </c>
      <c r="C14" s="653"/>
      <c r="D14" s="154">
        <v>0</v>
      </c>
      <c r="E14" s="154">
        <f>+E16-D17-D18+E22</f>
        <v>1947716.0499999961</v>
      </c>
      <c r="F14" s="50"/>
      <c r="G14" s="653" t="s">
        <v>8</v>
      </c>
      <c r="H14" s="653"/>
      <c r="I14" s="154">
        <f>SUM(I16:I23)</f>
        <v>9269366.9899999946</v>
      </c>
      <c r="J14" s="154">
        <f>SUM(J16:J23)</f>
        <v>0</v>
      </c>
      <c r="K14" s="47"/>
    </row>
    <row r="15" spans="1:13">
      <c r="A15" s="53"/>
      <c r="B15" s="58"/>
      <c r="C15" s="86"/>
      <c r="D15" s="155"/>
      <c r="E15" s="155"/>
      <c r="F15" s="50"/>
      <c r="G15" s="58"/>
      <c r="H15" s="58"/>
      <c r="I15" s="155"/>
      <c r="J15" s="155"/>
      <c r="K15" s="47"/>
    </row>
    <row r="16" spans="1:13">
      <c r="A16" s="56"/>
      <c r="B16" s="651" t="s">
        <v>9</v>
      </c>
      <c r="C16" s="651"/>
      <c r="D16" s="156">
        <v>0</v>
      </c>
      <c r="E16" s="156">
        <f>IF(D16&gt;0,0,ESF!D16-ESF!E16)</f>
        <v>11642664.549999997</v>
      </c>
      <c r="F16" s="50"/>
      <c r="G16" s="651" t="s">
        <v>10</v>
      </c>
      <c r="H16" s="651"/>
      <c r="I16" s="156">
        <f>IF(ESF!I16&gt;ESF!J16,ESF!I16-ESF!J16,0)</f>
        <v>9269366.9899999946</v>
      </c>
      <c r="J16" s="156">
        <f>IF(I16&gt;0,0,ESF!J16-ESF!I16)</f>
        <v>0</v>
      </c>
      <c r="K16" s="47"/>
    </row>
    <row r="17" spans="1:11">
      <c r="A17" s="56"/>
      <c r="B17" s="651" t="s">
        <v>11</v>
      </c>
      <c r="C17" s="651"/>
      <c r="D17" s="156">
        <v>9753852.8800000008</v>
      </c>
      <c r="E17" s="156">
        <f>IF(D17&gt;0,0,ESF!D17-ESF!E17)</f>
        <v>0</v>
      </c>
      <c r="F17" s="50"/>
      <c r="G17" s="651" t="s">
        <v>12</v>
      </c>
      <c r="H17" s="651"/>
      <c r="I17" s="156">
        <f>IF(ESF!I17&gt;ESF!J17,ESF!I17-ESF!J17,0)</f>
        <v>0</v>
      </c>
      <c r="J17" s="156">
        <f>IF(I17&gt;0,0,ESF!J17-ESF!I17)</f>
        <v>0</v>
      </c>
      <c r="K17" s="47"/>
    </row>
    <row r="18" spans="1:11">
      <c r="A18" s="56"/>
      <c r="B18" s="651" t="s">
        <v>13</v>
      </c>
      <c r="C18" s="651"/>
      <c r="D18" s="156">
        <v>765</v>
      </c>
      <c r="E18" s="156">
        <f>IF(D18&gt;0,0,ESF!D18-ESF!E18)</f>
        <v>0</v>
      </c>
      <c r="F18" s="50"/>
      <c r="G18" s="651" t="s">
        <v>14</v>
      </c>
      <c r="H18" s="651"/>
      <c r="I18" s="156">
        <f>IF(ESF!I18&gt;ESF!J18,ESF!I18-ESF!J18,0)</f>
        <v>0</v>
      </c>
      <c r="J18" s="156">
        <f>IF(I18&gt;0,0,ESF!J18-ESF!I18)</f>
        <v>0</v>
      </c>
      <c r="K18" s="47"/>
    </row>
    <row r="19" spans="1:11">
      <c r="A19" s="56"/>
      <c r="B19" s="651" t="s">
        <v>15</v>
      </c>
      <c r="C19" s="651"/>
      <c r="D19" s="156">
        <f>IF(ESF!D19&lt;ESF!E19,ESF!E19-ESF!D19,0)</f>
        <v>0</v>
      </c>
      <c r="E19" s="156">
        <f>IF(D19&gt;0,0,ESF!D19-ESF!E19)</f>
        <v>0</v>
      </c>
      <c r="F19" s="50"/>
      <c r="G19" s="651" t="s">
        <v>16</v>
      </c>
      <c r="H19" s="651"/>
      <c r="I19" s="156">
        <f>IF(ESF!I19&gt;ESF!J19,ESF!I19-ESF!J19,0)</f>
        <v>0</v>
      </c>
      <c r="J19" s="156">
        <f>IF(I19&gt;0,0,ESF!J19-ESF!I19)</f>
        <v>0</v>
      </c>
      <c r="K19" s="47"/>
    </row>
    <row r="20" spans="1:11">
      <c r="A20" s="56"/>
      <c r="B20" s="651" t="s">
        <v>17</v>
      </c>
      <c r="C20" s="651"/>
      <c r="D20" s="156">
        <f>IF(ESF!D20&lt;ESF!E20,ESF!E20-ESF!D20,0)</f>
        <v>0</v>
      </c>
      <c r="E20" s="156">
        <f>IF(D20&gt;0,0,ESF!D20-ESF!E20)</f>
        <v>0</v>
      </c>
      <c r="F20" s="50"/>
      <c r="G20" s="651" t="s">
        <v>18</v>
      </c>
      <c r="H20" s="651"/>
      <c r="I20" s="156">
        <f>IF(ESF!I20&gt;ESF!J20,ESF!I20-ESF!J20,0)</f>
        <v>0</v>
      </c>
      <c r="J20" s="156">
        <f>IF(I20&gt;0,0,ESF!J20-ESF!I20)</f>
        <v>0</v>
      </c>
      <c r="K20" s="47"/>
    </row>
    <row r="21" spans="1:11" ht="25.5" customHeight="1">
      <c r="A21" s="56"/>
      <c r="B21" s="651" t="s">
        <v>19</v>
      </c>
      <c r="C21" s="651"/>
      <c r="D21" s="156">
        <f>IF(ESF!D21&lt;ESF!E21,ESF!E21-ESF!D21,0)</f>
        <v>0</v>
      </c>
      <c r="E21" s="156">
        <f>IF(D21&gt;0,0,ESF!D21-ESF!E21)</f>
        <v>0</v>
      </c>
      <c r="F21" s="50"/>
      <c r="G21" s="654" t="s">
        <v>20</v>
      </c>
      <c r="H21" s="654"/>
      <c r="I21" s="156">
        <f>IF(ESF!I21&gt;ESF!J21,ESF!I21-ESF!J21,0)</f>
        <v>0</v>
      </c>
      <c r="J21" s="156">
        <f>IF(I21&gt;0,0,ESF!J21-ESF!I21)</f>
        <v>0</v>
      </c>
      <c r="K21" s="47"/>
    </row>
    <row r="22" spans="1:11">
      <c r="A22" s="56"/>
      <c r="B22" s="651" t="s">
        <v>21</v>
      </c>
      <c r="C22" s="651"/>
      <c r="D22" s="156">
        <f>IF(ESF!D22&lt;ESF!E22,ESF!E22-ESF!D22,0)</f>
        <v>0</v>
      </c>
      <c r="E22" s="156">
        <f>IF(D22&gt;0,0,ESF!D22-ESF!E22)</f>
        <v>59669.380000000005</v>
      </c>
      <c r="F22" s="50"/>
      <c r="G22" s="651" t="s">
        <v>22</v>
      </c>
      <c r="H22" s="651"/>
      <c r="I22" s="156">
        <f>IF(ESF!I22&gt;ESF!J22,ESF!I22-ESF!J22,0)</f>
        <v>0</v>
      </c>
      <c r="J22" s="156">
        <f>IF(I22&gt;0,0,ESF!J22-ESF!I22)</f>
        <v>0</v>
      </c>
      <c r="K22" s="47"/>
    </row>
    <row r="23" spans="1:11">
      <c r="A23" s="53"/>
      <c r="B23" s="58"/>
      <c r="C23" s="86"/>
      <c r="D23" s="155"/>
      <c r="E23" s="155"/>
      <c r="F23" s="50"/>
      <c r="G23" s="651" t="s">
        <v>23</v>
      </c>
      <c r="H23" s="651"/>
      <c r="I23" s="156">
        <f>IF(ESF!I23&gt;ESF!J23,ESF!I23-ESF!J23,0)</f>
        <v>0</v>
      </c>
      <c r="J23" s="156">
        <f>IF(I23&gt;0,0,ESF!J23-ESF!I23)</f>
        <v>0</v>
      </c>
      <c r="K23" s="47"/>
    </row>
    <row r="24" spans="1:11">
      <c r="A24" s="53"/>
      <c r="B24" s="653" t="s">
        <v>26</v>
      </c>
      <c r="C24" s="653"/>
      <c r="D24" s="154">
        <v>0</v>
      </c>
      <c r="E24" s="154">
        <f>+E29-D31</f>
        <v>2642922</v>
      </c>
      <c r="F24" s="50"/>
      <c r="G24" s="58"/>
      <c r="H24" s="58"/>
      <c r="I24" s="155"/>
      <c r="J24" s="155"/>
      <c r="K24" s="47"/>
    </row>
    <row r="25" spans="1:11">
      <c r="A25" s="53"/>
      <c r="B25" s="58"/>
      <c r="C25" s="86"/>
      <c r="D25" s="155"/>
      <c r="E25" s="155"/>
      <c r="F25" s="50"/>
      <c r="G25" s="655" t="s">
        <v>27</v>
      </c>
      <c r="H25" s="655"/>
      <c r="I25" s="154">
        <f>SUM(I27:I32)</f>
        <v>0</v>
      </c>
      <c r="J25" s="154">
        <f>SUM(J27:J32)</f>
        <v>0</v>
      </c>
      <c r="K25" s="47"/>
    </row>
    <row r="26" spans="1:11">
      <c r="A26" s="56"/>
      <c r="B26" s="651" t="s">
        <v>28</v>
      </c>
      <c r="C26" s="651"/>
      <c r="D26" s="156">
        <f>IF(ESF!D29&lt;ESF!E29,ESF!E29-ESF!D29,0)</f>
        <v>0</v>
      </c>
      <c r="E26" s="156">
        <f>IF(D26&gt;0,0,ESF!D29-ESF!E29)</f>
        <v>0</v>
      </c>
      <c r="F26" s="50"/>
      <c r="G26" s="58"/>
      <c r="H26" s="58"/>
      <c r="I26" s="155"/>
      <c r="J26" s="155"/>
      <c r="K26" s="47"/>
    </row>
    <row r="27" spans="1:11">
      <c r="A27" s="56"/>
      <c r="B27" s="651" t="s">
        <v>30</v>
      </c>
      <c r="C27" s="651"/>
      <c r="D27" s="156">
        <f>IF(ESF!D30&lt;ESF!E30,ESF!E30-ESF!D30,0)</f>
        <v>0</v>
      </c>
      <c r="E27" s="156">
        <f>IF(D27&gt;0,0,ESF!D30-ESF!E30)</f>
        <v>0</v>
      </c>
      <c r="F27" s="50"/>
      <c r="G27" s="651" t="s">
        <v>29</v>
      </c>
      <c r="H27" s="651"/>
      <c r="I27" s="156">
        <f>IF(ESF!I29&gt;ESF!J29,ESF!I29-ESF!J29,0)</f>
        <v>0</v>
      </c>
      <c r="J27" s="156">
        <f>IF(I27&gt;0,0,ESF!J29-ESF!I29)</f>
        <v>0</v>
      </c>
      <c r="K27" s="47"/>
    </row>
    <row r="28" spans="1:11">
      <c r="A28" s="56"/>
      <c r="B28" s="651" t="s">
        <v>32</v>
      </c>
      <c r="C28" s="651"/>
      <c r="D28" s="156">
        <f>IF(ESF!D31&lt;ESF!E31,ESF!E31-ESF!D31,0)</f>
        <v>0</v>
      </c>
      <c r="E28" s="156">
        <f>IF(D28&gt;0,0,ESF!D31-ESF!E31)</f>
        <v>0</v>
      </c>
      <c r="F28" s="50"/>
      <c r="G28" s="651" t="s">
        <v>31</v>
      </c>
      <c r="H28" s="651"/>
      <c r="I28" s="156">
        <f>IF(ESF!I30&gt;ESF!J30,ESF!I30-ESF!J30,0)</f>
        <v>0</v>
      </c>
      <c r="J28" s="156">
        <f>IF(I28&gt;0,0,ESF!J30-ESF!I30)</f>
        <v>0</v>
      </c>
      <c r="K28" s="47"/>
    </row>
    <row r="29" spans="1:11">
      <c r="A29" s="56"/>
      <c r="B29" s="651" t="s">
        <v>34</v>
      </c>
      <c r="C29" s="651"/>
      <c r="D29" s="156">
        <f>IF(ESF!D32&lt;ESF!E32,ESF!E32-ESF!D32,0)</f>
        <v>0</v>
      </c>
      <c r="E29" s="156">
        <f>IF(D29&gt;0,0,ESF!D32-ESF!E32)</f>
        <v>2670880.5</v>
      </c>
      <c r="F29" s="50"/>
      <c r="G29" s="651" t="s">
        <v>33</v>
      </c>
      <c r="H29" s="651"/>
      <c r="I29" s="156">
        <f>IF(ESF!I31&gt;ESF!J31,ESF!I31-ESF!J31,0)</f>
        <v>0</v>
      </c>
      <c r="J29" s="156">
        <f>IF(I29&gt;0,0,ESF!J31-ESF!I31)</f>
        <v>0</v>
      </c>
      <c r="K29" s="47"/>
    </row>
    <row r="30" spans="1:11">
      <c r="A30" s="56"/>
      <c r="B30" s="651" t="s">
        <v>36</v>
      </c>
      <c r="C30" s="651"/>
      <c r="D30" s="156">
        <f>IF(ESF!D33&lt;ESF!E33,ESF!E33-ESF!D33,0)</f>
        <v>0</v>
      </c>
      <c r="E30" s="156">
        <f>IF(D30&gt;0,0,ESF!D33-ESF!E33)</f>
        <v>0</v>
      </c>
      <c r="F30" s="50"/>
      <c r="G30" s="651" t="s">
        <v>35</v>
      </c>
      <c r="H30" s="651"/>
      <c r="I30" s="156">
        <f>IF(ESF!I32&gt;ESF!J32,ESF!I32-ESF!J32,0)</f>
        <v>0</v>
      </c>
      <c r="J30" s="156">
        <f>IF(I30&gt;0,0,ESF!J32-ESF!I32)</f>
        <v>0</v>
      </c>
      <c r="K30" s="47"/>
    </row>
    <row r="31" spans="1:11" ht="26.1" customHeight="1">
      <c r="A31" s="56"/>
      <c r="B31" s="654" t="s">
        <v>38</v>
      </c>
      <c r="C31" s="654"/>
      <c r="D31" s="156">
        <f>IF(ESF!D34&lt;ESF!E34,ESF!E34-ESF!D34,0)</f>
        <v>27958.5</v>
      </c>
      <c r="E31" s="156">
        <f>IF(D31&gt;0,0,ESF!D34-ESF!E34)</f>
        <v>0</v>
      </c>
      <c r="F31" s="50"/>
      <c r="G31" s="654" t="s">
        <v>37</v>
      </c>
      <c r="H31" s="654"/>
      <c r="I31" s="156">
        <f>IF(ESF!I33&gt;ESF!J33,ESF!I33-ESF!J33,0)</f>
        <v>0</v>
      </c>
      <c r="J31" s="156">
        <f>IF(I31&gt;0,0,ESF!J33-ESF!I33)</f>
        <v>0</v>
      </c>
      <c r="K31" s="47"/>
    </row>
    <row r="32" spans="1:11">
      <c r="A32" s="56"/>
      <c r="B32" s="651" t="s">
        <v>40</v>
      </c>
      <c r="C32" s="651"/>
      <c r="D32" s="156">
        <f>IF(ESF!D35&lt;ESF!E35,ESF!E35-ESF!D35,0)</f>
        <v>0</v>
      </c>
      <c r="E32" s="156">
        <f>IF(D32&gt;0,0,ESF!D35-ESF!E35)</f>
        <v>0</v>
      </c>
      <c r="F32" s="50"/>
      <c r="G32" s="651" t="s">
        <v>39</v>
      </c>
      <c r="H32" s="651"/>
      <c r="I32" s="156">
        <f>IF(ESF!I34&gt;ESF!J34,ESF!I34-ESF!J34,0)</f>
        <v>0</v>
      </c>
      <c r="J32" s="156">
        <f>IF(I32&gt;0,0,ESF!J34-ESF!I34)</f>
        <v>0</v>
      </c>
      <c r="K32" s="47"/>
    </row>
    <row r="33" spans="1:12" ht="25.5" customHeight="1">
      <c r="A33" s="56"/>
      <c r="B33" s="654" t="s">
        <v>41</v>
      </c>
      <c r="C33" s="654"/>
      <c r="D33" s="156">
        <f>IF(ESF!D36&lt;ESF!E36,ESF!E36-ESF!D36,0)</f>
        <v>0</v>
      </c>
      <c r="E33" s="156">
        <f>IF(D33&gt;0,0,ESF!D36-ESF!E36)</f>
        <v>0</v>
      </c>
      <c r="F33" s="50"/>
      <c r="G33" s="58"/>
      <c r="H33" s="58"/>
      <c r="I33" s="157"/>
      <c r="J33" s="157"/>
      <c r="K33" s="47"/>
    </row>
    <row r="34" spans="1:12">
      <c r="A34" s="56"/>
      <c r="B34" s="651" t="s">
        <v>43</v>
      </c>
      <c r="C34" s="651"/>
      <c r="D34" s="156">
        <f>IF(ESF!D37&lt;ESF!E37,ESF!E37-ESF!D37,0)</f>
        <v>0</v>
      </c>
      <c r="E34" s="156">
        <f>IF(D34&gt;0,0,ESF!D37-ESF!E37)</f>
        <v>0</v>
      </c>
      <c r="F34" s="50"/>
      <c r="G34" s="653" t="s">
        <v>46</v>
      </c>
      <c r="H34" s="653"/>
      <c r="I34" s="154">
        <v>0</v>
      </c>
      <c r="J34" s="154">
        <v>0</v>
      </c>
      <c r="K34" s="47"/>
      <c r="L34" s="150"/>
    </row>
    <row r="35" spans="1:12">
      <c r="A35" s="53"/>
      <c r="B35" s="58"/>
      <c r="C35" s="86"/>
      <c r="D35" s="157"/>
      <c r="E35" s="157"/>
      <c r="F35" s="50"/>
      <c r="G35" s="58"/>
      <c r="H35" s="58"/>
      <c r="I35" s="155"/>
      <c r="J35" s="155"/>
      <c r="K35" s="47"/>
    </row>
    <row r="36" spans="1:12">
      <c r="A36" s="56"/>
      <c r="B36" s="32"/>
      <c r="C36" s="32"/>
      <c r="D36" s="32"/>
      <c r="E36" s="32"/>
      <c r="F36" s="50"/>
      <c r="G36" s="653" t="s">
        <v>48</v>
      </c>
      <c r="H36" s="653"/>
      <c r="I36" s="154">
        <f>SUM(I38:I40)</f>
        <v>0</v>
      </c>
      <c r="J36" s="154">
        <f>+J38+J44+J45</f>
        <v>4678728.9399999995</v>
      </c>
      <c r="K36" s="47"/>
    </row>
    <row r="37" spans="1:12">
      <c r="A37" s="53"/>
      <c r="B37" s="32"/>
      <c r="C37" s="32"/>
      <c r="D37" s="32"/>
      <c r="E37" s="32"/>
      <c r="F37" s="50"/>
      <c r="G37" s="58"/>
      <c r="H37" s="58"/>
      <c r="I37" s="155"/>
      <c r="J37" s="155"/>
      <c r="K37" s="47"/>
    </row>
    <row r="38" spans="1:12">
      <c r="A38" s="56"/>
      <c r="B38" s="32"/>
      <c r="C38" s="32"/>
      <c r="D38" s="32"/>
      <c r="E38" s="32"/>
      <c r="F38" s="50"/>
      <c r="G38" s="651" t="s">
        <v>49</v>
      </c>
      <c r="H38" s="651"/>
      <c r="I38" s="156">
        <f>IF(ESF!I44&gt;ESF!J44,ESF!I44-ESF!J44,0)</f>
        <v>0</v>
      </c>
      <c r="J38" s="156">
        <f>IF(I38&gt;0,0,ESF!J44-ESF!I44)</f>
        <v>58204</v>
      </c>
      <c r="K38" s="47"/>
    </row>
    <row r="39" spans="1:12">
      <c r="A39" s="53"/>
      <c r="B39" s="32"/>
      <c r="C39" s="32"/>
      <c r="D39" s="32"/>
      <c r="E39" s="32"/>
      <c r="F39" s="50"/>
      <c r="G39" s="651" t="s">
        <v>50</v>
      </c>
      <c r="H39" s="651"/>
      <c r="I39" s="156">
        <f>IF(ESF!I45&gt;ESF!J45,ESF!I45-ESF!J45,0)</f>
        <v>0</v>
      </c>
      <c r="J39" s="156">
        <f>IF(I39&gt;0,0,ESF!J45-ESF!I45)</f>
        <v>0</v>
      </c>
      <c r="K39" s="47"/>
    </row>
    <row r="40" spans="1:12">
      <c r="A40" s="56"/>
      <c r="B40" s="32"/>
      <c r="C40" s="32"/>
      <c r="D40" s="32"/>
      <c r="E40" s="32"/>
      <c r="F40" s="50"/>
      <c r="G40" s="651" t="s">
        <v>51</v>
      </c>
      <c r="H40" s="651"/>
      <c r="I40" s="156">
        <f>IF(ESF!I46&gt;ESF!J46,ESF!I46-ESF!J46,0)</f>
        <v>0</v>
      </c>
      <c r="J40" s="156">
        <f>IF(I40&gt;0,0,ESF!J46-ESF!I46)</f>
        <v>0</v>
      </c>
      <c r="K40" s="47"/>
    </row>
    <row r="41" spans="1:12">
      <c r="A41" s="56"/>
      <c r="B41" s="32"/>
      <c r="C41" s="32"/>
      <c r="D41" s="32"/>
      <c r="E41" s="32"/>
      <c r="F41" s="50"/>
      <c r="G41" s="58"/>
      <c r="H41" s="58"/>
      <c r="I41" s="155"/>
      <c r="J41" s="155"/>
      <c r="K41" s="47"/>
    </row>
    <row r="42" spans="1:12">
      <c r="A42" s="56"/>
      <c r="B42" s="32"/>
      <c r="C42" s="32"/>
      <c r="D42" s="32"/>
      <c r="E42" s="32"/>
      <c r="F42" s="50"/>
      <c r="G42" s="653" t="s">
        <v>52</v>
      </c>
      <c r="H42" s="653"/>
      <c r="I42" s="154">
        <v>0</v>
      </c>
      <c r="J42" s="154">
        <v>0</v>
      </c>
      <c r="K42" s="47"/>
      <c r="L42" s="150"/>
    </row>
    <row r="43" spans="1:12">
      <c r="A43" s="56"/>
      <c r="B43" s="32"/>
      <c r="C43" s="32"/>
      <c r="D43" s="32"/>
      <c r="E43" s="32"/>
      <c r="F43" s="50"/>
      <c r="G43" s="58"/>
      <c r="H43" s="58"/>
      <c r="I43" s="155"/>
      <c r="J43" s="155"/>
      <c r="K43" s="47"/>
    </row>
    <row r="44" spans="1:12">
      <c r="A44" s="56"/>
      <c r="B44" s="32"/>
      <c r="C44" s="32"/>
      <c r="D44" s="32"/>
      <c r="E44" s="32"/>
      <c r="F44" s="50"/>
      <c r="G44" s="651" t="s">
        <v>53</v>
      </c>
      <c r="H44" s="651"/>
      <c r="I44" s="156">
        <f>IF(ESF!I50&gt;ESF!J50,ESF!I50-ESF!J50,0)</f>
        <v>0</v>
      </c>
      <c r="J44" s="156">
        <f>IF(I44&gt;0,0,ESF!J50-ESF!I50)</f>
        <v>3842118.0100000002</v>
      </c>
      <c r="K44" s="47"/>
    </row>
    <row r="45" spans="1:12">
      <c r="A45" s="56"/>
      <c r="B45" s="32"/>
      <c r="C45" s="32"/>
      <c r="D45" s="32"/>
      <c r="E45" s="32"/>
      <c r="F45" s="50"/>
      <c r="G45" s="651" t="s">
        <v>54</v>
      </c>
      <c r="H45" s="651"/>
      <c r="I45" s="156">
        <f>IF(ESF!I51&gt;ESF!J51,ESF!I51-ESF!J51,0)</f>
        <v>0</v>
      </c>
      <c r="J45" s="156">
        <f>IF(I45&gt;0,0,ESF!J51-ESF!I51)</f>
        <v>778406.9299999997</v>
      </c>
      <c r="K45" s="47"/>
    </row>
    <row r="46" spans="1:12">
      <c r="A46" s="56"/>
      <c r="B46" s="32"/>
      <c r="C46" s="32"/>
      <c r="D46" s="32"/>
      <c r="E46" s="32"/>
      <c r="F46" s="50"/>
      <c r="G46" s="651" t="s">
        <v>55</v>
      </c>
      <c r="H46" s="651"/>
      <c r="I46" s="156">
        <f>IF(ESF!I52&gt;ESF!J52,ESF!I52-ESF!J52,0)</f>
        <v>0</v>
      </c>
      <c r="J46" s="156">
        <f>IF(I46&gt;0,0,ESF!J52-ESF!I52)</f>
        <v>0</v>
      </c>
      <c r="K46" s="47"/>
    </row>
    <row r="47" spans="1:12">
      <c r="A47" s="56"/>
      <c r="B47" s="32"/>
      <c r="C47" s="32"/>
      <c r="D47" s="32"/>
      <c r="E47" s="32"/>
      <c r="F47" s="50"/>
      <c r="G47" s="651" t="s">
        <v>56</v>
      </c>
      <c r="H47" s="651"/>
      <c r="I47" s="156">
        <f>IF(ESF!I53&gt;ESF!J53,ESF!I53-ESF!J53,0)</f>
        <v>0</v>
      </c>
      <c r="J47" s="156">
        <f>IF(I47&gt;0,0,ESF!J53-ESF!I53)</f>
        <v>0</v>
      </c>
      <c r="K47" s="47"/>
    </row>
    <row r="48" spans="1:12">
      <c r="A48" s="53"/>
      <c r="B48" s="32"/>
      <c r="C48" s="32"/>
      <c r="D48" s="32"/>
      <c r="E48" s="32"/>
      <c r="F48" s="50"/>
      <c r="G48" s="651" t="s">
        <v>57</v>
      </c>
      <c r="H48" s="651"/>
      <c r="I48" s="156">
        <f>IF(ESF!I54&gt;ESF!J54,ESF!I54-ESF!J54,0)</f>
        <v>0</v>
      </c>
      <c r="J48" s="156">
        <f>IF(I48&gt;0,0,ESF!J54-ESF!I54)</f>
        <v>0</v>
      </c>
      <c r="K48" s="47"/>
    </row>
    <row r="49" spans="1:11">
      <c r="A49" s="56"/>
      <c r="B49" s="32"/>
      <c r="C49" s="32"/>
      <c r="D49" s="32"/>
      <c r="E49" s="32"/>
      <c r="F49" s="50"/>
      <c r="G49" s="58"/>
      <c r="H49" s="58"/>
      <c r="I49" s="155"/>
      <c r="J49" s="155"/>
      <c r="K49" s="47"/>
    </row>
    <row r="50" spans="1:11" ht="26.1" customHeight="1">
      <c r="A50" s="53"/>
      <c r="B50" s="32"/>
      <c r="C50" s="32"/>
      <c r="D50" s="32"/>
      <c r="E50" s="32"/>
      <c r="F50" s="50"/>
      <c r="G50" s="653" t="s">
        <v>77</v>
      </c>
      <c r="H50" s="653"/>
      <c r="I50" s="154">
        <f>SUM(I52:I53)</f>
        <v>0</v>
      </c>
      <c r="J50" s="154">
        <f>SUM(J52:J53)</f>
        <v>0</v>
      </c>
      <c r="K50" s="47"/>
    </row>
    <row r="51" spans="1:11">
      <c r="A51" s="56"/>
      <c r="B51" s="32"/>
      <c r="C51" s="32"/>
      <c r="D51" s="32"/>
      <c r="E51" s="32"/>
      <c r="F51" s="50"/>
      <c r="G51" s="58"/>
      <c r="H51" s="58"/>
      <c r="I51" s="155"/>
      <c r="J51" s="155"/>
      <c r="K51" s="47"/>
    </row>
    <row r="52" spans="1:11">
      <c r="A52" s="56"/>
      <c r="B52" s="32"/>
      <c r="C52" s="32"/>
      <c r="D52" s="32"/>
      <c r="E52" s="32"/>
      <c r="F52" s="50"/>
      <c r="G52" s="651" t="s">
        <v>59</v>
      </c>
      <c r="H52" s="651"/>
      <c r="I52" s="156">
        <f>IF(ESF!I58&gt;ESF!J58,ESF!I58-ESF!J58,0)</f>
        <v>0</v>
      </c>
      <c r="J52" s="156">
        <f>IF(I52&gt;0,0,ESF!J58-ESF!I58)</f>
        <v>0</v>
      </c>
      <c r="K52" s="47"/>
    </row>
    <row r="53" spans="1:11" ht="19.5" customHeight="1">
      <c r="A53" s="158"/>
      <c r="B53" s="72"/>
      <c r="C53" s="72"/>
      <c r="D53" s="72"/>
      <c r="E53" s="72"/>
      <c r="F53" s="133"/>
      <c r="G53" s="669" t="s">
        <v>60</v>
      </c>
      <c r="H53" s="669"/>
      <c r="I53" s="159">
        <f>IF(ESF!I59&gt;ESF!J59,ESF!I59-ESF!J59,0)</f>
        <v>0</v>
      </c>
      <c r="J53" s="159">
        <f>IF(I53&gt;0,0,ESF!J59-ESF!I59)</f>
        <v>0</v>
      </c>
      <c r="K53" s="74"/>
    </row>
    <row r="54" spans="1:11" ht="6" customHeight="1">
      <c r="A54" s="160"/>
      <c r="B54" s="72"/>
      <c r="C54" s="75"/>
      <c r="D54" s="76"/>
      <c r="E54" s="77"/>
      <c r="F54" s="77"/>
      <c r="G54" s="72"/>
      <c r="H54" s="161"/>
      <c r="I54" s="76"/>
      <c r="J54" s="77"/>
      <c r="K54" s="77"/>
    </row>
    <row r="55" spans="1:11" ht="6" customHeight="1">
      <c r="A55" s="32"/>
      <c r="C55" s="59"/>
      <c r="D55" s="80"/>
      <c r="E55" s="81"/>
      <c r="F55" s="81"/>
      <c r="H55" s="162"/>
      <c r="I55" s="80"/>
      <c r="J55" s="81"/>
      <c r="K55" s="81"/>
    </row>
    <row r="56" spans="1:11" ht="6" customHeight="1">
      <c r="B56" s="59"/>
      <c r="C56" s="80"/>
      <c r="D56" s="81"/>
      <c r="E56" s="81"/>
      <c r="G56" s="82"/>
      <c r="H56" s="163"/>
      <c r="I56" s="81"/>
      <c r="J56" s="81"/>
    </row>
    <row r="57" spans="1:11" ht="15" customHeight="1">
      <c r="B57" s="661" t="s">
        <v>76</v>
      </c>
      <c r="C57" s="661"/>
      <c r="D57" s="661"/>
      <c r="E57" s="661"/>
      <c r="F57" s="661"/>
      <c r="G57" s="661"/>
      <c r="H57" s="661"/>
      <c r="I57" s="661"/>
      <c r="J57" s="661"/>
    </row>
    <row r="58" spans="1:11" ht="9.75" customHeight="1">
      <c r="B58" s="59"/>
      <c r="C58" s="80"/>
      <c r="D58" s="81"/>
      <c r="E58" s="81"/>
      <c r="G58" s="82"/>
      <c r="H58" s="163"/>
      <c r="I58" s="81"/>
      <c r="J58" s="81"/>
    </row>
    <row r="59" spans="1:11" ht="50.1" customHeight="1">
      <c r="B59" s="59"/>
      <c r="C59" s="164"/>
      <c r="D59" s="165"/>
      <c r="E59" s="81"/>
      <c r="G59" s="166"/>
      <c r="H59" s="167"/>
      <c r="I59" s="81"/>
      <c r="J59" s="81"/>
    </row>
    <row r="60" spans="1:11" ht="14.1" customHeight="1">
      <c r="B60" s="84"/>
      <c r="C60" s="660" t="s">
        <v>729</v>
      </c>
      <c r="D60" s="660"/>
      <c r="E60" s="85"/>
      <c r="F60" s="85"/>
      <c r="G60" s="660" t="s">
        <v>765</v>
      </c>
      <c r="H60" s="660"/>
      <c r="I60" s="86"/>
      <c r="J60" s="81"/>
    </row>
    <row r="61" spans="1:11" ht="14.1" customHeight="1">
      <c r="B61" s="87"/>
      <c r="C61" s="656" t="s">
        <v>730</v>
      </c>
      <c r="D61" s="656"/>
      <c r="E61" s="88"/>
      <c r="F61" s="88"/>
      <c r="G61" s="656" t="s">
        <v>728</v>
      </c>
      <c r="H61" s="656"/>
      <c r="I61" s="86"/>
      <c r="J61" s="81"/>
    </row>
    <row r="62" spans="1:11">
      <c r="A62" s="131"/>
      <c r="F62" s="50"/>
    </row>
  </sheetData>
  <sheetProtection formatCells="0" selectLockedCells="1"/>
  <mergeCells count="61">
    <mergeCell ref="G14:H14"/>
    <mergeCell ref="G16:H16"/>
    <mergeCell ref="B12:C12"/>
    <mergeCell ref="B14:C14"/>
    <mergeCell ref="B16:C16"/>
    <mergeCell ref="B17:C17"/>
    <mergeCell ref="B9:C9"/>
    <mergeCell ref="B18:C18"/>
    <mergeCell ref="G17:H17"/>
    <mergeCell ref="B31:C31"/>
    <mergeCell ref="B19:C19"/>
    <mergeCell ref="B20:C20"/>
    <mergeCell ref="B21:C21"/>
    <mergeCell ref="B22:C22"/>
    <mergeCell ref="G31:H31"/>
    <mergeCell ref="G22:H22"/>
    <mergeCell ref="G20:H20"/>
    <mergeCell ref="G21:H21"/>
    <mergeCell ref="G19:H19"/>
    <mergeCell ref="G18:H18"/>
    <mergeCell ref="G12:H12"/>
    <mergeCell ref="B33:C33"/>
    <mergeCell ref="B32:C32"/>
    <mergeCell ref="B26:C26"/>
    <mergeCell ref="B27:C27"/>
    <mergeCell ref="B30:C30"/>
    <mergeCell ref="B28:C28"/>
    <mergeCell ref="B29:C29"/>
    <mergeCell ref="G52:H52"/>
    <mergeCell ref="C61:D61"/>
    <mergeCell ref="G61:H61"/>
    <mergeCell ref="B57:J57"/>
    <mergeCell ref="C60:D60"/>
    <mergeCell ref="G60:H60"/>
    <mergeCell ref="G53:H53"/>
    <mergeCell ref="G45:H45"/>
    <mergeCell ref="G46:H46"/>
    <mergeCell ref="G47:H47"/>
    <mergeCell ref="G48:H48"/>
    <mergeCell ref="G50:H50"/>
    <mergeCell ref="B34:C34"/>
    <mergeCell ref="G32:H32"/>
    <mergeCell ref="G39:H39"/>
    <mergeCell ref="G44:H44"/>
    <mergeCell ref="G23:H23"/>
    <mergeCell ref="G25:H25"/>
    <mergeCell ref="G27:H27"/>
    <mergeCell ref="G36:H36"/>
    <mergeCell ref="G38:H38"/>
    <mergeCell ref="G42:H42"/>
    <mergeCell ref="G40:H40"/>
    <mergeCell ref="G34:H34"/>
    <mergeCell ref="G28:H28"/>
    <mergeCell ref="G29:H29"/>
    <mergeCell ref="G30:H30"/>
    <mergeCell ref="B24:C24"/>
    <mergeCell ref="C1:I1"/>
    <mergeCell ref="C2:I2"/>
    <mergeCell ref="G9:H9"/>
    <mergeCell ref="A3:K3"/>
    <mergeCell ref="A4:K4"/>
  </mergeCells>
  <printOptions horizontalCentered="1" verticalCentered="1"/>
  <pageMargins left="0" right="0" top="0.23622047244094491" bottom="0.59055118110236227" header="0" footer="0"/>
  <pageSetup scale="62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21"/>
  <sheetViews>
    <sheetView workbookViewId="0">
      <selection activeCell="A2" sqref="A2:E3"/>
    </sheetView>
  </sheetViews>
  <sheetFormatPr baseColWidth="10" defaultRowHeight="15"/>
  <cols>
    <col min="4" max="5" width="11.42578125" style="7"/>
  </cols>
  <sheetData>
    <row r="2" spans="1:5">
      <c r="A2" s="679" t="s">
        <v>1</v>
      </c>
      <c r="B2" s="679"/>
      <c r="C2" s="679"/>
      <c r="D2" s="679"/>
      <c r="E2" s="13" t="e">
        <f>ESF!#REF!</f>
        <v>#REF!</v>
      </c>
    </row>
    <row r="3" spans="1:5">
      <c r="A3" s="679" t="s">
        <v>3</v>
      </c>
      <c r="B3" s="679"/>
      <c r="C3" s="679"/>
      <c r="D3" s="679"/>
      <c r="E3" s="13">
        <f>ESF!C5</f>
        <v>0</v>
      </c>
    </row>
    <row r="4" spans="1:5">
      <c r="A4" s="679" t="s">
        <v>2</v>
      </c>
      <c r="B4" s="679"/>
      <c r="C4" s="679"/>
      <c r="D4" s="679"/>
      <c r="E4" s="14"/>
    </row>
    <row r="5" spans="1:5">
      <c r="A5" s="679" t="s">
        <v>71</v>
      </c>
      <c r="B5" s="679"/>
      <c r="C5" s="679"/>
      <c r="D5" s="679"/>
      <c r="E5" t="s">
        <v>69</v>
      </c>
    </row>
    <row r="6" spans="1:5">
      <c r="A6" s="6"/>
      <c r="B6" s="6"/>
      <c r="C6" s="674" t="s">
        <v>4</v>
      </c>
      <c r="D6" s="674"/>
      <c r="E6" s="1">
        <v>2013</v>
      </c>
    </row>
    <row r="7" spans="1:5">
      <c r="A7" s="670" t="s">
        <v>67</v>
      </c>
      <c r="B7" s="671" t="s">
        <v>7</v>
      </c>
      <c r="C7" s="672" t="s">
        <v>9</v>
      </c>
      <c r="D7" s="672"/>
      <c r="E7" s="8">
        <f>ESF!D16</f>
        <v>86246146.890000001</v>
      </c>
    </row>
    <row r="8" spans="1:5">
      <c r="A8" s="670"/>
      <c r="B8" s="671"/>
      <c r="C8" s="672" t="s">
        <v>11</v>
      </c>
      <c r="D8" s="672"/>
      <c r="E8" s="8">
        <f>ESF!D17</f>
        <v>-3668884.62</v>
      </c>
    </row>
    <row r="9" spans="1:5">
      <c r="A9" s="670"/>
      <c r="B9" s="671"/>
      <c r="C9" s="672" t="s">
        <v>13</v>
      </c>
      <c r="D9" s="672"/>
      <c r="E9" s="8">
        <f>ESF!D18</f>
        <v>-765</v>
      </c>
    </row>
    <row r="10" spans="1:5">
      <c r="A10" s="670"/>
      <c r="B10" s="671"/>
      <c r="C10" s="672" t="s">
        <v>15</v>
      </c>
      <c r="D10" s="672"/>
      <c r="E10" s="8">
        <f>ESF!D19</f>
        <v>0</v>
      </c>
    </row>
    <row r="11" spans="1:5">
      <c r="A11" s="670"/>
      <c r="B11" s="671"/>
      <c r="C11" s="672" t="s">
        <v>17</v>
      </c>
      <c r="D11" s="672"/>
      <c r="E11" s="8">
        <f>ESF!D20</f>
        <v>0</v>
      </c>
    </row>
    <row r="12" spans="1:5">
      <c r="A12" s="670"/>
      <c r="B12" s="671"/>
      <c r="C12" s="672" t="s">
        <v>19</v>
      </c>
      <c r="D12" s="672"/>
      <c r="E12" s="8">
        <f>ESF!D21</f>
        <v>0</v>
      </c>
    </row>
    <row r="13" spans="1:5">
      <c r="A13" s="670"/>
      <c r="B13" s="671"/>
      <c r="C13" s="672" t="s">
        <v>21</v>
      </c>
      <c r="D13" s="672"/>
      <c r="E13" s="8">
        <f>ESF!D22</f>
        <v>309025.83</v>
      </c>
    </row>
    <row r="14" spans="1:5" ht="15.75" thickBot="1">
      <c r="A14" s="670"/>
      <c r="B14" s="4"/>
      <c r="C14" s="673" t="s">
        <v>24</v>
      </c>
      <c r="D14" s="673"/>
      <c r="E14" s="9">
        <f>ESF!D24</f>
        <v>82885523.099999994</v>
      </c>
    </row>
    <row r="15" spans="1:5">
      <c r="A15" s="670"/>
      <c r="B15" s="671" t="s">
        <v>26</v>
      </c>
      <c r="C15" s="672" t="s">
        <v>28</v>
      </c>
      <c r="D15" s="672"/>
      <c r="E15" s="8">
        <f>ESF!D29</f>
        <v>0</v>
      </c>
    </row>
    <row r="16" spans="1:5">
      <c r="A16" s="670"/>
      <c r="B16" s="671"/>
      <c r="C16" s="672" t="s">
        <v>30</v>
      </c>
      <c r="D16" s="672"/>
      <c r="E16" s="8">
        <f>ESF!D30</f>
        <v>0</v>
      </c>
    </row>
    <row r="17" spans="1:5">
      <c r="A17" s="670"/>
      <c r="B17" s="671"/>
      <c r="C17" s="672" t="s">
        <v>32</v>
      </c>
      <c r="D17" s="672"/>
      <c r="E17" s="8">
        <f>ESF!D31</f>
        <v>0</v>
      </c>
    </row>
    <row r="18" spans="1:5">
      <c r="A18" s="670"/>
      <c r="B18" s="671"/>
      <c r="C18" s="672" t="s">
        <v>34</v>
      </c>
      <c r="D18" s="672"/>
      <c r="E18" s="8">
        <f>ESF!D32</f>
        <v>76064391.120000005</v>
      </c>
    </row>
    <row r="19" spans="1:5">
      <c r="A19" s="670"/>
      <c r="B19" s="671"/>
      <c r="C19" s="672" t="s">
        <v>36</v>
      </c>
      <c r="D19" s="672"/>
      <c r="E19" s="8">
        <f>ESF!D33</f>
        <v>0</v>
      </c>
    </row>
    <row r="20" spans="1:5">
      <c r="A20" s="670"/>
      <c r="B20" s="671"/>
      <c r="C20" s="672" t="s">
        <v>38</v>
      </c>
      <c r="D20" s="672"/>
      <c r="E20" s="8">
        <f>ESF!D34</f>
        <v>-17925324.120000001</v>
      </c>
    </row>
    <row r="21" spans="1:5">
      <c r="A21" s="670"/>
      <c r="B21" s="671"/>
      <c r="C21" s="672" t="s">
        <v>40</v>
      </c>
      <c r="D21" s="672"/>
      <c r="E21" s="8">
        <f>ESF!D35</f>
        <v>0</v>
      </c>
    </row>
    <row r="22" spans="1:5">
      <c r="A22" s="670"/>
      <c r="B22" s="671"/>
      <c r="C22" s="672" t="s">
        <v>41</v>
      </c>
      <c r="D22" s="672"/>
      <c r="E22" s="8">
        <f>ESF!D36</f>
        <v>0</v>
      </c>
    </row>
    <row r="23" spans="1:5">
      <c r="A23" s="670"/>
      <c r="B23" s="671"/>
      <c r="C23" s="672" t="s">
        <v>43</v>
      </c>
      <c r="D23" s="672"/>
      <c r="E23" s="8">
        <f>ESF!D37</f>
        <v>0</v>
      </c>
    </row>
    <row r="24" spans="1:5" ht="15.75" thickBot="1">
      <c r="A24" s="670"/>
      <c r="B24" s="4"/>
      <c r="C24" s="673" t="s">
        <v>45</v>
      </c>
      <c r="D24" s="673"/>
      <c r="E24" s="9">
        <f>ESF!D39</f>
        <v>58139067</v>
      </c>
    </row>
    <row r="25" spans="1:5" ht="15.75" thickBot="1">
      <c r="A25" s="670"/>
      <c r="B25" s="2"/>
      <c r="C25" s="673" t="s">
        <v>47</v>
      </c>
      <c r="D25" s="673"/>
      <c r="E25" s="9">
        <f>ESF!D41</f>
        <v>141024590.09999999</v>
      </c>
    </row>
    <row r="26" spans="1:5">
      <c r="A26" s="670" t="s">
        <v>68</v>
      </c>
      <c r="B26" s="671" t="s">
        <v>8</v>
      </c>
      <c r="C26" s="672" t="s">
        <v>10</v>
      </c>
      <c r="D26" s="672"/>
      <c r="E26" s="8">
        <f>ESF!I16</f>
        <v>82925443.670000002</v>
      </c>
    </row>
    <row r="27" spans="1:5">
      <c r="A27" s="670"/>
      <c r="B27" s="671"/>
      <c r="C27" s="672" t="s">
        <v>12</v>
      </c>
      <c r="D27" s="672"/>
      <c r="E27" s="8">
        <f>ESF!I17</f>
        <v>0</v>
      </c>
    </row>
    <row r="28" spans="1:5">
      <c r="A28" s="670"/>
      <c r="B28" s="671"/>
      <c r="C28" s="672" t="s">
        <v>14</v>
      </c>
      <c r="D28" s="672"/>
      <c r="E28" s="8">
        <f>ESF!I18</f>
        <v>0</v>
      </c>
    </row>
    <row r="29" spans="1:5">
      <c r="A29" s="670"/>
      <c r="B29" s="671"/>
      <c r="C29" s="672" t="s">
        <v>16</v>
      </c>
      <c r="D29" s="672"/>
      <c r="E29" s="8">
        <f>ESF!I19</f>
        <v>0</v>
      </c>
    </row>
    <row r="30" spans="1:5">
      <c r="A30" s="670"/>
      <c r="B30" s="671"/>
      <c r="C30" s="672" t="s">
        <v>18</v>
      </c>
      <c r="D30" s="672"/>
      <c r="E30" s="8">
        <f>ESF!I20</f>
        <v>0</v>
      </c>
    </row>
    <row r="31" spans="1:5">
      <c r="A31" s="670"/>
      <c r="B31" s="671"/>
      <c r="C31" s="672" t="s">
        <v>20</v>
      </c>
      <c r="D31" s="672"/>
      <c r="E31" s="8">
        <f>ESF!I21</f>
        <v>0</v>
      </c>
    </row>
    <row r="32" spans="1:5">
      <c r="A32" s="670"/>
      <c r="B32" s="671"/>
      <c r="C32" s="672" t="s">
        <v>22</v>
      </c>
      <c r="D32" s="672"/>
      <c r="E32" s="8">
        <f>ESF!I22</f>
        <v>0</v>
      </c>
    </row>
    <row r="33" spans="1:5">
      <c r="A33" s="670"/>
      <c r="B33" s="671"/>
      <c r="C33" s="672" t="s">
        <v>23</v>
      </c>
      <c r="D33" s="672"/>
      <c r="E33" s="8">
        <f>ESF!I23</f>
        <v>0</v>
      </c>
    </row>
    <row r="34" spans="1:5" ht="15.75" thickBot="1">
      <c r="A34" s="670"/>
      <c r="B34" s="4"/>
      <c r="C34" s="673" t="s">
        <v>25</v>
      </c>
      <c r="D34" s="673"/>
      <c r="E34" s="9">
        <f>ESF!I25</f>
        <v>82925443.670000002</v>
      </c>
    </row>
    <row r="35" spans="1:5">
      <c r="A35" s="670"/>
      <c r="B35" s="671" t="s">
        <v>27</v>
      </c>
      <c r="C35" s="672" t="s">
        <v>29</v>
      </c>
      <c r="D35" s="672"/>
      <c r="E35" s="8">
        <f>ESF!I29</f>
        <v>0</v>
      </c>
    </row>
    <row r="36" spans="1:5">
      <c r="A36" s="670"/>
      <c r="B36" s="671"/>
      <c r="C36" s="672" t="s">
        <v>31</v>
      </c>
      <c r="D36" s="672"/>
      <c r="E36" s="8">
        <f>ESF!I30</f>
        <v>0</v>
      </c>
    </row>
    <row r="37" spans="1:5">
      <c r="A37" s="670"/>
      <c r="B37" s="671"/>
      <c r="C37" s="672" t="s">
        <v>33</v>
      </c>
      <c r="D37" s="672"/>
      <c r="E37" s="8">
        <f>ESF!I31</f>
        <v>0</v>
      </c>
    </row>
    <row r="38" spans="1:5">
      <c r="A38" s="670"/>
      <c r="B38" s="671"/>
      <c r="C38" s="672" t="s">
        <v>35</v>
      </c>
      <c r="D38" s="672"/>
      <c r="E38" s="8">
        <f>ESF!I32</f>
        <v>0</v>
      </c>
    </row>
    <row r="39" spans="1:5">
      <c r="A39" s="670"/>
      <c r="B39" s="671"/>
      <c r="C39" s="672" t="s">
        <v>37</v>
      </c>
      <c r="D39" s="672"/>
      <c r="E39" s="8">
        <f>ESF!I33</f>
        <v>0</v>
      </c>
    </row>
    <row r="40" spans="1:5">
      <c r="A40" s="670"/>
      <c r="B40" s="671"/>
      <c r="C40" s="672" t="s">
        <v>39</v>
      </c>
      <c r="D40" s="672"/>
      <c r="E40" s="8">
        <f>ESF!I34</f>
        <v>0</v>
      </c>
    </row>
    <row r="41" spans="1:5" ht="15.75" thickBot="1">
      <c r="A41" s="670"/>
      <c r="B41" s="2"/>
      <c r="C41" s="673" t="s">
        <v>42</v>
      </c>
      <c r="D41" s="673"/>
      <c r="E41" s="9">
        <f>ESF!I36</f>
        <v>0</v>
      </c>
    </row>
    <row r="42" spans="1:5" ht="15.75" thickBot="1">
      <c r="A42" s="670"/>
      <c r="B42" s="2"/>
      <c r="C42" s="673" t="s">
        <v>44</v>
      </c>
      <c r="D42" s="673"/>
      <c r="E42" s="9">
        <f>ESF!I38</f>
        <v>82925443.670000002</v>
      </c>
    </row>
    <row r="43" spans="1:5">
      <c r="A43" s="3"/>
      <c r="B43" s="671" t="s">
        <v>46</v>
      </c>
      <c r="C43" s="675" t="s">
        <v>48</v>
      </c>
      <c r="D43" s="675"/>
      <c r="E43" s="10">
        <f>ESF!I42</f>
        <v>65841038.899999999</v>
      </c>
    </row>
    <row r="44" spans="1:5">
      <c r="A44" s="3"/>
      <c r="B44" s="671"/>
      <c r="C44" s="672" t="s">
        <v>49</v>
      </c>
      <c r="D44" s="672"/>
      <c r="E44" s="8">
        <f>ESF!I44</f>
        <v>65841038.899999999</v>
      </c>
    </row>
    <row r="45" spans="1:5">
      <c r="A45" s="3"/>
      <c r="B45" s="671"/>
      <c r="C45" s="672" t="s">
        <v>50</v>
      </c>
      <c r="D45" s="672"/>
      <c r="E45" s="8">
        <f>ESF!I45</f>
        <v>0</v>
      </c>
    </row>
    <row r="46" spans="1:5">
      <c r="A46" s="3"/>
      <c r="B46" s="671"/>
      <c r="C46" s="672" t="s">
        <v>51</v>
      </c>
      <c r="D46" s="672"/>
      <c r="E46" s="8">
        <f>ESF!I46</f>
        <v>0</v>
      </c>
    </row>
    <row r="47" spans="1:5">
      <c r="A47" s="3"/>
      <c r="B47" s="671"/>
      <c r="C47" s="675" t="s">
        <v>52</v>
      </c>
      <c r="D47" s="675"/>
      <c r="E47" s="10">
        <f>ESF!I48</f>
        <v>-7741892.4700000007</v>
      </c>
    </row>
    <row r="48" spans="1:5">
      <c r="A48" s="3"/>
      <c r="B48" s="671"/>
      <c r="C48" s="672" t="s">
        <v>53</v>
      </c>
      <c r="D48" s="672"/>
      <c r="E48" s="8">
        <f>ESF!I50</f>
        <v>-4653355.6500000004</v>
      </c>
    </row>
    <row r="49" spans="1:5">
      <c r="A49" s="3"/>
      <c r="B49" s="671"/>
      <c r="C49" s="672" t="s">
        <v>54</v>
      </c>
      <c r="D49" s="672"/>
      <c r="E49" s="8">
        <f>ESF!I51</f>
        <v>-3088536.82</v>
      </c>
    </row>
    <row r="50" spans="1:5">
      <c r="A50" s="3"/>
      <c r="B50" s="671"/>
      <c r="C50" s="672" t="s">
        <v>55</v>
      </c>
      <c r="D50" s="672"/>
      <c r="E50" s="8">
        <f>ESF!I52</f>
        <v>0</v>
      </c>
    </row>
    <row r="51" spans="1:5">
      <c r="A51" s="3"/>
      <c r="B51" s="671"/>
      <c r="C51" s="672" t="s">
        <v>56</v>
      </c>
      <c r="D51" s="672"/>
      <c r="E51" s="8">
        <f>ESF!I53</f>
        <v>0</v>
      </c>
    </row>
    <row r="52" spans="1:5">
      <c r="A52" s="3"/>
      <c r="B52" s="671"/>
      <c r="C52" s="672" t="s">
        <v>57</v>
      </c>
      <c r="D52" s="672"/>
      <c r="E52" s="8">
        <f>ESF!I54</f>
        <v>0</v>
      </c>
    </row>
    <row r="53" spans="1:5">
      <c r="A53" s="3"/>
      <c r="B53" s="671"/>
      <c r="C53" s="675" t="s">
        <v>58</v>
      </c>
      <c r="D53" s="675"/>
      <c r="E53" s="10">
        <f>ESF!I56</f>
        <v>0</v>
      </c>
    </row>
    <row r="54" spans="1:5">
      <c r="A54" s="3"/>
      <c r="B54" s="671"/>
      <c r="C54" s="672" t="s">
        <v>59</v>
      </c>
      <c r="D54" s="672"/>
      <c r="E54" s="8">
        <f>ESF!I58</f>
        <v>0</v>
      </c>
    </row>
    <row r="55" spans="1:5">
      <c r="A55" s="3"/>
      <c r="B55" s="671"/>
      <c r="C55" s="672" t="s">
        <v>60</v>
      </c>
      <c r="D55" s="672"/>
      <c r="E55" s="8">
        <f>ESF!I59</f>
        <v>0</v>
      </c>
    </row>
    <row r="56" spans="1:5" ht="15.75" thickBot="1">
      <c r="A56" s="3"/>
      <c r="B56" s="671"/>
      <c r="C56" s="673" t="s">
        <v>61</v>
      </c>
      <c r="D56" s="673"/>
      <c r="E56" s="9">
        <f>ESF!I61</f>
        <v>58099146.43</v>
      </c>
    </row>
    <row r="57" spans="1:5" ht="15.75" thickBot="1">
      <c r="A57" s="3"/>
      <c r="B57" s="2"/>
      <c r="C57" s="673" t="s">
        <v>62</v>
      </c>
      <c r="D57" s="673"/>
      <c r="E57" s="9">
        <f>ESF!I63</f>
        <v>141024590.09999999</v>
      </c>
    </row>
    <row r="58" spans="1:5">
      <c r="A58" s="3"/>
      <c r="B58" s="2"/>
      <c r="C58" s="674" t="s">
        <v>4</v>
      </c>
      <c r="D58" s="674"/>
      <c r="E58" s="1">
        <v>2012</v>
      </c>
    </row>
    <row r="59" spans="1:5">
      <c r="A59" s="670" t="s">
        <v>67</v>
      </c>
      <c r="B59" s="671" t="s">
        <v>7</v>
      </c>
      <c r="C59" s="672" t="s">
        <v>9</v>
      </c>
      <c r="D59" s="672"/>
      <c r="E59" s="8">
        <f>ESF!E16</f>
        <v>74603482.340000004</v>
      </c>
    </row>
    <row r="60" spans="1:5">
      <c r="A60" s="670"/>
      <c r="B60" s="671"/>
      <c r="C60" s="672" t="s">
        <v>11</v>
      </c>
      <c r="D60" s="672"/>
      <c r="E60" s="8">
        <f>ESF!E17</f>
        <v>0</v>
      </c>
    </row>
    <row r="61" spans="1:5">
      <c r="A61" s="670"/>
      <c r="B61" s="671"/>
      <c r="C61" s="672" t="s">
        <v>13</v>
      </c>
      <c r="D61" s="672"/>
      <c r="E61" s="8">
        <f>ESF!E18</f>
        <v>6084968.2599999998</v>
      </c>
    </row>
    <row r="62" spans="1:5">
      <c r="A62" s="670"/>
      <c r="B62" s="671"/>
      <c r="C62" s="672" t="s">
        <v>15</v>
      </c>
      <c r="D62" s="672"/>
      <c r="E62" s="8">
        <f>ESF!E19</f>
        <v>0</v>
      </c>
    </row>
    <row r="63" spans="1:5">
      <c r="A63" s="670"/>
      <c r="B63" s="671"/>
      <c r="C63" s="672" t="s">
        <v>17</v>
      </c>
      <c r="D63" s="672"/>
      <c r="E63" s="8">
        <f>ESF!E20</f>
        <v>0</v>
      </c>
    </row>
    <row r="64" spans="1:5">
      <c r="A64" s="670"/>
      <c r="B64" s="671"/>
      <c r="C64" s="672" t="s">
        <v>19</v>
      </c>
      <c r="D64" s="672"/>
      <c r="E64" s="8">
        <f>ESF!E21</f>
        <v>0</v>
      </c>
    </row>
    <row r="65" spans="1:5">
      <c r="A65" s="670"/>
      <c r="B65" s="671"/>
      <c r="C65" s="672" t="s">
        <v>21</v>
      </c>
      <c r="D65" s="672"/>
      <c r="E65" s="8">
        <f>ESF!E22</f>
        <v>249356.45</v>
      </c>
    </row>
    <row r="66" spans="1:5" ht="15.75" thickBot="1">
      <c r="A66" s="670"/>
      <c r="B66" s="4"/>
      <c r="C66" s="673" t="s">
        <v>24</v>
      </c>
      <c r="D66" s="673"/>
      <c r="E66" s="9">
        <f>ESF!E24</f>
        <v>80937807.050000012</v>
      </c>
    </row>
    <row r="67" spans="1:5">
      <c r="A67" s="670"/>
      <c r="B67" s="671" t="s">
        <v>26</v>
      </c>
      <c r="C67" s="672" t="s">
        <v>28</v>
      </c>
      <c r="D67" s="672"/>
      <c r="E67" s="8">
        <f>ESF!E29</f>
        <v>0</v>
      </c>
    </row>
    <row r="68" spans="1:5">
      <c r="A68" s="670"/>
      <c r="B68" s="671"/>
      <c r="C68" s="672" t="s">
        <v>30</v>
      </c>
      <c r="D68" s="672"/>
      <c r="E68" s="8">
        <f>ESF!E30</f>
        <v>0</v>
      </c>
    </row>
    <row r="69" spans="1:5">
      <c r="A69" s="670"/>
      <c r="B69" s="671"/>
      <c r="C69" s="672" t="s">
        <v>32</v>
      </c>
      <c r="D69" s="672"/>
      <c r="E69" s="8">
        <f>ESF!E31</f>
        <v>0</v>
      </c>
    </row>
    <row r="70" spans="1:5">
      <c r="A70" s="670"/>
      <c r="B70" s="671"/>
      <c r="C70" s="672" t="s">
        <v>34</v>
      </c>
      <c r="D70" s="672"/>
      <c r="E70" s="8">
        <f>ESF!E32</f>
        <v>73393510.620000005</v>
      </c>
    </row>
    <row r="71" spans="1:5">
      <c r="A71" s="670"/>
      <c r="B71" s="671"/>
      <c r="C71" s="672" t="s">
        <v>36</v>
      </c>
      <c r="D71" s="672"/>
      <c r="E71" s="8">
        <f>ESF!E33</f>
        <v>0</v>
      </c>
    </row>
    <row r="72" spans="1:5">
      <c r="A72" s="670"/>
      <c r="B72" s="671"/>
      <c r="C72" s="672" t="s">
        <v>38</v>
      </c>
      <c r="D72" s="672"/>
      <c r="E72" s="8">
        <f>ESF!E34</f>
        <v>-17897365.620000001</v>
      </c>
    </row>
    <row r="73" spans="1:5">
      <c r="A73" s="670"/>
      <c r="B73" s="671"/>
      <c r="C73" s="672" t="s">
        <v>40</v>
      </c>
      <c r="D73" s="672"/>
      <c r="E73" s="8">
        <f>ESF!E35</f>
        <v>0</v>
      </c>
    </row>
    <row r="74" spans="1:5">
      <c r="A74" s="670"/>
      <c r="B74" s="671"/>
      <c r="C74" s="672" t="s">
        <v>41</v>
      </c>
      <c r="D74" s="672"/>
      <c r="E74" s="8">
        <f>ESF!E36</f>
        <v>0</v>
      </c>
    </row>
    <row r="75" spans="1:5">
      <c r="A75" s="670"/>
      <c r="B75" s="671"/>
      <c r="C75" s="672" t="s">
        <v>43</v>
      </c>
      <c r="D75" s="672"/>
      <c r="E75" s="8">
        <f>ESF!E37</f>
        <v>0</v>
      </c>
    </row>
    <row r="76" spans="1:5" ht="15.75" thickBot="1">
      <c r="A76" s="670"/>
      <c r="B76" s="4"/>
      <c r="C76" s="673" t="s">
        <v>45</v>
      </c>
      <c r="D76" s="673"/>
      <c r="E76" s="9">
        <f>ESF!E39</f>
        <v>55496145</v>
      </c>
    </row>
    <row r="77" spans="1:5" ht="15.75" thickBot="1">
      <c r="A77" s="670"/>
      <c r="B77" s="2"/>
      <c r="C77" s="673" t="s">
        <v>47</v>
      </c>
      <c r="D77" s="673"/>
      <c r="E77" s="9">
        <f>ESF!E41</f>
        <v>136433952.05000001</v>
      </c>
    </row>
    <row r="78" spans="1:5">
      <c r="A78" s="670" t="s">
        <v>68</v>
      </c>
      <c r="B78" s="671" t="s">
        <v>8</v>
      </c>
      <c r="C78" s="672" t="s">
        <v>10</v>
      </c>
      <c r="D78" s="672"/>
      <c r="E78" s="8">
        <f>ESF!J16</f>
        <v>73656076.680000007</v>
      </c>
    </row>
    <row r="79" spans="1:5">
      <c r="A79" s="670"/>
      <c r="B79" s="671"/>
      <c r="C79" s="672" t="s">
        <v>12</v>
      </c>
      <c r="D79" s="672"/>
      <c r="E79" s="8">
        <f>ESF!J17</f>
        <v>0</v>
      </c>
    </row>
    <row r="80" spans="1:5">
      <c r="A80" s="670"/>
      <c r="B80" s="671"/>
      <c r="C80" s="672" t="s">
        <v>14</v>
      </c>
      <c r="D80" s="672"/>
      <c r="E80" s="8">
        <f>ESF!J18</f>
        <v>0</v>
      </c>
    </row>
    <row r="81" spans="1:5">
      <c r="A81" s="670"/>
      <c r="B81" s="671"/>
      <c r="C81" s="672" t="s">
        <v>16</v>
      </c>
      <c r="D81" s="672"/>
      <c r="E81" s="8">
        <f>ESF!J19</f>
        <v>0</v>
      </c>
    </row>
    <row r="82" spans="1:5">
      <c r="A82" s="670"/>
      <c r="B82" s="671"/>
      <c r="C82" s="672" t="s">
        <v>18</v>
      </c>
      <c r="D82" s="672"/>
      <c r="E82" s="8">
        <f>ESF!J20</f>
        <v>0</v>
      </c>
    </row>
    <row r="83" spans="1:5">
      <c r="A83" s="670"/>
      <c r="B83" s="671"/>
      <c r="C83" s="672" t="s">
        <v>20</v>
      </c>
      <c r="D83" s="672"/>
      <c r="E83" s="8">
        <f>ESF!J21</f>
        <v>0</v>
      </c>
    </row>
    <row r="84" spans="1:5">
      <c r="A84" s="670"/>
      <c r="B84" s="671"/>
      <c r="C84" s="672" t="s">
        <v>22</v>
      </c>
      <c r="D84" s="672"/>
      <c r="E84" s="8">
        <f>ESF!J22</f>
        <v>0</v>
      </c>
    </row>
    <row r="85" spans="1:5">
      <c r="A85" s="670"/>
      <c r="B85" s="671"/>
      <c r="C85" s="672" t="s">
        <v>23</v>
      </c>
      <c r="D85" s="672"/>
      <c r="E85" s="8">
        <f>ESF!J23</f>
        <v>0</v>
      </c>
    </row>
    <row r="86" spans="1:5" ht="15.75" thickBot="1">
      <c r="A86" s="670"/>
      <c r="B86" s="4"/>
      <c r="C86" s="673" t="s">
        <v>25</v>
      </c>
      <c r="D86" s="673"/>
      <c r="E86" s="9">
        <f>ESF!J25</f>
        <v>73656076.680000007</v>
      </c>
    </row>
    <row r="87" spans="1:5">
      <c r="A87" s="670"/>
      <c r="B87" s="671" t="s">
        <v>27</v>
      </c>
      <c r="C87" s="672" t="s">
        <v>29</v>
      </c>
      <c r="D87" s="672"/>
      <c r="E87" s="8">
        <f>ESF!J29</f>
        <v>0</v>
      </c>
    </row>
    <row r="88" spans="1:5">
      <c r="A88" s="670"/>
      <c r="B88" s="671"/>
      <c r="C88" s="672" t="s">
        <v>31</v>
      </c>
      <c r="D88" s="672"/>
      <c r="E88" s="8">
        <f>ESF!J30</f>
        <v>0</v>
      </c>
    </row>
    <row r="89" spans="1:5">
      <c r="A89" s="670"/>
      <c r="B89" s="671"/>
      <c r="C89" s="672" t="s">
        <v>33</v>
      </c>
      <c r="D89" s="672"/>
      <c r="E89" s="8">
        <f>ESF!J31</f>
        <v>0</v>
      </c>
    </row>
    <row r="90" spans="1:5">
      <c r="A90" s="670"/>
      <c r="B90" s="671"/>
      <c r="C90" s="672" t="s">
        <v>35</v>
      </c>
      <c r="D90" s="672"/>
      <c r="E90" s="8">
        <f>ESF!J32</f>
        <v>0</v>
      </c>
    </row>
    <row r="91" spans="1:5">
      <c r="A91" s="670"/>
      <c r="B91" s="671"/>
      <c r="C91" s="672" t="s">
        <v>37</v>
      </c>
      <c r="D91" s="672"/>
      <c r="E91" s="8">
        <f>ESF!J33</f>
        <v>0</v>
      </c>
    </row>
    <row r="92" spans="1:5">
      <c r="A92" s="670"/>
      <c r="B92" s="671"/>
      <c r="C92" s="672" t="s">
        <v>39</v>
      </c>
      <c r="D92" s="672"/>
      <c r="E92" s="8">
        <f>ESF!J34</f>
        <v>0</v>
      </c>
    </row>
    <row r="93" spans="1:5" ht="15.75" thickBot="1">
      <c r="A93" s="670"/>
      <c r="B93" s="2"/>
      <c r="C93" s="673" t="s">
        <v>42</v>
      </c>
      <c r="D93" s="673"/>
      <c r="E93" s="9">
        <f>ESF!J36</f>
        <v>0</v>
      </c>
    </row>
    <row r="94" spans="1:5" ht="15.75" thickBot="1">
      <c r="A94" s="670"/>
      <c r="B94" s="2"/>
      <c r="C94" s="673" t="s">
        <v>44</v>
      </c>
      <c r="D94" s="673"/>
      <c r="E94" s="9">
        <f>ESF!J38</f>
        <v>73656076.680000007</v>
      </c>
    </row>
    <row r="95" spans="1:5">
      <c r="A95" s="3"/>
      <c r="B95" s="671" t="s">
        <v>46</v>
      </c>
      <c r="C95" s="675" t="s">
        <v>48</v>
      </c>
      <c r="D95" s="675"/>
      <c r="E95" s="10">
        <f>ESF!J42</f>
        <v>65899242.899999999</v>
      </c>
    </row>
    <row r="96" spans="1:5">
      <c r="A96" s="3"/>
      <c r="B96" s="671"/>
      <c r="C96" s="672" t="s">
        <v>49</v>
      </c>
      <c r="D96" s="672"/>
      <c r="E96" s="8">
        <f>ESF!J44</f>
        <v>65899242.899999999</v>
      </c>
    </row>
    <row r="97" spans="1:5">
      <c r="A97" s="3"/>
      <c r="B97" s="671"/>
      <c r="C97" s="672" t="s">
        <v>50</v>
      </c>
      <c r="D97" s="672"/>
      <c r="E97" s="8">
        <f>ESF!J45</f>
        <v>0</v>
      </c>
    </row>
    <row r="98" spans="1:5">
      <c r="A98" s="3"/>
      <c r="B98" s="671"/>
      <c r="C98" s="672" t="s">
        <v>51</v>
      </c>
      <c r="D98" s="672"/>
      <c r="E98" s="8">
        <f>ESF!J46</f>
        <v>0</v>
      </c>
    </row>
    <row r="99" spans="1:5">
      <c r="A99" s="3"/>
      <c r="B99" s="671"/>
      <c r="C99" s="675" t="s">
        <v>52</v>
      </c>
      <c r="D99" s="675"/>
      <c r="E99" s="10">
        <f>ESF!J48</f>
        <v>-3121367.5300000003</v>
      </c>
    </row>
    <row r="100" spans="1:5">
      <c r="A100" s="3"/>
      <c r="B100" s="671"/>
      <c r="C100" s="672" t="s">
        <v>53</v>
      </c>
      <c r="D100" s="672"/>
      <c r="E100" s="8">
        <f>ESF!J50</f>
        <v>-811237.64</v>
      </c>
    </row>
    <row r="101" spans="1:5">
      <c r="A101" s="3"/>
      <c r="B101" s="671"/>
      <c r="C101" s="672" t="s">
        <v>54</v>
      </c>
      <c r="D101" s="672"/>
      <c r="E101" s="8">
        <f>ESF!J51</f>
        <v>-2310129.89</v>
      </c>
    </row>
    <row r="102" spans="1:5">
      <c r="A102" s="3"/>
      <c r="B102" s="671"/>
      <c r="C102" s="672" t="s">
        <v>55</v>
      </c>
      <c r="D102" s="672"/>
      <c r="E102" s="8">
        <f>ESF!J52</f>
        <v>0</v>
      </c>
    </row>
    <row r="103" spans="1:5">
      <c r="A103" s="3"/>
      <c r="B103" s="671"/>
      <c r="C103" s="672" t="s">
        <v>56</v>
      </c>
      <c r="D103" s="672"/>
      <c r="E103" s="8">
        <f>ESF!J53</f>
        <v>0</v>
      </c>
    </row>
    <row r="104" spans="1:5">
      <c r="A104" s="3"/>
      <c r="B104" s="671"/>
      <c r="C104" s="672" t="s">
        <v>57</v>
      </c>
      <c r="D104" s="672"/>
      <c r="E104" s="8">
        <f>ESF!J54</f>
        <v>0</v>
      </c>
    </row>
    <row r="105" spans="1:5">
      <c r="A105" s="3"/>
      <c r="B105" s="671"/>
      <c r="C105" s="675" t="s">
        <v>58</v>
      </c>
      <c r="D105" s="675"/>
      <c r="E105" s="10">
        <f>ESF!J56</f>
        <v>0</v>
      </c>
    </row>
    <row r="106" spans="1:5">
      <c r="A106" s="3"/>
      <c r="B106" s="671"/>
      <c r="C106" s="672" t="s">
        <v>59</v>
      </c>
      <c r="D106" s="672"/>
      <c r="E106" s="8">
        <f>ESF!J58</f>
        <v>0</v>
      </c>
    </row>
    <row r="107" spans="1:5">
      <c r="A107" s="3"/>
      <c r="B107" s="671"/>
      <c r="C107" s="672" t="s">
        <v>60</v>
      </c>
      <c r="D107" s="672"/>
      <c r="E107" s="8">
        <f>ESF!J59</f>
        <v>0</v>
      </c>
    </row>
    <row r="108" spans="1:5" ht="15.75" thickBot="1">
      <c r="A108" s="3"/>
      <c r="B108" s="671"/>
      <c r="C108" s="673" t="s">
        <v>61</v>
      </c>
      <c r="D108" s="673"/>
      <c r="E108" s="9">
        <f>ESF!J61</f>
        <v>62777875.369999997</v>
      </c>
    </row>
    <row r="109" spans="1:5" ht="15.75" thickBot="1">
      <c r="A109" s="3"/>
      <c r="B109" s="2"/>
      <c r="C109" s="673" t="s">
        <v>62</v>
      </c>
      <c r="D109" s="673"/>
      <c r="E109" s="9">
        <f>ESF!J63</f>
        <v>136433952.05000001</v>
      </c>
    </row>
    <row r="110" spans="1:5">
      <c r="A110" s="3"/>
      <c r="B110" s="2"/>
      <c r="C110" s="680" t="s">
        <v>73</v>
      </c>
      <c r="D110" s="5" t="s">
        <v>63</v>
      </c>
      <c r="E110" s="10" t="str">
        <f>ESF!C71</f>
        <v>MAESTRA ESTHER ANGÉLICA MEDINA RIVERO</v>
      </c>
    </row>
    <row r="111" spans="1:5">
      <c r="A111" s="3"/>
      <c r="B111" s="2"/>
      <c r="C111" s="681"/>
      <c r="D111" s="5" t="s">
        <v>64</v>
      </c>
      <c r="E111" s="10" t="str">
        <f>ESF!C72</f>
        <v>DIRECTORA GENERAL</v>
      </c>
    </row>
    <row r="112" spans="1:5">
      <c r="A112" s="3"/>
      <c r="B112" s="2"/>
      <c r="C112" s="681" t="s">
        <v>72</v>
      </c>
      <c r="D112" s="5" t="s">
        <v>63</v>
      </c>
      <c r="E112" s="10" t="str">
        <f>ESF!G71</f>
        <v>LIC. LILIANA ESTHERLINA GALLARDO ESCOBEDO</v>
      </c>
    </row>
    <row r="113" spans="1:5">
      <c r="A113" s="3"/>
      <c r="B113" s="2"/>
      <c r="C113" s="681"/>
      <c r="D113" s="5" t="s">
        <v>64</v>
      </c>
      <c r="E113" s="10" t="str">
        <f>ESF!G72</f>
        <v>DIRECTORA ADMINISTRATIVA</v>
      </c>
    </row>
    <row r="114" spans="1:5">
      <c r="A114" s="679" t="s">
        <v>1</v>
      </c>
      <c r="B114" s="679"/>
      <c r="C114" s="679"/>
      <c r="D114" s="679"/>
      <c r="E114" s="13" t="e">
        <f>ECSF!#REF!</f>
        <v>#REF!</v>
      </c>
    </row>
    <row r="115" spans="1:5">
      <c r="A115" s="679" t="s">
        <v>3</v>
      </c>
      <c r="B115" s="679"/>
      <c r="C115" s="679"/>
      <c r="D115" s="679"/>
      <c r="E115" s="13">
        <f>ECSF!C5</f>
        <v>0</v>
      </c>
    </row>
    <row r="116" spans="1:5">
      <c r="A116" s="679" t="s">
        <v>2</v>
      </c>
      <c r="B116" s="679"/>
      <c r="C116" s="679"/>
      <c r="D116" s="679"/>
      <c r="E116" s="14"/>
    </row>
    <row r="117" spans="1:5">
      <c r="A117" s="679" t="s">
        <v>71</v>
      </c>
      <c r="B117" s="679"/>
      <c r="C117" s="679"/>
      <c r="D117" s="679"/>
      <c r="E117" t="s">
        <v>70</v>
      </c>
    </row>
    <row r="118" spans="1:5">
      <c r="B118" s="676" t="s">
        <v>65</v>
      </c>
      <c r="C118" s="675" t="s">
        <v>5</v>
      </c>
      <c r="D118" s="675"/>
      <c r="E118" s="11">
        <f>ECSF!D12</f>
        <v>0</v>
      </c>
    </row>
    <row r="119" spans="1:5">
      <c r="B119" s="676"/>
      <c r="C119" s="675" t="s">
        <v>7</v>
      </c>
      <c r="D119" s="675"/>
      <c r="E119" s="11">
        <f>ECSF!D14</f>
        <v>0</v>
      </c>
    </row>
    <row r="120" spans="1:5">
      <c r="B120" s="676"/>
      <c r="C120" s="672" t="s">
        <v>9</v>
      </c>
      <c r="D120" s="672"/>
      <c r="E120" s="12">
        <f>ECSF!D16</f>
        <v>0</v>
      </c>
    </row>
    <row r="121" spans="1:5">
      <c r="B121" s="676"/>
      <c r="C121" s="672" t="s">
        <v>11</v>
      </c>
      <c r="D121" s="672"/>
      <c r="E121" s="12">
        <f>ECSF!D17</f>
        <v>9753852.8800000008</v>
      </c>
    </row>
    <row r="122" spans="1:5">
      <c r="B122" s="676"/>
      <c r="C122" s="672" t="s">
        <v>13</v>
      </c>
      <c r="D122" s="672"/>
      <c r="E122" s="12">
        <f>ECSF!D18</f>
        <v>765</v>
      </c>
    </row>
    <row r="123" spans="1:5">
      <c r="B123" s="676"/>
      <c r="C123" s="672" t="s">
        <v>15</v>
      </c>
      <c r="D123" s="672"/>
      <c r="E123" s="12">
        <f>ECSF!D19</f>
        <v>0</v>
      </c>
    </row>
    <row r="124" spans="1:5">
      <c r="B124" s="676"/>
      <c r="C124" s="672" t="s">
        <v>17</v>
      </c>
      <c r="D124" s="672"/>
      <c r="E124" s="12">
        <f>ECSF!D20</f>
        <v>0</v>
      </c>
    </row>
    <row r="125" spans="1:5">
      <c r="B125" s="676"/>
      <c r="C125" s="672" t="s">
        <v>19</v>
      </c>
      <c r="D125" s="672"/>
      <c r="E125" s="12">
        <f>ECSF!D21</f>
        <v>0</v>
      </c>
    </row>
    <row r="126" spans="1:5">
      <c r="B126" s="676"/>
      <c r="C126" s="672" t="s">
        <v>21</v>
      </c>
      <c r="D126" s="672"/>
      <c r="E126" s="12">
        <f>ECSF!D22</f>
        <v>0</v>
      </c>
    </row>
    <row r="127" spans="1:5">
      <c r="B127" s="676"/>
      <c r="C127" s="675" t="s">
        <v>26</v>
      </c>
      <c r="D127" s="675"/>
      <c r="E127" s="11">
        <f>ECSF!D24</f>
        <v>0</v>
      </c>
    </row>
    <row r="128" spans="1:5">
      <c r="B128" s="676"/>
      <c r="C128" s="672" t="s">
        <v>28</v>
      </c>
      <c r="D128" s="672"/>
      <c r="E128" s="12">
        <f>ECSF!D26</f>
        <v>0</v>
      </c>
    </row>
    <row r="129" spans="2:5">
      <c r="B129" s="676"/>
      <c r="C129" s="672" t="s">
        <v>30</v>
      </c>
      <c r="D129" s="672"/>
      <c r="E129" s="12">
        <f>ECSF!D27</f>
        <v>0</v>
      </c>
    </row>
    <row r="130" spans="2:5">
      <c r="B130" s="676"/>
      <c r="C130" s="672" t="s">
        <v>32</v>
      </c>
      <c r="D130" s="672"/>
      <c r="E130" s="12">
        <f>ECSF!D28</f>
        <v>0</v>
      </c>
    </row>
    <row r="131" spans="2:5">
      <c r="B131" s="676"/>
      <c r="C131" s="672" t="s">
        <v>34</v>
      </c>
      <c r="D131" s="672"/>
      <c r="E131" s="12">
        <f>ECSF!D29</f>
        <v>0</v>
      </c>
    </row>
    <row r="132" spans="2:5">
      <c r="B132" s="676"/>
      <c r="C132" s="672" t="s">
        <v>36</v>
      </c>
      <c r="D132" s="672"/>
      <c r="E132" s="12">
        <f>ECSF!D30</f>
        <v>0</v>
      </c>
    </row>
    <row r="133" spans="2:5">
      <c r="B133" s="676"/>
      <c r="C133" s="672" t="s">
        <v>38</v>
      </c>
      <c r="D133" s="672"/>
      <c r="E133" s="12">
        <f>ECSF!D31</f>
        <v>27958.5</v>
      </c>
    </row>
    <row r="134" spans="2:5">
      <c r="B134" s="676"/>
      <c r="C134" s="672" t="s">
        <v>40</v>
      </c>
      <c r="D134" s="672"/>
      <c r="E134" s="12">
        <f>ECSF!D32</f>
        <v>0</v>
      </c>
    </row>
    <row r="135" spans="2:5">
      <c r="B135" s="676"/>
      <c r="C135" s="672" t="s">
        <v>41</v>
      </c>
      <c r="D135" s="672"/>
      <c r="E135" s="12">
        <f>ECSF!D33</f>
        <v>0</v>
      </c>
    </row>
    <row r="136" spans="2:5">
      <c r="B136" s="676"/>
      <c r="C136" s="672" t="s">
        <v>43</v>
      </c>
      <c r="D136" s="672"/>
      <c r="E136" s="12">
        <f>ECSF!D34</f>
        <v>0</v>
      </c>
    </row>
    <row r="137" spans="2:5">
      <c r="B137" s="676"/>
      <c r="C137" s="675" t="s">
        <v>6</v>
      </c>
      <c r="D137" s="675"/>
      <c r="E137" s="11">
        <f>ECSF!I12</f>
        <v>9269366.9899999946</v>
      </c>
    </row>
    <row r="138" spans="2:5">
      <c r="B138" s="676"/>
      <c r="C138" s="675" t="s">
        <v>8</v>
      </c>
      <c r="D138" s="675"/>
      <c r="E138" s="11">
        <f>ECSF!I14</f>
        <v>9269366.9899999946</v>
      </c>
    </row>
    <row r="139" spans="2:5">
      <c r="B139" s="676"/>
      <c r="C139" s="672" t="s">
        <v>10</v>
      </c>
      <c r="D139" s="672"/>
      <c r="E139" s="12">
        <f>ECSF!I16</f>
        <v>9269366.9899999946</v>
      </c>
    </row>
    <row r="140" spans="2:5">
      <c r="B140" s="676"/>
      <c r="C140" s="672" t="s">
        <v>12</v>
      </c>
      <c r="D140" s="672"/>
      <c r="E140" s="12">
        <f>ECSF!I17</f>
        <v>0</v>
      </c>
    </row>
    <row r="141" spans="2:5">
      <c r="B141" s="676"/>
      <c r="C141" s="672" t="s">
        <v>14</v>
      </c>
      <c r="D141" s="672"/>
      <c r="E141" s="12">
        <f>ECSF!I18</f>
        <v>0</v>
      </c>
    </row>
    <row r="142" spans="2:5">
      <c r="B142" s="676"/>
      <c r="C142" s="672" t="s">
        <v>16</v>
      </c>
      <c r="D142" s="672"/>
      <c r="E142" s="12">
        <f>ECSF!I19</f>
        <v>0</v>
      </c>
    </row>
    <row r="143" spans="2:5">
      <c r="B143" s="676"/>
      <c r="C143" s="672" t="s">
        <v>18</v>
      </c>
      <c r="D143" s="672"/>
      <c r="E143" s="12">
        <f>ECSF!I20</f>
        <v>0</v>
      </c>
    </row>
    <row r="144" spans="2:5">
      <c r="B144" s="676"/>
      <c r="C144" s="672" t="s">
        <v>20</v>
      </c>
      <c r="D144" s="672"/>
      <c r="E144" s="12">
        <f>ECSF!I21</f>
        <v>0</v>
      </c>
    </row>
    <row r="145" spans="2:5">
      <c r="B145" s="676"/>
      <c r="C145" s="672" t="s">
        <v>22</v>
      </c>
      <c r="D145" s="672"/>
      <c r="E145" s="12">
        <f>ECSF!I22</f>
        <v>0</v>
      </c>
    </row>
    <row r="146" spans="2:5">
      <c r="B146" s="676"/>
      <c r="C146" s="672" t="s">
        <v>23</v>
      </c>
      <c r="D146" s="672"/>
      <c r="E146" s="12">
        <f>ECSF!I23</f>
        <v>0</v>
      </c>
    </row>
    <row r="147" spans="2:5">
      <c r="B147" s="676"/>
      <c r="C147" s="678" t="s">
        <v>27</v>
      </c>
      <c r="D147" s="678"/>
      <c r="E147" s="11">
        <f>ECSF!I25</f>
        <v>0</v>
      </c>
    </row>
    <row r="148" spans="2:5">
      <c r="B148" s="676"/>
      <c r="C148" s="672" t="s">
        <v>29</v>
      </c>
      <c r="D148" s="672"/>
      <c r="E148" s="12">
        <f>ECSF!I27</f>
        <v>0</v>
      </c>
    </row>
    <row r="149" spans="2:5">
      <c r="B149" s="676"/>
      <c r="C149" s="672" t="s">
        <v>31</v>
      </c>
      <c r="D149" s="672"/>
      <c r="E149" s="12">
        <f>ECSF!I28</f>
        <v>0</v>
      </c>
    </row>
    <row r="150" spans="2:5">
      <c r="B150" s="676"/>
      <c r="C150" s="672" t="s">
        <v>33</v>
      </c>
      <c r="D150" s="672"/>
      <c r="E150" s="12">
        <f>ECSF!I29</f>
        <v>0</v>
      </c>
    </row>
    <row r="151" spans="2:5">
      <c r="B151" s="676"/>
      <c r="C151" s="672" t="s">
        <v>35</v>
      </c>
      <c r="D151" s="672"/>
      <c r="E151" s="12">
        <f>ECSF!I30</f>
        <v>0</v>
      </c>
    </row>
    <row r="152" spans="2:5">
      <c r="B152" s="676"/>
      <c r="C152" s="672" t="s">
        <v>37</v>
      </c>
      <c r="D152" s="672"/>
      <c r="E152" s="12">
        <f>ECSF!I31</f>
        <v>0</v>
      </c>
    </row>
    <row r="153" spans="2:5">
      <c r="B153" s="676"/>
      <c r="C153" s="672" t="s">
        <v>39</v>
      </c>
      <c r="D153" s="672"/>
      <c r="E153" s="12">
        <f>ECSF!I32</f>
        <v>0</v>
      </c>
    </row>
    <row r="154" spans="2:5">
      <c r="B154" s="676"/>
      <c r="C154" s="675" t="s">
        <v>46</v>
      </c>
      <c r="D154" s="675"/>
      <c r="E154" s="11">
        <f>ECSF!I34</f>
        <v>0</v>
      </c>
    </row>
    <row r="155" spans="2:5">
      <c r="B155" s="676"/>
      <c r="C155" s="675" t="s">
        <v>48</v>
      </c>
      <c r="D155" s="675"/>
      <c r="E155" s="11">
        <f>ECSF!I36</f>
        <v>0</v>
      </c>
    </row>
    <row r="156" spans="2:5">
      <c r="B156" s="676"/>
      <c r="C156" s="672" t="s">
        <v>49</v>
      </c>
      <c r="D156" s="672"/>
      <c r="E156" s="12">
        <f>ECSF!I38</f>
        <v>0</v>
      </c>
    </row>
    <row r="157" spans="2:5">
      <c r="B157" s="676"/>
      <c r="C157" s="672" t="s">
        <v>50</v>
      </c>
      <c r="D157" s="672"/>
      <c r="E157" s="12">
        <f>ECSF!I39</f>
        <v>0</v>
      </c>
    </row>
    <row r="158" spans="2:5">
      <c r="B158" s="676"/>
      <c r="C158" s="672" t="s">
        <v>51</v>
      </c>
      <c r="D158" s="672"/>
      <c r="E158" s="12">
        <f>ECSF!I40</f>
        <v>0</v>
      </c>
    </row>
    <row r="159" spans="2:5">
      <c r="B159" s="676"/>
      <c r="C159" s="675" t="s">
        <v>52</v>
      </c>
      <c r="D159" s="675"/>
      <c r="E159" s="11">
        <f>ECSF!I42</f>
        <v>0</v>
      </c>
    </row>
    <row r="160" spans="2:5">
      <c r="B160" s="676"/>
      <c r="C160" s="672" t="s">
        <v>53</v>
      </c>
      <c r="D160" s="672"/>
      <c r="E160" s="12">
        <f>ECSF!I44</f>
        <v>0</v>
      </c>
    </row>
    <row r="161" spans="2:5">
      <c r="B161" s="676"/>
      <c r="C161" s="672" t="s">
        <v>54</v>
      </c>
      <c r="D161" s="672"/>
      <c r="E161" s="12">
        <f>ECSF!I45</f>
        <v>0</v>
      </c>
    </row>
    <row r="162" spans="2:5">
      <c r="B162" s="676"/>
      <c r="C162" s="672" t="s">
        <v>55</v>
      </c>
      <c r="D162" s="672"/>
      <c r="E162" s="12">
        <f>ECSF!I46</f>
        <v>0</v>
      </c>
    </row>
    <row r="163" spans="2:5">
      <c r="B163" s="676"/>
      <c r="C163" s="672" t="s">
        <v>56</v>
      </c>
      <c r="D163" s="672"/>
      <c r="E163" s="12">
        <f>ECSF!I47</f>
        <v>0</v>
      </c>
    </row>
    <row r="164" spans="2:5">
      <c r="B164" s="676"/>
      <c r="C164" s="672" t="s">
        <v>57</v>
      </c>
      <c r="D164" s="672"/>
      <c r="E164" s="12">
        <f>ECSF!I48</f>
        <v>0</v>
      </c>
    </row>
    <row r="165" spans="2:5">
      <c r="B165" s="676"/>
      <c r="C165" s="675" t="s">
        <v>58</v>
      </c>
      <c r="D165" s="675"/>
      <c r="E165" s="11">
        <f>ECSF!I50</f>
        <v>0</v>
      </c>
    </row>
    <row r="166" spans="2:5">
      <c r="B166" s="676"/>
      <c r="C166" s="672" t="s">
        <v>59</v>
      </c>
      <c r="D166" s="672"/>
      <c r="E166" s="12">
        <f>ECSF!I52</f>
        <v>0</v>
      </c>
    </row>
    <row r="167" spans="2:5" ht="15" customHeight="1" thickBot="1">
      <c r="B167" s="677"/>
      <c r="C167" s="672" t="s">
        <v>60</v>
      </c>
      <c r="D167" s="672"/>
      <c r="E167" s="12">
        <f>ECSF!I53</f>
        <v>0</v>
      </c>
    </row>
    <row r="168" spans="2:5">
      <c r="B168" s="676" t="s">
        <v>66</v>
      </c>
      <c r="C168" s="675" t="s">
        <v>5</v>
      </c>
      <c r="D168" s="675"/>
      <c r="E168" s="11">
        <f>ECSF!E12</f>
        <v>4590638.0499999961</v>
      </c>
    </row>
    <row r="169" spans="2:5" ht="15" customHeight="1">
      <c r="B169" s="676"/>
      <c r="C169" s="675" t="s">
        <v>7</v>
      </c>
      <c r="D169" s="675"/>
      <c r="E169" s="11">
        <f>ECSF!E14</f>
        <v>1947716.0499999961</v>
      </c>
    </row>
    <row r="170" spans="2:5" ht="15" customHeight="1">
      <c r="B170" s="676"/>
      <c r="C170" s="672" t="s">
        <v>9</v>
      </c>
      <c r="D170" s="672"/>
      <c r="E170" s="12">
        <f>ECSF!E16</f>
        <v>11642664.549999997</v>
      </c>
    </row>
    <row r="171" spans="2:5" ht="15" customHeight="1">
      <c r="B171" s="676"/>
      <c r="C171" s="672" t="s">
        <v>11</v>
      </c>
      <c r="D171" s="672"/>
      <c r="E171" s="12">
        <f>ECSF!E17</f>
        <v>0</v>
      </c>
    </row>
    <row r="172" spans="2:5">
      <c r="B172" s="676"/>
      <c r="C172" s="672" t="s">
        <v>13</v>
      </c>
      <c r="D172" s="672"/>
      <c r="E172" s="12">
        <f>ECSF!E18</f>
        <v>0</v>
      </c>
    </row>
    <row r="173" spans="2:5">
      <c r="B173" s="676"/>
      <c r="C173" s="672" t="s">
        <v>15</v>
      </c>
      <c r="D173" s="672"/>
      <c r="E173" s="12">
        <f>ECSF!E19</f>
        <v>0</v>
      </c>
    </row>
    <row r="174" spans="2:5" ht="15" customHeight="1">
      <c r="B174" s="676"/>
      <c r="C174" s="672" t="s">
        <v>17</v>
      </c>
      <c r="D174" s="672"/>
      <c r="E174" s="12">
        <f>ECSF!E20</f>
        <v>0</v>
      </c>
    </row>
    <row r="175" spans="2:5" ht="15" customHeight="1">
      <c r="B175" s="676"/>
      <c r="C175" s="672" t="s">
        <v>19</v>
      </c>
      <c r="D175" s="672"/>
      <c r="E175" s="12">
        <f>ECSF!E21</f>
        <v>0</v>
      </c>
    </row>
    <row r="176" spans="2:5">
      <c r="B176" s="676"/>
      <c r="C176" s="672" t="s">
        <v>21</v>
      </c>
      <c r="D176" s="672"/>
      <c r="E176" s="12">
        <f>ECSF!E22</f>
        <v>59669.380000000005</v>
      </c>
    </row>
    <row r="177" spans="2:5" ht="15" customHeight="1">
      <c r="B177" s="676"/>
      <c r="C177" s="675" t="s">
        <v>26</v>
      </c>
      <c r="D177" s="675"/>
      <c r="E177" s="11">
        <f>ECSF!E24</f>
        <v>2642922</v>
      </c>
    </row>
    <row r="178" spans="2:5">
      <c r="B178" s="676"/>
      <c r="C178" s="672" t="s">
        <v>28</v>
      </c>
      <c r="D178" s="672"/>
      <c r="E178" s="12">
        <f>ECSF!E26</f>
        <v>0</v>
      </c>
    </row>
    <row r="179" spans="2:5" ht="15" customHeight="1">
      <c r="B179" s="676"/>
      <c r="C179" s="672" t="s">
        <v>30</v>
      </c>
      <c r="D179" s="672"/>
      <c r="E179" s="12">
        <f>ECSF!E27</f>
        <v>0</v>
      </c>
    </row>
    <row r="180" spans="2:5" ht="15" customHeight="1">
      <c r="B180" s="676"/>
      <c r="C180" s="672" t="s">
        <v>32</v>
      </c>
      <c r="D180" s="672"/>
      <c r="E180" s="12">
        <f>ECSF!E28</f>
        <v>0</v>
      </c>
    </row>
    <row r="181" spans="2:5" ht="15" customHeight="1">
      <c r="B181" s="676"/>
      <c r="C181" s="672" t="s">
        <v>34</v>
      </c>
      <c r="D181" s="672"/>
      <c r="E181" s="12">
        <f>ECSF!E29</f>
        <v>2670880.5</v>
      </c>
    </row>
    <row r="182" spans="2:5" ht="15" customHeight="1">
      <c r="B182" s="676"/>
      <c r="C182" s="672" t="s">
        <v>36</v>
      </c>
      <c r="D182" s="672"/>
      <c r="E182" s="12">
        <f>ECSF!E30</f>
        <v>0</v>
      </c>
    </row>
    <row r="183" spans="2:5" ht="15" customHeight="1">
      <c r="B183" s="676"/>
      <c r="C183" s="672" t="s">
        <v>38</v>
      </c>
      <c r="D183" s="672"/>
      <c r="E183" s="12">
        <f>ECSF!E31</f>
        <v>0</v>
      </c>
    </row>
    <row r="184" spans="2:5" ht="15" customHeight="1">
      <c r="B184" s="676"/>
      <c r="C184" s="672" t="s">
        <v>40</v>
      </c>
      <c r="D184" s="672"/>
      <c r="E184" s="12">
        <f>ECSF!E32</f>
        <v>0</v>
      </c>
    </row>
    <row r="185" spans="2:5" ht="15" customHeight="1">
      <c r="B185" s="676"/>
      <c r="C185" s="672" t="s">
        <v>41</v>
      </c>
      <c r="D185" s="672"/>
      <c r="E185" s="12">
        <f>ECSF!E33</f>
        <v>0</v>
      </c>
    </row>
    <row r="186" spans="2:5" ht="15" customHeight="1">
      <c r="B186" s="676"/>
      <c r="C186" s="672" t="s">
        <v>43</v>
      </c>
      <c r="D186" s="672"/>
      <c r="E186" s="12">
        <f>ECSF!E34</f>
        <v>0</v>
      </c>
    </row>
    <row r="187" spans="2:5" ht="15" customHeight="1">
      <c r="B187" s="676"/>
      <c r="C187" s="675" t="s">
        <v>6</v>
      </c>
      <c r="D187" s="675"/>
      <c r="E187" s="11">
        <f>ECSF!J12</f>
        <v>0</v>
      </c>
    </row>
    <row r="188" spans="2:5">
      <c r="B188" s="676"/>
      <c r="C188" s="675" t="s">
        <v>8</v>
      </c>
      <c r="D188" s="675"/>
      <c r="E188" s="11">
        <f>ECSF!J14</f>
        <v>0</v>
      </c>
    </row>
    <row r="189" spans="2:5">
      <c r="B189" s="676"/>
      <c r="C189" s="672" t="s">
        <v>10</v>
      </c>
      <c r="D189" s="672"/>
      <c r="E189" s="12">
        <f>ECSF!J16</f>
        <v>0</v>
      </c>
    </row>
    <row r="190" spans="2:5">
      <c r="B190" s="676"/>
      <c r="C190" s="672" t="s">
        <v>12</v>
      </c>
      <c r="D190" s="672"/>
      <c r="E190" s="12">
        <f>ECSF!J17</f>
        <v>0</v>
      </c>
    </row>
    <row r="191" spans="2:5" ht="15" customHeight="1">
      <c r="B191" s="676"/>
      <c r="C191" s="672" t="s">
        <v>14</v>
      </c>
      <c r="D191" s="672"/>
      <c r="E191" s="12">
        <f>ECSF!J18</f>
        <v>0</v>
      </c>
    </row>
    <row r="192" spans="2:5">
      <c r="B192" s="676"/>
      <c r="C192" s="672" t="s">
        <v>16</v>
      </c>
      <c r="D192" s="672"/>
      <c r="E192" s="12">
        <f>ECSF!J19</f>
        <v>0</v>
      </c>
    </row>
    <row r="193" spans="2:5" ht="15" customHeight="1">
      <c r="B193" s="676"/>
      <c r="C193" s="672" t="s">
        <v>18</v>
      </c>
      <c r="D193" s="672"/>
      <c r="E193" s="12">
        <f>ECSF!J20</f>
        <v>0</v>
      </c>
    </row>
    <row r="194" spans="2:5" ht="15" customHeight="1">
      <c r="B194" s="676"/>
      <c r="C194" s="672" t="s">
        <v>20</v>
      </c>
      <c r="D194" s="672"/>
      <c r="E194" s="12">
        <f>ECSF!J21</f>
        <v>0</v>
      </c>
    </row>
    <row r="195" spans="2:5" ht="15" customHeight="1">
      <c r="B195" s="676"/>
      <c r="C195" s="672" t="s">
        <v>22</v>
      </c>
      <c r="D195" s="672"/>
      <c r="E195" s="12">
        <f>ECSF!J22</f>
        <v>0</v>
      </c>
    </row>
    <row r="196" spans="2:5" ht="15" customHeight="1">
      <c r="B196" s="676"/>
      <c r="C196" s="672" t="s">
        <v>23</v>
      </c>
      <c r="D196" s="672"/>
      <c r="E196" s="12">
        <f>ECSF!J23</f>
        <v>0</v>
      </c>
    </row>
    <row r="197" spans="2:5" ht="15" customHeight="1">
      <c r="B197" s="676"/>
      <c r="C197" s="678" t="s">
        <v>27</v>
      </c>
      <c r="D197" s="678"/>
      <c r="E197" s="11">
        <f>ECSF!J25</f>
        <v>0</v>
      </c>
    </row>
    <row r="198" spans="2:5" ht="15" customHeight="1">
      <c r="B198" s="676"/>
      <c r="C198" s="672" t="s">
        <v>29</v>
      </c>
      <c r="D198" s="672"/>
      <c r="E198" s="12">
        <f>ECSF!J27</f>
        <v>0</v>
      </c>
    </row>
    <row r="199" spans="2:5" ht="15" customHeight="1">
      <c r="B199" s="676"/>
      <c r="C199" s="672" t="s">
        <v>31</v>
      </c>
      <c r="D199" s="672"/>
      <c r="E199" s="12">
        <f>ECSF!J28</f>
        <v>0</v>
      </c>
    </row>
    <row r="200" spans="2:5" ht="15" customHeight="1">
      <c r="B200" s="676"/>
      <c r="C200" s="672" t="s">
        <v>33</v>
      </c>
      <c r="D200" s="672"/>
      <c r="E200" s="12">
        <f>ECSF!J29</f>
        <v>0</v>
      </c>
    </row>
    <row r="201" spans="2:5">
      <c r="B201" s="676"/>
      <c r="C201" s="672" t="s">
        <v>35</v>
      </c>
      <c r="D201" s="672"/>
      <c r="E201" s="12">
        <f>ECSF!J30</f>
        <v>0</v>
      </c>
    </row>
    <row r="202" spans="2:5" ht="15" customHeight="1">
      <c r="B202" s="676"/>
      <c r="C202" s="672" t="s">
        <v>37</v>
      </c>
      <c r="D202" s="672"/>
      <c r="E202" s="12">
        <f>ECSF!J31</f>
        <v>0</v>
      </c>
    </row>
    <row r="203" spans="2:5">
      <c r="B203" s="676"/>
      <c r="C203" s="672" t="s">
        <v>39</v>
      </c>
      <c r="D203" s="672"/>
      <c r="E203" s="12">
        <f>ECSF!J32</f>
        <v>0</v>
      </c>
    </row>
    <row r="204" spans="2:5" ht="15" customHeight="1">
      <c r="B204" s="676"/>
      <c r="C204" s="675" t="s">
        <v>46</v>
      </c>
      <c r="D204" s="675"/>
      <c r="E204" s="11">
        <f>ECSF!J34</f>
        <v>0</v>
      </c>
    </row>
    <row r="205" spans="2:5" ht="15" customHeight="1">
      <c r="B205" s="676"/>
      <c r="C205" s="675" t="s">
        <v>48</v>
      </c>
      <c r="D205" s="675"/>
      <c r="E205" s="11">
        <f>ECSF!J36</f>
        <v>4678728.9399999995</v>
      </c>
    </row>
    <row r="206" spans="2:5" ht="15" customHeight="1">
      <c r="B206" s="676"/>
      <c r="C206" s="672" t="s">
        <v>49</v>
      </c>
      <c r="D206" s="672"/>
      <c r="E206" s="12">
        <f>ECSF!J38</f>
        <v>58204</v>
      </c>
    </row>
    <row r="207" spans="2:5" ht="15" customHeight="1">
      <c r="B207" s="676"/>
      <c r="C207" s="672" t="s">
        <v>50</v>
      </c>
      <c r="D207" s="672"/>
      <c r="E207" s="12">
        <f>ECSF!J39</f>
        <v>0</v>
      </c>
    </row>
    <row r="208" spans="2:5" ht="15" customHeight="1">
      <c r="B208" s="676"/>
      <c r="C208" s="672" t="s">
        <v>51</v>
      </c>
      <c r="D208" s="672"/>
      <c r="E208" s="12">
        <f>ECSF!J40</f>
        <v>0</v>
      </c>
    </row>
    <row r="209" spans="2:5" ht="15" customHeight="1">
      <c r="B209" s="676"/>
      <c r="C209" s="675" t="s">
        <v>52</v>
      </c>
      <c r="D209" s="675"/>
      <c r="E209" s="11">
        <f>ECSF!J42</f>
        <v>0</v>
      </c>
    </row>
    <row r="210" spans="2:5">
      <c r="B210" s="676"/>
      <c r="C210" s="672" t="s">
        <v>53</v>
      </c>
      <c r="D210" s="672"/>
      <c r="E210" s="12">
        <f>ECSF!J44</f>
        <v>3842118.0100000002</v>
      </c>
    </row>
    <row r="211" spans="2:5" ht="15" customHeight="1">
      <c r="B211" s="676"/>
      <c r="C211" s="672" t="s">
        <v>54</v>
      </c>
      <c r="D211" s="672"/>
      <c r="E211" s="12">
        <f>ECSF!J45</f>
        <v>778406.9299999997</v>
      </c>
    </row>
    <row r="212" spans="2:5">
      <c r="B212" s="676"/>
      <c r="C212" s="672" t="s">
        <v>55</v>
      </c>
      <c r="D212" s="672"/>
      <c r="E212" s="12">
        <f>ECSF!J46</f>
        <v>0</v>
      </c>
    </row>
    <row r="213" spans="2:5" ht="15" customHeight="1">
      <c r="B213" s="676"/>
      <c r="C213" s="672" t="s">
        <v>56</v>
      </c>
      <c r="D213" s="672"/>
      <c r="E213" s="12">
        <f>ECSF!J47</f>
        <v>0</v>
      </c>
    </row>
    <row r="214" spans="2:5">
      <c r="B214" s="676"/>
      <c r="C214" s="672" t="s">
        <v>57</v>
      </c>
      <c r="D214" s="672"/>
      <c r="E214" s="12">
        <f>ECSF!J48</f>
        <v>0</v>
      </c>
    </row>
    <row r="215" spans="2:5">
      <c r="B215" s="676"/>
      <c r="C215" s="675" t="s">
        <v>58</v>
      </c>
      <c r="D215" s="675"/>
      <c r="E215" s="11">
        <f>ECSF!J50</f>
        <v>0</v>
      </c>
    </row>
    <row r="216" spans="2:5">
      <c r="B216" s="676"/>
      <c r="C216" s="672" t="s">
        <v>59</v>
      </c>
      <c r="D216" s="672"/>
      <c r="E216" s="12">
        <f>ECSF!J52</f>
        <v>0</v>
      </c>
    </row>
    <row r="217" spans="2:5" ht="15.75" thickBot="1">
      <c r="B217" s="677"/>
      <c r="C217" s="672" t="s">
        <v>60</v>
      </c>
      <c r="D217" s="672"/>
      <c r="E217" s="12">
        <f>ECSF!J53</f>
        <v>0</v>
      </c>
    </row>
    <row r="218" spans="2:5">
      <c r="C218" s="680" t="s">
        <v>73</v>
      </c>
      <c r="D218" s="5" t="s">
        <v>63</v>
      </c>
      <c r="E218" s="15" t="str">
        <f>ECSF!C60</f>
        <v>MAESTRA ESTHER ANGÉLICA MEDINA RIVERO</v>
      </c>
    </row>
    <row r="219" spans="2:5">
      <c r="C219" s="681"/>
      <c r="D219" s="5" t="s">
        <v>64</v>
      </c>
      <c r="E219" s="15" t="str">
        <f>ECSF!C61</f>
        <v>DIRECTORA GENERAL</v>
      </c>
    </row>
    <row r="220" spans="2:5">
      <c r="C220" s="681" t="s">
        <v>72</v>
      </c>
      <c r="D220" s="5" t="s">
        <v>63</v>
      </c>
      <c r="E220" s="15" t="str">
        <f>ECSF!G60</f>
        <v>LIC. LILIANA ESTHERLINA GALLARDO ESCOBEDO</v>
      </c>
    </row>
    <row r="221" spans="2:5">
      <c r="C221" s="681"/>
      <c r="D221" s="5" t="s">
        <v>64</v>
      </c>
      <c r="E221" s="15" t="str">
        <f>ECSF!G61</f>
        <v>DIRECTORA ADMINISTRATIVA</v>
      </c>
    </row>
  </sheetData>
  <sheetProtection password="C4FF" sheet="1" objects="1" scenarios="1"/>
  <mergeCells count="234">
    <mergeCell ref="C220:C221"/>
    <mergeCell ref="C8:D8"/>
    <mergeCell ref="C27:D27"/>
    <mergeCell ref="C9:D9"/>
    <mergeCell ref="C28:D28"/>
    <mergeCell ref="C10:D10"/>
    <mergeCell ref="C29:D29"/>
    <mergeCell ref="C41:D41"/>
    <mergeCell ref="C42:D42"/>
    <mergeCell ref="C15:D15"/>
    <mergeCell ref="C112:C113"/>
    <mergeCell ref="C45:D45"/>
    <mergeCell ref="C46:D46"/>
    <mergeCell ref="C47:D47"/>
    <mergeCell ref="C48:D48"/>
    <mergeCell ref="C34:D34"/>
    <mergeCell ref="C44:D44"/>
    <mergeCell ref="C37:D37"/>
    <mergeCell ref="C72:D72"/>
    <mergeCell ref="C218:C219"/>
    <mergeCell ref="C38:D38"/>
    <mergeCell ref="C101:D101"/>
    <mergeCell ref="C89:D89"/>
    <mergeCell ref="C90:D90"/>
    <mergeCell ref="C91:D91"/>
    <mergeCell ref="C92:D92"/>
    <mergeCell ref="C95:D95"/>
    <mergeCell ref="C96:D96"/>
    <mergeCell ref="C97:D97"/>
    <mergeCell ref="C98:D98"/>
    <mergeCell ref="C99:D99"/>
    <mergeCell ref="C100:D100"/>
    <mergeCell ref="B67:B75"/>
    <mergeCell ref="C67:D67"/>
    <mergeCell ref="C73:D73"/>
    <mergeCell ref="C68:D68"/>
    <mergeCell ref="C69:D69"/>
    <mergeCell ref="C70:D70"/>
    <mergeCell ref="C71:D71"/>
    <mergeCell ref="C64:D64"/>
    <mergeCell ref="C65:D65"/>
    <mergeCell ref="C35:D35"/>
    <mergeCell ref="C50:D50"/>
    <mergeCell ref="C24:D24"/>
    <mergeCell ref="C25:D25"/>
    <mergeCell ref="C39:D39"/>
    <mergeCell ref="C40:D40"/>
    <mergeCell ref="C66:D66"/>
    <mergeCell ref="C51:D51"/>
    <mergeCell ref="C52:D52"/>
    <mergeCell ref="C53:D53"/>
    <mergeCell ref="C7:D7"/>
    <mergeCell ref="C11:D11"/>
    <mergeCell ref="C63:D63"/>
    <mergeCell ref="C55:D55"/>
    <mergeCell ref="C54:D54"/>
    <mergeCell ref="C12:D12"/>
    <mergeCell ref="C13:D13"/>
    <mergeCell ref="C32:D32"/>
    <mergeCell ref="C33:D33"/>
    <mergeCell ref="C26:D26"/>
    <mergeCell ref="C23:D23"/>
    <mergeCell ref="C43:D43"/>
    <mergeCell ref="C18:D18"/>
    <mergeCell ref="C19:D19"/>
    <mergeCell ref="C20:D20"/>
    <mergeCell ref="C21:D21"/>
    <mergeCell ref="C22:D22"/>
    <mergeCell ref="C56:D56"/>
    <mergeCell ref="C57:D57"/>
    <mergeCell ref="C49:D49"/>
    <mergeCell ref="A117:D117"/>
    <mergeCell ref="B95:B108"/>
    <mergeCell ref="A76:A77"/>
    <mergeCell ref="C76:D76"/>
    <mergeCell ref="C77:D77"/>
    <mergeCell ref="A78:A94"/>
    <mergeCell ref="B78:B85"/>
    <mergeCell ref="C78:D78"/>
    <mergeCell ref="C79:D79"/>
    <mergeCell ref="C80:D80"/>
    <mergeCell ref="B87:B92"/>
    <mergeCell ref="C93:D93"/>
    <mergeCell ref="C94:D94"/>
    <mergeCell ref="C81:D81"/>
    <mergeCell ref="C82:D82"/>
    <mergeCell ref="C83:D83"/>
    <mergeCell ref="C84:D84"/>
    <mergeCell ref="C85:D85"/>
    <mergeCell ref="C86:D86"/>
    <mergeCell ref="C87:D87"/>
    <mergeCell ref="C88:D88"/>
    <mergeCell ref="C110:C111"/>
    <mergeCell ref="A116:D116"/>
    <mergeCell ref="C108:D108"/>
    <mergeCell ref="C166:D166"/>
    <mergeCell ref="C167:D167"/>
    <mergeCell ref="B118:B167"/>
    <mergeCell ref="C153:D153"/>
    <mergeCell ref="C135:D135"/>
    <mergeCell ref="C130:D130"/>
    <mergeCell ref="C131:D131"/>
    <mergeCell ref="C120:D120"/>
    <mergeCell ref="C121:D121"/>
    <mergeCell ref="C122:D122"/>
    <mergeCell ref="C123:D123"/>
    <mergeCell ref="C132:D132"/>
    <mergeCell ref="C133:D133"/>
    <mergeCell ref="C134:D134"/>
    <mergeCell ref="C118:D118"/>
    <mergeCell ref="C119:D119"/>
    <mergeCell ref="C141:D141"/>
    <mergeCell ref="C148:D148"/>
    <mergeCell ref="C149:D149"/>
    <mergeCell ref="C150:D150"/>
    <mergeCell ref="C151:D151"/>
    <mergeCell ref="C152:D152"/>
    <mergeCell ref="C144:D144"/>
    <mergeCell ref="C145:D145"/>
    <mergeCell ref="C146:D146"/>
    <mergeCell ref="C147:D147"/>
    <mergeCell ref="C142:D142"/>
    <mergeCell ref="C143:D143"/>
    <mergeCell ref="C160:D160"/>
    <mergeCell ref="C161:D161"/>
    <mergeCell ref="C162:D162"/>
    <mergeCell ref="C163:D163"/>
    <mergeCell ref="C164:D164"/>
    <mergeCell ref="C165:D165"/>
    <mergeCell ref="A2:D2"/>
    <mergeCell ref="C156:D156"/>
    <mergeCell ref="C157:D157"/>
    <mergeCell ref="C158:D158"/>
    <mergeCell ref="C159:D159"/>
    <mergeCell ref="C154:D154"/>
    <mergeCell ref="C155:D155"/>
    <mergeCell ref="C124:D124"/>
    <mergeCell ref="C125:D125"/>
    <mergeCell ref="C126:D126"/>
    <mergeCell ref="C127:D127"/>
    <mergeCell ref="C128:D128"/>
    <mergeCell ref="C129:D129"/>
    <mergeCell ref="C136:D136"/>
    <mergeCell ref="C137:D137"/>
    <mergeCell ref="C138:D138"/>
    <mergeCell ref="C139:D139"/>
    <mergeCell ref="C140:D140"/>
    <mergeCell ref="A3:D3"/>
    <mergeCell ref="A4:D4"/>
    <mergeCell ref="A5:D5"/>
    <mergeCell ref="A114:D114"/>
    <mergeCell ref="A115:D115"/>
    <mergeCell ref="C168:D168"/>
    <mergeCell ref="C170:D170"/>
    <mergeCell ref="C172:D172"/>
    <mergeCell ref="C173:D173"/>
    <mergeCell ref="C174:D174"/>
    <mergeCell ref="C192:D192"/>
    <mergeCell ref="C194:D194"/>
    <mergeCell ref="C175:D175"/>
    <mergeCell ref="C176:D176"/>
    <mergeCell ref="C177:D177"/>
    <mergeCell ref="C178:D178"/>
    <mergeCell ref="C216:D216"/>
    <mergeCell ref="C202:D202"/>
    <mergeCell ref="C203:D203"/>
    <mergeCell ref="C205:D205"/>
    <mergeCell ref="C207:D207"/>
    <mergeCell ref="C208:D208"/>
    <mergeCell ref="C209:D209"/>
    <mergeCell ref="C213:D213"/>
    <mergeCell ref="C215:D215"/>
    <mergeCell ref="C204:D204"/>
    <mergeCell ref="C206:D206"/>
    <mergeCell ref="C201:D201"/>
    <mergeCell ref="C187:D187"/>
    <mergeCell ref="C188:D188"/>
    <mergeCell ref="C189:D189"/>
    <mergeCell ref="C190:D190"/>
    <mergeCell ref="C212:D212"/>
    <mergeCell ref="C214:D214"/>
    <mergeCell ref="C196:D196"/>
    <mergeCell ref="C197:D197"/>
    <mergeCell ref="C198:D198"/>
    <mergeCell ref="C199:D199"/>
    <mergeCell ref="C200:D200"/>
    <mergeCell ref="C6:D6"/>
    <mergeCell ref="C102:D102"/>
    <mergeCell ref="C103:D103"/>
    <mergeCell ref="C104:D104"/>
    <mergeCell ref="C105:D105"/>
    <mergeCell ref="C106:D106"/>
    <mergeCell ref="C107:D107"/>
    <mergeCell ref="C217:D217"/>
    <mergeCell ref="B168:B217"/>
    <mergeCell ref="C169:D169"/>
    <mergeCell ref="C171:D171"/>
    <mergeCell ref="C179:D179"/>
    <mergeCell ref="C181:D181"/>
    <mergeCell ref="C210:D210"/>
    <mergeCell ref="C211:D211"/>
    <mergeCell ref="C191:D191"/>
    <mergeCell ref="C193:D193"/>
    <mergeCell ref="C180:D180"/>
    <mergeCell ref="C182:D182"/>
    <mergeCell ref="C183:D183"/>
    <mergeCell ref="C184:D184"/>
    <mergeCell ref="C185:D185"/>
    <mergeCell ref="C186:D186"/>
    <mergeCell ref="C195:D195"/>
    <mergeCell ref="A7:A23"/>
    <mergeCell ref="A24:A25"/>
    <mergeCell ref="A59:A75"/>
    <mergeCell ref="B59:B65"/>
    <mergeCell ref="C59:D59"/>
    <mergeCell ref="C60:D60"/>
    <mergeCell ref="C61:D61"/>
    <mergeCell ref="C62:D62"/>
    <mergeCell ref="C109:D109"/>
    <mergeCell ref="C58:D58"/>
    <mergeCell ref="B7:B13"/>
    <mergeCell ref="B15:B23"/>
    <mergeCell ref="A26:A42"/>
    <mergeCell ref="B26:B33"/>
    <mergeCell ref="B35:B40"/>
    <mergeCell ref="B43:B56"/>
    <mergeCell ref="C75:D75"/>
    <mergeCell ref="C74:D74"/>
    <mergeCell ref="C14:D14"/>
    <mergeCell ref="C17:D17"/>
    <mergeCell ref="C16:D16"/>
    <mergeCell ref="C36:D36"/>
    <mergeCell ref="C30:D30"/>
    <mergeCell ref="C31:D3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44"/>
  <sheetViews>
    <sheetView showGridLines="0" zoomScale="90" zoomScaleNormal="90" workbookViewId="0">
      <selection activeCell="I3" sqref="I3"/>
    </sheetView>
  </sheetViews>
  <sheetFormatPr baseColWidth="10" defaultRowHeight="12.75"/>
  <cols>
    <col min="1" max="1" width="1.140625" style="25" customWidth="1"/>
    <col min="2" max="2" width="11.7109375" style="25" customWidth="1"/>
    <col min="3" max="3" width="54.42578125" style="25" customWidth="1"/>
    <col min="4" max="4" width="19.140625" style="191" customWidth="1"/>
    <col min="5" max="5" width="19.28515625" style="25" customWidth="1"/>
    <col min="6" max="6" width="19" style="25" customWidth="1"/>
    <col min="7" max="7" width="21.28515625" style="25" customWidth="1"/>
    <col min="8" max="8" width="18.7109375" style="25" customWidth="1"/>
    <col min="9" max="9" width="1.140625" style="25" customWidth="1"/>
    <col min="10" max="16384" width="11.42578125" style="25"/>
  </cols>
  <sheetData>
    <row r="1" spans="1:11" s="32" customFormat="1" ht="9" customHeight="1">
      <c r="A1" s="90"/>
      <c r="B1" s="93"/>
      <c r="C1" s="682"/>
      <c r="D1" s="682"/>
      <c r="E1" s="682"/>
      <c r="F1" s="682"/>
      <c r="G1" s="682"/>
      <c r="H1" s="93"/>
      <c r="I1" s="168"/>
      <c r="J1" s="25"/>
      <c r="K1" s="25"/>
    </row>
    <row r="2" spans="1:11" s="32" customFormat="1" ht="14.1" customHeight="1">
      <c r="A2" s="682" t="s">
        <v>451</v>
      </c>
      <c r="B2" s="682"/>
      <c r="C2" s="682"/>
      <c r="D2" s="682"/>
      <c r="E2" s="682"/>
      <c r="F2" s="682"/>
      <c r="G2" s="682"/>
      <c r="H2" s="682"/>
      <c r="I2" s="168"/>
      <c r="J2" s="168"/>
      <c r="K2" s="25"/>
    </row>
    <row r="3" spans="1:11" s="32" customFormat="1" ht="14.1" customHeight="1">
      <c r="A3" s="649" t="s">
        <v>777</v>
      </c>
      <c r="B3" s="649"/>
      <c r="C3" s="649"/>
      <c r="D3" s="649"/>
      <c r="E3" s="649"/>
      <c r="F3" s="649"/>
      <c r="G3" s="649"/>
      <c r="H3" s="649"/>
      <c r="I3" s="168"/>
      <c r="J3" s="168"/>
      <c r="K3" s="25"/>
    </row>
    <row r="4" spans="1:11" s="32" customFormat="1" ht="14.1" customHeight="1">
      <c r="A4" s="90"/>
      <c r="B4" s="93"/>
      <c r="C4" s="682" t="s">
        <v>0</v>
      </c>
      <c r="D4" s="682"/>
      <c r="E4" s="682"/>
      <c r="F4" s="682"/>
      <c r="G4" s="682"/>
      <c r="H4" s="93"/>
      <c r="I4" s="168"/>
      <c r="J4" s="168"/>
      <c r="K4" s="25"/>
    </row>
    <row r="5" spans="1:11" s="32" customFormat="1" ht="20.100000000000001" customHeight="1">
      <c r="A5" s="96"/>
      <c r="B5" s="30"/>
      <c r="C5" s="30" t="s">
        <v>3</v>
      </c>
      <c r="D5" s="97" t="s">
        <v>507</v>
      </c>
      <c r="E5" s="97"/>
      <c r="F5" s="97"/>
      <c r="H5" s="31"/>
      <c r="I5" s="31"/>
    </row>
    <row r="6" spans="1:11" s="32" customFormat="1" ht="6.75" customHeight="1">
      <c r="A6" s="684"/>
      <c r="B6" s="684"/>
      <c r="C6" s="684"/>
      <c r="D6" s="684"/>
      <c r="E6" s="684"/>
      <c r="F6" s="684"/>
      <c r="G6" s="684"/>
      <c r="H6" s="684"/>
      <c r="I6" s="684"/>
    </row>
    <row r="7" spans="1:11" s="32" customFormat="1" ht="3" customHeight="1">
      <c r="A7" s="684"/>
      <c r="B7" s="684"/>
      <c r="C7" s="684"/>
      <c r="D7" s="684"/>
      <c r="E7" s="684"/>
      <c r="F7" s="684"/>
      <c r="G7" s="684"/>
      <c r="H7" s="684"/>
      <c r="I7" s="684"/>
    </row>
    <row r="8" spans="1:11" s="173" customFormat="1" ht="25.5">
      <c r="A8" s="169"/>
      <c r="B8" s="685" t="s">
        <v>74</v>
      </c>
      <c r="C8" s="685"/>
      <c r="D8" s="170" t="s">
        <v>142</v>
      </c>
      <c r="E8" s="170" t="s">
        <v>143</v>
      </c>
      <c r="F8" s="171" t="s">
        <v>144</v>
      </c>
      <c r="G8" s="171" t="s">
        <v>145</v>
      </c>
      <c r="H8" s="171" t="s">
        <v>146</v>
      </c>
      <c r="I8" s="172"/>
    </row>
    <row r="9" spans="1:11" s="173" customFormat="1">
      <c r="A9" s="174"/>
      <c r="B9" s="686"/>
      <c r="C9" s="686"/>
      <c r="D9" s="175">
        <v>1</v>
      </c>
      <c r="E9" s="175">
        <v>2</v>
      </c>
      <c r="F9" s="176">
        <v>3</v>
      </c>
      <c r="G9" s="176" t="s">
        <v>147</v>
      </c>
      <c r="H9" s="176" t="s">
        <v>148</v>
      </c>
      <c r="I9" s="177"/>
    </row>
    <row r="10" spans="1:11" s="32" customFormat="1" ht="3" customHeight="1">
      <c r="A10" s="687"/>
      <c r="B10" s="684"/>
      <c r="C10" s="684"/>
      <c r="D10" s="684"/>
      <c r="E10" s="684"/>
      <c r="F10" s="684"/>
      <c r="G10" s="684"/>
      <c r="H10" s="684"/>
      <c r="I10" s="688"/>
    </row>
    <row r="11" spans="1:11" s="32" customFormat="1" ht="3" customHeight="1">
      <c r="A11" s="689"/>
      <c r="B11" s="690"/>
      <c r="C11" s="690"/>
      <c r="D11" s="690"/>
      <c r="E11" s="690"/>
      <c r="F11" s="690"/>
      <c r="G11" s="690"/>
      <c r="H11" s="690"/>
      <c r="I11" s="691"/>
      <c r="J11" s="25"/>
      <c r="K11" s="25"/>
    </row>
    <row r="12" spans="1:11" s="32" customFormat="1">
      <c r="A12" s="178"/>
      <c r="B12" s="692" t="s">
        <v>5</v>
      </c>
      <c r="C12" s="692"/>
      <c r="D12" s="179">
        <f>+D14+D24</f>
        <v>136433952.05000001</v>
      </c>
      <c r="E12" s="179">
        <f>+E14+E24</f>
        <v>1298618473.54</v>
      </c>
      <c r="F12" s="179">
        <f>+F14+F24</f>
        <v>1294027835.49</v>
      </c>
      <c r="G12" s="179">
        <f>+D12+E12-F12</f>
        <v>141024590.0999999</v>
      </c>
      <c r="H12" s="179">
        <f>+G12-D12</f>
        <v>4590638.0499998927</v>
      </c>
      <c r="I12" s="180"/>
      <c r="J12" s="25"/>
      <c r="K12" s="25"/>
    </row>
    <row r="13" spans="1:11" s="32" customFormat="1" ht="5.0999999999999996" customHeight="1">
      <c r="A13" s="178"/>
      <c r="B13" s="181"/>
      <c r="C13" s="181"/>
      <c r="D13" s="179"/>
      <c r="E13" s="179"/>
      <c r="F13" s="179"/>
      <c r="G13" s="179">
        <f t="shared" ref="G13:G14" si="0">+D13+E13-F13</f>
        <v>0</v>
      </c>
      <c r="H13" s="179"/>
      <c r="I13" s="180"/>
      <c r="J13" s="25"/>
      <c r="K13" s="25"/>
    </row>
    <row r="14" spans="1:11" s="32" customFormat="1">
      <c r="A14" s="182"/>
      <c r="B14" s="653" t="s">
        <v>7</v>
      </c>
      <c r="C14" s="653"/>
      <c r="D14" s="183">
        <f>SUM(D16:D22)</f>
        <v>80937807.050000012</v>
      </c>
      <c r="E14" s="183">
        <f>SUM(E16:E22)</f>
        <v>1290662450.54</v>
      </c>
      <c r="F14" s="183">
        <f>SUM(F16:F22)</f>
        <v>1288714734.49</v>
      </c>
      <c r="G14" s="179">
        <f t="shared" si="0"/>
        <v>82885523.099999905</v>
      </c>
      <c r="H14" s="183">
        <f>+G14-D14</f>
        <v>1947716.0499998927</v>
      </c>
      <c r="I14" s="184"/>
      <c r="J14" s="25"/>
      <c r="K14" s="185"/>
    </row>
    <row r="15" spans="1:11" s="32" customFormat="1" ht="5.0999999999999996" customHeight="1">
      <c r="A15" s="151"/>
      <c r="B15" s="50"/>
      <c r="C15" s="50"/>
      <c r="D15" s="186"/>
      <c r="E15" s="186"/>
      <c r="F15" s="186"/>
      <c r="G15" s="186"/>
      <c r="H15" s="186"/>
      <c r="I15" s="55"/>
      <c r="J15" s="25"/>
      <c r="K15" s="185"/>
    </row>
    <row r="16" spans="1:11" s="32" customFormat="1" ht="19.5" customHeight="1">
      <c r="A16" s="151"/>
      <c r="B16" s="683" t="s">
        <v>9</v>
      </c>
      <c r="C16" s="683"/>
      <c r="D16" s="57">
        <f>+ESF!E16</f>
        <v>74603482.340000004</v>
      </c>
      <c r="E16" s="57">
        <v>732596175.25</v>
      </c>
      <c r="F16" s="57">
        <v>720953510.70000005</v>
      </c>
      <c r="G16" s="119">
        <f>+D16+E16-F16</f>
        <v>86246146.889999986</v>
      </c>
      <c r="H16" s="119">
        <f>+G16-D16</f>
        <v>11642664.549999982</v>
      </c>
      <c r="I16" s="55"/>
      <c r="J16" s="25"/>
      <c r="K16" s="185" t="str">
        <f>IF(G16=ESF!D16," ","Error")</f>
        <v xml:space="preserve"> </v>
      </c>
    </row>
    <row r="17" spans="1:14" s="32" customFormat="1" ht="19.5" customHeight="1">
      <c r="A17" s="151"/>
      <c r="B17" s="683" t="s">
        <v>11</v>
      </c>
      <c r="C17" s="683"/>
      <c r="D17" s="57">
        <v>6084968.2599999998</v>
      </c>
      <c r="E17" s="57">
        <v>557919582.04999995</v>
      </c>
      <c r="F17" s="57">
        <v>567673434.92999995</v>
      </c>
      <c r="G17" s="119">
        <f t="shared" ref="G17" si="1">+D17+E17-F17</f>
        <v>-3668884.6200000048</v>
      </c>
      <c r="H17" s="119">
        <f t="shared" ref="H17" si="2">+G17-D17</f>
        <v>-9753852.8800000045</v>
      </c>
      <c r="I17" s="55"/>
      <c r="J17" s="25"/>
      <c r="K17" s="185" t="str">
        <f>IF(G17=ESF!D17," ","Error")</f>
        <v xml:space="preserve"> </v>
      </c>
    </row>
    <row r="18" spans="1:14" s="32" customFormat="1" ht="19.5" customHeight="1">
      <c r="A18" s="151"/>
      <c r="B18" s="683" t="s">
        <v>13</v>
      </c>
      <c r="C18" s="683"/>
      <c r="D18" s="57"/>
      <c r="E18" s="57"/>
      <c r="F18" s="57">
        <v>765</v>
      </c>
      <c r="G18" s="119">
        <f t="shared" ref="G18:G22" si="3">+D18+E18-F18</f>
        <v>-765</v>
      </c>
      <c r="H18" s="119">
        <f t="shared" ref="H18:H21" si="4">+G18-D18</f>
        <v>-765</v>
      </c>
      <c r="I18" s="55"/>
      <c r="J18" s="25"/>
      <c r="K18" s="185" t="str">
        <f>IF(G18=ESF!D18," ","Error")</f>
        <v xml:space="preserve"> </v>
      </c>
    </row>
    <row r="19" spans="1:14" s="32" customFormat="1" ht="19.5" customHeight="1">
      <c r="A19" s="151"/>
      <c r="B19" s="683" t="s">
        <v>15</v>
      </c>
      <c r="C19" s="683"/>
      <c r="D19" s="57">
        <f>+ESF!E19</f>
        <v>0</v>
      </c>
      <c r="E19" s="57">
        <v>0</v>
      </c>
      <c r="F19" s="57">
        <v>0</v>
      </c>
      <c r="G19" s="119">
        <f t="shared" si="3"/>
        <v>0</v>
      </c>
      <c r="H19" s="119">
        <f t="shared" si="4"/>
        <v>0</v>
      </c>
      <c r="I19" s="55"/>
      <c r="J19" s="25"/>
      <c r="K19" s="185" t="str">
        <f>IF(G19=ESF!D19," ","Error")</f>
        <v xml:space="preserve"> </v>
      </c>
      <c r="N19" s="32" t="s">
        <v>130</v>
      </c>
    </row>
    <row r="20" spans="1:14" s="32" customFormat="1" ht="19.5" customHeight="1">
      <c r="A20" s="151"/>
      <c r="B20" s="683" t="s">
        <v>17</v>
      </c>
      <c r="C20" s="683"/>
      <c r="D20" s="57">
        <f>+ESF!E20</f>
        <v>0</v>
      </c>
      <c r="E20" s="57">
        <v>0</v>
      </c>
      <c r="F20" s="57">
        <v>0</v>
      </c>
      <c r="G20" s="119">
        <f t="shared" si="3"/>
        <v>0</v>
      </c>
      <c r="H20" s="119">
        <f t="shared" si="4"/>
        <v>0</v>
      </c>
      <c r="I20" s="55"/>
      <c r="J20" s="25"/>
      <c r="K20" s="185" t="str">
        <f>IF(G20=ESF!D20," ","Error")</f>
        <v xml:space="preserve"> </v>
      </c>
    </row>
    <row r="21" spans="1:14" s="32" customFormat="1" ht="19.5" customHeight="1">
      <c r="A21" s="151"/>
      <c r="B21" s="683" t="s">
        <v>19</v>
      </c>
      <c r="C21" s="683"/>
      <c r="D21" s="57">
        <f>+ESF!E21</f>
        <v>0</v>
      </c>
      <c r="E21" s="57">
        <v>0</v>
      </c>
      <c r="F21" s="57">
        <v>0</v>
      </c>
      <c r="G21" s="119">
        <f t="shared" si="3"/>
        <v>0</v>
      </c>
      <c r="H21" s="119">
        <f t="shared" si="4"/>
        <v>0</v>
      </c>
      <c r="I21" s="55"/>
      <c r="J21" s="25"/>
      <c r="K21" s="185" t="str">
        <f>IF(G21=ESF!D21," ","Error")</f>
        <v xml:space="preserve"> </v>
      </c>
      <c r="L21" s="32" t="s">
        <v>130</v>
      </c>
    </row>
    <row r="22" spans="1:14" ht="19.5" customHeight="1">
      <c r="A22" s="151"/>
      <c r="B22" s="683" t="s">
        <v>21</v>
      </c>
      <c r="C22" s="683"/>
      <c r="D22" s="57">
        <f>+ESF!E22</f>
        <v>249356.45</v>
      </c>
      <c r="E22" s="57">
        <v>146693.24</v>
      </c>
      <c r="F22" s="57">
        <v>87023.86</v>
      </c>
      <c r="G22" s="119">
        <f t="shared" si="3"/>
        <v>309025.83</v>
      </c>
      <c r="H22" s="119">
        <f>+G22-D22</f>
        <v>59669.380000000005</v>
      </c>
      <c r="I22" s="55"/>
      <c r="K22" s="185" t="str">
        <f>IF(G22=ESF!D22," ","Error")</f>
        <v xml:space="preserve"> </v>
      </c>
    </row>
    <row r="23" spans="1:14">
      <c r="A23" s="151"/>
      <c r="B23" s="187"/>
      <c r="C23" s="187"/>
      <c r="D23" s="188"/>
      <c r="E23" s="188"/>
      <c r="F23" s="188"/>
      <c r="G23" s="188"/>
      <c r="H23" s="188"/>
      <c r="I23" s="55"/>
      <c r="K23" s="185"/>
    </row>
    <row r="24" spans="1:14">
      <c r="A24" s="182"/>
      <c r="B24" s="653" t="s">
        <v>26</v>
      </c>
      <c r="C24" s="653"/>
      <c r="D24" s="183">
        <f>SUM(D26:D34)</f>
        <v>55496145</v>
      </c>
      <c r="E24" s="183">
        <f>SUM(E26:E34)</f>
        <v>7956023</v>
      </c>
      <c r="F24" s="183">
        <f>SUM(F26:F34)</f>
        <v>5313101</v>
      </c>
      <c r="G24" s="183">
        <f>+D24+E24-F24</f>
        <v>58139067</v>
      </c>
      <c r="H24" s="183">
        <f>+G24-D24</f>
        <v>2642922</v>
      </c>
      <c r="I24" s="184"/>
      <c r="K24" s="185"/>
    </row>
    <row r="25" spans="1:14" ht="5.0999999999999996" customHeight="1">
      <c r="A25" s="151"/>
      <c r="B25" s="50"/>
      <c r="C25" s="187"/>
      <c r="D25" s="186"/>
      <c r="E25" s="186"/>
      <c r="F25" s="186"/>
      <c r="G25" s="186"/>
      <c r="H25" s="186"/>
      <c r="I25" s="55"/>
      <c r="K25" s="185"/>
    </row>
    <row r="26" spans="1:14" ht="19.5" customHeight="1">
      <c r="A26" s="151"/>
      <c r="B26" s="683" t="s">
        <v>28</v>
      </c>
      <c r="C26" s="683"/>
      <c r="D26" s="57">
        <f>+ESF!E29</f>
        <v>0</v>
      </c>
      <c r="E26" s="57">
        <v>0</v>
      </c>
      <c r="F26" s="57">
        <v>0</v>
      </c>
      <c r="G26" s="119">
        <f>+D26+E26-F26</f>
        <v>0</v>
      </c>
      <c r="H26" s="119">
        <f>+G26-D26</f>
        <v>0</v>
      </c>
      <c r="I26" s="55"/>
      <c r="K26" s="185"/>
    </row>
    <row r="27" spans="1:14" ht="19.5" customHeight="1">
      <c r="A27" s="151"/>
      <c r="B27" s="683" t="s">
        <v>30</v>
      </c>
      <c r="C27" s="683"/>
      <c r="D27" s="57">
        <f>+ESF!E30</f>
        <v>0</v>
      </c>
      <c r="E27" s="57">
        <v>0</v>
      </c>
      <c r="F27" s="57">
        <v>0</v>
      </c>
      <c r="G27" s="119">
        <f t="shared" ref="G27:G34" si="5">+D27+E27-F27</f>
        <v>0</v>
      </c>
      <c r="H27" s="119">
        <f t="shared" ref="H27:H34" si="6">+G27-D27</f>
        <v>0</v>
      </c>
      <c r="I27" s="55"/>
      <c r="K27" s="185"/>
    </row>
    <row r="28" spans="1:14" ht="19.5" customHeight="1">
      <c r="A28" s="151"/>
      <c r="B28" s="683" t="s">
        <v>32</v>
      </c>
      <c r="C28" s="683"/>
      <c r="D28" s="57">
        <f>+ESF!E31</f>
        <v>0</v>
      </c>
      <c r="E28" s="57">
        <v>0</v>
      </c>
      <c r="F28" s="57">
        <v>0</v>
      </c>
      <c r="G28" s="119">
        <f t="shared" si="5"/>
        <v>0</v>
      </c>
      <c r="H28" s="119">
        <f t="shared" si="6"/>
        <v>0</v>
      </c>
      <c r="I28" s="55"/>
      <c r="K28" s="185"/>
    </row>
    <row r="29" spans="1:14" ht="19.5" customHeight="1">
      <c r="A29" s="151"/>
      <c r="B29" s="683" t="s">
        <v>149</v>
      </c>
      <c r="C29" s="683"/>
      <c r="D29" s="57">
        <f>+ESF!E32</f>
        <v>73393510.620000005</v>
      </c>
      <c r="E29" s="57">
        <v>5342553.75</v>
      </c>
      <c r="F29" s="57">
        <v>2671673.25</v>
      </c>
      <c r="G29" s="119">
        <f t="shared" si="5"/>
        <v>76064391.120000005</v>
      </c>
      <c r="H29" s="119">
        <f t="shared" si="6"/>
        <v>2670880.5</v>
      </c>
      <c r="I29" s="55"/>
      <c r="K29" s="185"/>
    </row>
    <row r="30" spans="1:14" ht="19.5" customHeight="1">
      <c r="A30" s="151"/>
      <c r="B30" s="683" t="s">
        <v>36</v>
      </c>
      <c r="C30" s="683"/>
      <c r="D30" s="57">
        <f>+ESF!E33</f>
        <v>0</v>
      </c>
      <c r="E30" s="57">
        <v>0</v>
      </c>
      <c r="F30" s="57">
        <v>0</v>
      </c>
      <c r="G30" s="119">
        <f t="shared" si="5"/>
        <v>0</v>
      </c>
      <c r="H30" s="119">
        <f t="shared" si="6"/>
        <v>0</v>
      </c>
      <c r="I30" s="55"/>
      <c r="K30" s="185"/>
    </row>
    <row r="31" spans="1:14" ht="19.5" customHeight="1">
      <c r="A31" s="151"/>
      <c r="B31" s="683" t="s">
        <v>38</v>
      </c>
      <c r="C31" s="683"/>
      <c r="D31" s="57">
        <f>+ESF!E34</f>
        <v>-17897365.620000001</v>
      </c>
      <c r="E31" s="57">
        <v>2613469.25</v>
      </c>
      <c r="F31" s="57">
        <v>2641427.75</v>
      </c>
      <c r="G31" s="119">
        <f t="shared" si="5"/>
        <v>-17925324.120000001</v>
      </c>
      <c r="H31" s="119">
        <f t="shared" si="6"/>
        <v>-27958.5</v>
      </c>
      <c r="I31" s="55"/>
      <c r="K31" s="185"/>
    </row>
    <row r="32" spans="1:14" ht="19.5" customHeight="1">
      <c r="A32" s="151"/>
      <c r="B32" s="683" t="s">
        <v>40</v>
      </c>
      <c r="C32" s="683"/>
      <c r="D32" s="57">
        <f>+ESF!E35</f>
        <v>0</v>
      </c>
      <c r="E32" s="57">
        <v>0</v>
      </c>
      <c r="F32" s="57">
        <v>0</v>
      </c>
      <c r="G32" s="119">
        <f t="shared" si="5"/>
        <v>0</v>
      </c>
      <c r="H32" s="119">
        <f t="shared" si="6"/>
        <v>0</v>
      </c>
      <c r="I32" s="55"/>
      <c r="K32" s="185"/>
    </row>
    <row r="33" spans="1:17" ht="19.5" customHeight="1">
      <c r="A33" s="151"/>
      <c r="B33" s="683" t="s">
        <v>41</v>
      </c>
      <c r="C33" s="683"/>
      <c r="D33" s="57">
        <f>+ESF!E36</f>
        <v>0</v>
      </c>
      <c r="E33" s="57">
        <v>0</v>
      </c>
      <c r="F33" s="57">
        <v>0</v>
      </c>
      <c r="G33" s="119">
        <f t="shared" si="5"/>
        <v>0</v>
      </c>
      <c r="H33" s="119">
        <f t="shared" si="6"/>
        <v>0</v>
      </c>
      <c r="I33" s="55"/>
      <c r="K33" s="185"/>
    </row>
    <row r="34" spans="1:17" ht="19.5" customHeight="1">
      <c r="A34" s="151"/>
      <c r="B34" s="683" t="s">
        <v>43</v>
      </c>
      <c r="C34" s="683"/>
      <c r="D34" s="57">
        <f>+ESF!E37</f>
        <v>0</v>
      </c>
      <c r="E34" s="57">
        <v>0</v>
      </c>
      <c r="F34" s="57">
        <v>0</v>
      </c>
      <c r="G34" s="119">
        <f t="shared" si="5"/>
        <v>0</v>
      </c>
      <c r="H34" s="119">
        <f t="shared" si="6"/>
        <v>0</v>
      </c>
      <c r="I34" s="55"/>
      <c r="K34" s="185" t="str">
        <f>IF(G34=ESF!D37," ","error")</f>
        <v xml:space="preserve"> </v>
      </c>
    </row>
    <row r="35" spans="1:17">
      <c r="A35" s="151"/>
      <c r="B35" s="187"/>
      <c r="C35" s="187"/>
      <c r="D35" s="188"/>
      <c r="E35" s="186"/>
      <c r="F35" s="186"/>
      <c r="G35" s="186"/>
      <c r="H35" s="186"/>
      <c r="I35" s="55"/>
      <c r="K35" s="185"/>
    </row>
    <row r="36" spans="1:17" ht="6" customHeight="1">
      <c r="A36" s="693"/>
      <c r="B36" s="694"/>
      <c r="C36" s="694"/>
      <c r="D36" s="694"/>
      <c r="E36" s="694"/>
      <c r="F36" s="694"/>
      <c r="G36" s="694"/>
      <c r="H36" s="694"/>
      <c r="I36" s="695"/>
    </row>
    <row r="37" spans="1:17" ht="6" customHeight="1">
      <c r="A37" s="52"/>
      <c r="B37" s="189"/>
      <c r="C37" s="190"/>
      <c r="E37" s="52"/>
      <c r="F37" s="52"/>
      <c r="G37" s="52"/>
      <c r="H37" s="52"/>
      <c r="I37" s="52"/>
    </row>
    <row r="38" spans="1:17" ht="15" customHeight="1">
      <c r="A38" s="32"/>
      <c r="B38" s="651" t="s">
        <v>76</v>
      </c>
      <c r="C38" s="651"/>
      <c r="D38" s="651"/>
      <c r="E38" s="651"/>
      <c r="F38" s="651"/>
      <c r="G38" s="651"/>
      <c r="H38" s="651"/>
      <c r="I38" s="59"/>
      <c r="J38" s="59"/>
      <c r="K38" s="32"/>
      <c r="L38" s="32"/>
      <c r="M38" s="32"/>
      <c r="N38" s="32"/>
      <c r="O38" s="32"/>
      <c r="P38" s="32"/>
      <c r="Q38" s="32"/>
    </row>
    <row r="39" spans="1:17" ht="9.75" customHeight="1">
      <c r="A39" s="32"/>
      <c r="B39" s="59"/>
      <c r="C39" s="80"/>
      <c r="D39" s="81"/>
      <c r="E39" s="81"/>
      <c r="F39" s="32"/>
      <c r="G39" s="82"/>
      <c r="H39" s="80"/>
      <c r="I39" s="81"/>
      <c r="J39" s="81"/>
      <c r="K39" s="32"/>
      <c r="L39" s="32"/>
      <c r="M39" s="32"/>
      <c r="N39" s="32"/>
      <c r="O39" s="32"/>
      <c r="P39" s="32"/>
      <c r="Q39" s="32"/>
    </row>
    <row r="40" spans="1:17" ht="50.1" customHeight="1">
      <c r="A40" s="32"/>
      <c r="B40" s="696"/>
      <c r="C40" s="696"/>
      <c r="D40" s="81"/>
      <c r="E40" s="192"/>
      <c r="F40" s="192"/>
      <c r="G40" s="193"/>
      <c r="H40" s="193"/>
      <c r="I40" s="81"/>
      <c r="J40" s="81"/>
      <c r="K40" s="32"/>
      <c r="L40" s="32"/>
      <c r="M40" s="32"/>
      <c r="N40" s="32"/>
      <c r="O40" s="32"/>
      <c r="P40" s="32"/>
      <c r="Q40" s="32"/>
    </row>
    <row r="41" spans="1:17" ht="14.1" customHeight="1">
      <c r="A41" s="32"/>
      <c r="B41" s="660" t="s">
        <v>729</v>
      </c>
      <c r="C41" s="660"/>
      <c r="D41" s="194"/>
      <c r="E41" s="195" t="s">
        <v>765</v>
      </c>
      <c r="F41" s="195"/>
      <c r="G41" s="196"/>
      <c r="H41" s="196"/>
      <c r="I41" s="86"/>
      <c r="J41" s="32"/>
      <c r="P41" s="32"/>
      <c r="Q41" s="32"/>
    </row>
    <row r="42" spans="1:17" ht="14.1" customHeight="1">
      <c r="A42" s="32"/>
      <c r="B42" s="656" t="s">
        <v>730</v>
      </c>
      <c r="C42" s="656"/>
      <c r="D42" s="58"/>
      <c r="E42" s="656" t="s">
        <v>728</v>
      </c>
      <c r="F42" s="656"/>
      <c r="G42" s="697"/>
      <c r="H42" s="697"/>
      <c r="I42" s="86"/>
      <c r="J42" s="32"/>
      <c r="P42" s="32"/>
      <c r="Q42" s="32"/>
    </row>
    <row r="43" spans="1:17">
      <c r="B43" s="32"/>
      <c r="C43" s="32"/>
      <c r="D43" s="38"/>
      <c r="E43" s="32"/>
      <c r="F43" s="32"/>
      <c r="G43" s="32"/>
    </row>
    <row r="44" spans="1:17">
      <c r="B44" s="32"/>
      <c r="C44" s="32"/>
      <c r="D44" s="38"/>
      <c r="E44" s="32"/>
      <c r="F44" s="32"/>
      <c r="G44" s="32"/>
    </row>
  </sheetData>
  <sheetProtection formatCells="0" selectLockedCells="1"/>
  <mergeCells count="35">
    <mergeCell ref="B41:C41"/>
    <mergeCell ref="B42:C42"/>
    <mergeCell ref="B33:C33"/>
    <mergeCell ref="B34:C34"/>
    <mergeCell ref="A36:I36"/>
    <mergeCell ref="B38:H38"/>
    <mergeCell ref="B40:C40"/>
    <mergeCell ref="E42:F42"/>
    <mergeCell ref="G42:H42"/>
    <mergeCell ref="B32:C32"/>
    <mergeCell ref="B19:C19"/>
    <mergeCell ref="B20:C20"/>
    <mergeCell ref="B21:C21"/>
    <mergeCell ref="B22:C22"/>
    <mergeCell ref="B24:C24"/>
    <mergeCell ref="B26:C26"/>
    <mergeCell ref="B27:C27"/>
    <mergeCell ref="B28:C28"/>
    <mergeCell ref="B29:C29"/>
    <mergeCell ref="B30:C30"/>
    <mergeCell ref="B31:C31"/>
    <mergeCell ref="A3:H3"/>
    <mergeCell ref="C1:G1"/>
    <mergeCell ref="B18:C18"/>
    <mergeCell ref="C4:G4"/>
    <mergeCell ref="A6:I6"/>
    <mergeCell ref="A7:I7"/>
    <mergeCell ref="B8:C9"/>
    <mergeCell ref="A10:I10"/>
    <mergeCell ref="A11:I11"/>
    <mergeCell ref="B12:C12"/>
    <mergeCell ref="B14:C14"/>
    <mergeCell ref="B16:C16"/>
    <mergeCell ref="B17:C17"/>
    <mergeCell ref="A2:H2"/>
  </mergeCells>
  <printOptions verticalCentered="1"/>
  <pageMargins left="0.35" right="0" top="0.39" bottom="0.59055118110236227" header="0" footer="0"/>
  <pageSetup scale="79" orientation="landscape" r:id="rId1"/>
  <ignoredErrors>
    <ignoredError sqref="D16 D19:D34" unlocked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0"/>
  <sheetViews>
    <sheetView showGridLines="0" topLeftCell="A30" zoomScaleNormal="100" workbookViewId="0">
      <selection activeCell="I42" sqref="I42"/>
    </sheetView>
  </sheetViews>
  <sheetFormatPr baseColWidth="10" defaultRowHeight="12.75"/>
  <cols>
    <col min="1" max="1" width="4.85546875" style="244" customWidth="1"/>
    <col min="2" max="2" width="14.5703125" style="244" customWidth="1"/>
    <col min="3" max="3" width="18.85546875" style="244" customWidth="1"/>
    <col min="4" max="4" width="21.85546875" style="244" customWidth="1"/>
    <col min="5" max="5" width="3.42578125" style="244" customWidth="1"/>
    <col min="6" max="6" width="22.28515625" style="244" customWidth="1"/>
    <col min="7" max="7" width="29.7109375" style="244" customWidth="1"/>
    <col min="8" max="8" width="20.7109375" style="244" customWidth="1"/>
    <col min="9" max="9" width="20.85546875" style="244" customWidth="1"/>
    <col min="10" max="10" width="3.7109375" style="244" customWidth="1"/>
    <col min="11" max="16384" width="11.42578125" style="199"/>
  </cols>
  <sheetData>
    <row r="1" spans="1:10" ht="7.5" customHeight="1">
      <c r="A1" s="197"/>
      <c r="B1" s="198"/>
      <c r="C1" s="700"/>
      <c r="D1" s="700"/>
      <c r="E1" s="700"/>
      <c r="F1" s="700"/>
      <c r="G1" s="700"/>
      <c r="H1" s="700"/>
      <c r="I1" s="198"/>
      <c r="J1" s="198"/>
    </row>
    <row r="2" spans="1:10" ht="14.1" customHeight="1">
      <c r="A2" s="197"/>
      <c r="B2" s="198"/>
      <c r="C2" s="700" t="s">
        <v>452</v>
      </c>
      <c r="D2" s="700"/>
      <c r="E2" s="700"/>
      <c r="F2" s="700"/>
      <c r="G2" s="700"/>
      <c r="H2" s="700"/>
      <c r="I2" s="198"/>
      <c r="J2" s="198"/>
    </row>
    <row r="3" spans="1:10" ht="14.1" customHeight="1">
      <c r="A3" s="649" t="s">
        <v>777</v>
      </c>
      <c r="B3" s="649"/>
      <c r="C3" s="649"/>
      <c r="D3" s="649"/>
      <c r="E3" s="649"/>
      <c r="F3" s="649"/>
      <c r="G3" s="649"/>
      <c r="H3" s="649"/>
      <c r="I3" s="649"/>
      <c r="J3" s="649"/>
    </row>
    <row r="4" spans="1:10" ht="14.1" customHeight="1">
      <c r="A4" s="197"/>
      <c r="B4" s="198"/>
      <c r="C4" s="700" t="s">
        <v>0</v>
      </c>
      <c r="D4" s="700"/>
      <c r="E4" s="700"/>
      <c r="F4" s="700"/>
      <c r="G4" s="700"/>
      <c r="H4" s="700"/>
      <c r="I4" s="198"/>
      <c r="J4" s="198"/>
    </row>
    <row r="5" spans="1:10" ht="6" customHeight="1">
      <c r="A5" s="200"/>
      <c r="B5" s="701"/>
      <c r="C5" s="701"/>
      <c r="D5" s="702"/>
      <c r="E5" s="702"/>
      <c r="F5" s="702"/>
      <c r="G5" s="702"/>
      <c r="H5" s="702"/>
      <c r="I5" s="702"/>
      <c r="J5" s="201"/>
    </row>
    <row r="6" spans="1:10" ht="20.100000000000001" customHeight="1">
      <c r="A6" s="202"/>
      <c r="B6" s="203"/>
      <c r="C6" s="31"/>
      <c r="D6" s="30" t="s">
        <v>3</v>
      </c>
      <c r="E6" s="97" t="s">
        <v>507</v>
      </c>
      <c r="F6" s="97"/>
      <c r="G6" s="97"/>
      <c r="H6" s="31"/>
      <c r="I6" s="31"/>
      <c r="J6" s="31"/>
    </row>
    <row r="7" spans="1:10" ht="5.0999999999999996" customHeight="1">
      <c r="A7" s="204"/>
      <c r="B7" s="703"/>
      <c r="C7" s="703"/>
      <c r="D7" s="703"/>
      <c r="E7" s="703"/>
      <c r="F7" s="703"/>
      <c r="G7" s="703"/>
      <c r="H7" s="703"/>
      <c r="I7" s="703"/>
      <c r="J7" s="703"/>
    </row>
    <row r="8" spans="1:10" ht="3" customHeight="1">
      <c r="A8" s="204"/>
      <c r="B8" s="703"/>
      <c r="C8" s="703"/>
      <c r="D8" s="703"/>
      <c r="E8" s="703"/>
      <c r="F8" s="703"/>
      <c r="G8" s="703"/>
      <c r="H8" s="703"/>
      <c r="I8" s="703"/>
      <c r="J8" s="703"/>
    </row>
    <row r="9" spans="1:10" ht="30" customHeight="1">
      <c r="A9" s="205"/>
      <c r="B9" s="704" t="s">
        <v>150</v>
      </c>
      <c r="C9" s="704"/>
      <c r="D9" s="704"/>
      <c r="E9" s="206"/>
      <c r="F9" s="207" t="s">
        <v>151</v>
      </c>
      <c r="G9" s="207" t="s">
        <v>152</v>
      </c>
      <c r="H9" s="206" t="s">
        <v>153</v>
      </c>
      <c r="I9" s="206" t="s">
        <v>154</v>
      </c>
      <c r="J9" s="208"/>
    </row>
    <row r="10" spans="1:10" ht="3" customHeight="1">
      <c r="A10" s="209"/>
      <c r="B10" s="703"/>
      <c r="C10" s="703"/>
      <c r="D10" s="703"/>
      <c r="E10" s="703"/>
      <c r="F10" s="703"/>
      <c r="G10" s="703"/>
      <c r="H10" s="703"/>
      <c r="I10" s="703"/>
      <c r="J10" s="705"/>
    </row>
    <row r="11" spans="1:10" ht="9.9499999999999993" customHeight="1">
      <c r="A11" s="210"/>
      <c r="B11" s="698"/>
      <c r="C11" s="698"/>
      <c r="D11" s="698"/>
      <c r="E11" s="698"/>
      <c r="F11" s="698"/>
      <c r="G11" s="698"/>
      <c r="H11" s="698"/>
      <c r="I11" s="698"/>
      <c r="J11" s="699"/>
    </row>
    <row r="12" spans="1:10">
      <c r="A12" s="210"/>
      <c r="B12" s="707" t="s">
        <v>155</v>
      </c>
      <c r="C12" s="707"/>
      <c r="D12" s="707"/>
      <c r="E12" s="211"/>
      <c r="F12" s="211"/>
      <c r="G12" s="211"/>
      <c r="H12" s="211"/>
      <c r="I12" s="211"/>
      <c r="J12" s="212"/>
    </row>
    <row r="13" spans="1:10">
      <c r="A13" s="213"/>
      <c r="B13" s="708" t="s">
        <v>156</v>
      </c>
      <c r="C13" s="708"/>
      <c r="D13" s="708"/>
      <c r="E13" s="214"/>
      <c r="F13" s="214"/>
      <c r="G13" s="214"/>
      <c r="H13" s="214"/>
      <c r="I13" s="214"/>
      <c r="J13" s="215"/>
    </row>
    <row r="14" spans="1:10">
      <c r="A14" s="213"/>
      <c r="B14" s="707" t="s">
        <v>157</v>
      </c>
      <c r="C14" s="707"/>
      <c r="D14" s="707"/>
      <c r="E14" s="214"/>
      <c r="F14" s="216"/>
      <c r="G14" s="216"/>
      <c r="H14" s="154">
        <f>SUM(H15:H17)</f>
        <v>0</v>
      </c>
      <c r="I14" s="154">
        <f>SUM(I15:I17)</f>
        <v>0</v>
      </c>
      <c r="J14" s="217"/>
    </row>
    <row r="15" spans="1:10">
      <c r="A15" s="218"/>
      <c r="B15" s="219"/>
      <c r="C15" s="709" t="s">
        <v>158</v>
      </c>
      <c r="D15" s="709"/>
      <c r="E15" s="214"/>
      <c r="F15" s="220"/>
      <c r="G15" s="220"/>
      <c r="H15" s="221">
        <v>0</v>
      </c>
      <c r="I15" s="221">
        <v>0</v>
      </c>
      <c r="J15" s="222"/>
    </row>
    <row r="16" spans="1:10">
      <c r="A16" s="218"/>
      <c r="B16" s="219"/>
      <c r="C16" s="709" t="s">
        <v>159</v>
      </c>
      <c r="D16" s="709"/>
      <c r="E16" s="214"/>
      <c r="F16" s="220"/>
      <c r="G16" s="220"/>
      <c r="H16" s="221">
        <v>0</v>
      </c>
      <c r="I16" s="221">
        <v>0</v>
      </c>
      <c r="J16" s="222"/>
    </row>
    <row r="17" spans="1:10">
      <c r="A17" s="218"/>
      <c r="B17" s="219"/>
      <c r="C17" s="709" t="s">
        <v>160</v>
      </c>
      <c r="D17" s="709"/>
      <c r="E17" s="214"/>
      <c r="F17" s="220"/>
      <c r="G17" s="220"/>
      <c r="H17" s="221">
        <v>0</v>
      </c>
      <c r="I17" s="221">
        <v>0</v>
      </c>
      <c r="J17" s="222"/>
    </row>
    <row r="18" spans="1:10" ht="9.9499999999999993" customHeight="1">
      <c r="A18" s="218"/>
      <c r="B18" s="219"/>
      <c r="C18" s="219"/>
      <c r="D18" s="223"/>
      <c r="E18" s="214"/>
      <c r="F18" s="224"/>
      <c r="G18" s="224"/>
      <c r="H18" s="225"/>
      <c r="I18" s="225"/>
      <c r="J18" s="222"/>
    </row>
    <row r="19" spans="1:10">
      <c r="A19" s="213"/>
      <c r="B19" s="707" t="s">
        <v>161</v>
      </c>
      <c r="C19" s="707"/>
      <c r="D19" s="707"/>
      <c r="E19" s="214"/>
      <c r="F19" s="216"/>
      <c r="G19" s="216"/>
      <c r="H19" s="154">
        <f>SUM(H20:H23)</f>
        <v>0</v>
      </c>
      <c r="I19" s="154">
        <f>SUM(I20:I23)</f>
        <v>0</v>
      </c>
      <c r="J19" s="217"/>
    </row>
    <row r="20" spans="1:10">
      <c r="A20" s="218"/>
      <c r="B20" s="219"/>
      <c r="C20" s="709" t="s">
        <v>162</v>
      </c>
      <c r="D20" s="709"/>
      <c r="E20" s="214"/>
      <c r="F20" s="220"/>
      <c r="G20" s="220"/>
      <c r="H20" s="221">
        <v>0</v>
      </c>
      <c r="I20" s="221">
        <v>0</v>
      </c>
      <c r="J20" s="222"/>
    </row>
    <row r="21" spans="1:10">
      <c r="A21" s="218"/>
      <c r="B21" s="219"/>
      <c r="C21" s="709" t="s">
        <v>163</v>
      </c>
      <c r="D21" s="709"/>
      <c r="E21" s="214"/>
      <c r="F21" s="220"/>
      <c r="G21" s="220"/>
      <c r="H21" s="221">
        <v>0</v>
      </c>
      <c r="I21" s="221">
        <v>0</v>
      </c>
      <c r="J21" s="222"/>
    </row>
    <row r="22" spans="1:10">
      <c r="A22" s="218"/>
      <c r="B22" s="219"/>
      <c r="C22" s="709" t="s">
        <v>159</v>
      </c>
      <c r="D22" s="709"/>
      <c r="E22" s="214"/>
      <c r="F22" s="220"/>
      <c r="G22" s="220"/>
      <c r="H22" s="221">
        <v>0</v>
      </c>
      <c r="I22" s="221">
        <v>0</v>
      </c>
      <c r="J22" s="222"/>
    </row>
    <row r="23" spans="1:10">
      <c r="A23" s="218"/>
      <c r="B23" s="226"/>
      <c r="C23" s="709" t="s">
        <v>160</v>
      </c>
      <c r="D23" s="709"/>
      <c r="E23" s="214"/>
      <c r="F23" s="220"/>
      <c r="G23" s="220"/>
      <c r="H23" s="227">
        <v>0</v>
      </c>
      <c r="I23" s="227">
        <v>0</v>
      </c>
      <c r="J23" s="222"/>
    </row>
    <row r="24" spans="1:10" ht="9.9499999999999993" customHeight="1">
      <c r="A24" s="218"/>
      <c r="B24" s="219"/>
      <c r="C24" s="219"/>
      <c r="D24" s="223"/>
      <c r="E24" s="214"/>
      <c r="F24" s="228"/>
      <c r="G24" s="228"/>
      <c r="H24" s="229"/>
      <c r="I24" s="229"/>
      <c r="J24" s="222"/>
    </row>
    <row r="25" spans="1:10">
      <c r="A25" s="230"/>
      <c r="B25" s="706" t="s">
        <v>164</v>
      </c>
      <c r="C25" s="706"/>
      <c r="D25" s="706"/>
      <c r="E25" s="231"/>
      <c r="F25" s="232"/>
      <c r="G25" s="232"/>
      <c r="H25" s="233">
        <f>H14+H19</f>
        <v>0</v>
      </c>
      <c r="I25" s="233">
        <f>I14+I19</f>
        <v>0</v>
      </c>
      <c r="J25" s="234"/>
    </row>
    <row r="26" spans="1:10">
      <c r="A26" s="213"/>
      <c r="B26" s="219"/>
      <c r="C26" s="219"/>
      <c r="D26" s="235"/>
      <c r="E26" s="214"/>
      <c r="F26" s="228"/>
      <c r="G26" s="228"/>
      <c r="H26" s="229"/>
      <c r="I26" s="229"/>
      <c r="J26" s="217"/>
    </row>
    <row r="27" spans="1:10">
      <c r="A27" s="213"/>
      <c r="B27" s="708" t="s">
        <v>165</v>
      </c>
      <c r="C27" s="708"/>
      <c r="D27" s="708"/>
      <c r="E27" s="214"/>
      <c r="F27" s="228"/>
      <c r="G27" s="228"/>
      <c r="H27" s="229"/>
      <c r="I27" s="229"/>
      <c r="J27" s="217"/>
    </row>
    <row r="28" spans="1:10">
      <c r="A28" s="213"/>
      <c r="B28" s="707" t="s">
        <v>157</v>
      </c>
      <c r="C28" s="707"/>
      <c r="D28" s="707"/>
      <c r="E28" s="214"/>
      <c r="F28" s="216"/>
      <c r="G28" s="216"/>
      <c r="H28" s="154">
        <f>SUM(H29:H31)</f>
        <v>0</v>
      </c>
      <c r="I28" s="154">
        <f>SUM(I29:I31)</f>
        <v>0</v>
      </c>
      <c r="J28" s="217"/>
    </row>
    <row r="29" spans="1:10">
      <c r="A29" s="218"/>
      <c r="B29" s="219"/>
      <c r="C29" s="709" t="s">
        <v>158</v>
      </c>
      <c r="D29" s="709"/>
      <c r="E29" s="214"/>
      <c r="F29" s="220"/>
      <c r="G29" s="220"/>
      <c r="H29" s="221">
        <v>0</v>
      </c>
      <c r="I29" s="221">
        <v>0</v>
      </c>
      <c r="J29" s="222"/>
    </row>
    <row r="30" spans="1:10">
      <c r="A30" s="218"/>
      <c r="B30" s="226"/>
      <c r="C30" s="709" t="s">
        <v>159</v>
      </c>
      <c r="D30" s="709"/>
      <c r="E30" s="226"/>
      <c r="F30" s="236"/>
      <c r="G30" s="236"/>
      <c r="H30" s="221">
        <v>0</v>
      </c>
      <c r="I30" s="221">
        <v>0</v>
      </c>
      <c r="J30" s="222"/>
    </row>
    <row r="31" spans="1:10">
      <c r="A31" s="218"/>
      <c r="B31" s="226"/>
      <c r="C31" s="709" t="s">
        <v>160</v>
      </c>
      <c r="D31" s="709"/>
      <c r="E31" s="226"/>
      <c r="F31" s="236"/>
      <c r="G31" s="236"/>
      <c r="H31" s="221">
        <v>0</v>
      </c>
      <c r="I31" s="221">
        <v>0</v>
      </c>
      <c r="J31" s="222"/>
    </row>
    <row r="32" spans="1:10" ht="9.9499999999999993" customHeight="1">
      <c r="A32" s="218"/>
      <c r="B32" s="219"/>
      <c r="C32" s="219"/>
      <c r="D32" s="223"/>
      <c r="E32" s="214"/>
      <c r="F32" s="228"/>
      <c r="G32" s="228"/>
      <c r="H32" s="229"/>
      <c r="I32" s="229"/>
      <c r="J32" s="222"/>
    </row>
    <row r="33" spans="1:10">
      <c r="A33" s="213"/>
      <c r="B33" s="707" t="s">
        <v>161</v>
      </c>
      <c r="C33" s="707"/>
      <c r="D33" s="707"/>
      <c r="E33" s="214"/>
      <c r="F33" s="216"/>
      <c r="G33" s="216"/>
      <c r="H33" s="154">
        <f>SUM(H34:H37)</f>
        <v>0</v>
      </c>
      <c r="I33" s="154">
        <f>SUM(I34:I37)</f>
        <v>0</v>
      </c>
      <c r="J33" s="217"/>
    </row>
    <row r="34" spans="1:10">
      <c r="A34" s="218"/>
      <c r="B34" s="219"/>
      <c r="C34" s="709" t="s">
        <v>162</v>
      </c>
      <c r="D34" s="709"/>
      <c r="E34" s="214"/>
      <c r="F34" s="220"/>
      <c r="G34" s="220"/>
      <c r="H34" s="221">
        <v>0</v>
      </c>
      <c r="I34" s="221">
        <v>0</v>
      </c>
      <c r="J34" s="222"/>
    </row>
    <row r="35" spans="1:10">
      <c r="A35" s="218"/>
      <c r="B35" s="219"/>
      <c r="C35" s="709" t="s">
        <v>163</v>
      </c>
      <c r="D35" s="709"/>
      <c r="E35" s="214"/>
      <c r="F35" s="220"/>
      <c r="G35" s="220"/>
      <c r="H35" s="221">
        <v>0</v>
      </c>
      <c r="I35" s="221">
        <v>0</v>
      </c>
      <c r="J35" s="222"/>
    </row>
    <row r="36" spans="1:10">
      <c r="A36" s="218"/>
      <c r="B36" s="219"/>
      <c r="C36" s="709" t="s">
        <v>159</v>
      </c>
      <c r="D36" s="709"/>
      <c r="E36" s="214"/>
      <c r="F36" s="220"/>
      <c r="G36" s="220"/>
      <c r="H36" s="221">
        <v>0</v>
      </c>
      <c r="I36" s="221">
        <v>0</v>
      </c>
      <c r="J36" s="222"/>
    </row>
    <row r="37" spans="1:10">
      <c r="A37" s="218"/>
      <c r="B37" s="214"/>
      <c r="C37" s="709" t="s">
        <v>160</v>
      </c>
      <c r="D37" s="709"/>
      <c r="E37" s="214"/>
      <c r="F37" s="220"/>
      <c r="G37" s="220"/>
      <c r="H37" s="221">
        <v>0</v>
      </c>
      <c r="I37" s="221">
        <v>0</v>
      </c>
      <c r="J37" s="222"/>
    </row>
    <row r="38" spans="1:10" ht="9.9499999999999993" customHeight="1">
      <c r="A38" s="218"/>
      <c r="B38" s="214"/>
      <c r="C38" s="214"/>
      <c r="D38" s="223"/>
      <c r="E38" s="214"/>
      <c r="F38" s="228"/>
      <c r="G38" s="228"/>
      <c r="H38" s="229"/>
      <c r="I38" s="229"/>
      <c r="J38" s="222"/>
    </row>
    <row r="39" spans="1:10">
      <c r="A39" s="230"/>
      <c r="B39" s="706" t="s">
        <v>166</v>
      </c>
      <c r="C39" s="706"/>
      <c r="D39" s="706"/>
      <c r="E39" s="231"/>
      <c r="F39" s="237"/>
      <c r="G39" s="237"/>
      <c r="H39" s="233">
        <f>+H28+H33</f>
        <v>0</v>
      </c>
      <c r="I39" s="233">
        <f>+I28+I33</f>
        <v>0</v>
      </c>
      <c r="J39" s="234"/>
    </row>
    <row r="40" spans="1:10">
      <c r="A40" s="218"/>
      <c r="B40" s="219"/>
      <c r="C40" s="219"/>
      <c r="D40" s="223"/>
      <c r="E40" s="214"/>
      <c r="F40" s="228"/>
      <c r="G40" s="228"/>
      <c r="H40" s="229"/>
      <c r="I40" s="229"/>
      <c r="J40" s="222"/>
    </row>
    <row r="41" spans="1:10">
      <c r="A41" s="218"/>
      <c r="B41" s="707" t="s">
        <v>167</v>
      </c>
      <c r="C41" s="707"/>
      <c r="D41" s="707"/>
      <c r="E41" s="214"/>
      <c r="F41" s="220"/>
      <c r="G41" s="220"/>
      <c r="H41" s="238">
        <v>73656076.680000007</v>
      </c>
      <c r="I41" s="238">
        <v>82925443.670000002</v>
      </c>
      <c r="J41" s="222"/>
    </row>
    <row r="42" spans="1:10">
      <c r="A42" s="218"/>
      <c r="B42" s="219"/>
      <c r="C42" s="219"/>
      <c r="D42" s="223"/>
      <c r="E42" s="214"/>
      <c r="F42" s="228"/>
      <c r="G42" s="228"/>
      <c r="H42" s="229"/>
      <c r="I42" s="229"/>
      <c r="J42" s="222"/>
    </row>
    <row r="43" spans="1:10">
      <c r="A43" s="239"/>
      <c r="B43" s="710" t="s">
        <v>168</v>
      </c>
      <c r="C43" s="710"/>
      <c r="D43" s="710"/>
      <c r="E43" s="240"/>
      <c r="F43" s="241"/>
      <c r="G43" s="241"/>
      <c r="H43" s="242">
        <f>H25+H39+H41</f>
        <v>73656076.680000007</v>
      </c>
      <c r="I43" s="242">
        <f>I25+I39+I41</f>
        <v>82925443.670000002</v>
      </c>
      <c r="J43" s="243"/>
    </row>
    <row r="44" spans="1:10" ht="6" customHeight="1">
      <c r="B44" s="708"/>
      <c r="C44" s="708"/>
      <c r="D44" s="708"/>
      <c r="E44" s="708"/>
      <c r="F44" s="708"/>
      <c r="G44" s="708"/>
      <c r="H44" s="708"/>
      <c r="I44" s="708"/>
      <c r="J44" s="708"/>
    </row>
    <row r="45" spans="1:10" ht="6" customHeight="1">
      <c r="B45" s="245"/>
      <c r="C45" s="245"/>
      <c r="D45" s="246"/>
      <c r="E45" s="247"/>
      <c r="F45" s="246"/>
      <c r="G45" s="247"/>
      <c r="H45" s="247"/>
      <c r="I45" s="247"/>
    </row>
    <row r="46" spans="1:10" s="248" customFormat="1" ht="15" customHeight="1">
      <c r="A46" s="199"/>
      <c r="B46" s="709" t="s">
        <v>76</v>
      </c>
      <c r="C46" s="709"/>
      <c r="D46" s="709"/>
      <c r="E46" s="709"/>
      <c r="F46" s="709"/>
      <c r="G46" s="709"/>
      <c r="H46" s="709"/>
      <c r="I46" s="709"/>
      <c r="J46" s="709"/>
    </row>
    <row r="47" spans="1:10" s="248" customFormat="1" ht="28.5" customHeight="1">
      <c r="A47" s="199"/>
      <c r="B47" s="223"/>
      <c r="C47" s="249"/>
      <c r="D47" s="250"/>
      <c r="E47" s="250"/>
      <c r="F47" s="199"/>
      <c r="G47" s="251"/>
      <c r="H47" s="252"/>
      <c r="I47" s="252"/>
      <c r="J47" s="250"/>
    </row>
    <row r="48" spans="1:10" s="248" customFormat="1" ht="25.5" customHeight="1">
      <c r="A48" s="199"/>
      <c r="B48" s="712"/>
      <c r="C48" s="712"/>
      <c r="D48" s="712"/>
      <c r="E48" s="250"/>
      <c r="F48" s="199"/>
      <c r="G48" s="659"/>
      <c r="H48" s="659"/>
      <c r="I48" s="250"/>
      <c r="J48" s="250"/>
    </row>
    <row r="49" spans="1:10" s="248" customFormat="1" ht="14.1" customHeight="1">
      <c r="A49" s="199"/>
      <c r="B49" s="711" t="s">
        <v>729</v>
      </c>
      <c r="C49" s="711"/>
      <c r="D49" s="711"/>
      <c r="E49" s="253"/>
      <c r="F49" s="253"/>
      <c r="G49" s="195" t="s">
        <v>765</v>
      </c>
      <c r="H49" s="195"/>
      <c r="I49" s="214"/>
      <c r="J49" s="250"/>
    </row>
    <row r="50" spans="1:10" s="248" customFormat="1" ht="14.1" customHeight="1">
      <c r="A50" s="199"/>
      <c r="B50" s="656" t="s">
        <v>730</v>
      </c>
      <c r="C50" s="656"/>
      <c r="D50" s="656"/>
      <c r="E50" s="254"/>
      <c r="F50" s="254"/>
      <c r="G50" s="656" t="s">
        <v>728</v>
      </c>
      <c r="H50" s="656"/>
      <c r="I50" s="214"/>
      <c r="J50" s="250"/>
    </row>
  </sheetData>
  <sheetProtection selectLockedCells="1"/>
  <mergeCells count="43">
    <mergeCell ref="G50:H50"/>
    <mergeCell ref="B43:D43"/>
    <mergeCell ref="B44:J44"/>
    <mergeCell ref="B46:J46"/>
    <mergeCell ref="G48:H48"/>
    <mergeCell ref="B49:D49"/>
    <mergeCell ref="B50:D50"/>
    <mergeCell ref="B48:D48"/>
    <mergeCell ref="B41:D41"/>
    <mergeCell ref="B27:D27"/>
    <mergeCell ref="B28:D28"/>
    <mergeCell ref="C29:D29"/>
    <mergeCell ref="C30:D30"/>
    <mergeCell ref="C31:D31"/>
    <mergeCell ref="B33:D33"/>
    <mergeCell ref="C34:D34"/>
    <mergeCell ref="C35:D35"/>
    <mergeCell ref="C36:D36"/>
    <mergeCell ref="C37:D37"/>
    <mergeCell ref="B39:D39"/>
    <mergeCell ref="B25:D25"/>
    <mergeCell ref="B12:D12"/>
    <mergeCell ref="B13:D13"/>
    <mergeCell ref="B14:D14"/>
    <mergeCell ref="C15:D15"/>
    <mergeCell ref="C16:D16"/>
    <mergeCell ref="C17:D17"/>
    <mergeCell ref="B19:D19"/>
    <mergeCell ref="C20:D20"/>
    <mergeCell ref="C21:D21"/>
    <mergeCell ref="C22:D22"/>
    <mergeCell ref="C23:D23"/>
    <mergeCell ref="B11:J11"/>
    <mergeCell ref="C1:H1"/>
    <mergeCell ref="C2:H2"/>
    <mergeCell ref="C4:H4"/>
    <mergeCell ref="B5:C5"/>
    <mergeCell ref="D5:I5"/>
    <mergeCell ref="B7:J7"/>
    <mergeCell ref="B8:J8"/>
    <mergeCell ref="B9:D9"/>
    <mergeCell ref="B10:J10"/>
    <mergeCell ref="A3:J3"/>
  </mergeCells>
  <printOptions verticalCentered="1"/>
  <pageMargins left="0.33" right="0" top="0.46" bottom="0.59055118110236227" header="0" footer="0"/>
  <pageSetup scale="82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5"/>
  <sheetViews>
    <sheetView showGridLines="0" zoomScaleNormal="100" workbookViewId="0">
      <selection activeCell="E38" sqref="E38"/>
    </sheetView>
  </sheetViews>
  <sheetFormatPr baseColWidth="10" defaultRowHeight="12.75"/>
  <cols>
    <col min="1" max="1" width="3.7109375" style="276" customWidth="1"/>
    <col min="2" max="2" width="11.7109375" style="277" customWidth="1"/>
    <col min="3" max="3" width="57.42578125" style="277" customWidth="1"/>
    <col min="4" max="6" width="18.7109375" style="278" customWidth="1"/>
    <col min="7" max="7" width="15.85546875" style="278" customWidth="1"/>
    <col min="8" max="8" width="16.140625" style="278" customWidth="1"/>
    <col min="9" max="9" width="3.28515625" style="276" customWidth="1"/>
    <col min="10" max="16384" width="11.42578125" style="25"/>
  </cols>
  <sheetData>
    <row r="1" spans="1:10" s="32" customFormat="1" ht="7.5" customHeight="1">
      <c r="A1" s="90"/>
      <c r="B1" s="93"/>
      <c r="C1" s="682"/>
      <c r="D1" s="682"/>
      <c r="E1" s="682"/>
      <c r="F1" s="682"/>
      <c r="G1" s="682"/>
      <c r="H1" s="93"/>
      <c r="I1" s="93"/>
    </row>
    <row r="2" spans="1:10" ht="14.1" customHeight="1">
      <c r="A2" s="255"/>
      <c r="B2" s="93"/>
      <c r="C2" s="682" t="s">
        <v>453</v>
      </c>
      <c r="D2" s="682"/>
      <c r="E2" s="682"/>
      <c r="F2" s="682"/>
      <c r="G2" s="682"/>
      <c r="H2" s="93"/>
      <c r="I2" s="93"/>
      <c r="J2" s="32"/>
    </row>
    <row r="3" spans="1:10" ht="14.1" customHeight="1">
      <c r="A3" s="649" t="s">
        <v>777</v>
      </c>
      <c r="B3" s="649"/>
      <c r="C3" s="649"/>
      <c r="D3" s="649"/>
      <c r="E3" s="649"/>
      <c r="F3" s="649"/>
      <c r="G3" s="649"/>
      <c r="H3" s="649"/>
      <c r="I3" s="146"/>
      <c r="J3" s="32"/>
    </row>
    <row r="4" spans="1:10" ht="14.1" customHeight="1">
      <c r="A4" s="255"/>
      <c r="B4" s="93"/>
      <c r="C4" s="682" t="s">
        <v>129</v>
      </c>
      <c r="D4" s="682"/>
      <c r="E4" s="682"/>
      <c r="F4" s="682"/>
      <c r="G4" s="682"/>
      <c r="H4" s="93"/>
      <c r="I4" s="93"/>
    </row>
    <row r="5" spans="1:10" s="32" customFormat="1" ht="3" customHeight="1">
      <c r="A5" s="96"/>
      <c r="B5" s="30"/>
      <c r="C5" s="713"/>
      <c r="D5" s="713"/>
      <c r="E5" s="713"/>
      <c r="F5" s="713"/>
      <c r="G5" s="713"/>
      <c r="H5" s="713"/>
      <c r="I5" s="713"/>
    </row>
    <row r="6" spans="1:10" ht="20.100000000000001" customHeight="1">
      <c r="A6" s="96"/>
      <c r="B6" s="30"/>
      <c r="C6" s="30" t="s">
        <v>3</v>
      </c>
      <c r="D6" s="97" t="s">
        <v>507</v>
      </c>
      <c r="E6" s="97"/>
      <c r="F6" s="97"/>
      <c r="G6" s="31"/>
      <c r="H6" s="31"/>
      <c r="I6" s="31"/>
      <c r="J6" s="32"/>
    </row>
    <row r="7" spans="1:10" ht="3" customHeight="1">
      <c r="A7" s="96"/>
      <c r="B7" s="96"/>
      <c r="C7" s="96" t="s">
        <v>130</v>
      </c>
      <c r="D7" s="96"/>
      <c r="E7" s="96"/>
      <c r="F7" s="96"/>
      <c r="G7" s="96"/>
      <c r="H7" s="96"/>
      <c r="I7" s="96"/>
    </row>
    <row r="8" spans="1:10" s="32" customFormat="1" ht="3" customHeight="1">
      <c r="A8" s="96"/>
      <c r="B8" s="96"/>
      <c r="C8" s="96"/>
      <c r="D8" s="96"/>
      <c r="E8" s="96"/>
      <c r="F8" s="96"/>
      <c r="G8" s="96"/>
      <c r="H8" s="96"/>
      <c r="I8" s="96"/>
    </row>
    <row r="9" spans="1:10" s="32" customFormat="1" ht="63.75">
      <c r="A9" s="256"/>
      <c r="B9" s="648" t="s">
        <v>74</v>
      </c>
      <c r="C9" s="648"/>
      <c r="D9" s="257" t="s">
        <v>48</v>
      </c>
      <c r="E9" s="257" t="s">
        <v>131</v>
      </c>
      <c r="F9" s="257" t="s">
        <v>132</v>
      </c>
      <c r="G9" s="257" t="s">
        <v>133</v>
      </c>
      <c r="H9" s="257" t="s">
        <v>134</v>
      </c>
      <c r="I9" s="258"/>
    </row>
    <row r="10" spans="1:10" s="32" customFormat="1" ht="3" customHeight="1">
      <c r="A10" s="259"/>
      <c r="B10" s="96"/>
      <c r="C10" s="96"/>
      <c r="D10" s="96"/>
      <c r="E10" s="96"/>
      <c r="F10" s="96"/>
      <c r="G10" s="96"/>
      <c r="H10" s="96"/>
      <c r="I10" s="260"/>
    </row>
    <row r="11" spans="1:10" s="32" customFormat="1" ht="3" customHeight="1">
      <c r="A11" s="151"/>
      <c r="B11" s="261"/>
      <c r="C11" s="58"/>
      <c r="D11" s="86"/>
      <c r="E11" s="111"/>
      <c r="F11" s="59"/>
      <c r="G11" s="50"/>
      <c r="H11" s="261"/>
      <c r="I11" s="262"/>
    </row>
    <row r="12" spans="1:10">
      <c r="A12" s="178"/>
      <c r="B12" s="653" t="s">
        <v>57</v>
      </c>
      <c r="C12" s="653"/>
      <c r="D12" s="263">
        <v>0</v>
      </c>
      <c r="E12" s="263">
        <v>0</v>
      </c>
      <c r="F12" s="263">
        <v>0</v>
      </c>
      <c r="G12" s="263">
        <v>0</v>
      </c>
      <c r="H12" s="264">
        <f>SUM(D12:G12)</f>
        <v>0</v>
      </c>
      <c r="I12" s="262"/>
    </row>
    <row r="13" spans="1:10" ht="9.9499999999999993" customHeight="1">
      <c r="A13" s="178"/>
      <c r="B13" s="265"/>
      <c r="C13" s="86"/>
      <c r="D13" s="266"/>
      <c r="E13" s="266"/>
      <c r="F13" s="266"/>
      <c r="G13" s="266"/>
      <c r="H13" s="266"/>
      <c r="I13" s="262"/>
    </row>
    <row r="14" spans="1:10">
      <c r="A14" s="178"/>
      <c r="B14" s="714" t="s">
        <v>135</v>
      </c>
      <c r="C14" s="714"/>
      <c r="D14" s="267">
        <f>SUM(D15:D17)</f>
        <v>65899242.899999999</v>
      </c>
      <c r="E14" s="267">
        <f>SUM(E15:E17)</f>
        <v>0</v>
      </c>
      <c r="F14" s="267">
        <f>SUM(F15:F17)</f>
        <v>0</v>
      </c>
      <c r="G14" s="267">
        <f>SUM(G15:G17)</f>
        <v>0</v>
      </c>
      <c r="H14" s="267">
        <f>SUM(D14:G14)</f>
        <v>65899242.899999999</v>
      </c>
      <c r="I14" s="262"/>
    </row>
    <row r="15" spans="1:10">
      <c r="A15" s="151"/>
      <c r="B15" s="651" t="s">
        <v>136</v>
      </c>
      <c r="C15" s="651"/>
      <c r="D15" s="268">
        <f>+ESF!J44</f>
        <v>65899242.899999999</v>
      </c>
      <c r="E15" s="268">
        <v>0</v>
      </c>
      <c r="F15" s="268">
        <v>0</v>
      </c>
      <c r="G15" s="268">
        <v>0</v>
      </c>
      <c r="H15" s="266">
        <f t="shared" ref="H15:H23" si="0">SUM(D15:G15)</f>
        <v>65899242.899999999</v>
      </c>
      <c r="I15" s="262"/>
    </row>
    <row r="16" spans="1:10">
      <c r="A16" s="151"/>
      <c r="B16" s="651" t="s">
        <v>50</v>
      </c>
      <c r="C16" s="651"/>
      <c r="D16" s="268">
        <v>0</v>
      </c>
      <c r="E16" s="268">
        <v>0</v>
      </c>
      <c r="F16" s="268">
        <v>0</v>
      </c>
      <c r="G16" s="268">
        <v>0</v>
      </c>
      <c r="H16" s="266">
        <f t="shared" si="0"/>
        <v>0</v>
      </c>
      <c r="I16" s="262"/>
    </row>
    <row r="17" spans="1:10">
      <c r="A17" s="151"/>
      <c r="B17" s="651" t="s">
        <v>137</v>
      </c>
      <c r="C17" s="651"/>
      <c r="D17" s="268">
        <v>0</v>
      </c>
      <c r="E17" s="268">
        <v>0</v>
      </c>
      <c r="F17" s="268">
        <v>0</v>
      </c>
      <c r="G17" s="268">
        <v>0</v>
      </c>
      <c r="H17" s="266">
        <f t="shared" si="0"/>
        <v>0</v>
      </c>
      <c r="I17" s="262"/>
    </row>
    <row r="18" spans="1:10" ht="9.9499999999999993" customHeight="1">
      <c r="A18" s="178"/>
      <c r="B18" s="265"/>
      <c r="C18" s="86"/>
      <c r="D18" s="266"/>
      <c r="E18" s="266"/>
      <c r="F18" s="266"/>
      <c r="G18" s="266"/>
      <c r="H18" s="266"/>
      <c r="I18" s="262"/>
    </row>
    <row r="19" spans="1:10">
      <c r="A19" s="178"/>
      <c r="B19" s="714" t="s">
        <v>138</v>
      </c>
      <c r="C19" s="714"/>
      <c r="D19" s="267">
        <f>SUM(D20:D23)</f>
        <v>0</v>
      </c>
      <c r="E19" s="267">
        <f>SUM(E20:E23)</f>
        <v>-3121367.5300000003</v>
      </c>
      <c r="F19" s="267">
        <f>SUM(F20:F23)</f>
        <v>0</v>
      </c>
      <c r="G19" s="267">
        <f>SUM(G20:G23)</f>
        <v>0</v>
      </c>
      <c r="H19" s="267">
        <f t="shared" si="0"/>
        <v>-3121367.5300000003</v>
      </c>
      <c r="I19" s="262"/>
    </row>
    <row r="20" spans="1:10">
      <c r="A20" s="151"/>
      <c r="B20" s="651" t="s">
        <v>139</v>
      </c>
      <c r="C20" s="651"/>
      <c r="D20" s="268">
        <v>0</v>
      </c>
      <c r="E20" s="268">
        <f>+ESF!J50</f>
        <v>-811237.64</v>
      </c>
      <c r="F20" s="268">
        <v>0</v>
      </c>
      <c r="G20" s="268">
        <v>0</v>
      </c>
      <c r="H20" s="266">
        <f t="shared" si="0"/>
        <v>-811237.64</v>
      </c>
      <c r="I20" s="262"/>
    </row>
    <row r="21" spans="1:10">
      <c r="A21" s="151"/>
      <c r="B21" s="651" t="s">
        <v>54</v>
      </c>
      <c r="C21" s="651"/>
      <c r="D21" s="268">
        <v>0</v>
      </c>
      <c r="E21" s="268">
        <f>+ESF!J51</f>
        <v>-2310129.89</v>
      </c>
      <c r="F21" s="268">
        <v>0</v>
      </c>
      <c r="G21" s="268">
        <v>0</v>
      </c>
      <c r="H21" s="266">
        <f t="shared" si="0"/>
        <v>-2310129.89</v>
      </c>
      <c r="I21" s="262"/>
    </row>
    <row r="22" spans="1:10">
      <c r="A22" s="151"/>
      <c r="B22" s="651" t="s">
        <v>140</v>
      </c>
      <c r="C22" s="651"/>
      <c r="D22" s="268">
        <v>0</v>
      </c>
      <c r="E22" s="268">
        <v>0</v>
      </c>
      <c r="F22" s="268">
        <v>0</v>
      </c>
      <c r="G22" s="268">
        <v>0</v>
      </c>
      <c r="H22" s="266">
        <f t="shared" si="0"/>
        <v>0</v>
      </c>
      <c r="I22" s="262"/>
    </row>
    <row r="23" spans="1:10">
      <c r="A23" s="151"/>
      <c r="B23" s="651" t="s">
        <v>56</v>
      </c>
      <c r="C23" s="651"/>
      <c r="D23" s="268">
        <v>0</v>
      </c>
      <c r="E23" s="268">
        <v>0</v>
      </c>
      <c r="F23" s="268">
        <v>0</v>
      </c>
      <c r="G23" s="268">
        <v>0</v>
      </c>
      <c r="H23" s="266">
        <f t="shared" si="0"/>
        <v>0</v>
      </c>
      <c r="I23" s="262"/>
    </row>
    <row r="24" spans="1:10" ht="9.9499999999999993" customHeight="1">
      <c r="A24" s="178"/>
      <c r="B24" s="265"/>
      <c r="C24" s="86"/>
      <c r="D24" s="266"/>
      <c r="E24" s="266"/>
      <c r="F24" s="266"/>
      <c r="G24" s="266"/>
      <c r="H24" s="266"/>
      <c r="I24" s="262"/>
    </row>
    <row r="25" spans="1:10" ht="13.5" thickBot="1">
      <c r="A25" s="178"/>
      <c r="B25" s="715" t="s">
        <v>300</v>
      </c>
      <c r="C25" s="715"/>
      <c r="D25" s="269">
        <f>D12+D14+D19</f>
        <v>65899242.899999999</v>
      </c>
      <c r="E25" s="269">
        <f>E12+E14+E19</f>
        <v>-3121367.5300000003</v>
      </c>
      <c r="F25" s="269">
        <f>F12+F14+F19</f>
        <v>0</v>
      </c>
      <c r="G25" s="269">
        <f>G12+G14+G19</f>
        <v>0</v>
      </c>
      <c r="H25" s="269">
        <f>SUM(D25:G25)</f>
        <v>62777875.369999997</v>
      </c>
      <c r="I25" s="262"/>
      <c r="J25" s="270">
        <f>+ESF!J61-EVHP!H25</f>
        <v>0</v>
      </c>
    </row>
    <row r="26" spans="1:10">
      <c r="A26" s="151"/>
      <c r="B26" s="86"/>
      <c r="C26" s="59"/>
      <c r="D26" s="266"/>
      <c r="E26" s="266"/>
      <c r="F26" s="266"/>
      <c r="G26" s="266"/>
      <c r="H26" s="266"/>
      <c r="I26" s="262"/>
    </row>
    <row r="27" spans="1:10">
      <c r="A27" s="178"/>
      <c r="B27" s="714" t="s">
        <v>141</v>
      </c>
      <c r="C27" s="714"/>
      <c r="D27" s="267">
        <f>SUM(D28:D30)</f>
        <v>-58204</v>
      </c>
      <c r="E27" s="267">
        <f>SUM(E28:E30)</f>
        <v>0</v>
      </c>
      <c r="F27" s="267">
        <f>SUM(F28:F30)</f>
        <v>0</v>
      </c>
      <c r="G27" s="267">
        <f>SUM(G28:G30)</f>
        <v>0</v>
      </c>
      <c r="H27" s="267">
        <f>SUM(D27:G27)</f>
        <v>-58204</v>
      </c>
      <c r="I27" s="262"/>
    </row>
    <row r="28" spans="1:10">
      <c r="A28" s="151"/>
      <c r="B28" s="651" t="s">
        <v>49</v>
      </c>
      <c r="C28" s="651"/>
      <c r="D28" s="268">
        <f>+ESF!I44-D14</f>
        <v>-58204</v>
      </c>
      <c r="E28" s="268">
        <v>0</v>
      </c>
      <c r="F28" s="268">
        <v>0</v>
      </c>
      <c r="G28" s="268">
        <v>0</v>
      </c>
      <c r="H28" s="266">
        <f>SUM(D28:G28)</f>
        <v>-58204</v>
      </c>
      <c r="I28" s="262"/>
    </row>
    <row r="29" spans="1:10">
      <c r="A29" s="151"/>
      <c r="B29" s="651" t="s">
        <v>50</v>
      </c>
      <c r="C29" s="651"/>
      <c r="D29" s="268">
        <v>0</v>
      </c>
      <c r="E29" s="268">
        <v>0</v>
      </c>
      <c r="F29" s="268">
        <v>0</v>
      </c>
      <c r="G29" s="268">
        <v>0</v>
      </c>
      <c r="H29" s="266">
        <f>SUM(D29:G29)</f>
        <v>0</v>
      </c>
      <c r="I29" s="262"/>
    </row>
    <row r="30" spans="1:10">
      <c r="A30" s="151"/>
      <c r="B30" s="651" t="s">
        <v>137</v>
      </c>
      <c r="C30" s="651"/>
      <c r="D30" s="268">
        <v>0</v>
      </c>
      <c r="E30" s="268">
        <v>0</v>
      </c>
      <c r="F30" s="268">
        <v>0</v>
      </c>
      <c r="G30" s="268">
        <v>0</v>
      </c>
      <c r="H30" s="266">
        <f>SUM(D30:G30)</f>
        <v>0</v>
      </c>
      <c r="I30" s="262"/>
    </row>
    <row r="31" spans="1:10" ht="9.9499999999999993" customHeight="1">
      <c r="A31" s="178"/>
      <c r="B31" s="265"/>
      <c r="C31" s="86"/>
      <c r="D31" s="266"/>
      <c r="E31" s="266"/>
      <c r="F31" s="266"/>
      <c r="G31" s="266"/>
      <c r="H31" s="266"/>
      <c r="I31" s="262"/>
    </row>
    <row r="32" spans="1:10">
      <c r="A32" s="178" t="s">
        <v>130</v>
      </c>
      <c r="B32" s="714" t="s">
        <v>138</v>
      </c>
      <c r="C32" s="714"/>
      <c r="D32" s="267">
        <f>SUM(D33:D36)</f>
        <v>0</v>
      </c>
      <c r="E32" s="267">
        <f>SUM(E33:E36)</f>
        <v>0</v>
      </c>
      <c r="F32" s="267">
        <f>SUM(F33:F36)</f>
        <v>-5431762.5700000003</v>
      </c>
      <c r="G32" s="267">
        <f>SUM(G33:G36)</f>
        <v>0</v>
      </c>
      <c r="H32" s="267">
        <f>SUM(D32:G32)</f>
        <v>-5431762.5700000003</v>
      </c>
      <c r="I32" s="262"/>
    </row>
    <row r="33" spans="1:10">
      <c r="A33" s="151"/>
      <c r="B33" s="651" t="s">
        <v>139</v>
      </c>
      <c r="C33" s="651"/>
      <c r="D33" s="268">
        <v>0</v>
      </c>
      <c r="E33" s="268">
        <v>0</v>
      </c>
      <c r="F33" s="268">
        <f>+ESF!I50</f>
        <v>-4653355.6500000004</v>
      </c>
      <c r="G33" s="268">
        <v>0</v>
      </c>
      <c r="H33" s="266">
        <f>SUM(D33:G33)</f>
        <v>-4653355.6500000004</v>
      </c>
      <c r="I33" s="262"/>
    </row>
    <row r="34" spans="1:10">
      <c r="A34" s="151"/>
      <c r="B34" s="651" t="s">
        <v>54</v>
      </c>
      <c r="C34" s="651"/>
      <c r="D34" s="268">
        <v>0</v>
      </c>
      <c r="E34" s="268"/>
      <c r="F34" s="268">
        <v>-778406.92</v>
      </c>
      <c r="G34" s="268">
        <v>0</v>
      </c>
      <c r="H34" s="266">
        <f>SUM(D34:G34)</f>
        <v>-778406.92</v>
      </c>
      <c r="I34" s="262"/>
    </row>
    <row r="35" spans="1:10">
      <c r="A35" s="151"/>
      <c r="B35" s="651" t="s">
        <v>140</v>
      </c>
      <c r="C35" s="651"/>
      <c r="D35" s="268">
        <v>0</v>
      </c>
      <c r="E35" s="268">
        <v>0</v>
      </c>
      <c r="F35" s="268">
        <v>0</v>
      </c>
      <c r="G35" s="268">
        <v>0</v>
      </c>
      <c r="H35" s="266">
        <f>SUM(D35:G35)</f>
        <v>0</v>
      </c>
      <c r="I35" s="262"/>
    </row>
    <row r="36" spans="1:10">
      <c r="A36" s="151"/>
      <c r="B36" s="651" t="s">
        <v>56</v>
      </c>
      <c r="C36" s="651"/>
      <c r="D36" s="268">
        <v>0</v>
      </c>
      <c r="E36" s="268">
        <v>0</v>
      </c>
      <c r="F36" s="268">
        <v>0</v>
      </c>
      <c r="G36" s="268">
        <v>0</v>
      </c>
      <c r="H36" s="266">
        <f>SUM(D36:G36)</f>
        <v>0</v>
      </c>
      <c r="I36" s="262"/>
    </row>
    <row r="37" spans="1:10" ht="9.9499999999999993" customHeight="1">
      <c r="A37" s="178"/>
      <c r="B37" s="265"/>
      <c r="C37" s="86"/>
      <c r="D37" s="266"/>
      <c r="E37" s="266"/>
      <c r="F37" s="266"/>
      <c r="G37" s="266"/>
      <c r="H37" s="266"/>
      <c r="I37" s="262"/>
    </row>
    <row r="38" spans="1:10">
      <c r="A38" s="271"/>
      <c r="B38" s="716" t="s">
        <v>188</v>
      </c>
      <c r="C38" s="716"/>
      <c r="D38" s="272">
        <f>D25+D27+D32</f>
        <v>65841038.899999999</v>
      </c>
      <c r="E38" s="272">
        <f>E25+E27+E32</f>
        <v>-3121367.5300000003</v>
      </c>
      <c r="F38" s="272">
        <f>F27+F32</f>
        <v>-5431762.5700000003</v>
      </c>
      <c r="G38" s="272">
        <f>G25+G27+G32</f>
        <v>0</v>
      </c>
      <c r="H38" s="272">
        <f>SUM(D38:G38)</f>
        <v>57287908.799999997</v>
      </c>
      <c r="I38" s="273"/>
      <c r="J38" s="270">
        <f>+H38-ESF!I61</f>
        <v>-811237.63000000268</v>
      </c>
    </row>
    <row r="39" spans="1:10" ht="6" customHeight="1">
      <c r="A39" s="274"/>
      <c r="B39" s="274"/>
      <c r="C39" s="274"/>
      <c r="D39" s="274"/>
      <c r="E39" s="274"/>
      <c r="F39" s="274"/>
      <c r="G39" s="274"/>
      <c r="H39" s="274"/>
      <c r="I39" s="275"/>
    </row>
    <row r="40" spans="1:10" ht="6" customHeight="1">
      <c r="D40" s="277"/>
      <c r="E40" s="277"/>
      <c r="I40" s="58"/>
    </row>
    <row r="41" spans="1:10" ht="15" customHeight="1">
      <c r="A41" s="32"/>
      <c r="B41" s="661" t="s">
        <v>76</v>
      </c>
      <c r="C41" s="661"/>
      <c r="D41" s="661"/>
      <c r="E41" s="661"/>
      <c r="F41" s="661"/>
      <c r="G41" s="661"/>
      <c r="H41" s="661"/>
      <c r="I41" s="661"/>
    </row>
    <row r="42" spans="1:10" ht="9.75" customHeight="1">
      <c r="A42" s="32"/>
      <c r="B42" s="59"/>
      <c r="C42" s="80"/>
      <c r="D42" s="81"/>
      <c r="E42" s="81"/>
      <c r="F42" s="32"/>
      <c r="G42" s="82"/>
      <c r="H42" s="80"/>
      <c r="I42" s="81"/>
    </row>
    <row r="43" spans="1:10" ht="50.1" customHeight="1">
      <c r="A43" s="32"/>
      <c r="B43" s="59"/>
      <c r="C43" s="279" t="s">
        <v>750</v>
      </c>
      <c r="D43" s="280"/>
      <c r="E43" s="81"/>
      <c r="F43" s="717" t="s">
        <v>736</v>
      </c>
      <c r="G43" s="717"/>
      <c r="H43" s="717"/>
      <c r="I43" s="81"/>
    </row>
    <row r="44" spans="1:10" ht="14.1" customHeight="1">
      <c r="A44" s="32"/>
      <c r="B44" s="84"/>
      <c r="C44" s="281" t="s">
        <v>729</v>
      </c>
      <c r="D44" s="282"/>
      <c r="E44" s="85"/>
      <c r="F44" s="711" t="s">
        <v>765</v>
      </c>
      <c r="G44" s="711"/>
      <c r="H44" s="711"/>
      <c r="I44" s="711"/>
    </row>
    <row r="45" spans="1:10" ht="14.1" customHeight="1">
      <c r="A45" s="32"/>
      <c r="B45" s="87"/>
      <c r="C45" s="283" t="s">
        <v>730</v>
      </c>
      <c r="D45" s="284"/>
      <c r="E45" s="88"/>
      <c r="F45" s="656" t="s">
        <v>728</v>
      </c>
      <c r="G45" s="656"/>
      <c r="H45" s="656"/>
      <c r="I45" s="86"/>
    </row>
  </sheetData>
  <sheetProtection formatCells="0" selectLockedCells="1"/>
  <mergeCells count="31">
    <mergeCell ref="B38:C38"/>
    <mergeCell ref="B41:I41"/>
    <mergeCell ref="F44:I44"/>
    <mergeCell ref="F45:H45"/>
    <mergeCell ref="F43:H43"/>
    <mergeCell ref="B36:C36"/>
    <mergeCell ref="B22:C22"/>
    <mergeCell ref="B23:C23"/>
    <mergeCell ref="B25:C25"/>
    <mergeCell ref="B27:C27"/>
    <mergeCell ref="B28:C28"/>
    <mergeCell ref="B29:C29"/>
    <mergeCell ref="B30:C30"/>
    <mergeCell ref="B32:C32"/>
    <mergeCell ref="B33:C33"/>
    <mergeCell ref="B34:C34"/>
    <mergeCell ref="B35:C35"/>
    <mergeCell ref="A3:H3"/>
    <mergeCell ref="C1:G1"/>
    <mergeCell ref="C2:G2"/>
    <mergeCell ref="B21:C21"/>
    <mergeCell ref="C4:G4"/>
    <mergeCell ref="C5:I5"/>
    <mergeCell ref="B9:C9"/>
    <mergeCell ref="B12:C12"/>
    <mergeCell ref="B14:C14"/>
    <mergeCell ref="B15:C15"/>
    <mergeCell ref="B16:C16"/>
    <mergeCell ref="B17:C17"/>
    <mergeCell ref="B19:C19"/>
    <mergeCell ref="B20:C20"/>
  </mergeCells>
  <printOptions horizontalCentered="1"/>
  <pageMargins left="0.79" right="1.4173228346456694" top="0.51" bottom="0.59055118110236227" header="0" footer="0"/>
  <pageSetup scale="68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7"/>
  <sheetViews>
    <sheetView showGridLines="0" showWhiteSpace="0" zoomScale="80" zoomScaleNormal="80" workbookViewId="0">
      <selection activeCell="O49" sqref="O49"/>
    </sheetView>
  </sheetViews>
  <sheetFormatPr baseColWidth="10" defaultRowHeight="12.75"/>
  <cols>
    <col min="1" max="1" width="1.28515625" style="35" customWidth="1"/>
    <col min="2" max="3" width="3.7109375" style="35" customWidth="1"/>
    <col min="4" max="4" width="23.85546875" style="35" customWidth="1"/>
    <col min="5" max="5" width="21.42578125" style="35" customWidth="1"/>
    <col min="6" max="6" width="17.28515625" style="35" customWidth="1"/>
    <col min="7" max="8" width="18.7109375" style="50" customWidth="1"/>
    <col min="9" max="9" width="7.7109375" style="35" customWidth="1"/>
    <col min="10" max="11" width="3.7109375" style="25" customWidth="1"/>
    <col min="12" max="16" width="18.7109375" style="25" customWidth="1"/>
    <col min="17" max="17" width="1.85546875" style="25" customWidth="1"/>
    <col min="18" max="16384" width="11.42578125" style="25"/>
  </cols>
  <sheetData>
    <row r="1" spans="1:17" s="32" customFormat="1" ht="10.5" customHeight="1">
      <c r="A1" s="90"/>
      <c r="B1" s="146"/>
      <c r="C1" s="146"/>
      <c r="D1" s="146"/>
      <c r="E1" s="649"/>
      <c r="F1" s="649"/>
      <c r="G1" s="649"/>
      <c r="H1" s="649"/>
      <c r="I1" s="649"/>
      <c r="J1" s="649"/>
      <c r="K1" s="649"/>
      <c r="L1" s="649"/>
      <c r="M1" s="649"/>
      <c r="N1" s="649"/>
      <c r="O1" s="649"/>
      <c r="P1" s="146"/>
      <c r="Q1" s="146"/>
    </row>
    <row r="2" spans="1:17" ht="15" customHeight="1">
      <c r="A2" s="649" t="s">
        <v>454</v>
      </c>
      <c r="B2" s="649"/>
      <c r="C2" s="649"/>
      <c r="D2" s="649"/>
      <c r="E2" s="649"/>
      <c r="F2" s="649"/>
      <c r="G2" s="649"/>
      <c r="H2" s="649"/>
      <c r="I2" s="649"/>
      <c r="J2" s="649"/>
      <c r="K2" s="649"/>
      <c r="L2" s="649"/>
      <c r="M2" s="649"/>
      <c r="N2" s="649"/>
      <c r="O2" s="649"/>
      <c r="P2" s="649"/>
      <c r="Q2" s="649"/>
    </row>
    <row r="3" spans="1:17" ht="15" customHeight="1">
      <c r="A3" s="649" t="s">
        <v>777</v>
      </c>
      <c r="B3" s="649"/>
      <c r="C3" s="649"/>
      <c r="D3" s="649"/>
      <c r="E3" s="649"/>
      <c r="F3" s="649"/>
      <c r="G3" s="649"/>
      <c r="H3" s="649"/>
      <c r="I3" s="649"/>
      <c r="J3" s="649"/>
      <c r="K3" s="649"/>
      <c r="L3" s="649"/>
      <c r="M3" s="649"/>
      <c r="N3" s="649"/>
      <c r="O3" s="649"/>
      <c r="P3" s="649"/>
      <c r="Q3" s="146"/>
    </row>
    <row r="4" spans="1:17" ht="16.5" customHeight="1">
      <c r="A4" s="649" t="s">
        <v>0</v>
      </c>
      <c r="B4" s="649"/>
      <c r="C4" s="649"/>
      <c r="D4" s="649"/>
      <c r="E4" s="649"/>
      <c r="F4" s="649"/>
      <c r="G4" s="649"/>
      <c r="H4" s="649"/>
      <c r="I4" s="649"/>
      <c r="J4" s="649"/>
      <c r="K4" s="649"/>
      <c r="L4" s="649"/>
      <c r="M4" s="649"/>
      <c r="N4" s="649"/>
      <c r="O4" s="649"/>
      <c r="P4" s="649"/>
      <c r="Q4" s="649"/>
    </row>
    <row r="5" spans="1:17" ht="3" customHeight="1">
      <c r="C5" s="33"/>
      <c r="D5" s="285"/>
      <c r="E5" s="29"/>
      <c r="F5" s="29"/>
      <c r="G5" s="29"/>
      <c r="H5" s="29"/>
      <c r="I5" s="29"/>
      <c r="J5" s="29"/>
      <c r="K5" s="29"/>
      <c r="L5" s="29"/>
      <c r="M5" s="29"/>
      <c r="N5" s="29"/>
      <c r="O5" s="147"/>
      <c r="P5" s="32"/>
      <c r="Q5" s="32"/>
    </row>
    <row r="6" spans="1:17" ht="19.5" customHeight="1">
      <c r="A6" s="96"/>
      <c r="B6" s="718"/>
      <c r="C6" s="718"/>
      <c r="D6" s="718"/>
      <c r="E6" s="31"/>
      <c r="F6" s="31"/>
      <c r="G6" s="30" t="s">
        <v>3</v>
      </c>
      <c r="H6" s="650" t="s">
        <v>507</v>
      </c>
      <c r="I6" s="650"/>
      <c r="J6" s="650"/>
      <c r="K6" s="650"/>
      <c r="L6" s="650"/>
      <c r="M6" s="650"/>
      <c r="N6" s="650"/>
      <c r="O6" s="31"/>
      <c r="P6" s="286"/>
      <c r="Q6" s="32"/>
    </row>
    <row r="7" spans="1:17" s="32" customFormat="1" ht="5.0999999999999996" customHeight="1">
      <c r="A7" s="35"/>
      <c r="B7" s="33"/>
      <c r="C7" s="33"/>
      <c r="D7" s="285"/>
      <c r="E7" s="33"/>
      <c r="F7" s="33"/>
      <c r="G7" s="287"/>
      <c r="H7" s="287"/>
      <c r="I7" s="285"/>
    </row>
    <row r="8" spans="1:17" s="32" customFormat="1" ht="3" customHeight="1">
      <c r="A8" s="35"/>
      <c r="B8" s="35"/>
      <c r="C8" s="288"/>
      <c r="D8" s="285"/>
      <c r="E8" s="288"/>
      <c r="F8" s="288"/>
      <c r="G8" s="289"/>
      <c r="H8" s="289"/>
      <c r="I8" s="285"/>
    </row>
    <row r="9" spans="1:17" s="32" customFormat="1" ht="31.5" customHeight="1">
      <c r="A9" s="290"/>
      <c r="B9" s="719" t="s">
        <v>74</v>
      </c>
      <c r="C9" s="719"/>
      <c r="D9" s="719"/>
      <c r="E9" s="719"/>
      <c r="F9" s="41"/>
      <c r="G9" s="40">
        <v>2015</v>
      </c>
      <c r="H9" s="40">
        <v>2014</v>
      </c>
      <c r="I9" s="291"/>
      <c r="J9" s="719" t="s">
        <v>74</v>
      </c>
      <c r="K9" s="719"/>
      <c r="L9" s="719"/>
      <c r="M9" s="719"/>
      <c r="N9" s="41"/>
      <c r="O9" s="40">
        <v>2015</v>
      </c>
      <c r="P9" s="40">
        <v>2014</v>
      </c>
      <c r="Q9" s="292"/>
    </row>
    <row r="10" spans="1:17" s="32" customFormat="1" ht="3" customHeight="1">
      <c r="A10" s="44"/>
      <c r="B10" s="35"/>
      <c r="C10" s="35"/>
      <c r="D10" s="45"/>
      <c r="E10" s="45"/>
      <c r="F10" s="45"/>
      <c r="G10" s="293"/>
      <c r="H10" s="293"/>
      <c r="I10" s="35"/>
      <c r="Q10" s="47"/>
    </row>
    <row r="11" spans="1:17" s="32" customFormat="1">
      <c r="A11" s="151"/>
      <c r="B11" s="50"/>
      <c r="C11" s="152"/>
      <c r="D11" s="152"/>
      <c r="E11" s="152"/>
      <c r="F11" s="152"/>
      <c r="G11" s="293"/>
      <c r="H11" s="293"/>
      <c r="I11" s="50"/>
      <c r="Q11" s="47"/>
    </row>
    <row r="12" spans="1:17" ht="17.25" customHeight="1">
      <c r="A12" s="151"/>
      <c r="B12" s="720" t="s">
        <v>169</v>
      </c>
      <c r="C12" s="720"/>
      <c r="D12" s="720"/>
      <c r="E12" s="720"/>
      <c r="F12" s="720"/>
      <c r="G12" s="294">
        <f>+G14+G27</f>
        <v>2011927.8999999166</v>
      </c>
      <c r="H12" s="294">
        <f>+H14+H27</f>
        <v>-605529.30000001192</v>
      </c>
      <c r="I12" s="50"/>
      <c r="J12" s="720" t="s">
        <v>170</v>
      </c>
      <c r="K12" s="720"/>
      <c r="L12" s="720"/>
      <c r="M12" s="720"/>
      <c r="N12" s="720"/>
      <c r="O12" s="294">
        <f>+O14+O19</f>
        <v>2729084.5</v>
      </c>
      <c r="P12" s="294">
        <f>+P14+P19</f>
        <v>4295317.8999999994</v>
      </c>
      <c r="Q12" s="47"/>
    </row>
    <row r="13" spans="1:17" ht="17.25" customHeight="1">
      <c r="A13" s="151"/>
      <c r="B13" s="50"/>
      <c r="C13" s="152"/>
      <c r="D13" s="50"/>
      <c r="E13" s="152"/>
      <c r="F13" s="152"/>
      <c r="G13" s="293"/>
      <c r="H13" s="293"/>
      <c r="I13" s="50"/>
      <c r="J13" s="50"/>
      <c r="K13" s="152"/>
      <c r="L13" s="152"/>
      <c r="M13" s="152"/>
      <c r="N13" s="152"/>
      <c r="O13" s="295"/>
      <c r="P13" s="295"/>
      <c r="Q13" s="47"/>
    </row>
    <row r="14" spans="1:17" ht="17.25" customHeight="1">
      <c r="A14" s="151"/>
      <c r="B14" s="50"/>
      <c r="C14" s="720" t="s">
        <v>65</v>
      </c>
      <c r="D14" s="720"/>
      <c r="E14" s="720"/>
      <c r="F14" s="720"/>
      <c r="G14" s="294">
        <f>SUM(G15:G25)</f>
        <v>-280595957.85000008</v>
      </c>
      <c r="H14" s="294">
        <f>SUM(H15:H25)</f>
        <v>-263021098.31999999</v>
      </c>
      <c r="I14" s="50"/>
      <c r="J14" s="50"/>
      <c r="K14" s="720" t="s">
        <v>65</v>
      </c>
      <c r="L14" s="720"/>
      <c r="M14" s="720"/>
      <c r="N14" s="720"/>
      <c r="O14" s="294">
        <f>SUM(O15:O17)</f>
        <v>58204</v>
      </c>
      <c r="P14" s="294">
        <f>SUM(P15:P17)</f>
        <v>-1771883.74</v>
      </c>
      <c r="Q14" s="47"/>
    </row>
    <row r="15" spans="1:17" ht="15" customHeight="1">
      <c r="A15" s="151"/>
      <c r="B15" s="50"/>
      <c r="C15" s="152"/>
      <c r="D15" s="721" t="s">
        <v>82</v>
      </c>
      <c r="E15" s="721"/>
      <c r="F15" s="721"/>
      <c r="G15" s="296">
        <v>0</v>
      </c>
      <c r="H15" s="296">
        <v>0</v>
      </c>
      <c r="I15" s="50"/>
      <c r="J15" s="50"/>
      <c r="K15" s="32"/>
      <c r="L15" s="722" t="s">
        <v>32</v>
      </c>
      <c r="M15" s="722"/>
      <c r="N15" s="722"/>
      <c r="O15" s="296">
        <v>0</v>
      </c>
      <c r="P15" s="296">
        <v>-1771883.74</v>
      </c>
      <c r="Q15" s="47"/>
    </row>
    <row r="16" spans="1:17" ht="15" customHeight="1">
      <c r="A16" s="151"/>
      <c r="B16" s="50"/>
      <c r="C16" s="152"/>
      <c r="D16" s="721" t="s">
        <v>194</v>
      </c>
      <c r="E16" s="721"/>
      <c r="F16" s="721"/>
      <c r="G16" s="296"/>
      <c r="H16" s="296"/>
      <c r="I16" s="50"/>
      <c r="J16" s="50"/>
      <c r="K16" s="32"/>
      <c r="L16" s="722" t="s">
        <v>34</v>
      </c>
      <c r="M16" s="722"/>
      <c r="N16" s="722"/>
      <c r="O16" s="296">
        <v>0</v>
      </c>
      <c r="P16" s="296">
        <v>0</v>
      </c>
      <c r="Q16" s="47"/>
    </row>
    <row r="17" spans="1:17" ht="15" customHeight="1">
      <c r="A17" s="151"/>
      <c r="B17" s="50"/>
      <c r="C17" s="297"/>
      <c r="D17" s="721" t="s">
        <v>171</v>
      </c>
      <c r="E17" s="721"/>
      <c r="F17" s="721"/>
      <c r="G17" s="296">
        <v>0</v>
      </c>
      <c r="H17" s="296">
        <v>0</v>
      </c>
      <c r="I17" s="50"/>
      <c r="J17" s="50"/>
      <c r="K17" s="293"/>
      <c r="L17" s="722" t="s">
        <v>198</v>
      </c>
      <c r="M17" s="722"/>
      <c r="N17" s="722"/>
      <c r="O17" s="296">
        <v>58204</v>
      </c>
      <c r="P17" s="296">
        <v>0</v>
      </c>
      <c r="Q17" s="47"/>
    </row>
    <row r="18" spans="1:17" ht="15" customHeight="1">
      <c r="A18" s="151"/>
      <c r="B18" s="50"/>
      <c r="C18" s="297"/>
      <c r="D18" s="721" t="s">
        <v>88</v>
      </c>
      <c r="E18" s="721"/>
      <c r="F18" s="721"/>
      <c r="G18" s="296">
        <v>0</v>
      </c>
      <c r="H18" s="296">
        <v>0</v>
      </c>
      <c r="I18" s="50"/>
      <c r="J18" s="50"/>
      <c r="K18" s="293"/>
      <c r="Q18" s="47"/>
    </row>
    <row r="19" spans="1:17" ht="15" customHeight="1">
      <c r="A19" s="151"/>
      <c r="B19" s="50"/>
      <c r="C19" s="297"/>
      <c r="D19" s="721" t="s">
        <v>89</v>
      </c>
      <c r="E19" s="721"/>
      <c r="F19" s="721"/>
      <c r="G19" s="296">
        <v>0</v>
      </c>
      <c r="H19" s="296">
        <v>0</v>
      </c>
      <c r="I19" s="50"/>
      <c r="J19" s="50"/>
      <c r="K19" s="298" t="s">
        <v>66</v>
      </c>
      <c r="L19" s="298"/>
      <c r="M19" s="298"/>
      <c r="N19" s="298"/>
      <c r="O19" s="294">
        <f>SUM(O20:O22)</f>
        <v>2670880.5</v>
      </c>
      <c r="P19" s="294">
        <f>SUM(P20:P22)</f>
        <v>6067201.6399999997</v>
      </c>
      <c r="Q19" s="47"/>
    </row>
    <row r="20" spans="1:17" ht="15" customHeight="1">
      <c r="A20" s="151"/>
      <c r="B20" s="50"/>
      <c r="C20" s="297"/>
      <c r="D20" s="721" t="s">
        <v>90</v>
      </c>
      <c r="E20" s="721"/>
      <c r="F20" s="721"/>
      <c r="G20" s="296">
        <v>-481970.2</v>
      </c>
      <c r="H20" s="296">
        <v>-566.66999999999996</v>
      </c>
      <c r="I20" s="50"/>
      <c r="J20" s="50"/>
      <c r="K20" s="293"/>
      <c r="L20" s="297" t="s">
        <v>32</v>
      </c>
      <c r="M20" s="297"/>
      <c r="N20" s="297"/>
      <c r="O20" s="296">
        <v>0</v>
      </c>
      <c r="P20" s="296">
        <v>0</v>
      </c>
      <c r="Q20" s="47"/>
    </row>
    <row r="21" spans="1:17" ht="15" customHeight="1">
      <c r="A21" s="151"/>
      <c r="B21" s="50"/>
      <c r="C21" s="297"/>
      <c r="D21" s="721" t="s">
        <v>92</v>
      </c>
      <c r="E21" s="721"/>
      <c r="F21" s="721"/>
      <c r="G21" s="296">
        <v>-13488.66</v>
      </c>
      <c r="H21" s="296">
        <v>-668940.67000000004</v>
      </c>
      <c r="I21" s="50"/>
      <c r="J21" s="50"/>
      <c r="K21" s="293"/>
      <c r="L21" s="722" t="s">
        <v>34</v>
      </c>
      <c r="M21" s="722"/>
      <c r="N21" s="722"/>
      <c r="O21" s="296">
        <v>2670880.5</v>
      </c>
      <c r="P21" s="296">
        <v>6067201.6399999997</v>
      </c>
      <c r="Q21" s="47"/>
    </row>
    <row r="22" spans="1:17" ht="28.5" customHeight="1">
      <c r="A22" s="151"/>
      <c r="B22" s="50"/>
      <c r="C22" s="297"/>
      <c r="D22" s="721" t="s">
        <v>94</v>
      </c>
      <c r="E22" s="721"/>
      <c r="F22" s="721"/>
      <c r="G22" s="296">
        <v>0</v>
      </c>
      <c r="H22" s="296">
        <v>0</v>
      </c>
      <c r="I22" s="50"/>
      <c r="J22" s="50"/>
      <c r="K22" s="32"/>
      <c r="L22" s="722" t="s">
        <v>199</v>
      </c>
      <c r="M22" s="722"/>
      <c r="N22" s="722"/>
      <c r="O22" s="296">
        <v>0</v>
      </c>
      <c r="P22" s="296">
        <v>0</v>
      </c>
      <c r="Q22" s="47"/>
    </row>
    <row r="23" spans="1:17" ht="15" customHeight="1">
      <c r="A23" s="151"/>
      <c r="B23" s="50"/>
      <c r="C23" s="297"/>
      <c r="D23" s="721" t="s">
        <v>99</v>
      </c>
      <c r="E23" s="721"/>
      <c r="F23" s="721"/>
      <c r="G23" s="296">
        <v>-141428774.84</v>
      </c>
      <c r="H23" s="296">
        <v>-118634023.33</v>
      </c>
      <c r="I23" s="50"/>
      <c r="J23" s="50"/>
      <c r="K23" s="720" t="s">
        <v>172</v>
      </c>
      <c r="L23" s="720"/>
      <c r="M23" s="720"/>
      <c r="N23" s="720"/>
      <c r="O23" s="294">
        <f>+O14+O19</f>
        <v>2729084.5</v>
      </c>
      <c r="P23" s="294">
        <f>+P14+P19</f>
        <v>4295317.8999999994</v>
      </c>
      <c r="Q23" s="47"/>
    </row>
    <row r="24" spans="1:17" ht="15" customHeight="1">
      <c r="A24" s="151"/>
      <c r="B24" s="50"/>
      <c r="C24" s="297"/>
      <c r="D24" s="721" t="s">
        <v>195</v>
      </c>
      <c r="E24" s="721"/>
      <c r="F24" s="721"/>
      <c r="G24" s="296">
        <v>-138479212.86000001</v>
      </c>
      <c r="H24" s="296">
        <v>-142766162.75999999</v>
      </c>
      <c r="I24" s="50"/>
      <c r="J24" s="50"/>
      <c r="Q24" s="47"/>
    </row>
    <row r="25" spans="1:17" ht="15" customHeight="1">
      <c r="A25" s="151"/>
      <c r="B25" s="50"/>
      <c r="C25" s="297"/>
      <c r="D25" s="721" t="s">
        <v>196</v>
      </c>
      <c r="E25" s="721"/>
      <c r="F25" s="187"/>
      <c r="G25" s="296">
        <v>-192511.29</v>
      </c>
      <c r="H25" s="296">
        <v>-951404.89</v>
      </c>
      <c r="I25" s="50"/>
      <c r="J25" s="32"/>
      <c r="Q25" s="47"/>
    </row>
    <row r="26" spans="1:17" ht="15" customHeight="1">
      <c r="A26" s="151"/>
      <c r="B26" s="50"/>
      <c r="C26" s="152"/>
      <c r="D26" s="50"/>
      <c r="E26" s="152"/>
      <c r="F26" s="152"/>
      <c r="G26" s="293"/>
      <c r="H26" s="293"/>
      <c r="I26" s="50"/>
      <c r="J26" s="720" t="s">
        <v>173</v>
      </c>
      <c r="K26" s="720"/>
      <c r="L26" s="720"/>
      <c r="M26" s="720"/>
      <c r="N26" s="720"/>
      <c r="O26" s="299">
        <f>+O28+O34</f>
        <v>16383676.949999999</v>
      </c>
      <c r="P26" s="299">
        <f>+P28+P34</f>
        <v>-61785498.310000002</v>
      </c>
      <c r="Q26" s="47"/>
    </row>
    <row r="27" spans="1:17" ht="15" customHeight="1">
      <c r="A27" s="151"/>
      <c r="B27" s="50"/>
      <c r="C27" s="720" t="s">
        <v>66</v>
      </c>
      <c r="D27" s="720"/>
      <c r="E27" s="720"/>
      <c r="F27" s="720"/>
      <c r="G27" s="294">
        <f>SUM(G28:G46)</f>
        <v>282607885.75</v>
      </c>
      <c r="H27" s="294">
        <f>SUM(H28:H46)</f>
        <v>262415569.01999998</v>
      </c>
      <c r="I27" s="50"/>
      <c r="J27" s="50"/>
      <c r="K27" s="152"/>
      <c r="L27" s="50"/>
      <c r="M27" s="187"/>
      <c r="N27" s="187"/>
      <c r="O27" s="295"/>
      <c r="P27" s="295"/>
      <c r="Q27" s="47"/>
    </row>
    <row r="28" spans="1:17" ht="15" customHeight="1">
      <c r="A28" s="151"/>
      <c r="B28" s="50"/>
      <c r="C28" s="298"/>
      <c r="D28" s="721" t="s">
        <v>174</v>
      </c>
      <c r="E28" s="721"/>
      <c r="F28" s="721"/>
      <c r="G28" s="296">
        <v>183394424.28</v>
      </c>
      <c r="H28" s="296">
        <v>186083810.13</v>
      </c>
      <c r="I28" s="50"/>
      <c r="J28" s="50"/>
      <c r="K28" s="298" t="s">
        <v>65</v>
      </c>
      <c r="L28" s="298"/>
      <c r="M28" s="298"/>
      <c r="N28" s="298"/>
      <c r="O28" s="294">
        <f>O29+O32</f>
        <v>9269366.9900000002</v>
      </c>
      <c r="P28" s="294">
        <f>P29+P32</f>
        <v>-61512761.100000001</v>
      </c>
      <c r="Q28" s="47"/>
    </row>
    <row r="29" spans="1:17" ht="15" customHeight="1">
      <c r="A29" s="151"/>
      <c r="B29" s="50"/>
      <c r="C29" s="298"/>
      <c r="D29" s="721" t="s">
        <v>85</v>
      </c>
      <c r="E29" s="721"/>
      <c r="F29" s="721"/>
      <c r="G29" s="296">
        <v>9922066.3000000007</v>
      </c>
      <c r="H29" s="296">
        <v>12996133.970000001</v>
      </c>
      <c r="I29" s="50"/>
      <c r="J29" s="32"/>
      <c r="K29" s="32"/>
      <c r="L29" s="297" t="s">
        <v>175</v>
      </c>
      <c r="M29" s="297"/>
      <c r="N29" s="297"/>
      <c r="O29" s="296">
        <f>SUM(O30:O31)</f>
        <v>0</v>
      </c>
      <c r="P29" s="296">
        <f>SUM(P30:P31)</f>
        <v>0</v>
      </c>
      <c r="Q29" s="47"/>
    </row>
    <row r="30" spans="1:17" ht="15" customHeight="1">
      <c r="A30" s="151"/>
      <c r="B30" s="50"/>
      <c r="C30" s="298"/>
      <c r="D30" s="721" t="s">
        <v>87</v>
      </c>
      <c r="E30" s="721"/>
      <c r="F30" s="721"/>
      <c r="G30" s="296">
        <v>30302306.239999998</v>
      </c>
      <c r="H30" s="296">
        <v>31405494.920000002</v>
      </c>
      <c r="I30" s="50"/>
      <c r="J30" s="50"/>
      <c r="K30" s="298"/>
      <c r="L30" s="297" t="s">
        <v>176</v>
      </c>
      <c r="M30" s="297"/>
      <c r="N30" s="297"/>
      <c r="O30" s="296">
        <v>0</v>
      </c>
      <c r="P30" s="296">
        <v>0</v>
      </c>
      <c r="Q30" s="47"/>
    </row>
    <row r="31" spans="1:17" ht="15" customHeight="1">
      <c r="A31" s="151"/>
      <c r="B31" s="50"/>
      <c r="C31" s="152"/>
      <c r="D31" s="50"/>
      <c r="E31" s="152"/>
      <c r="F31" s="152"/>
      <c r="G31" s="293"/>
      <c r="H31" s="293"/>
      <c r="I31" s="50"/>
      <c r="J31" s="50"/>
      <c r="K31" s="298"/>
      <c r="L31" s="297" t="s">
        <v>178</v>
      </c>
      <c r="M31" s="297"/>
      <c r="N31" s="297"/>
      <c r="O31" s="296">
        <v>0</v>
      </c>
      <c r="P31" s="296">
        <v>0</v>
      </c>
      <c r="Q31" s="47"/>
    </row>
    <row r="32" spans="1:17" ht="15" customHeight="1">
      <c r="A32" s="151"/>
      <c r="B32" s="50"/>
      <c r="C32" s="298"/>
      <c r="D32" s="721" t="s">
        <v>91</v>
      </c>
      <c r="E32" s="721"/>
      <c r="F32" s="721"/>
      <c r="G32" s="296">
        <v>0</v>
      </c>
      <c r="H32" s="296">
        <v>0</v>
      </c>
      <c r="I32" s="50"/>
      <c r="J32" s="50"/>
      <c r="K32" s="298"/>
      <c r="L32" s="722" t="s">
        <v>297</v>
      </c>
      <c r="M32" s="722"/>
      <c r="N32" s="722"/>
      <c r="O32" s="296">
        <v>9269366.9900000002</v>
      </c>
      <c r="P32" s="296">
        <v>-61512761.100000001</v>
      </c>
      <c r="Q32" s="47"/>
    </row>
    <row r="33" spans="1:17" ht="15" customHeight="1">
      <c r="A33" s="151"/>
      <c r="B33" s="50"/>
      <c r="C33" s="298"/>
      <c r="D33" s="721" t="s">
        <v>177</v>
      </c>
      <c r="E33" s="721"/>
      <c r="F33" s="721"/>
      <c r="G33" s="296">
        <v>0</v>
      </c>
      <c r="H33" s="296">
        <v>0</v>
      </c>
      <c r="I33" s="50"/>
      <c r="J33" s="50"/>
      <c r="K33" s="293"/>
      <c r="Q33" s="47"/>
    </row>
    <row r="34" spans="1:17" ht="15" customHeight="1">
      <c r="A34" s="151"/>
      <c r="B34" s="50"/>
      <c r="C34" s="298"/>
      <c r="D34" s="721" t="s">
        <v>179</v>
      </c>
      <c r="E34" s="721"/>
      <c r="F34" s="721"/>
      <c r="G34" s="296">
        <v>0</v>
      </c>
      <c r="H34" s="296">
        <v>0</v>
      </c>
      <c r="I34" s="50"/>
      <c r="J34" s="50"/>
      <c r="K34" s="298" t="s">
        <v>66</v>
      </c>
      <c r="L34" s="298"/>
      <c r="M34" s="298"/>
      <c r="N34" s="298"/>
      <c r="O34" s="294">
        <f>O35+O38</f>
        <v>7114309.96</v>
      </c>
      <c r="P34" s="294">
        <f>P35+P38</f>
        <v>-272737.21000000002</v>
      </c>
      <c r="Q34" s="47"/>
    </row>
    <row r="35" spans="1:17" ht="15" customHeight="1">
      <c r="A35" s="151"/>
      <c r="B35" s="50"/>
      <c r="C35" s="298"/>
      <c r="D35" s="721" t="s">
        <v>96</v>
      </c>
      <c r="E35" s="721"/>
      <c r="F35" s="721"/>
      <c r="G35" s="296">
        <v>58989088.93</v>
      </c>
      <c r="H35" s="296">
        <v>31930130</v>
      </c>
      <c r="I35" s="50"/>
      <c r="J35" s="50"/>
      <c r="K35" s="32"/>
      <c r="L35" s="297" t="s">
        <v>180</v>
      </c>
      <c r="M35" s="297"/>
      <c r="N35" s="297"/>
      <c r="O35" s="296">
        <f>SUM(O36:O37)</f>
        <v>0</v>
      </c>
      <c r="P35" s="296">
        <f>SUM(P36:P37)</f>
        <v>0</v>
      </c>
      <c r="Q35" s="47"/>
    </row>
    <row r="36" spans="1:17" ht="15" customHeight="1">
      <c r="A36" s="151"/>
      <c r="B36" s="50"/>
      <c r="C36" s="298"/>
      <c r="D36" s="721" t="s">
        <v>98</v>
      </c>
      <c r="E36" s="721"/>
      <c r="F36" s="721"/>
      <c r="G36" s="296">
        <v>0</v>
      </c>
      <c r="H36" s="296">
        <v>0</v>
      </c>
      <c r="I36" s="50"/>
      <c r="J36" s="50"/>
      <c r="K36" s="298"/>
      <c r="L36" s="297" t="s">
        <v>176</v>
      </c>
      <c r="M36" s="297"/>
      <c r="N36" s="297"/>
      <c r="O36" s="296">
        <v>0</v>
      </c>
      <c r="P36" s="296">
        <v>0</v>
      </c>
      <c r="Q36" s="47"/>
    </row>
    <row r="37" spans="1:17" ht="15" customHeight="1">
      <c r="A37" s="151"/>
      <c r="B37" s="50"/>
      <c r="C37" s="298"/>
      <c r="D37" s="721" t="s">
        <v>100</v>
      </c>
      <c r="E37" s="721"/>
      <c r="F37" s="721"/>
      <c r="G37" s="296">
        <v>0</v>
      </c>
      <c r="H37" s="296">
        <v>0</v>
      </c>
      <c r="I37" s="50"/>
      <c r="J37" s="32"/>
      <c r="K37" s="298"/>
      <c r="L37" s="297" t="s">
        <v>178</v>
      </c>
      <c r="M37" s="297"/>
      <c r="N37" s="297"/>
      <c r="O37" s="296">
        <v>0</v>
      </c>
      <c r="P37" s="296">
        <v>0</v>
      </c>
      <c r="Q37" s="47"/>
    </row>
    <row r="38" spans="1:17" ht="15" customHeight="1">
      <c r="A38" s="151"/>
      <c r="B38" s="50"/>
      <c r="C38" s="298"/>
      <c r="D38" s="721" t="s">
        <v>101</v>
      </c>
      <c r="E38" s="721"/>
      <c r="F38" s="721"/>
      <c r="G38" s="296">
        <v>0</v>
      </c>
      <c r="H38" s="296">
        <v>0</v>
      </c>
      <c r="I38" s="50"/>
      <c r="J38" s="50"/>
      <c r="K38" s="298"/>
      <c r="L38" s="722" t="s">
        <v>298</v>
      </c>
      <c r="M38" s="722"/>
      <c r="N38" s="722"/>
      <c r="O38" s="296">
        <v>7114309.96</v>
      </c>
      <c r="P38" s="296">
        <v>-272737.21000000002</v>
      </c>
      <c r="Q38" s="47"/>
    </row>
    <row r="39" spans="1:17" ht="15" customHeight="1">
      <c r="A39" s="151"/>
      <c r="B39" s="50"/>
      <c r="C39" s="298"/>
      <c r="D39" s="721" t="s">
        <v>102</v>
      </c>
      <c r="E39" s="721"/>
      <c r="F39" s="721"/>
      <c r="G39" s="296">
        <v>0</v>
      </c>
      <c r="H39" s="296">
        <v>0</v>
      </c>
      <c r="I39" s="50"/>
      <c r="J39" s="50"/>
      <c r="K39" s="293"/>
      <c r="Q39" s="47"/>
    </row>
    <row r="40" spans="1:17" ht="15" customHeight="1">
      <c r="A40" s="151"/>
      <c r="B40" s="50"/>
      <c r="C40" s="298"/>
      <c r="D40" s="721" t="s">
        <v>104</v>
      </c>
      <c r="E40" s="721"/>
      <c r="F40" s="721"/>
      <c r="G40" s="296">
        <v>0</v>
      </c>
      <c r="H40" s="296">
        <v>0</v>
      </c>
      <c r="I40" s="50"/>
      <c r="J40" s="50"/>
      <c r="K40" s="720" t="s">
        <v>182</v>
      </c>
      <c r="L40" s="720"/>
      <c r="M40" s="720"/>
      <c r="N40" s="720"/>
      <c r="O40" s="294">
        <f>O28+O34</f>
        <v>16383676.949999999</v>
      </c>
      <c r="P40" s="294">
        <f>P28-P34</f>
        <v>-61240023.890000001</v>
      </c>
      <c r="Q40" s="47"/>
    </row>
    <row r="41" spans="1:17" ht="15" customHeight="1">
      <c r="A41" s="151"/>
      <c r="B41" s="50"/>
      <c r="C41" s="152"/>
      <c r="D41" s="50"/>
      <c r="E41" s="152"/>
      <c r="F41" s="152"/>
      <c r="G41" s="293"/>
      <c r="H41" s="293"/>
      <c r="I41" s="50"/>
      <c r="J41" s="50"/>
      <c r="Q41" s="47"/>
    </row>
    <row r="42" spans="1:17" ht="15" customHeight="1">
      <c r="A42" s="151"/>
      <c r="B42" s="50"/>
      <c r="C42" s="298"/>
      <c r="D42" s="721" t="s">
        <v>181</v>
      </c>
      <c r="E42" s="721"/>
      <c r="F42" s="721"/>
      <c r="G42" s="296">
        <v>0</v>
      </c>
      <c r="H42" s="296">
        <v>0</v>
      </c>
      <c r="I42" s="50"/>
      <c r="J42" s="50"/>
      <c r="Q42" s="47"/>
    </row>
    <row r="43" spans="1:17" ht="25.5" customHeight="1">
      <c r="A43" s="151"/>
      <c r="B43" s="50"/>
      <c r="C43" s="298"/>
      <c r="D43" s="721" t="s">
        <v>136</v>
      </c>
      <c r="E43" s="721"/>
      <c r="F43" s="721"/>
      <c r="G43" s="296">
        <v>0</v>
      </c>
      <c r="H43" s="296">
        <v>0</v>
      </c>
      <c r="I43" s="50"/>
      <c r="J43" s="723" t="s">
        <v>184</v>
      </c>
      <c r="K43" s="723"/>
      <c r="L43" s="723"/>
      <c r="M43" s="723"/>
      <c r="N43" s="723"/>
      <c r="O43" s="300">
        <f>-(+G48+O26+O23)</f>
        <v>-21124689.349999916</v>
      </c>
      <c r="P43" s="300">
        <f>-(+H48+P26+P23)</f>
        <v>58095709.710000016</v>
      </c>
      <c r="Q43" s="47"/>
    </row>
    <row r="44" spans="1:17" ht="15" customHeight="1">
      <c r="A44" s="151"/>
      <c r="B44" s="50"/>
      <c r="C44" s="298"/>
      <c r="D44" s="721" t="s">
        <v>111</v>
      </c>
      <c r="E44" s="721"/>
      <c r="F44" s="721"/>
      <c r="G44" s="296">
        <v>0</v>
      </c>
      <c r="H44" s="296">
        <v>0</v>
      </c>
      <c r="I44" s="50"/>
      <c r="Q44" s="47"/>
    </row>
    <row r="45" spans="1:17" ht="15" customHeight="1">
      <c r="A45" s="151"/>
      <c r="B45" s="50"/>
      <c r="C45" s="293"/>
      <c r="D45" s="293"/>
      <c r="E45" s="293"/>
      <c r="F45" s="293"/>
      <c r="G45" s="293"/>
      <c r="H45" s="293"/>
      <c r="I45" s="50"/>
      <c r="Q45" s="47"/>
    </row>
    <row r="46" spans="1:17" ht="15" customHeight="1">
      <c r="A46" s="151"/>
      <c r="B46" s="50"/>
      <c r="C46" s="298"/>
      <c r="D46" s="721" t="s">
        <v>197</v>
      </c>
      <c r="E46" s="721"/>
      <c r="F46" s="721"/>
      <c r="G46" s="296">
        <v>0</v>
      </c>
      <c r="H46" s="296">
        <v>0</v>
      </c>
      <c r="I46" s="50"/>
      <c r="Q46" s="47"/>
    </row>
    <row r="47" spans="1:17">
      <c r="A47" s="151"/>
      <c r="B47" s="50"/>
      <c r="C47" s="152"/>
      <c r="D47" s="50"/>
      <c r="E47" s="152"/>
      <c r="F47" s="152"/>
      <c r="G47" s="293"/>
      <c r="H47" s="293"/>
      <c r="I47" s="50"/>
      <c r="J47" s="723" t="s">
        <v>189</v>
      </c>
      <c r="K47" s="723"/>
      <c r="L47" s="723"/>
      <c r="M47" s="723"/>
      <c r="N47" s="723"/>
      <c r="O47" s="300">
        <v>74603482.340000004</v>
      </c>
      <c r="P47" s="300">
        <v>16507772.93</v>
      </c>
      <c r="Q47" s="47"/>
    </row>
    <row r="48" spans="1:17" s="304" customFormat="1">
      <c r="A48" s="301"/>
      <c r="B48" s="302"/>
      <c r="C48" s="720" t="s">
        <v>183</v>
      </c>
      <c r="D48" s="720"/>
      <c r="E48" s="720"/>
      <c r="F48" s="720"/>
      <c r="G48" s="300">
        <f>+G14+G27</f>
        <v>2011927.8999999166</v>
      </c>
      <c r="H48" s="300">
        <f>+H14+H27</f>
        <v>-605529.30000001192</v>
      </c>
      <c r="I48" s="302"/>
      <c r="J48" s="723" t="s">
        <v>190</v>
      </c>
      <c r="K48" s="723"/>
      <c r="L48" s="723"/>
      <c r="M48" s="723"/>
      <c r="N48" s="723"/>
      <c r="O48" s="300">
        <v>86246146.890000001</v>
      </c>
      <c r="P48" s="300">
        <f>+P43+P47</f>
        <v>74603482.640000015</v>
      </c>
      <c r="Q48" s="303"/>
    </row>
    <row r="49" spans="1:17" s="304" customFormat="1">
      <c r="A49" s="301"/>
      <c r="B49" s="302"/>
      <c r="C49" s="298"/>
      <c r="D49" s="298"/>
      <c r="E49" s="298"/>
      <c r="F49" s="298"/>
      <c r="G49" s="300"/>
      <c r="H49" s="300"/>
      <c r="I49" s="302"/>
      <c r="O49" s="305"/>
      <c r="Q49" s="303"/>
    </row>
    <row r="50" spans="1:17" ht="14.25" customHeight="1">
      <c r="A50" s="306"/>
      <c r="B50" s="133"/>
      <c r="C50" s="307"/>
      <c r="D50" s="307"/>
      <c r="E50" s="307"/>
      <c r="F50" s="307"/>
      <c r="G50" s="308"/>
      <c r="H50" s="308"/>
      <c r="I50" s="133"/>
      <c r="J50" s="72"/>
      <c r="K50" s="72"/>
      <c r="L50" s="72"/>
      <c r="M50" s="72"/>
      <c r="N50" s="72"/>
      <c r="O50" s="309"/>
      <c r="P50" s="72"/>
      <c r="Q50" s="74"/>
    </row>
    <row r="51" spans="1:17" ht="14.25" customHeight="1">
      <c r="A51" s="50"/>
      <c r="I51" s="50"/>
      <c r="J51" s="50"/>
      <c r="K51" s="293"/>
      <c r="L51" s="293"/>
      <c r="M51" s="293"/>
      <c r="N51" s="293"/>
      <c r="O51" s="295"/>
      <c r="P51" s="295"/>
      <c r="Q51" s="32"/>
    </row>
    <row r="52" spans="1:17" ht="6" customHeight="1">
      <c r="A52" s="50"/>
      <c r="I52" s="50"/>
      <c r="J52" s="32"/>
      <c r="K52" s="32"/>
      <c r="L52" s="32"/>
      <c r="M52" s="32"/>
      <c r="N52" s="32"/>
      <c r="O52" s="32"/>
      <c r="P52" s="32"/>
      <c r="Q52" s="32"/>
    </row>
    <row r="53" spans="1:17" ht="15" customHeight="1">
      <c r="A53" s="32"/>
      <c r="B53" s="59" t="s">
        <v>76</v>
      </c>
      <c r="C53" s="59"/>
      <c r="D53" s="59"/>
      <c r="E53" s="59"/>
      <c r="F53" s="59"/>
      <c r="G53" s="59"/>
      <c r="H53" s="59"/>
      <c r="I53" s="59"/>
      <c r="J53" s="59"/>
      <c r="K53" s="32"/>
      <c r="L53" s="32"/>
      <c r="M53" s="32"/>
      <c r="N53" s="32"/>
      <c r="O53" s="310"/>
      <c r="P53" s="32"/>
      <c r="Q53" s="32"/>
    </row>
    <row r="54" spans="1:17" ht="22.5" customHeight="1">
      <c r="A54" s="32"/>
      <c r="B54" s="59"/>
      <c r="C54" s="80"/>
      <c r="D54" s="81"/>
      <c r="E54" s="81"/>
      <c r="F54" s="32"/>
      <c r="G54" s="82"/>
      <c r="H54" s="80"/>
      <c r="I54" s="81"/>
      <c r="J54" s="81"/>
      <c r="K54" s="32"/>
      <c r="L54" s="32"/>
      <c r="M54" s="32"/>
      <c r="N54" s="32"/>
      <c r="O54" s="310"/>
      <c r="P54" s="32"/>
      <c r="Q54" s="32"/>
    </row>
    <row r="55" spans="1:17" ht="29.25" customHeight="1">
      <c r="A55" s="32"/>
      <c r="B55" s="59"/>
      <c r="C55" s="80"/>
      <c r="D55" s="311"/>
      <c r="E55" s="311"/>
      <c r="F55" s="312"/>
      <c r="G55" s="312"/>
      <c r="H55" s="80"/>
      <c r="I55" s="81"/>
      <c r="J55" s="81"/>
      <c r="K55" s="32"/>
      <c r="L55" s="724"/>
      <c r="M55" s="724"/>
      <c r="N55" s="724"/>
      <c r="O55" s="724"/>
      <c r="P55" s="32"/>
      <c r="Q55" s="32"/>
    </row>
    <row r="56" spans="1:17" ht="14.1" customHeight="1">
      <c r="A56" s="32"/>
      <c r="B56" s="84"/>
      <c r="C56" s="32"/>
      <c r="D56" s="660" t="s">
        <v>729</v>
      </c>
      <c r="E56" s="660"/>
      <c r="F56" s="711"/>
      <c r="G56" s="711"/>
      <c r="H56" s="313"/>
      <c r="I56" s="86"/>
      <c r="J56" s="313"/>
      <c r="K56" s="194"/>
      <c r="L56" s="660" t="s">
        <v>765</v>
      </c>
      <c r="M56" s="660"/>
      <c r="N56" s="660"/>
      <c r="O56" s="660"/>
      <c r="P56" s="32"/>
      <c r="Q56" s="32"/>
    </row>
    <row r="57" spans="1:17" ht="14.1" customHeight="1">
      <c r="A57" s="32"/>
      <c r="B57" s="87"/>
      <c r="C57" s="32"/>
      <c r="D57" s="656" t="s">
        <v>730</v>
      </c>
      <c r="E57" s="656"/>
      <c r="F57" s="656"/>
      <c r="G57" s="656"/>
      <c r="H57" s="313"/>
      <c r="I57" s="86"/>
      <c r="J57" s="313"/>
      <c r="K57" s="314"/>
      <c r="L57" s="656" t="s">
        <v>728</v>
      </c>
      <c r="M57" s="656"/>
      <c r="N57" s="656"/>
      <c r="O57" s="656"/>
      <c r="P57" s="32"/>
      <c r="Q57" s="32"/>
    </row>
  </sheetData>
  <sheetProtection formatCells="0" selectLockedCells="1"/>
  <mergeCells count="61">
    <mergeCell ref="D42:F42"/>
    <mergeCell ref="D32:F32"/>
    <mergeCell ref="D33:F33"/>
    <mergeCell ref="D34:F34"/>
    <mergeCell ref="K40:N40"/>
    <mergeCell ref="D39:F39"/>
    <mergeCell ref="D40:F40"/>
    <mergeCell ref="L38:N38"/>
    <mergeCell ref="L32:N32"/>
    <mergeCell ref="D35:F35"/>
    <mergeCell ref="D36:F36"/>
    <mergeCell ref="D37:F37"/>
    <mergeCell ref="D38:F38"/>
    <mergeCell ref="L56:O56"/>
    <mergeCell ref="L57:O57"/>
    <mergeCell ref="D43:F43"/>
    <mergeCell ref="D44:F44"/>
    <mergeCell ref="D46:F46"/>
    <mergeCell ref="C48:F48"/>
    <mergeCell ref="J43:N43"/>
    <mergeCell ref="J47:N47"/>
    <mergeCell ref="J48:N48"/>
    <mergeCell ref="L55:O55"/>
    <mergeCell ref="D56:E56"/>
    <mergeCell ref="F56:G56"/>
    <mergeCell ref="D57:E57"/>
    <mergeCell ref="F57:G57"/>
    <mergeCell ref="J26:N26"/>
    <mergeCell ref="C27:F27"/>
    <mergeCell ref="D28:F28"/>
    <mergeCell ref="D29:F29"/>
    <mergeCell ref="D30:F30"/>
    <mergeCell ref="D23:F23"/>
    <mergeCell ref="L21:N21"/>
    <mergeCell ref="D24:F24"/>
    <mergeCell ref="L22:N22"/>
    <mergeCell ref="D25:E25"/>
    <mergeCell ref="K23:N23"/>
    <mergeCell ref="D21:F21"/>
    <mergeCell ref="D20:F20"/>
    <mergeCell ref="L17:N17"/>
    <mergeCell ref="D22:F22"/>
    <mergeCell ref="D15:F15"/>
    <mergeCell ref="D17:F17"/>
    <mergeCell ref="D18:F18"/>
    <mergeCell ref="L15:N15"/>
    <mergeCell ref="D19:F19"/>
    <mergeCell ref="L16:N16"/>
    <mergeCell ref="D16:F16"/>
    <mergeCell ref="B9:E9"/>
    <mergeCell ref="J9:M9"/>
    <mergeCell ref="B12:F12"/>
    <mergeCell ref="J12:N12"/>
    <mergeCell ref="C14:F14"/>
    <mergeCell ref="K14:N14"/>
    <mergeCell ref="E1:O1"/>
    <mergeCell ref="B6:D6"/>
    <mergeCell ref="H6:N6"/>
    <mergeCell ref="A3:P3"/>
    <mergeCell ref="A2:Q2"/>
    <mergeCell ref="A4:Q4"/>
  </mergeCells>
  <printOptions horizontalCentered="1"/>
  <pageMargins left="0.39370078740157483" right="0.55118110236220474" top="0" bottom="0" header="0" footer="0"/>
  <pageSetup scale="58" fitToHeight="0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3"/>
  <sheetViews>
    <sheetView showGridLines="0" topLeftCell="A40" workbookViewId="0">
      <selection activeCell="A4" sqref="A4:D4"/>
    </sheetView>
  </sheetViews>
  <sheetFormatPr baseColWidth="10" defaultRowHeight="12.75"/>
  <cols>
    <col min="1" max="1" width="19.28515625" style="25" customWidth="1"/>
    <col min="2" max="2" width="43" style="315" customWidth="1"/>
    <col min="3" max="3" width="3.7109375" style="315" customWidth="1"/>
    <col min="4" max="4" width="46.42578125" style="315" customWidth="1"/>
    <col min="5" max="6" width="15.7109375" style="315" customWidth="1"/>
    <col min="7" max="16384" width="11.42578125" style="315"/>
  </cols>
  <sheetData>
    <row r="1" spans="1:8" ht="9.75" customHeight="1">
      <c r="A1" s="649"/>
      <c r="B1" s="649"/>
      <c r="C1" s="649"/>
      <c r="D1" s="649"/>
    </row>
    <row r="2" spans="1:8">
      <c r="A2" s="649" t="s">
        <v>455</v>
      </c>
      <c r="B2" s="649"/>
      <c r="C2" s="649"/>
      <c r="D2" s="649"/>
    </row>
    <row r="3" spans="1:8">
      <c r="A3" s="649" t="s">
        <v>777</v>
      </c>
      <c r="B3" s="649"/>
      <c r="C3" s="649"/>
      <c r="D3" s="649"/>
    </row>
    <row r="4" spans="1:8">
      <c r="A4" s="649" t="s">
        <v>0</v>
      </c>
      <c r="B4" s="649"/>
      <c r="C4" s="649"/>
      <c r="D4" s="649"/>
    </row>
    <row r="5" spans="1:8" ht="8.25" customHeight="1"/>
    <row r="6" spans="1:8" ht="15" customHeight="1">
      <c r="A6" s="316" t="s">
        <v>3</v>
      </c>
      <c r="B6" s="97" t="s">
        <v>507</v>
      </c>
      <c r="C6" s="97"/>
      <c r="D6" s="97"/>
      <c r="E6" s="31"/>
      <c r="F6" s="31"/>
      <c r="G6" s="31"/>
      <c r="H6" s="31"/>
    </row>
    <row r="8" spans="1:8" ht="24.75" customHeight="1">
      <c r="A8" s="317" t="s">
        <v>317</v>
      </c>
      <c r="B8" s="725" t="s">
        <v>75</v>
      </c>
      <c r="C8" s="725"/>
      <c r="D8" s="726"/>
    </row>
    <row r="9" spans="1:8">
      <c r="A9" s="318" t="s">
        <v>318</v>
      </c>
      <c r="B9" s="319"/>
      <c r="C9" s="319"/>
      <c r="D9" s="320"/>
    </row>
    <row r="10" spans="1:8">
      <c r="A10" s="67"/>
      <c r="B10" s="321"/>
      <c r="C10" s="321"/>
      <c r="D10" s="322"/>
    </row>
    <row r="11" spans="1:8">
      <c r="A11" s="67"/>
      <c r="B11" s="321"/>
      <c r="C11" s="321"/>
      <c r="D11" s="322"/>
    </row>
    <row r="12" spans="1:8">
      <c r="A12" s="67"/>
      <c r="B12" s="321"/>
      <c r="C12" s="321"/>
      <c r="D12" s="322"/>
    </row>
    <row r="13" spans="1:8">
      <c r="A13" s="67"/>
      <c r="B13" s="323" t="s">
        <v>514</v>
      </c>
      <c r="C13" s="321"/>
      <c r="D13" s="322"/>
    </row>
    <row r="14" spans="1:8">
      <c r="A14" s="67" t="s">
        <v>319</v>
      </c>
      <c r="B14" s="324" t="s">
        <v>514</v>
      </c>
      <c r="C14" s="321"/>
      <c r="D14" s="322"/>
    </row>
    <row r="15" spans="1:8">
      <c r="A15" s="67"/>
      <c r="B15" s="321"/>
      <c r="C15" s="321"/>
      <c r="D15" s="322"/>
    </row>
    <row r="16" spans="1:8">
      <c r="A16" s="67"/>
      <c r="B16" s="321"/>
      <c r="C16" s="321"/>
      <c r="D16" s="322"/>
    </row>
    <row r="17" spans="1:7">
      <c r="A17" s="67"/>
      <c r="B17" s="321"/>
      <c r="C17" s="321"/>
      <c r="D17" s="322"/>
    </row>
    <row r="18" spans="1:7">
      <c r="A18" s="67"/>
      <c r="B18" s="321"/>
      <c r="C18" s="321"/>
      <c r="D18" s="322"/>
    </row>
    <row r="19" spans="1:7">
      <c r="A19" s="67" t="s">
        <v>320</v>
      </c>
      <c r="B19" s="321"/>
      <c r="C19" s="321"/>
      <c r="D19" s="322"/>
    </row>
    <row r="20" spans="1:7">
      <c r="A20" s="67"/>
      <c r="B20" s="321"/>
      <c r="C20" s="321"/>
      <c r="D20" s="322"/>
    </row>
    <row r="21" spans="1:7">
      <c r="A21" s="67"/>
      <c r="B21" s="321"/>
      <c r="C21" s="321"/>
      <c r="D21" s="322"/>
    </row>
    <row r="22" spans="1:7">
      <c r="A22" s="67"/>
      <c r="B22" s="321"/>
      <c r="C22" s="321"/>
      <c r="D22" s="322"/>
    </row>
    <row r="23" spans="1:7">
      <c r="A23" s="67"/>
      <c r="B23" s="321"/>
      <c r="C23" s="321"/>
      <c r="D23" s="322"/>
    </row>
    <row r="24" spans="1:7">
      <c r="A24" s="67" t="s">
        <v>321</v>
      </c>
      <c r="B24" s="321"/>
      <c r="C24" s="321"/>
      <c r="D24" s="322"/>
    </row>
    <row r="25" spans="1:7">
      <c r="A25" s="71"/>
      <c r="B25" s="325"/>
      <c r="C25" s="325"/>
      <c r="D25" s="326"/>
    </row>
    <row r="27" spans="1:7">
      <c r="A27" s="25" t="s">
        <v>76</v>
      </c>
    </row>
    <row r="31" spans="1:7">
      <c r="A31" s="697" t="s">
        <v>731</v>
      </c>
      <c r="B31" s="697"/>
      <c r="C31" s="727" t="s">
        <v>732</v>
      </c>
      <c r="D31" s="727"/>
      <c r="E31" s="727"/>
      <c r="F31" s="321"/>
      <c r="G31" s="321"/>
    </row>
    <row r="32" spans="1:7" ht="15" customHeight="1">
      <c r="A32" s="711" t="s">
        <v>729</v>
      </c>
      <c r="B32" s="711"/>
      <c r="C32" s="711" t="s">
        <v>765</v>
      </c>
      <c r="D32" s="711"/>
      <c r="E32" s="711"/>
      <c r="F32" s="193"/>
      <c r="G32" s="193"/>
    </row>
    <row r="33" spans="1:7" ht="15" customHeight="1">
      <c r="A33" s="656" t="s">
        <v>730</v>
      </c>
      <c r="B33" s="656"/>
      <c r="C33" s="728" t="s">
        <v>728</v>
      </c>
      <c r="D33" s="728"/>
      <c r="E33" s="728"/>
      <c r="F33" s="89"/>
      <c r="G33" s="89"/>
    </row>
  </sheetData>
  <mergeCells count="11">
    <mergeCell ref="C32:E32"/>
    <mergeCell ref="C31:E31"/>
    <mergeCell ref="C33:E33"/>
    <mergeCell ref="A32:B32"/>
    <mergeCell ref="A33:B33"/>
    <mergeCell ref="A31:B31"/>
    <mergeCell ref="A1:D1"/>
    <mergeCell ref="A2:D2"/>
    <mergeCell ref="A3:D3"/>
    <mergeCell ref="A4:D4"/>
    <mergeCell ref="B8:D8"/>
  </mergeCells>
  <pageMargins left="0.7" right="0.7" top="0.41" bottom="0.75" header="0.3" footer="0.3"/>
  <pageSetup scale="7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23</vt:i4>
      </vt:variant>
      <vt:variant>
        <vt:lpstr>Rangos con nombre</vt:lpstr>
      </vt:variant>
      <vt:variant>
        <vt:i4>12</vt:i4>
      </vt:variant>
    </vt:vector>
  </HeadingPairs>
  <TitlesOfParts>
    <vt:vector size="35" baseType="lpstr">
      <vt:lpstr>EA</vt:lpstr>
      <vt:lpstr>ESF</vt:lpstr>
      <vt:lpstr>ECSF</vt:lpstr>
      <vt:lpstr>PT_ESF_ECSF</vt:lpstr>
      <vt:lpstr>EAA</vt:lpstr>
      <vt:lpstr>EADP</vt:lpstr>
      <vt:lpstr>EVHP</vt:lpstr>
      <vt:lpstr>EFE</vt:lpstr>
      <vt:lpstr>PC</vt:lpstr>
      <vt:lpstr>NOTAS</vt:lpstr>
      <vt:lpstr>EAI</vt:lpstr>
      <vt:lpstr>CAdmon</vt:lpstr>
      <vt:lpstr>CTG</vt:lpstr>
      <vt:lpstr>COG</vt:lpstr>
      <vt:lpstr>CFG</vt:lpstr>
      <vt:lpstr>EN</vt:lpstr>
      <vt:lpstr>ID</vt:lpstr>
      <vt:lpstr>IPF</vt:lpstr>
      <vt:lpstr>CProg</vt:lpstr>
      <vt:lpstr>PyPI</vt:lpstr>
      <vt:lpstr>IR</vt:lpstr>
      <vt:lpstr>Rel Cta Banc</vt:lpstr>
      <vt:lpstr>Esq Bur</vt:lpstr>
      <vt:lpstr>EA!Área_de_impresión</vt:lpstr>
      <vt:lpstr>EAA!Área_de_impresión</vt:lpstr>
      <vt:lpstr>EADP!Área_de_impresión</vt:lpstr>
      <vt:lpstr>ECSF!Área_de_impresión</vt:lpstr>
      <vt:lpstr>EFE!Área_de_impresión</vt:lpstr>
      <vt:lpstr>EN!Área_de_impresión</vt:lpstr>
      <vt:lpstr>ESF!Área_de_impresión</vt:lpstr>
      <vt:lpstr>'Esq Bur'!Área_de_impresión</vt:lpstr>
      <vt:lpstr>EVHP!Área_de_impresión</vt:lpstr>
      <vt:lpstr>ID!Área_de_impresión</vt:lpstr>
      <vt:lpstr>IPF!Área_de_impresión</vt:lpstr>
      <vt:lpstr>NOTAS!Área_de_impresión</vt:lpstr>
    </vt:vector>
  </TitlesOfParts>
  <Company>Secretaria de Hacienda y Credito Publico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teresita_quezada</dc:creator>
  <cp:lastModifiedBy>lanixterminal</cp:lastModifiedBy>
  <cp:lastPrinted>2017-08-08T21:29:12Z</cp:lastPrinted>
  <dcterms:created xsi:type="dcterms:W3CDTF">2014-01-27T16:27:43Z</dcterms:created>
  <dcterms:modified xsi:type="dcterms:W3CDTF">2017-08-08T21:29:20Z</dcterms:modified>
</cp:coreProperties>
</file>