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 firstSheet="6" activeTab="6"/>
  </bookViews>
  <sheets>
    <sheet name="EA" sheetId="5" state="hidden" r:id="rId1"/>
    <sheet name="ESF" sheetId="1" state="hidden" r:id="rId2"/>
    <sheet name="ECSF" sheetId="2" state="hidden" r:id="rId3"/>
    <sheet name="PT_ESF_ECSF" sheetId="3" state="hidden" r:id="rId4"/>
    <sheet name="EAA" sheetId="8" state="hidden" r:id="rId5"/>
    <sheet name="EADP" sheetId="9" state="hidden" r:id="rId6"/>
    <sheet name="EVHP" sheetId="7" r:id="rId7"/>
    <sheet name="EFE" sheetId="10" state="hidden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EA!$A$1:$K$61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EVHP!$A$1:$I$42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<sst xmlns="http://schemas.openxmlformats.org/spreadsheetml/2006/main" count="1569" uniqueCount="829">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</sst>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8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20" zoomScale="90" zoomScaleNormal="90" zoomScalePageLayoutView="70" workbookViewId="0">
      <selection activeCell="D23" sqref="D23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9" t="s">
        <v>448</v>
      </c>
      <c r="D1" s="649"/>
      <c r="E1" s="649"/>
      <c r="F1" s="649"/>
      <c r="G1" s="649"/>
      <c r="H1" s="649"/>
      <c r="I1" s="649"/>
      <c r="J1" s="24"/>
      <c r="K1" s="24"/>
    </row>
    <row r="2" spans="1:11">
      <c r="A2" s="23"/>
      <c r="B2" s="24"/>
      <c r="C2" s="649" t="s">
        <v>774</v>
      </c>
      <c r="D2" s="649"/>
      <c r="E2" s="649"/>
      <c r="F2" s="649"/>
      <c r="G2" s="649"/>
      <c r="H2" s="649"/>
      <c r="I2" s="649"/>
      <c r="J2" s="24"/>
      <c r="K2" s="24"/>
    </row>
    <row r="3" spans="1:11">
      <c r="A3" s="23"/>
      <c r="B3" s="24"/>
      <c r="C3" s="649" t="s">
        <v>0</v>
      </c>
      <c r="D3" s="649"/>
      <c r="E3" s="649"/>
      <c r="F3" s="649"/>
      <c r="G3" s="649"/>
      <c r="H3" s="649"/>
      <c r="I3" s="649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0" t="s">
        <v>507</v>
      </c>
      <c r="G5" s="650"/>
      <c r="H5" s="650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8" t="s">
        <v>74</v>
      </c>
      <c r="C8" s="648"/>
      <c r="D8" s="40">
        <v>2015</v>
      </c>
      <c r="E8" s="40">
        <v>2014</v>
      </c>
      <c r="F8" s="41"/>
      <c r="G8" s="648" t="s">
        <v>74</v>
      </c>
      <c r="H8" s="648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2" t="s">
        <v>78</v>
      </c>
      <c r="C10" s="652"/>
      <c r="D10" s="49"/>
      <c r="E10" s="49"/>
      <c r="F10" s="50"/>
      <c r="G10" s="652" t="s">
        <v>79</v>
      </c>
      <c r="H10" s="652"/>
      <c r="I10" s="49"/>
      <c r="J10" s="49"/>
      <c r="K10" s="51"/>
    </row>
    <row r="11" spans="1:11">
      <c r="A11" s="53"/>
      <c r="B11" s="653" t="s">
        <v>80</v>
      </c>
      <c r="C11" s="653"/>
      <c r="D11" s="54">
        <f>SUM(D12:D19)</f>
        <v>495458.86</v>
      </c>
      <c r="E11" s="54">
        <f>SUM(E12:E19)</f>
        <v>669507.04</v>
      </c>
      <c r="F11" s="50"/>
      <c r="G11" s="652" t="s">
        <v>81</v>
      </c>
      <c r="H11" s="652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1" t="s">
        <v>82</v>
      </c>
      <c r="C12" s="651"/>
      <c r="D12" s="57">
        <v>0</v>
      </c>
      <c r="E12" s="57">
        <v>0</v>
      </c>
      <c r="F12" s="50"/>
      <c r="G12" s="651" t="s">
        <v>83</v>
      </c>
      <c r="H12" s="651"/>
      <c r="I12" s="57">
        <v>183394424.28</v>
      </c>
      <c r="J12" s="57">
        <v>186083810.13</v>
      </c>
      <c r="K12" s="55"/>
    </row>
    <row r="13" spans="1:11">
      <c r="A13" s="56"/>
      <c r="B13" s="651" t="s">
        <v>84</v>
      </c>
      <c r="C13" s="651"/>
      <c r="D13" s="57">
        <v>0</v>
      </c>
      <c r="E13" s="57">
        <v>0</v>
      </c>
      <c r="F13" s="50"/>
      <c r="G13" s="651" t="s">
        <v>85</v>
      </c>
      <c r="H13" s="651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1" t="s">
        <v>86</v>
      </c>
      <c r="C14" s="651"/>
      <c r="D14" s="57">
        <v>0</v>
      </c>
      <c r="E14" s="57">
        <v>0</v>
      </c>
      <c r="F14" s="50"/>
      <c r="G14" s="651" t="s">
        <v>87</v>
      </c>
      <c r="H14" s="651"/>
      <c r="I14" s="57">
        <v>30302306.239999998</v>
      </c>
      <c r="J14" s="57">
        <v>31405494.920000002</v>
      </c>
      <c r="K14" s="55"/>
    </row>
    <row r="15" spans="1:11">
      <c r="A15" s="56"/>
      <c r="B15" s="651" t="s">
        <v>88</v>
      </c>
      <c r="C15" s="651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1" t="s">
        <v>89</v>
      </c>
      <c r="C16" s="651"/>
      <c r="D16" s="57">
        <v>0</v>
      </c>
      <c r="E16" s="57">
        <v>0</v>
      </c>
      <c r="F16" s="50"/>
      <c r="G16" s="652" t="s">
        <v>192</v>
      </c>
      <c r="H16" s="652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1" t="s">
        <v>90</v>
      </c>
      <c r="C17" s="651"/>
      <c r="D17" s="57">
        <v>481970.2</v>
      </c>
      <c r="E17" s="57">
        <v>566.37</v>
      </c>
      <c r="F17" s="50"/>
      <c r="G17" s="651" t="s">
        <v>91</v>
      </c>
      <c r="H17" s="651"/>
      <c r="I17" s="57">
        <v>0</v>
      </c>
      <c r="J17" s="57">
        <v>0</v>
      </c>
      <c r="K17" s="55"/>
    </row>
    <row r="18" spans="1:11">
      <c r="A18" s="56"/>
      <c r="B18" s="651" t="s">
        <v>92</v>
      </c>
      <c r="C18" s="651"/>
      <c r="D18" s="57">
        <v>13488.66</v>
      </c>
      <c r="E18" s="57">
        <v>668940.67000000004</v>
      </c>
      <c r="F18" s="50"/>
      <c r="G18" s="651" t="s">
        <v>93</v>
      </c>
      <c r="H18" s="651"/>
      <c r="I18" s="57">
        <v>0</v>
      </c>
      <c r="J18" s="57">
        <v>0</v>
      </c>
      <c r="K18" s="55"/>
    </row>
    <row r="19" spans="1:11" ht="52.5" customHeight="1">
      <c r="A19" s="56"/>
      <c r="B19" s="654" t="s">
        <v>94</v>
      </c>
      <c r="C19" s="654"/>
      <c r="D19" s="57">
        <v>0</v>
      </c>
      <c r="E19" s="57">
        <v>0</v>
      </c>
      <c r="F19" s="50"/>
      <c r="G19" s="651" t="s">
        <v>95</v>
      </c>
      <c r="H19" s="651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1" t="s">
        <v>96</v>
      </c>
      <c r="H20" s="651"/>
      <c r="I20" s="57">
        <v>58989088.93</v>
      </c>
      <c r="J20" s="57">
        <v>31930130</v>
      </c>
      <c r="K20" s="55"/>
    </row>
    <row r="21" spans="1:11" ht="29.25" customHeight="1">
      <c r="A21" s="53"/>
      <c r="B21" s="653" t="s">
        <v>97</v>
      </c>
      <c r="C21" s="653"/>
      <c r="D21" s="54">
        <f>SUM(D22:D23)</f>
        <v>279907987.70000005</v>
      </c>
      <c r="E21" s="54">
        <f>SUM(E22:E23)</f>
        <v>261400186.08999997</v>
      </c>
      <c r="F21" s="50"/>
      <c r="G21" s="651" t="s">
        <v>98</v>
      </c>
      <c r="H21" s="651"/>
      <c r="I21" s="57">
        <v>0</v>
      </c>
      <c r="J21" s="57">
        <v>0</v>
      </c>
      <c r="K21" s="55"/>
    </row>
    <row r="22" spans="1:11">
      <c r="A22" s="56"/>
      <c r="B22" s="651" t="s">
        <v>99</v>
      </c>
      <c r="C22" s="651"/>
      <c r="D22" s="61">
        <v>141428774.84</v>
      </c>
      <c r="E22" s="61">
        <v>118634023.33</v>
      </c>
      <c r="F22" s="50"/>
      <c r="G22" s="651" t="s">
        <v>100</v>
      </c>
      <c r="H22" s="651"/>
      <c r="I22" s="57">
        <v>0</v>
      </c>
      <c r="J22" s="57">
        <v>0</v>
      </c>
      <c r="K22" s="55"/>
    </row>
    <row r="23" spans="1:11">
      <c r="A23" s="56"/>
      <c r="B23" s="651" t="s">
        <v>191</v>
      </c>
      <c r="C23" s="651"/>
      <c r="D23" s="57">
        <v>138479212.86000001</v>
      </c>
      <c r="E23" s="57">
        <v>142766162.75999999</v>
      </c>
      <c r="F23" s="50"/>
      <c r="G23" s="651" t="s">
        <v>101</v>
      </c>
      <c r="H23" s="651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1" t="s">
        <v>102</v>
      </c>
      <c r="H24" s="651"/>
      <c r="I24" s="57">
        <v>0</v>
      </c>
      <c r="J24" s="57">
        <v>0</v>
      </c>
      <c r="K24" s="55"/>
    </row>
    <row r="25" spans="1:11">
      <c r="A25" s="56"/>
      <c r="B25" s="653" t="s">
        <v>103</v>
      </c>
      <c r="C25" s="653"/>
      <c r="D25" s="54">
        <f>SUM(D26:D30)</f>
        <v>192511.29</v>
      </c>
      <c r="E25" s="54">
        <f>SUM(E26:E30)</f>
        <v>951404.89</v>
      </c>
      <c r="F25" s="50"/>
      <c r="G25" s="651" t="s">
        <v>104</v>
      </c>
      <c r="H25" s="651"/>
      <c r="I25" s="57">
        <v>0</v>
      </c>
      <c r="J25" s="57">
        <v>0</v>
      </c>
      <c r="K25" s="55"/>
    </row>
    <row r="26" spans="1:11">
      <c r="A26" s="56"/>
      <c r="B26" s="651" t="s">
        <v>105</v>
      </c>
      <c r="C26" s="651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1" t="s">
        <v>106</v>
      </c>
      <c r="C27" s="651"/>
      <c r="D27" s="57">
        <v>0</v>
      </c>
      <c r="E27" s="57">
        <v>0</v>
      </c>
      <c r="F27" s="50"/>
      <c r="G27" s="653" t="s">
        <v>99</v>
      </c>
      <c r="H27" s="653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4" t="s">
        <v>107</v>
      </c>
      <c r="C28" s="654"/>
      <c r="D28" s="57">
        <v>0</v>
      </c>
      <c r="E28" s="57">
        <v>0</v>
      </c>
      <c r="F28" s="50"/>
      <c r="G28" s="651" t="s">
        <v>108</v>
      </c>
      <c r="H28" s="651"/>
      <c r="I28" s="57">
        <v>0</v>
      </c>
      <c r="J28" s="57">
        <v>0</v>
      </c>
      <c r="K28" s="55"/>
    </row>
    <row r="29" spans="1:11">
      <c r="A29" s="56"/>
      <c r="B29" s="651" t="s">
        <v>109</v>
      </c>
      <c r="C29" s="651"/>
      <c r="D29" s="57">
        <v>0</v>
      </c>
      <c r="E29" s="57">
        <v>0</v>
      </c>
      <c r="F29" s="50"/>
      <c r="G29" s="651" t="s">
        <v>49</v>
      </c>
      <c r="H29" s="651"/>
      <c r="I29" s="57">
        <v>0</v>
      </c>
      <c r="J29" s="57">
        <v>0</v>
      </c>
      <c r="K29" s="55"/>
    </row>
    <row r="30" spans="1:11">
      <c r="A30" s="56"/>
      <c r="B30" s="651" t="s">
        <v>110</v>
      </c>
      <c r="C30" s="651"/>
      <c r="D30" s="57">
        <v>0</v>
      </c>
      <c r="E30" s="57">
        <v>0.16</v>
      </c>
      <c r="F30" s="50"/>
      <c r="G30" s="651" t="s">
        <v>111</v>
      </c>
      <c r="H30" s="651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5" t="s">
        <v>112</v>
      </c>
      <c r="C32" s="655"/>
      <c r="D32" s="64">
        <f>D11+D21+D25</f>
        <v>280595957.85000008</v>
      </c>
      <c r="E32" s="64">
        <f>E11+E21+E25</f>
        <v>263021098.01999995</v>
      </c>
      <c r="F32" s="65"/>
      <c r="G32" s="652" t="s">
        <v>113</v>
      </c>
      <c r="H32" s="652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5"/>
      <c r="C33" s="655"/>
      <c r="D33" s="49"/>
      <c r="E33" s="49"/>
      <c r="F33" s="50"/>
      <c r="G33" s="651" t="s">
        <v>114</v>
      </c>
      <c r="H33" s="651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1" t="s">
        <v>115</v>
      </c>
      <c r="H34" s="651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1" t="s">
        <v>116</v>
      </c>
      <c r="H35" s="651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1" t="s">
        <v>117</v>
      </c>
      <c r="H36" s="651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1" t="s">
        <v>118</v>
      </c>
      <c r="H37" s="651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3" t="s">
        <v>119</v>
      </c>
      <c r="H39" s="653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4" t="s">
        <v>120</v>
      </c>
      <c r="H40" s="654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1" t="s">
        <v>121</v>
      </c>
      <c r="H41" s="651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1" t="s">
        <v>122</v>
      </c>
      <c r="H42" s="651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4" t="s">
        <v>193</v>
      </c>
      <c r="H43" s="654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1" t="s">
        <v>123</v>
      </c>
      <c r="H44" s="651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1" t="s">
        <v>124</v>
      </c>
      <c r="H45" s="651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3" t="s">
        <v>125</v>
      </c>
      <c r="H47" s="653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1" t="s">
        <v>126</v>
      </c>
      <c r="H48" s="651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5" t="s">
        <v>127</v>
      </c>
      <c r="H50" s="655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7" t="s">
        <v>128</v>
      </c>
      <c r="H52" s="657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8"/>
      <c r="D59" s="658"/>
      <c r="E59" s="81"/>
      <c r="G59" s="659"/>
      <c r="H59" s="659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764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30"/>
      <c r="B1" s="731"/>
      <c r="C1" s="731"/>
      <c r="D1" s="731"/>
      <c r="E1" s="731"/>
      <c r="F1" s="23"/>
    </row>
    <row r="2" spans="1:6">
      <c r="A2" s="730" t="s">
        <v>456</v>
      </c>
      <c r="B2" s="731"/>
      <c r="C2" s="731"/>
      <c r="D2" s="731"/>
      <c r="E2" s="731"/>
      <c r="F2" s="731"/>
    </row>
    <row r="3" spans="1:6" ht="24" customHeight="1">
      <c r="A3" s="730" t="s">
        <v>776</v>
      </c>
      <c r="B3" s="731"/>
      <c r="C3" s="731"/>
      <c r="D3" s="731"/>
      <c r="E3" s="731"/>
      <c r="F3" s="731"/>
    </row>
    <row r="4" spans="1:6">
      <c r="A4" s="327"/>
      <c r="B4" s="328"/>
      <c r="C4" s="329"/>
      <c r="D4" s="329"/>
      <c r="E4" s="329"/>
    </row>
    <row r="5" spans="1:6">
      <c r="A5" s="30" t="s">
        <v>3</v>
      </c>
      <c r="B5" s="330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9" t="s">
        <v>406</v>
      </c>
      <c r="B8" s="729"/>
      <c r="C8" s="729"/>
      <c r="D8" s="729"/>
      <c r="E8" s="729"/>
    </row>
    <row r="9" spans="1:6">
      <c r="A9" s="331"/>
      <c r="B9" s="168"/>
      <c r="C9" s="31"/>
      <c r="D9" s="32"/>
      <c r="E9" s="80"/>
    </row>
    <row r="10" spans="1:6">
      <c r="A10" s="18" t="s">
        <v>396</v>
      </c>
      <c r="B10" s="332"/>
      <c r="C10" s="329"/>
      <c r="D10" s="329"/>
      <c r="E10" s="329"/>
    </row>
    <row r="11" spans="1:6">
      <c r="A11" s="333"/>
      <c r="B11" s="328"/>
      <c r="C11" s="329"/>
      <c r="D11" s="329"/>
      <c r="E11" s="329"/>
    </row>
    <row r="12" spans="1:6">
      <c r="A12" s="19" t="s">
        <v>365</v>
      </c>
      <c r="B12" s="328"/>
      <c r="C12" s="329"/>
      <c r="D12" s="329"/>
      <c r="E12" s="329"/>
    </row>
    <row r="13" spans="1:6">
      <c r="B13" s="328"/>
    </row>
    <row r="14" spans="1:6">
      <c r="A14" s="334" t="s">
        <v>366</v>
      </c>
      <c r="B14" s="32"/>
      <c r="C14" s="32"/>
      <c r="D14" s="32"/>
    </row>
    <row r="15" spans="1:6">
      <c r="A15" s="313"/>
      <c r="B15" s="32"/>
      <c r="C15" s="32"/>
      <c r="D15" s="32"/>
    </row>
    <row r="16" spans="1:6" ht="20.25" customHeight="1">
      <c r="A16" s="335" t="s">
        <v>368</v>
      </c>
      <c r="B16" s="336" t="s">
        <v>301</v>
      </c>
      <c r="C16" s="336" t="s">
        <v>369</v>
      </c>
      <c r="D16" s="336" t="s">
        <v>370</v>
      </c>
    </row>
    <row r="17" spans="1:4">
      <c r="A17" s="337"/>
      <c r="B17" s="338"/>
      <c r="C17" s="338">
        <v>0</v>
      </c>
      <c r="D17" s="338">
        <v>0</v>
      </c>
    </row>
    <row r="18" spans="1:4">
      <c r="A18" s="339" t="s">
        <v>514</v>
      </c>
      <c r="B18" s="340"/>
      <c r="C18" s="340">
        <v>0</v>
      </c>
      <c r="D18" s="340">
        <v>0</v>
      </c>
    </row>
    <row r="19" spans="1:4">
      <c r="A19" s="16"/>
      <c r="B19" s="342"/>
      <c r="C19" s="342">
        <v>0</v>
      </c>
      <c r="D19" s="342">
        <v>0</v>
      </c>
    </row>
    <row r="20" spans="1:4">
      <c r="A20" s="313"/>
      <c r="B20" s="343">
        <f>SUM(B17:B19)</f>
        <v>0</v>
      </c>
      <c r="C20" s="336"/>
      <c r="D20" s="336">
        <f>SUM(D17:D19)</f>
        <v>0</v>
      </c>
    </row>
    <row r="21" spans="1:4">
      <c r="A21" s="313"/>
      <c r="B21" s="32"/>
      <c r="C21" s="32"/>
      <c r="D21" s="32"/>
    </row>
    <row r="22" spans="1:4">
      <c r="A22" s="313"/>
      <c r="B22" s="32"/>
      <c r="C22" s="32"/>
      <c r="D22" s="32"/>
    </row>
    <row r="23" spans="1:4">
      <c r="A23" s="334" t="s">
        <v>371</v>
      </c>
      <c r="B23" s="344"/>
      <c r="C23" s="32"/>
      <c r="D23" s="32"/>
    </row>
    <row r="25" spans="1:4" ht="18.75" customHeight="1">
      <c r="A25" s="335" t="s">
        <v>372</v>
      </c>
      <c r="B25" s="336" t="s">
        <v>301</v>
      </c>
      <c r="C25" s="336" t="s">
        <v>373</v>
      </c>
      <c r="D25" s="336" t="s">
        <v>302</v>
      </c>
    </row>
    <row r="26" spans="1:4">
      <c r="A26" s="339" t="s">
        <v>510</v>
      </c>
      <c r="B26" s="341"/>
      <c r="C26" s="341"/>
      <c r="D26" s="341"/>
    </row>
    <row r="27" spans="1:4">
      <c r="A27" s="339" t="s">
        <v>508</v>
      </c>
      <c r="B27" s="341">
        <v>124512.52</v>
      </c>
      <c r="C27" s="341">
        <v>5393447</v>
      </c>
      <c r="D27" s="341">
        <v>179773.44</v>
      </c>
    </row>
    <row r="28" spans="1:4">
      <c r="A28" s="339" t="s">
        <v>509</v>
      </c>
      <c r="B28" s="341">
        <v>-3694575</v>
      </c>
      <c r="C28" s="341"/>
      <c r="D28" s="341"/>
    </row>
    <row r="29" spans="1:4" ht="14.25" customHeight="1">
      <c r="A29" s="339" t="s">
        <v>511</v>
      </c>
      <c r="B29" s="341"/>
      <c r="C29" s="341"/>
      <c r="D29" s="341"/>
    </row>
    <row r="30" spans="1:4" ht="14.25" customHeight="1">
      <c r="A30" s="71"/>
      <c r="B30" s="343">
        <f>SUM(B26:B29)</f>
        <v>-3570062.48</v>
      </c>
      <c r="C30" s="343">
        <f>SUM(C26:C29)</f>
        <v>5393447</v>
      </c>
      <c r="D30" s="343">
        <f>SUM(D26:D29)</f>
        <v>179773.44</v>
      </c>
    </row>
    <row r="31" spans="1:4" ht="14.25" customHeight="1">
      <c r="B31" s="346"/>
      <c r="C31" s="346"/>
      <c r="D31" s="346"/>
    </row>
    <row r="32" spans="1:4" ht="14.25" customHeight="1"/>
    <row r="33" spans="1:5" ht="23.25" customHeight="1">
      <c r="A33" s="335" t="s">
        <v>412</v>
      </c>
      <c r="B33" s="336" t="s">
        <v>301</v>
      </c>
      <c r="C33" s="336" t="s">
        <v>387</v>
      </c>
      <c r="D33" s="336" t="s">
        <v>388</v>
      </c>
      <c r="E33" s="336" t="s">
        <v>389</v>
      </c>
    </row>
    <row r="34" spans="1:5" ht="14.25" customHeight="1">
      <c r="A34" s="339" t="s">
        <v>512</v>
      </c>
      <c r="B34" s="347" t="s">
        <v>514</v>
      </c>
      <c r="C34" s="341"/>
      <c r="D34" s="341"/>
      <c r="E34" s="341"/>
    </row>
    <row r="35" spans="1:5" ht="14.25" customHeight="1">
      <c r="A35" s="339"/>
      <c r="B35" s="341"/>
      <c r="C35" s="341"/>
      <c r="D35" s="341"/>
      <c r="E35" s="341"/>
    </row>
    <row r="36" spans="1:5" ht="14.25" customHeight="1">
      <c r="A36" s="339" t="s">
        <v>513</v>
      </c>
      <c r="B36" s="347" t="s">
        <v>514</v>
      </c>
      <c r="C36" s="341"/>
      <c r="D36" s="341"/>
      <c r="E36" s="341"/>
    </row>
    <row r="37" spans="1:5" ht="14.25" customHeight="1">
      <c r="A37" s="16"/>
      <c r="B37" s="345"/>
      <c r="C37" s="345"/>
      <c r="D37" s="345"/>
      <c r="E37" s="345"/>
    </row>
    <row r="38" spans="1:5" ht="14.25" customHeight="1">
      <c r="B38" s="336">
        <f>SUM(B33:B37)</f>
        <v>0</v>
      </c>
      <c r="C38" s="336">
        <f t="shared" ref="C38" si="0">SUM(C33:C37)</f>
        <v>0</v>
      </c>
      <c r="D38" s="336">
        <f t="shared" ref="D38:E38" si="1">SUM(D33:D37)</f>
        <v>0</v>
      </c>
      <c r="E38" s="336">
        <f t="shared" si="1"/>
        <v>0</v>
      </c>
    </row>
    <row r="39" spans="1:5" ht="14.25" customHeight="1"/>
    <row r="40" spans="1:5" ht="14.25" customHeight="1"/>
    <row r="41" spans="1:5" ht="14.25" customHeight="1">
      <c r="A41" s="334" t="s">
        <v>376</v>
      </c>
    </row>
    <row r="42" spans="1:5" ht="14.25" customHeight="1">
      <c r="A42" s="314"/>
    </row>
    <row r="43" spans="1:5" ht="24" customHeight="1">
      <c r="A43" s="335" t="s">
        <v>374</v>
      </c>
      <c r="B43" s="336" t="s">
        <v>301</v>
      </c>
      <c r="C43" s="336" t="s">
        <v>375</v>
      </c>
    </row>
    <row r="44" spans="1:5" ht="14.25" customHeight="1">
      <c r="A44" s="337" t="s">
        <v>515</v>
      </c>
      <c r="B44" s="348" t="s">
        <v>514</v>
      </c>
      <c r="C44" s="338">
        <v>0</v>
      </c>
    </row>
    <row r="45" spans="1:5" ht="14.25" customHeight="1">
      <c r="A45" s="339"/>
      <c r="B45" s="341"/>
      <c r="C45" s="340">
        <v>0</v>
      </c>
    </row>
    <row r="46" spans="1:5" ht="14.25" customHeight="1">
      <c r="A46" s="339" t="s">
        <v>516</v>
      </c>
      <c r="B46" s="347" t="s">
        <v>514</v>
      </c>
      <c r="C46" s="340"/>
    </row>
    <row r="47" spans="1:5" ht="14.25" customHeight="1">
      <c r="A47" s="16"/>
      <c r="B47" s="342"/>
      <c r="C47" s="342">
        <v>0</v>
      </c>
    </row>
    <row r="48" spans="1:5" ht="14.25" customHeight="1">
      <c r="A48" s="349"/>
      <c r="B48" s="336">
        <f>SUM(B43:B47)</f>
        <v>0</v>
      </c>
      <c r="C48" s="336"/>
    </row>
    <row r="49" spans="1:6" ht="14.25" customHeight="1">
      <c r="A49" s="349"/>
      <c r="B49" s="350"/>
      <c r="C49" s="350"/>
    </row>
    <row r="50" spans="1:6" ht="14.25" customHeight="1"/>
    <row r="51" spans="1:6" ht="14.25" customHeight="1">
      <c r="A51" s="334" t="s">
        <v>377</v>
      </c>
    </row>
    <row r="52" spans="1:6" ht="14.25" customHeight="1">
      <c r="A52" s="314"/>
    </row>
    <row r="53" spans="1:6" ht="27.75" customHeight="1">
      <c r="A53" s="335" t="s">
        <v>380</v>
      </c>
      <c r="B53" s="336" t="s">
        <v>301</v>
      </c>
      <c r="C53" s="336" t="s">
        <v>369</v>
      </c>
      <c r="D53" s="336" t="s">
        <v>311</v>
      </c>
      <c r="E53" s="351" t="s">
        <v>378</v>
      </c>
      <c r="F53" s="336" t="s">
        <v>379</v>
      </c>
    </row>
    <row r="54" spans="1:6" ht="14.25" customHeight="1">
      <c r="A54" s="352" t="s">
        <v>517</v>
      </c>
      <c r="B54" s="353" t="s">
        <v>514</v>
      </c>
      <c r="C54" s="350">
        <v>0</v>
      </c>
      <c r="D54" s="350">
        <v>0</v>
      </c>
      <c r="E54" s="350">
        <v>0</v>
      </c>
      <c r="F54" s="354">
        <v>0</v>
      </c>
    </row>
    <row r="55" spans="1:6" ht="14.25" customHeight="1">
      <c r="A55" s="352"/>
      <c r="B55" s="350"/>
      <c r="C55" s="350">
        <v>0</v>
      </c>
      <c r="D55" s="350">
        <v>0</v>
      </c>
      <c r="E55" s="350">
        <v>0</v>
      </c>
      <c r="F55" s="354">
        <v>0</v>
      </c>
    </row>
    <row r="56" spans="1:6" ht="14.25" customHeight="1">
      <c r="A56" s="352"/>
      <c r="B56" s="350"/>
      <c r="C56" s="350">
        <v>0</v>
      </c>
      <c r="D56" s="350">
        <v>0</v>
      </c>
      <c r="E56" s="350">
        <v>0</v>
      </c>
      <c r="F56" s="354">
        <v>0</v>
      </c>
    </row>
    <row r="57" spans="1:6" ht="14.25" customHeight="1">
      <c r="A57" s="355"/>
      <c r="B57" s="356"/>
      <c r="C57" s="356">
        <v>0</v>
      </c>
      <c r="D57" s="356">
        <v>0</v>
      </c>
      <c r="E57" s="356">
        <v>0</v>
      </c>
      <c r="F57" s="357">
        <v>0</v>
      </c>
    </row>
    <row r="58" spans="1:6" ht="15" customHeight="1">
      <c r="A58" s="349"/>
      <c r="B58" s="336">
        <f>SUM(B53:B57)</f>
        <v>0</v>
      </c>
      <c r="C58" s="358">
        <v>0</v>
      </c>
      <c r="D58" s="359">
        <v>0</v>
      </c>
      <c r="E58" s="359">
        <v>0</v>
      </c>
      <c r="F58" s="360">
        <v>0</v>
      </c>
    </row>
    <row r="59" spans="1:6">
      <c r="A59" s="349"/>
      <c r="B59" s="361"/>
      <c r="C59" s="361"/>
      <c r="D59" s="361"/>
      <c r="E59" s="361"/>
      <c r="F59" s="361"/>
    </row>
    <row r="60" spans="1:6">
      <c r="A60" s="349"/>
      <c r="B60" s="361"/>
      <c r="C60" s="361"/>
      <c r="D60" s="361"/>
      <c r="E60" s="361"/>
      <c r="F60" s="361"/>
    </row>
    <row r="61" spans="1:6">
      <c r="A61" s="349"/>
      <c r="B61" s="361"/>
      <c r="C61" s="361"/>
      <c r="D61" s="361"/>
      <c r="E61" s="361"/>
      <c r="F61" s="361"/>
    </row>
    <row r="62" spans="1:6" ht="26.25" customHeight="1">
      <c r="A62" s="335" t="s">
        <v>381</v>
      </c>
      <c r="B62" s="336" t="s">
        <v>301</v>
      </c>
      <c r="C62" s="336" t="s">
        <v>369</v>
      </c>
      <c r="D62" s="336" t="s">
        <v>382</v>
      </c>
      <c r="E62" s="361"/>
      <c r="F62" s="361"/>
    </row>
    <row r="63" spans="1:6">
      <c r="A63" s="339" t="s">
        <v>518</v>
      </c>
      <c r="B63" s="347" t="s">
        <v>514</v>
      </c>
      <c r="C63" s="340">
        <v>0</v>
      </c>
      <c r="D63" s="340">
        <v>0</v>
      </c>
      <c r="E63" s="361"/>
      <c r="F63" s="361"/>
    </row>
    <row r="64" spans="1:6">
      <c r="A64" s="339"/>
      <c r="B64" s="340"/>
      <c r="C64" s="340">
        <v>0</v>
      </c>
      <c r="D64" s="340">
        <v>0</v>
      </c>
      <c r="E64" s="361"/>
      <c r="F64" s="361"/>
    </row>
    <row r="65" spans="1:6" ht="16.5" customHeight="1">
      <c r="A65" s="362"/>
      <c r="B65" s="336">
        <f>SUM(B63:B64)</f>
        <v>0</v>
      </c>
      <c r="C65" s="754"/>
      <c r="D65" s="755"/>
      <c r="E65" s="361"/>
      <c r="F65" s="361"/>
    </row>
    <row r="66" spans="1:6">
      <c r="A66" s="349"/>
      <c r="B66" s="361"/>
      <c r="C66" s="361"/>
      <c r="D66" s="361"/>
      <c r="E66" s="361"/>
      <c r="F66" s="361"/>
    </row>
    <row r="67" spans="1:6">
      <c r="A67" s="349"/>
      <c r="B67" s="361"/>
      <c r="C67" s="361"/>
      <c r="D67" s="361"/>
      <c r="E67" s="361"/>
      <c r="F67" s="361"/>
    </row>
    <row r="68" spans="1:6">
      <c r="A68" s="314"/>
    </row>
    <row r="69" spans="1:6">
      <c r="A69" s="334" t="s">
        <v>367</v>
      </c>
    </row>
    <row r="71" spans="1:6">
      <c r="A71" s="314"/>
    </row>
    <row r="72" spans="1:6" ht="24" customHeight="1">
      <c r="A72" s="335" t="s">
        <v>303</v>
      </c>
      <c r="B72" s="336" t="s">
        <v>304</v>
      </c>
      <c r="C72" s="336" t="s">
        <v>305</v>
      </c>
      <c r="D72" s="336" t="s">
        <v>306</v>
      </c>
      <c r="E72" s="336" t="s">
        <v>307</v>
      </c>
    </row>
    <row r="73" spans="1:6">
      <c r="A73" s="337" t="s">
        <v>555</v>
      </c>
      <c r="B73" s="363"/>
      <c r="C73" s="364"/>
      <c r="D73" s="364"/>
      <c r="E73" s="364">
        <v>0</v>
      </c>
    </row>
    <row r="74" spans="1:6">
      <c r="A74" s="339"/>
      <c r="B74" s="365"/>
      <c r="C74" s="341"/>
      <c r="D74" s="341"/>
      <c r="E74" s="341">
        <v>0</v>
      </c>
    </row>
    <row r="75" spans="1:6">
      <c r="A75" s="339" t="s">
        <v>519</v>
      </c>
      <c r="B75" s="366"/>
      <c r="C75" s="366"/>
      <c r="D75" s="366"/>
      <c r="E75" s="341">
        <v>0</v>
      </c>
    </row>
    <row r="76" spans="1:6">
      <c r="A76" s="367" t="s">
        <v>520</v>
      </c>
      <c r="B76" s="368">
        <v>84427.199999999997</v>
      </c>
      <c r="C76" s="368">
        <v>103748.83</v>
      </c>
      <c r="D76" s="368">
        <v>19321.63</v>
      </c>
      <c r="E76" s="341"/>
    </row>
    <row r="77" spans="1:6">
      <c r="A77" s="367" t="s">
        <v>521</v>
      </c>
      <c r="B77" s="368">
        <v>26420627.649999999</v>
      </c>
      <c r="C77" s="368">
        <v>26255012.550000001</v>
      </c>
      <c r="D77" s="368">
        <v>-165615.1</v>
      </c>
      <c r="E77" s="341"/>
    </row>
    <row r="78" spans="1:6">
      <c r="A78" s="367" t="s">
        <v>522</v>
      </c>
      <c r="B78" s="368">
        <v>104410.8</v>
      </c>
      <c r="C78" s="368">
        <v>104410.8</v>
      </c>
      <c r="D78" s="368">
        <v>0</v>
      </c>
      <c r="E78" s="341"/>
    </row>
    <row r="79" spans="1:6">
      <c r="A79" s="367" t="s">
        <v>523</v>
      </c>
      <c r="B79" s="368">
        <v>4037989.92</v>
      </c>
      <c r="C79" s="368">
        <v>4037989.92</v>
      </c>
      <c r="D79" s="368">
        <v>0</v>
      </c>
      <c r="E79" s="341"/>
    </row>
    <row r="80" spans="1:6">
      <c r="A80" s="367" t="s">
        <v>524</v>
      </c>
      <c r="B80" s="368">
        <v>18135367.050000001</v>
      </c>
      <c r="C80" s="368">
        <v>16192903.33</v>
      </c>
      <c r="D80" s="368">
        <v>-1942463.72</v>
      </c>
      <c r="E80" s="341"/>
    </row>
    <row r="81" spans="1:5">
      <c r="A81" s="367" t="s">
        <v>525</v>
      </c>
      <c r="B81" s="368">
        <v>346033.18</v>
      </c>
      <c r="C81" s="368">
        <v>346033.18</v>
      </c>
      <c r="D81" s="368">
        <v>0</v>
      </c>
      <c r="E81" s="341"/>
    </row>
    <row r="82" spans="1:5">
      <c r="A82" s="367" t="s">
        <v>526</v>
      </c>
      <c r="B82" s="368">
        <v>7461868.1299999999</v>
      </c>
      <c r="C82" s="368">
        <v>7248592.9400000004</v>
      </c>
      <c r="D82" s="368">
        <v>-213275.19</v>
      </c>
      <c r="E82" s="341"/>
    </row>
    <row r="83" spans="1:5">
      <c r="A83" s="367" t="s">
        <v>527</v>
      </c>
      <c r="B83" s="368">
        <v>12194</v>
      </c>
      <c r="C83" s="368">
        <v>12194</v>
      </c>
      <c r="D83" s="368">
        <v>0</v>
      </c>
      <c r="E83" s="341"/>
    </row>
    <row r="84" spans="1:5">
      <c r="A84" s="367" t="s">
        <v>528</v>
      </c>
      <c r="B84" s="368">
        <v>205550</v>
      </c>
      <c r="C84" s="368">
        <v>205550</v>
      </c>
      <c r="D84" s="368">
        <v>0</v>
      </c>
      <c r="E84" s="341"/>
    </row>
    <row r="85" spans="1:5">
      <c r="A85" s="367" t="s">
        <v>529</v>
      </c>
      <c r="B85" s="368">
        <v>1114161.07</v>
      </c>
      <c r="C85" s="368">
        <v>1114161.07</v>
      </c>
      <c r="D85" s="368">
        <v>0</v>
      </c>
      <c r="E85" s="341"/>
    </row>
    <row r="86" spans="1:5">
      <c r="A86" s="367" t="s">
        <v>530</v>
      </c>
      <c r="B86" s="368">
        <v>4872905.1399999997</v>
      </c>
      <c r="C86" s="368">
        <v>10042306.26</v>
      </c>
      <c r="D86" s="368">
        <v>5169401.12</v>
      </c>
      <c r="E86" s="341"/>
    </row>
    <row r="87" spans="1:5">
      <c r="A87" s="367" t="s">
        <v>531</v>
      </c>
      <c r="B87" s="368">
        <v>8594145.6300000008</v>
      </c>
      <c r="C87" s="368">
        <v>8594145.6300000008</v>
      </c>
      <c r="D87" s="368">
        <v>0</v>
      </c>
      <c r="E87" s="341"/>
    </row>
    <row r="88" spans="1:5">
      <c r="A88" s="367" t="s">
        <v>532</v>
      </c>
      <c r="B88" s="368">
        <v>146496</v>
      </c>
      <c r="C88" s="368">
        <v>146496</v>
      </c>
      <c r="D88" s="368">
        <v>0</v>
      </c>
      <c r="E88" s="341"/>
    </row>
    <row r="89" spans="1:5">
      <c r="A89" s="367" t="s">
        <v>533</v>
      </c>
      <c r="B89" s="368">
        <v>240237.45</v>
      </c>
      <c r="C89" s="368">
        <v>240237.45</v>
      </c>
      <c r="D89" s="368">
        <v>0</v>
      </c>
      <c r="E89" s="341"/>
    </row>
    <row r="90" spans="1:5">
      <c r="A90" s="367" t="s">
        <v>534</v>
      </c>
      <c r="B90" s="368">
        <v>616280.73</v>
      </c>
      <c r="C90" s="368">
        <v>604144.73</v>
      </c>
      <c r="D90" s="368">
        <v>-12136</v>
      </c>
      <c r="E90" s="341"/>
    </row>
    <row r="91" spans="1:5">
      <c r="A91" s="367" t="s">
        <v>535</v>
      </c>
      <c r="B91" s="368">
        <v>5520</v>
      </c>
      <c r="C91" s="368">
        <v>159351</v>
      </c>
      <c r="D91" s="368">
        <v>153831</v>
      </c>
      <c r="E91" s="341"/>
    </row>
    <row r="92" spans="1:5">
      <c r="A92" s="367" t="s">
        <v>536</v>
      </c>
      <c r="B92" s="368">
        <v>457772.12</v>
      </c>
      <c r="C92" s="368">
        <v>119588.88</v>
      </c>
      <c r="D92" s="368">
        <v>-338183.24</v>
      </c>
      <c r="E92" s="341"/>
    </row>
    <row r="93" spans="1:5">
      <c r="A93" s="367" t="s">
        <v>537</v>
      </c>
      <c r="B93" s="368">
        <v>6960</v>
      </c>
      <c r="C93" s="368">
        <v>6960</v>
      </c>
      <c r="D93" s="368">
        <v>0</v>
      </c>
      <c r="E93" s="341"/>
    </row>
    <row r="94" spans="1:5">
      <c r="A94" s="367" t="s">
        <v>538</v>
      </c>
      <c r="B94" s="368">
        <v>524650.55000000005</v>
      </c>
      <c r="C94" s="368">
        <v>524650.55000000005</v>
      </c>
      <c r="D94" s="368">
        <v>0</v>
      </c>
      <c r="E94" s="341"/>
    </row>
    <row r="95" spans="1:5">
      <c r="A95" s="367" t="s">
        <v>539</v>
      </c>
      <c r="B95" s="368">
        <v>3914</v>
      </c>
      <c r="C95" s="368">
        <v>3914</v>
      </c>
      <c r="D95" s="368">
        <v>0</v>
      </c>
      <c r="E95" s="341"/>
    </row>
    <row r="96" spans="1:5">
      <c r="A96" s="367" t="s">
        <v>540</v>
      </c>
      <c r="B96" s="368">
        <v>2000</v>
      </c>
      <c r="C96" s="368">
        <v>2000</v>
      </c>
      <c r="D96" s="368">
        <v>0</v>
      </c>
      <c r="E96" s="341"/>
    </row>
    <row r="97" spans="1:5">
      <c r="A97" s="339" t="s">
        <v>554</v>
      </c>
      <c r="B97" s="366"/>
      <c r="C97" s="366"/>
      <c r="D97" s="366"/>
      <c r="E97" s="341">
        <v>0</v>
      </c>
    </row>
    <row r="98" spans="1:5">
      <c r="A98" s="367" t="s">
        <v>541</v>
      </c>
      <c r="B98" s="368">
        <v>-1528782.85</v>
      </c>
      <c r="C98" s="368">
        <v>-1585824.38</v>
      </c>
      <c r="D98" s="368">
        <v>-57041.53</v>
      </c>
      <c r="E98" s="341"/>
    </row>
    <row r="99" spans="1:5">
      <c r="A99" s="367" t="s">
        <v>542</v>
      </c>
      <c r="B99" s="368">
        <v>-29409.8</v>
      </c>
      <c r="C99" s="368">
        <v>-39855.800000000003</v>
      </c>
      <c r="D99" s="368">
        <v>-10446</v>
      </c>
      <c r="E99" s="341"/>
    </row>
    <row r="100" spans="1:5">
      <c r="A100" s="367" t="s">
        <v>543</v>
      </c>
      <c r="B100" s="368">
        <v>-10841955.970000001</v>
      </c>
      <c r="C100" s="368">
        <v>-9878749.25</v>
      </c>
      <c r="D100" s="368">
        <v>963206.72</v>
      </c>
      <c r="E100" s="341"/>
    </row>
    <row r="101" spans="1:5">
      <c r="A101" s="367" t="s">
        <v>544</v>
      </c>
      <c r="B101" s="368">
        <v>-1134407.31</v>
      </c>
      <c r="C101" s="368">
        <v>-1135507.1200000001</v>
      </c>
      <c r="D101" s="368">
        <v>-1099.81</v>
      </c>
      <c r="E101" s="341"/>
    </row>
    <row r="102" spans="1:5">
      <c r="A102" s="367" t="s">
        <v>545</v>
      </c>
      <c r="B102" s="368">
        <v>-2998</v>
      </c>
      <c r="C102" s="368">
        <v>-4217</v>
      </c>
      <c r="D102" s="368">
        <v>-1219</v>
      </c>
      <c r="E102" s="341"/>
    </row>
    <row r="103" spans="1:5">
      <c r="A103" s="367" t="s">
        <v>546</v>
      </c>
      <c r="B103" s="368">
        <v>-63367</v>
      </c>
      <c r="C103" s="368">
        <v>-83919</v>
      </c>
      <c r="D103" s="368">
        <v>-20552</v>
      </c>
      <c r="E103" s="341"/>
    </row>
    <row r="104" spans="1:5">
      <c r="A104" s="367" t="s">
        <v>547</v>
      </c>
      <c r="B104" s="368">
        <v>-7.0000000000000007E-2</v>
      </c>
      <c r="C104" s="368">
        <v>-7.0000000000000007E-2</v>
      </c>
      <c r="D104" s="368">
        <v>0</v>
      </c>
      <c r="E104" s="341"/>
    </row>
    <row r="105" spans="1:5">
      <c r="A105" s="367" t="s">
        <v>548</v>
      </c>
      <c r="B105" s="368">
        <v>-3688721.77</v>
      </c>
      <c r="C105" s="368">
        <v>-4881228.8899999997</v>
      </c>
      <c r="D105" s="368">
        <v>-1192507.1200000001</v>
      </c>
      <c r="E105" s="341"/>
    </row>
    <row r="106" spans="1:5">
      <c r="A106" s="367" t="s">
        <v>549</v>
      </c>
      <c r="B106" s="368">
        <v>-1218</v>
      </c>
      <c r="C106" s="368">
        <v>-15870</v>
      </c>
      <c r="D106" s="368">
        <v>-14652</v>
      </c>
      <c r="E106" s="341"/>
    </row>
    <row r="107" spans="1:5">
      <c r="A107" s="367" t="s">
        <v>550</v>
      </c>
      <c r="B107" s="368">
        <v>-144483.18</v>
      </c>
      <c r="C107" s="368">
        <v>-173301.18</v>
      </c>
      <c r="D107" s="368">
        <v>-28818</v>
      </c>
      <c r="E107" s="341"/>
    </row>
    <row r="108" spans="1:5">
      <c r="A108" s="367" t="s">
        <v>551</v>
      </c>
      <c r="B108" s="368">
        <v>-458588.12</v>
      </c>
      <c r="C108" s="368">
        <v>-122129.88</v>
      </c>
      <c r="D108" s="368">
        <v>336458.23999999999</v>
      </c>
      <c r="E108" s="341"/>
    </row>
    <row r="109" spans="1:5">
      <c r="A109" s="367" t="s">
        <v>552</v>
      </c>
      <c r="B109" s="368">
        <v>-1546.55</v>
      </c>
      <c r="C109" s="368">
        <v>-2242.5500000000002</v>
      </c>
      <c r="D109" s="368">
        <v>-696</v>
      </c>
      <c r="E109" s="341"/>
    </row>
    <row r="110" spans="1:5">
      <c r="A110" s="367" t="s">
        <v>553</v>
      </c>
      <c r="B110" s="368">
        <v>-1887</v>
      </c>
      <c r="C110" s="368">
        <v>-2479</v>
      </c>
      <c r="D110" s="368">
        <v>-592</v>
      </c>
      <c r="E110" s="341"/>
    </row>
    <row r="111" spans="1:5">
      <c r="A111" s="367"/>
      <c r="B111" s="368"/>
      <c r="C111" s="368"/>
      <c r="D111" s="368"/>
      <c r="E111" s="341"/>
    </row>
    <row r="112" spans="1:5" ht="18" customHeight="1">
      <c r="A112" s="369"/>
      <c r="B112" s="343">
        <f>SUM(B76:B111)</f>
        <v>55496145.00000003</v>
      </c>
      <c r="C112" s="343">
        <f>SUM(C76:C111)</f>
        <v>58139067</v>
      </c>
      <c r="D112" s="343">
        <f>SUM(D76:D111)</f>
        <v>2642922</v>
      </c>
      <c r="E112" s="369"/>
    </row>
    <row r="114" spans="1:5">
      <c r="C114" s="370"/>
    </row>
    <row r="115" spans="1:5" ht="21.75" customHeight="1">
      <c r="A115" s="335" t="s">
        <v>383</v>
      </c>
      <c r="B115" s="336" t="s">
        <v>304</v>
      </c>
      <c r="C115" s="336" t="s">
        <v>305</v>
      </c>
      <c r="D115" s="336" t="s">
        <v>306</v>
      </c>
      <c r="E115" s="336" t="s">
        <v>307</v>
      </c>
    </row>
    <row r="116" spans="1:5">
      <c r="A116" s="337" t="s">
        <v>556</v>
      </c>
      <c r="B116" s="338"/>
      <c r="C116" s="338"/>
      <c r="D116" s="338"/>
      <c r="E116" s="338"/>
    </row>
    <row r="117" spans="1:5">
      <c r="A117" s="339"/>
      <c r="B117" s="340"/>
      <c r="C117" s="340"/>
      <c r="D117" s="340"/>
      <c r="E117" s="340"/>
    </row>
    <row r="118" spans="1:5">
      <c r="A118" s="339" t="s">
        <v>557</v>
      </c>
      <c r="B118" s="347" t="s">
        <v>514</v>
      </c>
      <c r="C118" s="340"/>
      <c r="D118" s="340"/>
      <c r="E118" s="340"/>
    </row>
    <row r="119" spans="1:5">
      <c r="A119" s="339"/>
      <c r="B119" s="340"/>
      <c r="C119" s="340"/>
      <c r="D119" s="340"/>
      <c r="E119" s="340"/>
    </row>
    <row r="120" spans="1:5">
      <c r="A120" s="339" t="s">
        <v>554</v>
      </c>
      <c r="B120" s="340"/>
      <c r="C120" s="340"/>
      <c r="D120" s="340"/>
      <c r="E120" s="340"/>
    </row>
    <row r="121" spans="1:5">
      <c r="A121" s="16"/>
      <c r="B121" s="342"/>
      <c r="C121" s="342"/>
      <c r="D121" s="342"/>
      <c r="E121" s="342"/>
    </row>
    <row r="122" spans="1:5" ht="16.5" customHeight="1">
      <c r="B122" s="336">
        <f>SUM(B120:B121)</f>
        <v>0</v>
      </c>
      <c r="C122" s="336">
        <f t="shared" ref="C122" si="2">SUM(C120:C121)</f>
        <v>0</v>
      </c>
      <c r="D122" s="336">
        <f t="shared" ref="D122" si="3">SUM(D120:D121)</f>
        <v>0</v>
      </c>
      <c r="E122" s="369"/>
    </row>
    <row r="125" spans="1:5" ht="27" customHeight="1">
      <c r="A125" s="335" t="s">
        <v>384</v>
      </c>
      <c r="B125" s="336" t="s">
        <v>301</v>
      </c>
    </row>
    <row r="126" spans="1:5">
      <c r="A126" s="337" t="s">
        <v>558</v>
      </c>
      <c r="B126" s="338"/>
    </row>
    <row r="127" spans="1:5">
      <c r="A127" s="339"/>
      <c r="B127" s="347" t="s">
        <v>514</v>
      </c>
    </row>
    <row r="128" spans="1:5">
      <c r="A128" s="16"/>
      <c r="B128" s="342"/>
    </row>
    <row r="129" spans="1:5" ht="15" customHeight="1">
      <c r="B129" s="336">
        <f>SUM(B127:B128)</f>
        <v>0</v>
      </c>
    </row>
    <row r="132" spans="1:5" ht="22.5" customHeight="1">
      <c r="A132" s="371" t="s">
        <v>386</v>
      </c>
      <c r="B132" s="372" t="s">
        <v>301</v>
      </c>
      <c r="C132" s="373" t="s">
        <v>385</v>
      </c>
    </row>
    <row r="133" spans="1:5">
      <c r="A133" s="374"/>
      <c r="B133" s="375"/>
      <c r="C133" s="376"/>
    </row>
    <row r="134" spans="1:5">
      <c r="A134" s="377"/>
      <c r="B134" s="378" t="s">
        <v>514</v>
      </c>
      <c r="C134" s="379"/>
    </row>
    <row r="135" spans="1:5">
      <c r="A135" s="67"/>
      <c r="B135" s="380"/>
      <c r="C135" s="380"/>
    </row>
    <row r="136" spans="1:5">
      <c r="A136" s="67"/>
      <c r="B136" s="380"/>
      <c r="C136" s="380"/>
    </row>
    <row r="137" spans="1:5">
      <c r="A137" s="71"/>
      <c r="B137" s="381"/>
      <c r="C137" s="381"/>
    </row>
    <row r="138" spans="1:5" ht="14.25" customHeight="1">
      <c r="B138" s="336">
        <f t="shared" ref="B138" si="4">SUM(B136:B137)</f>
        <v>0</v>
      </c>
      <c r="C138" s="336"/>
    </row>
    <row r="142" spans="1:5">
      <c r="A142" s="18" t="s">
        <v>6</v>
      </c>
    </row>
    <row r="144" spans="1:5" ht="20.25" customHeight="1">
      <c r="A144" s="371" t="s">
        <v>308</v>
      </c>
      <c r="B144" s="372" t="s">
        <v>301</v>
      </c>
      <c r="C144" s="336" t="s">
        <v>387</v>
      </c>
      <c r="D144" s="336" t="s">
        <v>388</v>
      </c>
      <c r="E144" s="336" t="s">
        <v>389</v>
      </c>
    </row>
    <row r="145" spans="1:5">
      <c r="A145" s="337" t="s">
        <v>591</v>
      </c>
      <c r="B145" s="641"/>
      <c r="C145" s="364"/>
      <c r="D145" s="364"/>
      <c r="E145" s="364"/>
    </row>
    <row r="146" spans="1:5">
      <c r="A146" s="503" t="s">
        <v>559</v>
      </c>
      <c r="B146" s="498">
        <v>-20268106.239999998</v>
      </c>
      <c r="C146" s="341"/>
      <c r="D146" s="341"/>
      <c r="E146" s="341"/>
    </row>
    <row r="147" spans="1:5">
      <c r="A147" s="503" t="s">
        <v>777</v>
      </c>
      <c r="B147" s="498">
        <v>-623.5</v>
      </c>
      <c r="C147" s="341"/>
      <c r="D147" s="341"/>
      <c r="E147" s="341"/>
    </row>
    <row r="148" spans="1:5">
      <c r="A148" s="503" t="s">
        <v>778</v>
      </c>
      <c r="B148" s="498">
        <v>-1664831.17</v>
      </c>
      <c r="C148" s="341"/>
      <c r="D148" s="341"/>
      <c r="E148" s="341"/>
    </row>
    <row r="149" spans="1:5">
      <c r="A149" s="503" t="s">
        <v>765</v>
      </c>
      <c r="B149" s="498">
        <f>-2039793.29</f>
        <v>-2039793.29</v>
      </c>
      <c r="C149" s="341"/>
      <c r="D149" s="341"/>
      <c r="E149" s="341"/>
    </row>
    <row r="150" spans="1:5">
      <c r="A150" s="503" t="s">
        <v>560</v>
      </c>
      <c r="B150" s="498">
        <v>76706.7</v>
      </c>
      <c r="C150" s="341"/>
      <c r="D150" s="341"/>
      <c r="E150" s="341"/>
    </row>
    <row r="151" spans="1:5">
      <c r="A151" s="503" t="s">
        <v>561</v>
      </c>
      <c r="B151" s="498">
        <v>3920592.98</v>
      </c>
      <c r="C151" s="341"/>
      <c r="D151" s="341"/>
      <c r="E151" s="341"/>
    </row>
    <row r="152" spans="1:5">
      <c r="A152" s="503" t="s">
        <v>562</v>
      </c>
      <c r="B152" s="498">
        <v>-46072.34</v>
      </c>
      <c r="C152" s="341"/>
      <c r="D152" s="341"/>
      <c r="E152" s="341"/>
    </row>
    <row r="153" spans="1:5">
      <c r="A153" s="503" t="s">
        <v>779</v>
      </c>
      <c r="B153" s="498">
        <v>-6410145.5800000001</v>
      </c>
      <c r="C153" s="341"/>
      <c r="D153" s="341"/>
      <c r="E153" s="341"/>
    </row>
    <row r="154" spans="1:5">
      <c r="A154" s="503" t="s">
        <v>780</v>
      </c>
      <c r="B154" s="498">
        <v>-14448053.76</v>
      </c>
      <c r="C154" s="341"/>
      <c r="D154" s="341"/>
      <c r="E154" s="341"/>
    </row>
    <row r="155" spans="1:5">
      <c r="A155" s="503" t="s">
        <v>563</v>
      </c>
      <c r="B155" s="498">
        <v>-744868.77</v>
      </c>
      <c r="C155" s="341"/>
      <c r="D155" s="341"/>
      <c r="E155" s="341"/>
    </row>
    <row r="156" spans="1:5">
      <c r="A156" s="503" t="s">
        <v>564</v>
      </c>
      <c r="B156" s="498">
        <v>-3476043.65</v>
      </c>
      <c r="C156" s="341"/>
      <c r="D156" s="341"/>
      <c r="E156" s="341"/>
    </row>
    <row r="157" spans="1:5">
      <c r="A157" s="503" t="s">
        <v>565</v>
      </c>
      <c r="B157" s="498">
        <v>1538653.67</v>
      </c>
      <c r="C157" s="341"/>
      <c r="D157" s="341"/>
      <c r="E157" s="341"/>
    </row>
    <row r="158" spans="1:5">
      <c r="A158" s="503" t="s">
        <v>566</v>
      </c>
      <c r="B158" s="498">
        <v>51418.26</v>
      </c>
      <c r="C158" s="341"/>
      <c r="D158" s="341"/>
      <c r="E158" s="341"/>
    </row>
    <row r="159" spans="1:5">
      <c r="A159" s="503" t="s">
        <v>567</v>
      </c>
      <c r="B159" s="498">
        <v>7994.62</v>
      </c>
      <c r="C159" s="341"/>
      <c r="D159" s="341"/>
      <c r="E159" s="341"/>
    </row>
    <row r="160" spans="1:5">
      <c r="A160" s="503" t="s">
        <v>568</v>
      </c>
      <c r="B160" s="498">
        <v>184333.89</v>
      </c>
      <c r="C160" s="341"/>
      <c r="D160" s="341"/>
      <c r="E160" s="341"/>
    </row>
    <row r="161" spans="1:5">
      <c r="A161" s="503" t="s">
        <v>569</v>
      </c>
      <c r="B161" s="498">
        <v>80651.179999999993</v>
      </c>
      <c r="C161" s="341"/>
      <c r="D161" s="341"/>
      <c r="E161" s="341"/>
    </row>
    <row r="162" spans="1:5">
      <c r="A162" s="503" t="s">
        <v>570</v>
      </c>
      <c r="B162" s="498">
        <v>197938.77</v>
      </c>
      <c r="C162" s="341"/>
      <c r="D162" s="341"/>
      <c r="E162" s="341"/>
    </row>
    <row r="163" spans="1:5">
      <c r="A163" s="503" t="s">
        <v>571</v>
      </c>
      <c r="B163" s="498">
        <v>2076821.06</v>
      </c>
      <c r="C163" s="341"/>
      <c r="D163" s="341"/>
      <c r="E163" s="341"/>
    </row>
    <row r="164" spans="1:5">
      <c r="A164" s="503" t="s">
        <v>572</v>
      </c>
      <c r="B164" s="498">
        <v>2226700.13</v>
      </c>
      <c r="C164" s="341"/>
      <c r="D164" s="341"/>
      <c r="E164" s="341"/>
    </row>
    <row r="165" spans="1:5">
      <c r="A165" s="503" t="s">
        <v>573</v>
      </c>
      <c r="B165" s="498">
        <v>-5010.6499999999996</v>
      </c>
      <c r="C165" s="341"/>
      <c r="D165" s="341"/>
      <c r="E165" s="341"/>
    </row>
    <row r="166" spans="1:5">
      <c r="A166" s="503" t="s">
        <v>574</v>
      </c>
      <c r="B166" s="498">
        <v>-230751.87</v>
      </c>
      <c r="C166" s="341"/>
      <c r="D166" s="341"/>
      <c r="E166" s="341"/>
    </row>
    <row r="167" spans="1:5">
      <c r="A167" s="503" t="s">
        <v>575</v>
      </c>
      <c r="B167" s="498">
        <v>877875.57</v>
      </c>
      <c r="C167" s="341"/>
      <c r="D167" s="341"/>
      <c r="E167" s="341"/>
    </row>
    <row r="168" spans="1:5">
      <c r="A168" s="503" t="s">
        <v>576</v>
      </c>
      <c r="B168" s="498">
        <v>31222.84</v>
      </c>
      <c r="C168" s="341"/>
      <c r="D168" s="341"/>
      <c r="E168" s="341"/>
    </row>
    <row r="169" spans="1:5">
      <c r="A169" s="503" t="s">
        <v>577</v>
      </c>
      <c r="B169" s="498">
        <v>-182228.64</v>
      </c>
      <c r="C169" s="341"/>
      <c r="D169" s="341"/>
      <c r="E169" s="341"/>
    </row>
    <row r="170" spans="1:5">
      <c r="A170" s="503" t="s">
        <v>781</v>
      </c>
      <c r="B170" s="498">
        <v>-213946.34</v>
      </c>
      <c r="C170" s="341"/>
      <c r="D170" s="341"/>
      <c r="E170" s="341"/>
    </row>
    <row r="171" spans="1:5">
      <c r="A171" s="503" t="s">
        <v>782</v>
      </c>
      <c r="B171" s="498">
        <v>480.28</v>
      </c>
      <c r="C171" s="341"/>
      <c r="D171" s="341"/>
      <c r="E171" s="341"/>
    </row>
    <row r="172" spans="1:5">
      <c r="A172" s="503" t="s">
        <v>578</v>
      </c>
      <c r="B172" s="498">
        <v>-73097.42</v>
      </c>
      <c r="C172" s="341"/>
      <c r="D172" s="341"/>
      <c r="E172" s="341"/>
    </row>
    <row r="173" spans="1:5">
      <c r="A173" s="503" t="s">
        <v>579</v>
      </c>
      <c r="B173" s="498">
        <v>47172.59</v>
      </c>
      <c r="C173" s="341"/>
      <c r="D173" s="341"/>
      <c r="E173" s="341"/>
    </row>
    <row r="174" spans="1:5">
      <c r="A174" s="503" t="s">
        <v>580</v>
      </c>
      <c r="B174" s="498">
        <v>-118040.88</v>
      </c>
      <c r="C174" s="341"/>
      <c r="D174" s="341"/>
      <c r="E174" s="341"/>
    </row>
    <row r="175" spans="1:5">
      <c r="A175" s="503" t="s">
        <v>581</v>
      </c>
      <c r="B175" s="498">
        <v>287196.69</v>
      </c>
      <c r="C175" s="341"/>
      <c r="D175" s="341"/>
      <c r="E175" s="341"/>
    </row>
    <row r="176" spans="1:5">
      <c r="A176" s="503" t="s">
        <v>582</v>
      </c>
      <c r="B176" s="498">
        <v>-457064.43</v>
      </c>
      <c r="C176" s="341"/>
      <c r="D176" s="341"/>
      <c r="E176" s="341"/>
    </row>
    <row r="177" spans="1:5">
      <c r="A177" s="503" t="s">
        <v>583</v>
      </c>
      <c r="B177" s="498">
        <v>-10304.92</v>
      </c>
      <c r="C177" s="341"/>
      <c r="D177" s="341"/>
      <c r="E177" s="341"/>
    </row>
    <row r="178" spans="1:5">
      <c r="A178" s="503" t="s">
        <v>584</v>
      </c>
      <c r="B178" s="498">
        <v>-52561.26</v>
      </c>
      <c r="C178" s="341"/>
      <c r="D178" s="341"/>
      <c r="E178" s="341"/>
    </row>
    <row r="179" spans="1:5">
      <c r="A179" s="503" t="s">
        <v>585</v>
      </c>
      <c r="B179" s="498">
        <v>-43086068.049999997</v>
      </c>
      <c r="C179" s="341"/>
      <c r="D179" s="341"/>
      <c r="E179" s="341"/>
    </row>
    <row r="180" spans="1:5">
      <c r="A180" s="503" t="s">
        <v>586</v>
      </c>
      <c r="B180" s="498">
        <v>980.25</v>
      </c>
      <c r="C180" s="341"/>
      <c r="D180" s="341"/>
      <c r="E180" s="341"/>
    </row>
    <row r="181" spans="1:5">
      <c r="A181" s="503" t="s">
        <v>783</v>
      </c>
      <c r="B181" s="498">
        <v>-97117.07</v>
      </c>
      <c r="C181" s="341"/>
      <c r="D181" s="341"/>
      <c r="E181" s="341"/>
    </row>
    <row r="182" spans="1:5">
      <c r="A182" s="503" t="s">
        <v>587</v>
      </c>
      <c r="B182" s="498">
        <v>-10061.16</v>
      </c>
      <c r="C182" s="341"/>
      <c r="D182" s="341"/>
      <c r="E182" s="341"/>
    </row>
    <row r="183" spans="1:5">
      <c r="A183" s="503" t="s">
        <v>588</v>
      </c>
      <c r="B183" s="498">
        <v>-1673116.88</v>
      </c>
      <c r="C183" s="341"/>
      <c r="D183" s="341"/>
      <c r="E183" s="341"/>
    </row>
    <row r="184" spans="1:5">
      <c r="A184" s="503" t="s">
        <v>589</v>
      </c>
      <c r="B184" s="498">
        <v>1092856.0900000001</v>
      </c>
      <c r="C184" s="341"/>
      <c r="D184" s="341"/>
      <c r="E184" s="341"/>
    </row>
    <row r="185" spans="1:5">
      <c r="A185" s="503" t="s">
        <v>590</v>
      </c>
      <c r="B185" s="498">
        <v>-317131.36</v>
      </c>
      <c r="C185" s="341"/>
      <c r="D185" s="341"/>
      <c r="E185" s="341"/>
    </row>
    <row r="186" spans="1:5">
      <c r="A186" s="367"/>
      <c r="B186" s="642"/>
      <c r="C186" s="341"/>
      <c r="D186" s="341"/>
      <c r="E186" s="341"/>
    </row>
    <row r="187" spans="1:5">
      <c r="A187" s="339" t="s">
        <v>592</v>
      </c>
      <c r="B187" s="406"/>
      <c r="C187" s="341"/>
      <c r="D187" s="341"/>
      <c r="E187" s="341"/>
    </row>
    <row r="188" spans="1:5">
      <c r="A188" s="16"/>
      <c r="B188" s="643"/>
      <c r="C188" s="345"/>
      <c r="D188" s="345"/>
      <c r="E188" s="345"/>
    </row>
    <row r="189" spans="1:5" ht="16.5" customHeight="1">
      <c r="B189" s="343">
        <f>SUM(B146:B185)</f>
        <v>-82925443.659999967</v>
      </c>
      <c r="C189" s="336">
        <f>SUM(C187:C188)</f>
        <v>0</v>
      </c>
      <c r="D189" s="336">
        <f>SUM(D187:D188)</f>
        <v>0</v>
      </c>
      <c r="E189" s="336">
        <f>SUM(E187:E188)</f>
        <v>0</v>
      </c>
    </row>
    <row r="191" spans="1:5">
      <c r="B191" s="370"/>
    </row>
    <row r="192" spans="1:5">
      <c r="B192" s="370"/>
    </row>
    <row r="193" spans="1:4" ht="20.25" customHeight="1">
      <c r="A193" s="371" t="s">
        <v>391</v>
      </c>
      <c r="B193" s="372" t="s">
        <v>301</v>
      </c>
      <c r="C193" s="336" t="s">
        <v>390</v>
      </c>
      <c r="D193" s="336" t="s">
        <v>385</v>
      </c>
    </row>
    <row r="194" spans="1:4">
      <c r="A194" s="382" t="s">
        <v>593</v>
      </c>
      <c r="B194" s="383" t="s">
        <v>514</v>
      </c>
      <c r="C194" s="384"/>
      <c r="D194" s="385"/>
    </row>
    <row r="195" spans="1:4">
      <c r="A195" s="386"/>
      <c r="B195" s="387"/>
      <c r="C195" s="388"/>
      <c r="D195" s="389"/>
    </row>
    <row r="196" spans="1:4">
      <c r="A196" s="390"/>
      <c r="B196" s="391"/>
      <c r="C196" s="392"/>
      <c r="D196" s="393"/>
    </row>
    <row r="197" spans="1:4" ht="16.5" customHeight="1">
      <c r="B197" s="336">
        <f>SUM(B195:B196)</f>
        <v>0</v>
      </c>
      <c r="C197" s="756"/>
      <c r="D197" s="757"/>
    </row>
    <row r="200" spans="1:4" ht="27.75" customHeight="1">
      <c r="A200" s="371" t="s">
        <v>392</v>
      </c>
      <c r="B200" s="372" t="s">
        <v>301</v>
      </c>
      <c r="C200" s="336" t="s">
        <v>390</v>
      </c>
      <c r="D200" s="336" t="s">
        <v>385</v>
      </c>
    </row>
    <row r="201" spans="1:4">
      <c r="A201" s="382" t="s">
        <v>594</v>
      </c>
      <c r="B201" s="383" t="s">
        <v>514</v>
      </c>
      <c r="C201" s="384"/>
      <c r="D201" s="385"/>
    </row>
    <row r="202" spans="1:4">
      <c r="A202" s="386"/>
      <c r="B202" s="387"/>
      <c r="C202" s="388"/>
      <c r="D202" s="389"/>
    </row>
    <row r="203" spans="1:4">
      <c r="A203" s="390"/>
      <c r="B203" s="391"/>
      <c r="C203" s="392"/>
      <c r="D203" s="393"/>
    </row>
    <row r="204" spans="1:4" ht="15" customHeight="1">
      <c r="B204" s="336">
        <f>SUM(B202:B203)</f>
        <v>0</v>
      </c>
      <c r="C204" s="756"/>
      <c r="D204" s="757"/>
    </row>
    <row r="207" spans="1:4" ht="24" customHeight="1">
      <c r="A207" s="371" t="s">
        <v>393</v>
      </c>
      <c r="B207" s="372" t="s">
        <v>301</v>
      </c>
      <c r="C207" s="336" t="s">
        <v>390</v>
      </c>
      <c r="D207" s="336" t="s">
        <v>385</v>
      </c>
    </row>
    <row r="208" spans="1:4">
      <c r="A208" s="382" t="s">
        <v>595</v>
      </c>
      <c r="B208" s="383" t="s">
        <v>514</v>
      </c>
      <c r="C208" s="384"/>
      <c r="D208" s="385"/>
    </row>
    <row r="209" spans="1:4">
      <c r="A209" s="386"/>
      <c r="B209" s="387"/>
      <c r="C209" s="388"/>
      <c r="D209" s="389"/>
    </row>
    <row r="210" spans="1:4">
      <c r="A210" s="390"/>
      <c r="B210" s="391"/>
      <c r="C210" s="392"/>
      <c r="D210" s="393"/>
    </row>
    <row r="211" spans="1:4" ht="16.5" customHeight="1">
      <c r="B211" s="336">
        <f>SUM(B209:B210)</f>
        <v>0</v>
      </c>
      <c r="C211" s="756"/>
      <c r="D211" s="757"/>
    </row>
    <row r="214" spans="1:4" ht="24" customHeight="1">
      <c r="A214" s="371" t="s">
        <v>394</v>
      </c>
      <c r="B214" s="372" t="s">
        <v>301</v>
      </c>
      <c r="C214" s="394" t="s">
        <v>390</v>
      </c>
      <c r="D214" s="394" t="s">
        <v>311</v>
      </c>
    </row>
    <row r="215" spans="1:4">
      <c r="A215" s="382" t="s">
        <v>596</v>
      </c>
      <c r="B215" s="348" t="s">
        <v>514</v>
      </c>
      <c r="C215" s="338">
        <v>0</v>
      </c>
      <c r="D215" s="338">
        <v>0</v>
      </c>
    </row>
    <row r="216" spans="1:4">
      <c r="A216" s="339"/>
      <c r="B216" s="340"/>
      <c r="C216" s="340">
        <v>0</v>
      </c>
      <c r="D216" s="340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6">
        <f>SUM(B216:B217)</f>
        <v>0</v>
      </c>
      <c r="C218" s="756"/>
      <c r="D218" s="757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5" t="s">
        <v>309</v>
      </c>
      <c r="B225" s="396" t="s">
        <v>301</v>
      </c>
      <c r="C225" s="336" t="s">
        <v>310</v>
      </c>
      <c r="D225" s="336" t="s">
        <v>311</v>
      </c>
    </row>
    <row r="226" spans="1:4">
      <c r="A226" s="337" t="s">
        <v>597</v>
      </c>
      <c r="B226" s="364"/>
      <c r="C226" s="364"/>
      <c r="D226" s="364"/>
    </row>
    <row r="227" spans="1:4">
      <c r="A227" s="339" t="s">
        <v>598</v>
      </c>
      <c r="B227" s="341">
        <v>481970.2</v>
      </c>
      <c r="C227" s="341"/>
      <c r="D227" s="341"/>
    </row>
    <row r="228" spans="1:4">
      <c r="A228" s="339" t="s">
        <v>599</v>
      </c>
      <c r="B228" s="341">
        <v>13488.66</v>
      </c>
      <c r="C228" s="341"/>
      <c r="D228" s="341"/>
    </row>
    <row r="229" spans="1:4">
      <c r="A229" s="339"/>
      <c r="B229" s="341"/>
      <c r="C229" s="341"/>
      <c r="D229" s="341"/>
    </row>
    <row r="230" spans="1:4">
      <c r="A230" s="339" t="s">
        <v>600</v>
      </c>
      <c r="B230" s="341"/>
      <c r="C230" s="341"/>
      <c r="D230" s="341"/>
    </row>
    <row r="231" spans="1:4">
      <c r="A231" s="339" t="s">
        <v>601</v>
      </c>
      <c r="B231" s="341">
        <v>64754077.759999998</v>
      </c>
      <c r="C231" s="341"/>
      <c r="D231" s="341"/>
    </row>
    <row r="232" spans="1:4">
      <c r="A232" s="339" t="s">
        <v>602</v>
      </c>
      <c r="B232" s="341">
        <v>3037485.56</v>
      </c>
      <c r="C232" s="341"/>
      <c r="D232" s="341"/>
    </row>
    <row r="233" spans="1:4">
      <c r="A233" s="339" t="s">
        <v>603</v>
      </c>
      <c r="B233" s="341">
        <v>12676240.060000001</v>
      </c>
      <c r="C233" s="341"/>
      <c r="D233" s="341"/>
    </row>
    <row r="234" spans="1:4">
      <c r="A234" s="339" t="s">
        <v>604</v>
      </c>
      <c r="B234" s="341">
        <v>3757664</v>
      </c>
      <c r="C234" s="341"/>
      <c r="D234" s="341"/>
    </row>
    <row r="235" spans="1:4">
      <c r="A235" s="339" t="s">
        <v>784</v>
      </c>
      <c r="B235" s="341">
        <v>1604020.56</v>
      </c>
      <c r="C235" s="341"/>
      <c r="D235" s="341"/>
    </row>
    <row r="236" spans="1:4">
      <c r="A236" s="339" t="s">
        <v>785</v>
      </c>
      <c r="B236" s="341">
        <v>367861.97</v>
      </c>
      <c r="C236" s="341"/>
      <c r="D236" s="341"/>
    </row>
    <row r="237" spans="1:4">
      <c r="A237" s="339" t="s">
        <v>605</v>
      </c>
      <c r="B237" s="341">
        <v>55231424.93</v>
      </c>
      <c r="C237" s="341"/>
      <c r="D237" s="341"/>
    </row>
    <row r="238" spans="1:4">
      <c r="A238" s="339" t="s">
        <v>606</v>
      </c>
      <c r="B238" s="341">
        <v>118481584.56</v>
      </c>
      <c r="C238" s="341"/>
      <c r="D238" s="341"/>
    </row>
    <row r="239" spans="1:4">
      <c r="A239" s="339" t="s">
        <v>607</v>
      </c>
      <c r="B239" s="341">
        <v>5126711.34</v>
      </c>
      <c r="C239" s="341"/>
      <c r="D239" s="341"/>
    </row>
    <row r="240" spans="1:4">
      <c r="A240" s="339" t="s">
        <v>608</v>
      </c>
      <c r="B240" s="341">
        <v>14870916.960000001</v>
      </c>
      <c r="C240" s="341"/>
      <c r="D240" s="341"/>
    </row>
    <row r="241" spans="1:6">
      <c r="A241" s="339"/>
      <c r="B241" s="341"/>
      <c r="C241" s="341"/>
      <c r="D241" s="341"/>
    </row>
    <row r="242" spans="1:6">
      <c r="A242" s="339"/>
      <c r="B242" s="341"/>
      <c r="C242" s="341"/>
      <c r="D242" s="341"/>
    </row>
    <row r="243" spans="1:6">
      <c r="A243" s="339"/>
      <c r="B243" s="341"/>
      <c r="C243" s="341"/>
      <c r="D243" s="341"/>
    </row>
    <row r="244" spans="1:6">
      <c r="A244" s="16"/>
      <c r="B244" s="345"/>
      <c r="C244" s="345"/>
      <c r="D244" s="345"/>
    </row>
    <row r="245" spans="1:6" ht="15.75" customHeight="1">
      <c r="B245" s="343">
        <f>SUM(B227:B244)</f>
        <v>280403446.56</v>
      </c>
      <c r="C245" s="756"/>
      <c r="D245" s="757"/>
      <c r="F245" s="397"/>
    </row>
    <row r="246" spans="1:6">
      <c r="B246" s="646"/>
    </row>
    <row r="247" spans="1:6">
      <c r="B247" s="370"/>
    </row>
    <row r="248" spans="1:6" ht="24.75" customHeight="1">
      <c r="A248" s="395" t="s">
        <v>413</v>
      </c>
      <c r="B248" s="396" t="s">
        <v>301</v>
      </c>
      <c r="C248" s="336" t="s">
        <v>310</v>
      </c>
      <c r="D248" s="336" t="s">
        <v>311</v>
      </c>
    </row>
    <row r="249" spans="1:6">
      <c r="A249" s="337" t="s">
        <v>609</v>
      </c>
      <c r="B249" s="364"/>
      <c r="C249" s="364"/>
      <c r="D249" s="364"/>
    </row>
    <row r="250" spans="1:6">
      <c r="A250" s="339" t="s">
        <v>610</v>
      </c>
      <c r="B250" s="341">
        <v>192511.29</v>
      </c>
      <c r="C250" s="341"/>
      <c r="D250" s="341"/>
    </row>
    <row r="251" spans="1:6">
      <c r="A251" s="339"/>
      <c r="B251" s="341"/>
      <c r="C251" s="341"/>
      <c r="D251" s="341"/>
    </row>
    <row r="252" spans="1:6">
      <c r="A252" s="16"/>
      <c r="B252" s="345"/>
      <c r="C252" s="345"/>
      <c r="D252" s="345"/>
    </row>
    <row r="253" spans="1:6" ht="16.5" customHeight="1">
      <c r="B253" s="343">
        <f>+B250</f>
        <v>192511.29</v>
      </c>
      <c r="C253" s="756"/>
      <c r="D253" s="757"/>
    </row>
    <row r="256" spans="1:6">
      <c r="A256" s="18" t="s">
        <v>79</v>
      </c>
    </row>
    <row r="258" spans="1:4" ht="26.25" customHeight="1">
      <c r="A258" s="395" t="s">
        <v>312</v>
      </c>
      <c r="B258" s="396" t="s">
        <v>301</v>
      </c>
      <c r="C258" s="336" t="s">
        <v>313</v>
      </c>
      <c r="D258" s="336" t="s">
        <v>314</v>
      </c>
    </row>
    <row r="259" spans="1:4">
      <c r="A259" s="382" t="s">
        <v>658</v>
      </c>
      <c r="B259" s="341"/>
      <c r="C259" s="641"/>
      <c r="D259" s="364">
        <v>0</v>
      </c>
    </row>
    <row r="260" spans="1:4">
      <c r="A260" s="367" t="s">
        <v>611</v>
      </c>
      <c r="B260" s="368">
        <v>46395012.399999999</v>
      </c>
      <c r="C260" s="368">
        <v>16.264700000000001</v>
      </c>
      <c r="D260" s="341"/>
    </row>
    <row r="261" spans="1:4">
      <c r="A261" s="367" t="s">
        <v>612</v>
      </c>
      <c r="B261" s="368">
        <v>27121803.030000001</v>
      </c>
      <c r="C261" s="368">
        <v>9.5081000000000007</v>
      </c>
      <c r="D261" s="341"/>
    </row>
    <row r="262" spans="1:4">
      <c r="A262" s="367" t="s">
        <v>613</v>
      </c>
      <c r="B262" s="368">
        <v>96334.92</v>
      </c>
      <c r="C262" s="368">
        <v>3.3799999999999997E-2</v>
      </c>
      <c r="D262" s="341"/>
    </row>
    <row r="263" spans="1:4">
      <c r="A263" s="367" t="s">
        <v>614</v>
      </c>
      <c r="B263" s="368">
        <v>12323435.65</v>
      </c>
      <c r="C263" s="368">
        <v>4.3201999999999998</v>
      </c>
      <c r="D263" s="341"/>
    </row>
    <row r="264" spans="1:4">
      <c r="A264" s="367" t="s">
        <v>615</v>
      </c>
      <c r="B264" s="368">
        <v>13887704.140000001</v>
      </c>
      <c r="C264" s="368">
        <v>4.8685999999999998</v>
      </c>
      <c r="D264" s="341"/>
    </row>
    <row r="265" spans="1:4">
      <c r="A265" s="367" t="s">
        <v>616</v>
      </c>
      <c r="B265" s="368">
        <v>10023799.09</v>
      </c>
      <c r="C265" s="368">
        <v>3.5139999999999998</v>
      </c>
      <c r="D265" s="341"/>
    </row>
    <row r="266" spans="1:4">
      <c r="A266" s="367" t="s">
        <v>617</v>
      </c>
      <c r="B266" s="368">
        <v>1423067.31</v>
      </c>
      <c r="C266" s="368">
        <v>0.49890000000000001</v>
      </c>
      <c r="D266" s="341"/>
    </row>
    <row r="267" spans="1:4">
      <c r="A267" s="367" t="s">
        <v>618</v>
      </c>
      <c r="B267" s="368">
        <v>1730778.24</v>
      </c>
      <c r="C267" s="368">
        <v>0.60680000000000001</v>
      </c>
      <c r="D267" s="341"/>
    </row>
    <row r="268" spans="1:4">
      <c r="A268" s="367" t="s">
        <v>619</v>
      </c>
      <c r="B268" s="368">
        <v>652780.82999999996</v>
      </c>
      <c r="C268" s="368">
        <v>0.2288</v>
      </c>
      <c r="D268" s="341"/>
    </row>
    <row r="269" spans="1:4">
      <c r="A269" s="367" t="s">
        <v>620</v>
      </c>
      <c r="B269" s="368">
        <v>16805482.489999998</v>
      </c>
      <c r="C269" s="368">
        <v>5.8914999999999997</v>
      </c>
      <c r="D269" s="341"/>
    </row>
    <row r="270" spans="1:4">
      <c r="A270" s="367" t="s">
        <v>621</v>
      </c>
      <c r="B270" s="368">
        <v>36231836.5</v>
      </c>
      <c r="C270" s="368">
        <v>12.7018</v>
      </c>
      <c r="D270" s="341"/>
    </row>
    <row r="271" spans="1:4">
      <c r="A271" s="367" t="s">
        <v>622</v>
      </c>
      <c r="B271" s="368">
        <v>214708.9</v>
      </c>
      <c r="C271" s="368">
        <v>7.5300000000000006E-2</v>
      </c>
      <c r="D271" s="341"/>
    </row>
    <row r="272" spans="1:4">
      <c r="A272" s="367" t="s">
        <v>623</v>
      </c>
      <c r="B272" s="368">
        <v>15872470.92</v>
      </c>
      <c r="C272" s="368">
        <v>5.5644</v>
      </c>
      <c r="D272" s="341"/>
    </row>
    <row r="273" spans="1:4">
      <c r="A273" s="367" t="s">
        <v>624</v>
      </c>
      <c r="B273" s="368">
        <v>615209.86</v>
      </c>
      <c r="C273" s="368">
        <v>0.2157</v>
      </c>
      <c r="D273" s="341"/>
    </row>
    <row r="274" spans="1:4">
      <c r="A274" s="367" t="s">
        <v>625</v>
      </c>
      <c r="B274" s="368">
        <v>581350.51</v>
      </c>
      <c r="C274" s="368">
        <v>0.20380000000000001</v>
      </c>
      <c r="D274" s="341"/>
    </row>
    <row r="275" spans="1:4">
      <c r="A275" s="367" t="s">
        <v>626</v>
      </c>
      <c r="B275" s="368">
        <v>6125.21</v>
      </c>
      <c r="C275" s="368">
        <v>2.0999999999999999E-3</v>
      </c>
      <c r="D275" s="341"/>
    </row>
    <row r="276" spans="1:4">
      <c r="A276" s="367" t="s">
        <v>627</v>
      </c>
      <c r="B276" s="368">
        <v>1009093.87</v>
      </c>
      <c r="C276" s="368">
        <v>0.3538</v>
      </c>
      <c r="D276" s="341"/>
    </row>
    <row r="277" spans="1:4">
      <c r="A277" s="367" t="s">
        <v>628</v>
      </c>
      <c r="B277" s="368">
        <v>10298.700000000001</v>
      </c>
      <c r="C277" s="368">
        <v>3.5999999999999999E-3</v>
      </c>
      <c r="D277" s="341"/>
    </row>
    <row r="278" spans="1:4">
      <c r="A278" s="367" t="s">
        <v>629</v>
      </c>
      <c r="B278" s="368">
        <v>152536.60999999999</v>
      </c>
      <c r="C278" s="368">
        <v>5.3499999999999999E-2</v>
      </c>
      <c r="D278" s="341"/>
    </row>
    <row r="279" spans="1:4">
      <c r="A279" s="367" t="s">
        <v>630</v>
      </c>
      <c r="B279" s="368">
        <v>47676</v>
      </c>
      <c r="C279" s="368">
        <v>1.67E-2</v>
      </c>
      <c r="D279" s="341"/>
    </row>
    <row r="280" spans="1:4">
      <c r="A280" s="367" t="s">
        <v>631</v>
      </c>
      <c r="B280" s="368">
        <v>368826.52</v>
      </c>
      <c r="C280" s="368">
        <v>0.1293</v>
      </c>
      <c r="D280" s="341"/>
    </row>
    <row r="281" spans="1:4">
      <c r="A281" s="367" t="s">
        <v>766</v>
      </c>
      <c r="B281" s="368">
        <v>109</v>
      </c>
      <c r="C281" s="368">
        <v>0</v>
      </c>
      <c r="D281" s="341"/>
    </row>
    <row r="282" spans="1:4">
      <c r="A282" s="367" t="s">
        <v>632</v>
      </c>
      <c r="B282" s="368">
        <v>21117.119999999999</v>
      </c>
      <c r="C282" s="368">
        <v>7.4000000000000003E-3</v>
      </c>
      <c r="D282" s="341"/>
    </row>
    <row r="283" spans="1:4">
      <c r="A283" s="367" t="s">
        <v>756</v>
      </c>
      <c r="B283" s="368">
        <v>3.94</v>
      </c>
      <c r="C283" s="368">
        <v>0</v>
      </c>
      <c r="D283" s="341"/>
    </row>
    <row r="284" spans="1:4">
      <c r="A284" s="367" t="s">
        <v>633</v>
      </c>
      <c r="B284" s="368">
        <v>2882.51</v>
      </c>
      <c r="C284" s="368">
        <v>1E-3</v>
      </c>
      <c r="D284" s="341"/>
    </row>
    <row r="285" spans="1:4">
      <c r="A285" s="367" t="s">
        <v>634</v>
      </c>
      <c r="B285" s="368">
        <v>7302.25</v>
      </c>
      <c r="C285" s="368">
        <v>2.5999999999999999E-3</v>
      </c>
      <c r="D285" s="341"/>
    </row>
    <row r="286" spans="1:4">
      <c r="A286" s="367" t="s">
        <v>635</v>
      </c>
      <c r="B286" s="368">
        <v>293</v>
      </c>
      <c r="C286" s="368">
        <v>1E-4</v>
      </c>
      <c r="D286" s="341"/>
    </row>
    <row r="287" spans="1:4">
      <c r="A287" s="367" t="s">
        <v>636</v>
      </c>
      <c r="B287" s="368">
        <v>7377094.8499999996</v>
      </c>
      <c r="C287" s="368">
        <v>2.5861999999999998</v>
      </c>
      <c r="D287" s="341"/>
    </row>
    <row r="288" spans="1:4">
      <c r="A288" s="367" t="s">
        <v>637</v>
      </c>
      <c r="B288" s="368">
        <v>7144</v>
      </c>
      <c r="C288" s="368">
        <v>2.5000000000000001E-3</v>
      </c>
      <c r="D288" s="341"/>
    </row>
    <row r="289" spans="1:4">
      <c r="A289" s="367" t="s">
        <v>767</v>
      </c>
      <c r="B289" s="368">
        <v>45607.98</v>
      </c>
      <c r="C289" s="368">
        <v>1.6E-2</v>
      </c>
      <c r="D289" s="341"/>
    </row>
    <row r="290" spans="1:4">
      <c r="A290" s="367" t="s">
        <v>638</v>
      </c>
      <c r="B290" s="368">
        <v>7750.29</v>
      </c>
      <c r="C290" s="368">
        <v>2.7000000000000001E-3</v>
      </c>
      <c r="D290" s="341"/>
    </row>
    <row r="291" spans="1:4">
      <c r="A291" s="367" t="s">
        <v>639</v>
      </c>
      <c r="B291" s="368">
        <v>1500.81</v>
      </c>
      <c r="C291" s="368">
        <v>5.0000000000000001E-4</v>
      </c>
      <c r="D291" s="341"/>
    </row>
    <row r="292" spans="1:4">
      <c r="A292" s="367" t="s">
        <v>640</v>
      </c>
      <c r="B292" s="368">
        <v>216557.08</v>
      </c>
      <c r="C292" s="368">
        <v>7.5899999999999995E-2</v>
      </c>
      <c r="D292" s="341"/>
    </row>
    <row r="293" spans="1:4">
      <c r="A293" s="367" t="s">
        <v>641</v>
      </c>
      <c r="B293" s="368">
        <v>22107.53</v>
      </c>
      <c r="C293" s="368">
        <v>7.7999999999999996E-3</v>
      </c>
      <c r="D293" s="341"/>
    </row>
    <row r="294" spans="1:4">
      <c r="A294" s="367" t="s">
        <v>786</v>
      </c>
      <c r="B294" s="368">
        <v>34793</v>
      </c>
      <c r="C294" s="368">
        <v>1.2200000000000001E-2</v>
      </c>
      <c r="D294" s="341"/>
    </row>
    <row r="295" spans="1:4">
      <c r="A295" s="367" t="s">
        <v>642</v>
      </c>
      <c r="B295" s="368">
        <v>1895.52</v>
      </c>
      <c r="C295" s="368">
        <v>6.9999999999999999E-4</v>
      </c>
      <c r="D295" s="341"/>
    </row>
    <row r="296" spans="1:4">
      <c r="A296" s="367" t="s">
        <v>643</v>
      </c>
      <c r="B296" s="368">
        <v>976674</v>
      </c>
      <c r="C296" s="368">
        <v>0.34239999999999998</v>
      </c>
      <c r="D296" s="341"/>
    </row>
    <row r="297" spans="1:4">
      <c r="A297" s="367" t="s">
        <v>644</v>
      </c>
      <c r="B297" s="368">
        <v>138797.28</v>
      </c>
      <c r="C297" s="368">
        <v>4.87E-2</v>
      </c>
      <c r="D297" s="341"/>
    </row>
    <row r="298" spans="1:4">
      <c r="A298" s="367" t="s">
        <v>645</v>
      </c>
      <c r="B298" s="368">
        <v>619165.02</v>
      </c>
      <c r="C298" s="368">
        <v>0.21709999999999999</v>
      </c>
      <c r="D298" s="341"/>
    </row>
    <row r="299" spans="1:4">
      <c r="A299" s="367" t="s">
        <v>646</v>
      </c>
      <c r="B299" s="368">
        <v>227014.41</v>
      </c>
      <c r="C299" s="368">
        <v>7.9600000000000004E-2</v>
      </c>
      <c r="D299" s="341"/>
    </row>
    <row r="300" spans="1:4">
      <c r="A300" s="367" t="s">
        <v>768</v>
      </c>
      <c r="B300" s="368">
        <v>25800.27</v>
      </c>
      <c r="C300" s="368">
        <v>8.9999999999999993E-3</v>
      </c>
      <c r="D300" s="341"/>
    </row>
    <row r="301" spans="1:4">
      <c r="A301" s="367" t="s">
        <v>647</v>
      </c>
      <c r="B301" s="368">
        <v>199209.12</v>
      </c>
      <c r="C301" s="368">
        <v>6.9800000000000001E-2</v>
      </c>
      <c r="D301" s="341"/>
    </row>
    <row r="302" spans="1:4">
      <c r="A302" s="367" t="s">
        <v>648</v>
      </c>
      <c r="B302" s="368">
        <v>6358778.8499999996</v>
      </c>
      <c r="C302" s="368">
        <v>2.2292000000000001</v>
      </c>
      <c r="D302" s="341"/>
    </row>
    <row r="303" spans="1:4">
      <c r="A303" s="367" t="s">
        <v>769</v>
      </c>
      <c r="B303" s="368">
        <v>367310.48</v>
      </c>
      <c r="C303" s="368">
        <v>0.1288</v>
      </c>
      <c r="D303" s="341"/>
    </row>
    <row r="304" spans="1:4">
      <c r="A304" s="367" t="s">
        <v>649</v>
      </c>
      <c r="B304" s="368">
        <v>2961640.08</v>
      </c>
      <c r="C304" s="368">
        <v>1.0383</v>
      </c>
      <c r="D304" s="341"/>
    </row>
    <row r="305" spans="1:4">
      <c r="A305" s="367" t="s">
        <v>650</v>
      </c>
      <c r="B305" s="368">
        <v>2367.06</v>
      </c>
      <c r="C305" s="368">
        <v>8.0000000000000004E-4</v>
      </c>
      <c r="D305" s="341"/>
    </row>
    <row r="306" spans="1:4">
      <c r="A306" s="367" t="s">
        <v>651</v>
      </c>
      <c r="B306" s="368">
        <v>6076.19</v>
      </c>
      <c r="C306" s="368">
        <v>2.0999999999999999E-3</v>
      </c>
      <c r="D306" s="341"/>
    </row>
    <row r="307" spans="1:4">
      <c r="A307" s="367" t="s">
        <v>787</v>
      </c>
      <c r="B307" s="368">
        <v>1944160</v>
      </c>
      <c r="C307" s="368">
        <v>0.68159999999999998</v>
      </c>
      <c r="D307" s="341"/>
    </row>
    <row r="308" spans="1:4">
      <c r="A308" s="367" t="s">
        <v>652</v>
      </c>
      <c r="B308" s="368">
        <v>547054.76</v>
      </c>
      <c r="C308" s="368">
        <v>0.1918</v>
      </c>
      <c r="D308" s="341"/>
    </row>
    <row r="309" spans="1:4">
      <c r="A309" s="367" t="s">
        <v>653</v>
      </c>
      <c r="B309" s="368">
        <v>557674.75</v>
      </c>
      <c r="C309" s="368">
        <v>0.19550000000000001</v>
      </c>
      <c r="D309" s="341"/>
    </row>
    <row r="310" spans="1:4">
      <c r="A310" s="367" t="s">
        <v>770</v>
      </c>
      <c r="B310" s="368">
        <v>63999.72</v>
      </c>
      <c r="C310" s="368">
        <v>2.24E-2</v>
      </c>
      <c r="D310" s="341"/>
    </row>
    <row r="311" spans="1:4">
      <c r="A311" s="367" t="s">
        <v>654</v>
      </c>
      <c r="B311" s="368">
        <v>964305.46</v>
      </c>
      <c r="C311" s="368">
        <v>0.33810000000000001</v>
      </c>
      <c r="D311" s="341"/>
    </row>
    <row r="312" spans="1:4">
      <c r="A312" s="367" t="s">
        <v>754</v>
      </c>
      <c r="B312" s="368">
        <v>37168</v>
      </c>
      <c r="C312" s="368">
        <v>1.2999999999999999E-2</v>
      </c>
      <c r="D312" s="341"/>
    </row>
    <row r="313" spans="1:4">
      <c r="A313" s="367" t="s">
        <v>655</v>
      </c>
      <c r="B313" s="368">
        <v>807004.75</v>
      </c>
      <c r="C313" s="368">
        <v>0.28289999999999998</v>
      </c>
      <c r="D313" s="341"/>
    </row>
    <row r="314" spans="1:4">
      <c r="A314" s="367" t="s">
        <v>771</v>
      </c>
      <c r="B314" s="368">
        <v>5507</v>
      </c>
      <c r="C314" s="368">
        <v>1.9E-3</v>
      </c>
      <c r="D314" s="341"/>
    </row>
    <row r="315" spans="1:4">
      <c r="A315" s="367" t="s">
        <v>656</v>
      </c>
      <c r="B315" s="368">
        <v>41567.760000000002</v>
      </c>
      <c r="C315" s="368">
        <v>1.46E-2</v>
      </c>
      <c r="D315" s="341"/>
    </row>
    <row r="316" spans="1:4">
      <c r="A316" s="367" t="s">
        <v>657</v>
      </c>
      <c r="B316" s="368">
        <v>1864665.02</v>
      </c>
      <c r="C316" s="368">
        <v>0.65369999999999995</v>
      </c>
      <c r="D316" s="341"/>
    </row>
    <row r="317" spans="1:4">
      <c r="A317" s="367" t="s">
        <v>788</v>
      </c>
      <c r="B317" s="368">
        <v>8166.4</v>
      </c>
      <c r="C317" s="368">
        <v>2.8999999999999998E-3</v>
      </c>
      <c r="D317" s="341"/>
    </row>
    <row r="318" spans="1:4">
      <c r="A318" s="367" t="s">
        <v>789</v>
      </c>
      <c r="B318" s="368">
        <v>1295390.06</v>
      </c>
      <c r="C318" s="368">
        <v>0.4541</v>
      </c>
      <c r="D318" s="341"/>
    </row>
    <row r="319" spans="1:4">
      <c r="A319" s="367" t="s">
        <v>790</v>
      </c>
      <c r="B319" s="368">
        <v>10637</v>
      </c>
      <c r="C319" s="368">
        <v>3.7000000000000002E-3</v>
      </c>
      <c r="D319" s="341"/>
    </row>
    <row r="320" spans="1:4">
      <c r="A320" s="367" t="s">
        <v>791</v>
      </c>
      <c r="B320" s="368">
        <v>729224.1</v>
      </c>
      <c r="C320" s="368">
        <v>0.25559999999999999</v>
      </c>
      <c r="D320" s="341"/>
    </row>
    <row r="321" spans="1:4">
      <c r="A321" s="367" t="s">
        <v>792</v>
      </c>
      <c r="B321" s="368">
        <v>225421.88</v>
      </c>
      <c r="C321" s="368">
        <v>7.9000000000000001E-2</v>
      </c>
      <c r="D321" s="341"/>
    </row>
    <row r="322" spans="1:4">
      <c r="A322" s="367" t="s">
        <v>793</v>
      </c>
      <c r="B322" s="368">
        <v>34918.71</v>
      </c>
      <c r="C322" s="368">
        <v>1.2200000000000001E-2</v>
      </c>
      <c r="D322" s="341"/>
    </row>
    <row r="323" spans="1:4">
      <c r="A323" s="367" t="s">
        <v>794</v>
      </c>
      <c r="B323" s="368">
        <v>83923.51</v>
      </c>
      <c r="C323" s="368">
        <v>2.9399999999999999E-2</v>
      </c>
      <c r="D323" s="341"/>
    </row>
    <row r="324" spans="1:4">
      <c r="A324" s="367" t="s">
        <v>795</v>
      </c>
      <c r="B324" s="368">
        <v>120131.37</v>
      </c>
      <c r="C324" s="368">
        <v>4.2099999999999999E-2</v>
      </c>
      <c r="D324" s="341"/>
    </row>
    <row r="325" spans="1:4">
      <c r="A325" s="367" t="s">
        <v>796</v>
      </c>
      <c r="B325" s="368">
        <v>1686419.32</v>
      </c>
      <c r="C325" s="368">
        <v>0.59119999999999995</v>
      </c>
      <c r="D325" s="341"/>
    </row>
    <row r="326" spans="1:4">
      <c r="A326" s="367" t="s">
        <v>797</v>
      </c>
      <c r="B326" s="368">
        <v>1361.91</v>
      </c>
      <c r="C326" s="368">
        <v>5.0000000000000001E-4</v>
      </c>
      <c r="D326" s="341"/>
    </row>
    <row r="327" spans="1:4">
      <c r="A327" s="367" t="s">
        <v>798</v>
      </c>
      <c r="B327" s="368">
        <v>2024</v>
      </c>
      <c r="C327" s="368">
        <v>6.9999999999999999E-4</v>
      </c>
      <c r="D327" s="341"/>
    </row>
    <row r="328" spans="1:4">
      <c r="A328" s="367" t="s">
        <v>799</v>
      </c>
      <c r="B328" s="368">
        <v>660681.74</v>
      </c>
      <c r="C328" s="368">
        <v>0.2316</v>
      </c>
      <c r="D328" s="341"/>
    </row>
    <row r="329" spans="1:4">
      <c r="A329" s="367" t="s">
        <v>800</v>
      </c>
      <c r="B329" s="368">
        <v>357089.73</v>
      </c>
      <c r="C329" s="368">
        <v>0.12520000000000001</v>
      </c>
      <c r="D329" s="341"/>
    </row>
    <row r="330" spans="1:4">
      <c r="A330" s="367" t="s">
        <v>801</v>
      </c>
      <c r="B330" s="368">
        <v>50587.18</v>
      </c>
      <c r="C330" s="368">
        <v>1.77E-2</v>
      </c>
      <c r="D330" s="341"/>
    </row>
    <row r="331" spans="1:4">
      <c r="A331" s="367" t="s">
        <v>802</v>
      </c>
      <c r="B331" s="368">
        <v>37139.370000000003</v>
      </c>
      <c r="C331" s="368">
        <v>1.2999999999999999E-2</v>
      </c>
      <c r="D331" s="341"/>
    </row>
    <row r="332" spans="1:4">
      <c r="A332" s="367" t="s">
        <v>803</v>
      </c>
      <c r="B332" s="368">
        <v>3386030.8</v>
      </c>
      <c r="C332" s="368">
        <v>1.1870000000000001</v>
      </c>
      <c r="D332" s="341"/>
    </row>
    <row r="333" spans="1:4">
      <c r="A333" s="367" t="s">
        <v>804</v>
      </c>
      <c r="B333" s="368">
        <v>51617.51</v>
      </c>
      <c r="C333" s="368">
        <v>1.8100000000000002E-2</v>
      </c>
      <c r="D333" s="341"/>
    </row>
    <row r="334" spans="1:4">
      <c r="A334" s="367" t="s">
        <v>805</v>
      </c>
      <c r="B334" s="368">
        <v>2845192.91</v>
      </c>
      <c r="C334" s="368">
        <v>0.99739999999999995</v>
      </c>
      <c r="D334" s="341"/>
    </row>
    <row r="335" spans="1:4">
      <c r="A335" s="367" t="s">
        <v>806</v>
      </c>
      <c r="B335" s="368">
        <v>408.76</v>
      </c>
      <c r="C335" s="368">
        <v>1E-4</v>
      </c>
      <c r="D335" s="341"/>
    </row>
    <row r="336" spans="1:4">
      <c r="A336" s="367" t="s">
        <v>807</v>
      </c>
      <c r="B336" s="368">
        <v>58989088.93</v>
      </c>
      <c r="C336" s="368">
        <v>20.6798</v>
      </c>
      <c r="D336" s="341"/>
    </row>
    <row r="337" spans="1:4">
      <c r="A337" s="367" t="s">
        <v>808</v>
      </c>
      <c r="B337" s="368">
        <v>204928.63</v>
      </c>
      <c r="C337" s="368">
        <v>7.1800000000000003E-2</v>
      </c>
      <c r="D337" s="341"/>
    </row>
    <row r="338" spans="1:4">
      <c r="A338" s="367" t="s">
        <v>809</v>
      </c>
      <c r="B338" s="368">
        <v>10446</v>
      </c>
      <c r="C338" s="368">
        <v>3.7000000000000002E-3</v>
      </c>
      <c r="D338" s="341"/>
    </row>
    <row r="339" spans="1:4">
      <c r="A339" s="367" t="s">
        <v>810</v>
      </c>
      <c r="B339" s="368">
        <v>979257</v>
      </c>
      <c r="C339" s="368">
        <v>0.34329999999999999</v>
      </c>
      <c r="D339" s="341"/>
    </row>
    <row r="340" spans="1:4">
      <c r="A340" s="367" t="s">
        <v>811</v>
      </c>
      <c r="B340" s="368">
        <v>173899</v>
      </c>
      <c r="C340" s="368">
        <v>6.0999999999999999E-2</v>
      </c>
      <c r="D340" s="341"/>
    </row>
    <row r="341" spans="1:4">
      <c r="A341" s="367" t="s">
        <v>812</v>
      </c>
      <c r="B341" s="368">
        <v>1219</v>
      </c>
      <c r="C341" s="368">
        <v>4.0000000000000002E-4</v>
      </c>
      <c r="D341" s="341"/>
    </row>
    <row r="342" spans="1:4">
      <c r="A342" s="367" t="s">
        <v>813</v>
      </c>
      <c r="B342" s="368">
        <v>20552</v>
      </c>
      <c r="C342" s="368">
        <v>7.1999999999999998E-3</v>
      </c>
      <c r="D342" s="341"/>
    </row>
    <row r="343" spans="1:4">
      <c r="A343" s="367" t="s">
        <v>814</v>
      </c>
      <c r="B343" s="368">
        <v>1192507.1200000001</v>
      </c>
      <c r="C343" s="368">
        <v>0.41810000000000003</v>
      </c>
      <c r="D343" s="341"/>
    </row>
    <row r="344" spans="1:4">
      <c r="A344" s="367" t="s">
        <v>815</v>
      </c>
      <c r="B344" s="368">
        <v>14652</v>
      </c>
      <c r="C344" s="368">
        <v>5.1000000000000004E-3</v>
      </c>
      <c r="D344" s="341"/>
    </row>
    <row r="345" spans="1:4">
      <c r="A345" s="367" t="s">
        <v>816</v>
      </c>
      <c r="B345" s="368">
        <v>40954</v>
      </c>
      <c r="C345" s="368">
        <v>1.44E-2</v>
      </c>
      <c r="D345" s="341"/>
    </row>
    <row r="346" spans="1:4">
      <c r="A346" s="367" t="s">
        <v>817</v>
      </c>
      <c r="B346" s="368">
        <v>1725</v>
      </c>
      <c r="C346" s="368">
        <v>5.9999999999999995E-4</v>
      </c>
      <c r="D346" s="341"/>
    </row>
    <row r="347" spans="1:4">
      <c r="A347" s="367" t="s">
        <v>818</v>
      </c>
      <c r="B347" s="368">
        <v>696</v>
      </c>
      <c r="C347" s="368">
        <v>2.0000000000000001E-4</v>
      </c>
      <c r="D347" s="341"/>
    </row>
    <row r="348" spans="1:4">
      <c r="A348" s="367" t="s">
        <v>819</v>
      </c>
      <c r="B348" s="368">
        <v>592</v>
      </c>
      <c r="C348" s="368">
        <v>2.0000000000000001E-4</v>
      </c>
      <c r="D348" s="341"/>
    </row>
    <row r="349" spans="1:4" ht="15.75" customHeight="1">
      <c r="A349" s="647" t="s">
        <v>820</v>
      </c>
      <c r="B349" s="343">
        <f>SUM(B260:B348)</f>
        <v>285249313.50000006</v>
      </c>
      <c r="C349" s="644">
        <f>SUM(C260:C348)</f>
        <v>99.999600000000086</v>
      </c>
      <c r="D349" s="336"/>
    </row>
    <row r="351" spans="1:4">
      <c r="B351" s="370"/>
    </row>
    <row r="352" spans="1:4">
      <c r="A352" s="18" t="s">
        <v>398</v>
      </c>
    </row>
    <row r="354" spans="1:6" ht="28.5" customHeight="1">
      <c r="A354" s="371" t="s">
        <v>399</v>
      </c>
      <c r="B354" s="372" t="s">
        <v>304</v>
      </c>
      <c r="C354" s="394" t="s">
        <v>305</v>
      </c>
      <c r="D354" s="394" t="s">
        <v>315</v>
      </c>
      <c r="E354" s="398" t="s">
        <v>369</v>
      </c>
      <c r="F354" s="372" t="s">
        <v>390</v>
      </c>
    </row>
    <row r="355" spans="1:6">
      <c r="A355" s="382" t="s">
        <v>773</v>
      </c>
      <c r="B355" s="338"/>
      <c r="C355" s="338"/>
      <c r="D355" s="338">
        <v>0</v>
      </c>
      <c r="E355" s="338">
        <v>0</v>
      </c>
      <c r="F355" s="399">
        <v>0</v>
      </c>
    </row>
    <row r="356" spans="1:6">
      <c r="A356" s="367" t="s">
        <v>659</v>
      </c>
      <c r="B356" s="368">
        <v>-46870702.560000002</v>
      </c>
      <c r="C356" s="368">
        <v>-46870702.560000002</v>
      </c>
      <c r="D356" s="368">
        <v>0</v>
      </c>
      <c r="E356" s="340"/>
      <c r="F356" s="354"/>
    </row>
    <row r="357" spans="1:6">
      <c r="A357" s="367" t="s">
        <v>660</v>
      </c>
      <c r="B357" s="368">
        <v>186686</v>
      </c>
      <c r="C357" s="368">
        <v>244890</v>
      </c>
      <c r="D357" s="368">
        <v>58204</v>
      </c>
      <c r="E357" s="340"/>
      <c r="F357" s="354"/>
    </row>
    <row r="358" spans="1:6">
      <c r="A358" s="367" t="s">
        <v>661</v>
      </c>
      <c r="B358" s="368">
        <v>-1771883.74</v>
      </c>
      <c r="C358" s="368">
        <v>0</v>
      </c>
      <c r="D358" s="368">
        <v>1771883.74</v>
      </c>
      <c r="E358" s="340"/>
      <c r="F358" s="354"/>
    </row>
    <row r="359" spans="1:6">
      <c r="A359" s="367" t="s">
        <v>662</v>
      </c>
      <c r="B359" s="368">
        <v>-5870752.6699999999</v>
      </c>
      <c r="C359" s="368">
        <v>-5870752.6699999999</v>
      </c>
      <c r="D359" s="368">
        <v>0</v>
      </c>
      <c r="E359" s="340"/>
      <c r="F359" s="354"/>
    </row>
    <row r="360" spans="1:6">
      <c r="A360" s="367" t="s">
        <v>663</v>
      </c>
      <c r="B360" s="368">
        <v>-9562214.9299999997</v>
      </c>
      <c r="C360" s="368">
        <v>-11334098.67</v>
      </c>
      <c r="D360" s="368">
        <v>-1771883.74</v>
      </c>
      <c r="E360" s="340"/>
      <c r="F360" s="354"/>
    </row>
    <row r="361" spans="1:6">
      <c r="A361" s="400" t="s">
        <v>664</v>
      </c>
      <c r="B361" s="368">
        <v>-2010375</v>
      </c>
      <c r="C361" s="368">
        <v>-2010375</v>
      </c>
      <c r="D361" s="368">
        <v>0</v>
      </c>
      <c r="E361" s="342"/>
      <c r="F361" s="357"/>
    </row>
    <row r="362" spans="1:6" ht="19.5" customHeight="1">
      <c r="B362" s="343">
        <f>SUM(B356:B361)</f>
        <v>-65899242.900000006</v>
      </c>
      <c r="C362" s="343">
        <f>SUM(C356:C361)</f>
        <v>-65841038.900000006</v>
      </c>
      <c r="D362" s="343">
        <f>SUM(D356:D361)</f>
        <v>58204</v>
      </c>
      <c r="E362" s="401"/>
      <c r="F362" s="402"/>
    </row>
    <row r="365" spans="1:6">
      <c r="A365" s="403"/>
      <c r="B365" s="403"/>
      <c r="C365" s="403"/>
      <c r="D365" s="403"/>
      <c r="E365" s="403"/>
    </row>
    <row r="366" spans="1:6" ht="27" customHeight="1">
      <c r="A366" s="395" t="s">
        <v>400</v>
      </c>
      <c r="B366" s="396" t="s">
        <v>304</v>
      </c>
      <c r="C366" s="336" t="s">
        <v>305</v>
      </c>
      <c r="D366" s="336" t="s">
        <v>315</v>
      </c>
      <c r="E366" s="404" t="s">
        <v>390</v>
      </c>
    </row>
    <row r="367" spans="1:6">
      <c r="A367" s="382" t="s">
        <v>772</v>
      </c>
      <c r="B367" s="364">
        <v>811237.64</v>
      </c>
      <c r="C367" s="364">
        <v>4653355.6500000004</v>
      </c>
      <c r="D367" s="364">
        <v>3842118.01</v>
      </c>
      <c r="E367" s="338"/>
    </row>
    <row r="368" spans="1:6">
      <c r="A368" s="367" t="s">
        <v>665</v>
      </c>
      <c r="B368" s="368">
        <v>85142.7</v>
      </c>
      <c r="C368" s="368">
        <v>85142.7</v>
      </c>
      <c r="D368" s="368">
        <v>0</v>
      </c>
      <c r="E368" s="340"/>
    </row>
    <row r="369" spans="1:5">
      <c r="A369" s="367" t="s">
        <v>666</v>
      </c>
      <c r="B369" s="368">
        <v>893178.98</v>
      </c>
      <c r="C369" s="368">
        <v>893178.98</v>
      </c>
      <c r="D369" s="368">
        <v>0</v>
      </c>
      <c r="E369" s="340"/>
    </row>
    <row r="370" spans="1:5">
      <c r="A370" s="367" t="s">
        <v>667</v>
      </c>
      <c r="B370" s="368">
        <v>1535401.13</v>
      </c>
      <c r="C370" s="368">
        <v>1535401.13</v>
      </c>
      <c r="D370" s="368">
        <v>0</v>
      </c>
      <c r="E370" s="340"/>
    </row>
    <row r="371" spans="1:5">
      <c r="A371" s="367" t="s">
        <v>668</v>
      </c>
      <c r="B371" s="368">
        <v>3504317.29</v>
      </c>
      <c r="C371" s="368">
        <v>3504317.29</v>
      </c>
      <c r="D371" s="368">
        <v>0</v>
      </c>
      <c r="E371" s="340"/>
    </row>
    <row r="372" spans="1:5">
      <c r="A372" s="367" t="s">
        <v>669</v>
      </c>
      <c r="B372" s="368">
        <v>2728132.82</v>
      </c>
      <c r="C372" s="368">
        <v>2728132.82</v>
      </c>
      <c r="D372" s="368">
        <v>0</v>
      </c>
      <c r="E372" s="340"/>
    </row>
    <row r="373" spans="1:5">
      <c r="A373" s="367" t="s">
        <v>670</v>
      </c>
      <c r="B373" s="368">
        <v>2510439.89</v>
      </c>
      <c r="C373" s="368">
        <v>2510439.89</v>
      </c>
      <c r="D373" s="368">
        <v>0</v>
      </c>
      <c r="E373" s="340"/>
    </row>
    <row r="374" spans="1:5">
      <c r="A374" s="367" t="s">
        <v>671</v>
      </c>
      <c r="B374" s="368">
        <v>4817052.46</v>
      </c>
      <c r="C374" s="368">
        <v>4817052.46</v>
      </c>
      <c r="D374" s="368">
        <v>0</v>
      </c>
      <c r="E374" s="340"/>
    </row>
    <row r="375" spans="1:5">
      <c r="A375" s="367" t="s">
        <v>672</v>
      </c>
      <c r="B375" s="368">
        <v>3942460.04</v>
      </c>
      <c r="C375" s="368">
        <v>3942460.04</v>
      </c>
      <c r="D375" s="368">
        <v>0</v>
      </c>
      <c r="E375" s="340"/>
    </row>
    <row r="376" spans="1:5">
      <c r="A376" s="367" t="s">
        <v>673</v>
      </c>
      <c r="B376" s="368">
        <v>-10216691.18</v>
      </c>
      <c r="C376" s="368">
        <v>-10216691.18</v>
      </c>
      <c r="D376" s="368">
        <v>0</v>
      </c>
      <c r="E376" s="340"/>
    </row>
    <row r="377" spans="1:5">
      <c r="A377" s="367" t="s">
        <v>674</v>
      </c>
      <c r="B377" s="368">
        <v>0</v>
      </c>
      <c r="C377" s="368">
        <v>6845608.5700000003</v>
      </c>
      <c r="D377" s="368">
        <v>6845608.5700000003</v>
      </c>
      <c r="E377" s="340"/>
    </row>
    <row r="378" spans="1:5">
      <c r="A378" s="367" t="s">
        <v>675</v>
      </c>
      <c r="B378" s="368">
        <v>-1935130.47</v>
      </c>
      <c r="C378" s="368">
        <v>-1935130.47</v>
      </c>
      <c r="D378" s="368">
        <v>0</v>
      </c>
      <c r="E378" s="340"/>
    </row>
    <row r="379" spans="1:5">
      <c r="A379" s="367" t="s">
        <v>676</v>
      </c>
      <c r="B379" s="368">
        <v>-1177233.22</v>
      </c>
      <c r="C379" s="368">
        <v>-1180736.98</v>
      </c>
      <c r="D379" s="368">
        <v>-3503.76</v>
      </c>
      <c r="E379" s="340"/>
    </row>
    <row r="380" spans="1:5">
      <c r="A380" s="367" t="s">
        <v>677</v>
      </c>
      <c r="B380" s="368">
        <v>-1209250.06</v>
      </c>
      <c r="C380" s="368">
        <v>-7272947.9400000004</v>
      </c>
      <c r="D380" s="368">
        <v>-6063697.8799999999</v>
      </c>
      <c r="E380" s="340"/>
    </row>
    <row r="381" spans="1:5">
      <c r="A381" s="367" t="s">
        <v>678</v>
      </c>
      <c r="B381" s="368">
        <v>-1147630.8799999999</v>
      </c>
      <c r="C381" s="368">
        <v>-1147630.8799999999</v>
      </c>
      <c r="D381" s="368">
        <v>0</v>
      </c>
      <c r="E381" s="340"/>
    </row>
    <row r="382" spans="1:5">
      <c r="A382" s="367" t="s">
        <v>679</v>
      </c>
      <c r="B382" s="368">
        <v>-2020059.61</v>
      </c>
      <c r="C382" s="368">
        <v>-2020059.61</v>
      </c>
      <c r="D382" s="368">
        <v>0</v>
      </c>
      <c r="E382" s="340"/>
    </row>
    <row r="383" spans="1:5">
      <c r="A383" s="339"/>
      <c r="B383" s="340"/>
      <c r="C383" s="340"/>
      <c r="D383" s="340"/>
      <c r="E383" s="340"/>
    </row>
    <row r="384" spans="1:5">
      <c r="A384" s="16"/>
      <c r="B384" s="342"/>
      <c r="C384" s="342"/>
      <c r="D384" s="342"/>
      <c r="E384" s="342"/>
    </row>
    <row r="385" spans="1:5" ht="20.25" customHeight="1">
      <c r="B385" s="343">
        <f>SUM(B367:B382)</f>
        <v>3121367.5299999993</v>
      </c>
      <c r="C385" s="343">
        <f>SUM(C367:C384)</f>
        <v>7741892.4700000016</v>
      </c>
      <c r="D385" s="343">
        <f>SUM(D367:D382)</f>
        <v>4620524.9400000004</v>
      </c>
      <c r="E385" s="402"/>
    </row>
    <row r="388" spans="1:5">
      <c r="A388" s="18" t="s">
        <v>401</v>
      </c>
    </row>
    <row r="390" spans="1:5" ht="30.75" customHeight="1">
      <c r="A390" s="395" t="s">
        <v>402</v>
      </c>
      <c r="B390" s="396" t="s">
        <v>304</v>
      </c>
      <c r="C390" s="336" t="s">
        <v>305</v>
      </c>
      <c r="D390" s="336" t="s">
        <v>306</v>
      </c>
    </row>
    <row r="391" spans="1:5">
      <c r="A391" s="382" t="s">
        <v>691</v>
      </c>
      <c r="B391" s="338"/>
      <c r="C391" s="338"/>
      <c r="D391" s="338"/>
    </row>
    <row r="392" spans="1:5">
      <c r="A392" s="367" t="s">
        <v>680</v>
      </c>
      <c r="B392" s="368">
        <v>0</v>
      </c>
      <c r="C392" s="368">
        <v>-130.72</v>
      </c>
      <c r="D392" s="368">
        <f>+C392-B392</f>
        <v>-130.72</v>
      </c>
    </row>
    <row r="393" spans="1:5">
      <c r="A393" s="367" t="s">
        <v>681</v>
      </c>
      <c r="B393" s="368">
        <v>672786.84</v>
      </c>
      <c r="C393" s="368">
        <v>284806.71000000002</v>
      </c>
      <c r="D393" s="368">
        <f t="shared" ref="D393:D402" si="5">+C393-B393</f>
        <v>-387980.12999999995</v>
      </c>
    </row>
    <row r="394" spans="1:5">
      <c r="A394" s="367" t="s">
        <v>682</v>
      </c>
      <c r="B394" s="368">
        <v>1102789.3700000001</v>
      </c>
      <c r="C394" s="368">
        <v>1425384.33</v>
      </c>
      <c r="D394" s="368">
        <f t="shared" si="5"/>
        <v>322594.95999999996</v>
      </c>
    </row>
    <row r="395" spans="1:5">
      <c r="A395" s="367" t="s">
        <v>683</v>
      </c>
      <c r="B395" s="368">
        <v>9025863.8000000007</v>
      </c>
      <c r="C395" s="368">
        <v>15160492.23</v>
      </c>
      <c r="D395" s="368">
        <f t="shared" si="5"/>
        <v>6134628.4299999997</v>
      </c>
    </row>
    <row r="396" spans="1:5">
      <c r="A396" s="367" t="s">
        <v>684</v>
      </c>
      <c r="B396" s="368">
        <v>1637675</v>
      </c>
      <c r="C396" s="368">
        <v>1950337.66</v>
      </c>
      <c r="D396" s="368">
        <f t="shared" si="5"/>
        <v>312662.65999999992</v>
      </c>
    </row>
    <row r="397" spans="1:5">
      <c r="A397" s="367" t="s">
        <v>685</v>
      </c>
      <c r="B397" s="368">
        <v>19577307.600000001</v>
      </c>
      <c r="C397" s="368">
        <v>19796840.079999998</v>
      </c>
      <c r="D397" s="368">
        <f t="shared" si="5"/>
        <v>219532.47999999672</v>
      </c>
    </row>
    <row r="398" spans="1:5">
      <c r="A398" s="367" t="s">
        <v>686</v>
      </c>
      <c r="B398" s="368">
        <v>-25244.27</v>
      </c>
      <c r="C398" s="368">
        <v>3252657.99</v>
      </c>
      <c r="D398" s="368">
        <f t="shared" si="5"/>
        <v>3277902.2600000002</v>
      </c>
    </row>
    <row r="399" spans="1:5">
      <c r="A399" s="367" t="s">
        <v>687</v>
      </c>
      <c r="B399" s="368">
        <v>17928337.420000002</v>
      </c>
      <c r="C399" s="368">
        <v>12145.39</v>
      </c>
      <c r="D399" s="368">
        <f t="shared" si="5"/>
        <v>-17916192.030000001</v>
      </c>
    </row>
    <row r="400" spans="1:5">
      <c r="A400" s="367" t="s">
        <v>688</v>
      </c>
      <c r="B400" s="405">
        <v>0</v>
      </c>
      <c r="C400" s="368">
        <v>23967540.010000002</v>
      </c>
      <c r="D400" s="368">
        <f t="shared" si="5"/>
        <v>23967540.010000002</v>
      </c>
    </row>
    <row r="401" spans="1:6">
      <c r="A401" s="367" t="s">
        <v>689</v>
      </c>
      <c r="B401" s="405">
        <v>0</v>
      </c>
      <c r="C401" s="368">
        <v>2771905.95</v>
      </c>
      <c r="D401" s="368">
        <f t="shared" si="5"/>
        <v>2771905.95</v>
      </c>
    </row>
    <row r="402" spans="1:6">
      <c r="A402" s="367" t="s">
        <v>690</v>
      </c>
      <c r="B402" s="368">
        <v>24683966.579999998</v>
      </c>
      <c r="C402" s="368">
        <v>17624167.260000002</v>
      </c>
      <c r="D402" s="368">
        <f t="shared" si="5"/>
        <v>-7059799.3199999966</v>
      </c>
    </row>
    <row r="403" spans="1:6" ht="21.75" customHeight="1">
      <c r="B403" s="343">
        <f>SUM(B392:B402)</f>
        <v>74603482.340000004</v>
      </c>
      <c r="C403" s="343">
        <f>SUM(C392:C402)</f>
        <v>86246146.890000015</v>
      </c>
      <c r="D403" s="343">
        <f>SUM(D392:D402)</f>
        <v>11642664.550000001</v>
      </c>
    </row>
    <row r="406" spans="1:6" ht="24" customHeight="1">
      <c r="A406" s="395" t="s">
        <v>403</v>
      </c>
      <c r="B406" s="396" t="s">
        <v>306</v>
      </c>
      <c r="C406" s="336" t="s">
        <v>316</v>
      </c>
      <c r="D406" s="32"/>
    </row>
    <row r="407" spans="1:6">
      <c r="A407" s="337" t="s">
        <v>692</v>
      </c>
      <c r="B407" s="399"/>
      <c r="C407" s="338"/>
      <c r="D407" s="350"/>
    </row>
    <row r="408" spans="1:6">
      <c r="A408" s="339"/>
      <c r="B408" s="354"/>
      <c r="C408" s="340"/>
      <c r="D408" s="350"/>
    </row>
    <row r="409" spans="1:6">
      <c r="A409" s="339" t="s">
        <v>555</v>
      </c>
      <c r="B409" s="354"/>
      <c r="C409" s="340"/>
      <c r="D409" s="350"/>
    </row>
    <row r="410" spans="1:6">
      <c r="A410" s="339"/>
      <c r="B410" s="354"/>
      <c r="C410" s="340"/>
      <c r="D410" s="350"/>
    </row>
    <row r="411" spans="1:6">
      <c r="A411" s="339" t="s">
        <v>519</v>
      </c>
      <c r="B411" s="354"/>
      <c r="C411" s="340"/>
      <c r="D411" s="350"/>
    </row>
    <row r="412" spans="1:6">
      <c r="A412" s="339" t="s">
        <v>821</v>
      </c>
      <c r="B412" s="406">
        <v>-2302032.38</v>
      </c>
      <c r="C412" s="340"/>
      <c r="D412" s="350"/>
    </row>
    <row r="413" spans="1:6">
      <c r="A413" s="339" t="s">
        <v>822</v>
      </c>
      <c r="B413" s="406">
        <v>5169401.12</v>
      </c>
      <c r="C413" s="340"/>
      <c r="D413" s="350"/>
    </row>
    <row r="414" spans="1:6">
      <c r="A414" s="339" t="s">
        <v>823</v>
      </c>
      <c r="B414" s="406">
        <v>-196488.24</v>
      </c>
      <c r="C414" s="340"/>
      <c r="D414" s="350"/>
    </row>
    <row r="415" spans="1:6">
      <c r="A415" s="339" t="s">
        <v>556</v>
      </c>
      <c r="B415" s="406"/>
      <c r="C415" s="340"/>
      <c r="D415" s="350"/>
      <c r="E415" s="32"/>
      <c r="F415" s="32"/>
    </row>
    <row r="416" spans="1:6">
      <c r="A416" s="16"/>
      <c r="B416" s="357"/>
      <c r="C416" s="342"/>
      <c r="D416" s="350"/>
      <c r="E416" s="32"/>
      <c r="F416" s="32"/>
    </row>
    <row r="417" spans="1:6" ht="18" customHeight="1">
      <c r="B417" s="343">
        <f>SUM(B412:B416)</f>
        <v>2670880.5</v>
      </c>
      <c r="C417" s="336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7"/>
      <c r="B423" s="737"/>
      <c r="C423" s="737"/>
      <c r="D423" s="737"/>
      <c r="E423" s="32"/>
      <c r="F423" s="32"/>
    </row>
    <row r="424" spans="1:6">
      <c r="A424" s="315"/>
      <c r="B424" s="315"/>
      <c r="C424" s="315"/>
      <c r="D424" s="315"/>
      <c r="E424" s="32"/>
      <c r="F424" s="32"/>
    </row>
    <row r="425" spans="1:6">
      <c r="A425" s="746" t="s">
        <v>322</v>
      </c>
      <c r="B425" s="747"/>
      <c r="C425" s="747"/>
      <c r="D425" s="748"/>
      <c r="E425" s="32"/>
      <c r="F425" s="32"/>
    </row>
    <row r="426" spans="1:6">
      <c r="A426" s="749" t="s">
        <v>824</v>
      </c>
      <c r="B426" s="750"/>
      <c r="C426" s="750"/>
      <c r="D426" s="751"/>
      <c r="E426" s="32"/>
      <c r="F426" s="407"/>
    </row>
    <row r="427" spans="1:6">
      <c r="A427" s="738" t="s">
        <v>323</v>
      </c>
      <c r="B427" s="739"/>
      <c r="C427" s="739"/>
      <c r="D427" s="740"/>
      <c r="E427" s="32"/>
      <c r="F427" s="407"/>
    </row>
    <row r="428" spans="1:6">
      <c r="A428" s="752" t="s">
        <v>324</v>
      </c>
      <c r="B428" s="753"/>
      <c r="D428" s="408">
        <v>279907987.69999999</v>
      </c>
      <c r="E428" s="32"/>
      <c r="F428" s="407"/>
    </row>
    <row r="429" spans="1:6">
      <c r="A429" s="732"/>
      <c r="B429" s="732"/>
      <c r="C429" s="32"/>
      <c r="E429" s="32"/>
      <c r="F429" s="407"/>
    </row>
    <row r="430" spans="1:6">
      <c r="A430" s="758" t="s">
        <v>325</v>
      </c>
      <c r="B430" s="758"/>
      <c r="C430" s="409"/>
      <c r="D430" s="640">
        <f>+C435</f>
        <v>687970.15</v>
      </c>
      <c r="E430" s="32"/>
      <c r="F430" s="32"/>
    </row>
    <row r="431" spans="1:6">
      <c r="A431" s="741" t="s">
        <v>326</v>
      </c>
      <c r="B431" s="741"/>
      <c r="C431" s="410"/>
      <c r="D431" s="411"/>
      <c r="E431" s="32"/>
      <c r="F431" s="32"/>
    </row>
    <row r="432" spans="1:6">
      <c r="A432" s="741" t="s">
        <v>327</v>
      </c>
      <c r="B432" s="741"/>
      <c r="C432" s="410"/>
      <c r="D432" s="411"/>
      <c r="E432" s="32"/>
      <c r="F432" s="32"/>
    </row>
    <row r="433" spans="1:6">
      <c r="A433" s="741" t="s">
        <v>328</v>
      </c>
      <c r="B433" s="741"/>
      <c r="C433" s="410"/>
      <c r="D433" s="411"/>
      <c r="E433" s="32"/>
      <c r="F433" s="32"/>
    </row>
    <row r="434" spans="1:6">
      <c r="A434" s="741" t="s">
        <v>329</v>
      </c>
      <c r="B434" s="741"/>
      <c r="C434" s="410"/>
      <c r="D434" s="411"/>
      <c r="E434" s="32"/>
      <c r="F434" s="32"/>
    </row>
    <row r="435" spans="1:6">
      <c r="A435" s="733" t="s">
        <v>330</v>
      </c>
      <c r="B435" s="734"/>
      <c r="C435" s="412">
        <f>481970.2+13488.66+192511.29</f>
        <v>687970.15</v>
      </c>
      <c r="D435" s="411"/>
      <c r="E435" s="32"/>
      <c r="F435" s="32"/>
    </row>
    <row r="436" spans="1:6">
      <c r="A436" s="732"/>
      <c r="B436" s="732"/>
      <c r="C436" s="32"/>
      <c r="E436" s="32"/>
      <c r="F436" s="32"/>
    </row>
    <row r="437" spans="1:6">
      <c r="A437" s="758" t="s">
        <v>331</v>
      </c>
      <c r="B437" s="758"/>
      <c r="C437" s="409"/>
      <c r="D437" s="413">
        <f>SUM(C437:C441)</f>
        <v>0</v>
      </c>
      <c r="E437" s="32"/>
      <c r="F437" s="32"/>
    </row>
    <row r="438" spans="1:6">
      <c r="A438" s="741" t="s">
        <v>332</v>
      </c>
      <c r="B438" s="741"/>
      <c r="C438" s="410"/>
      <c r="D438" s="411"/>
      <c r="E438" s="32"/>
      <c r="F438" s="32"/>
    </row>
    <row r="439" spans="1:6">
      <c r="A439" s="741" t="s">
        <v>333</v>
      </c>
      <c r="B439" s="741"/>
      <c r="C439" s="410"/>
      <c r="D439" s="411"/>
      <c r="E439" s="32"/>
      <c r="F439" s="32"/>
    </row>
    <row r="440" spans="1:6">
      <c r="A440" s="741" t="s">
        <v>334</v>
      </c>
      <c r="B440" s="741"/>
      <c r="C440" s="410"/>
      <c r="D440" s="411"/>
      <c r="E440" s="32"/>
      <c r="F440" s="32"/>
    </row>
    <row r="441" spans="1:6">
      <c r="A441" s="744" t="s">
        <v>335</v>
      </c>
      <c r="B441" s="745"/>
      <c r="C441" s="414">
        <v>0</v>
      </c>
      <c r="D441" s="415"/>
      <c r="E441" s="32"/>
      <c r="F441" s="32"/>
    </row>
    <row r="442" spans="1:6">
      <c r="A442" s="732"/>
      <c r="B442" s="732"/>
      <c r="E442" s="32"/>
      <c r="F442" s="32"/>
    </row>
    <row r="443" spans="1:6">
      <c r="A443" s="742" t="s">
        <v>336</v>
      </c>
      <c r="B443" s="742"/>
      <c r="D443" s="416">
        <f>+D428+D430-D437</f>
        <v>280595957.84999996</v>
      </c>
      <c r="E443" s="32"/>
      <c r="F443" s="407"/>
    </row>
    <row r="444" spans="1:6">
      <c r="A444" s="315"/>
      <c r="B444" s="315"/>
      <c r="C444" s="315"/>
      <c r="D444" s="315"/>
      <c r="E444" s="32"/>
      <c r="F444" s="32"/>
    </row>
    <row r="445" spans="1:6">
      <c r="A445" s="315"/>
      <c r="B445" s="315"/>
      <c r="C445" s="315"/>
      <c r="D445" s="315"/>
      <c r="E445" s="32"/>
      <c r="F445" s="32"/>
    </row>
    <row r="446" spans="1:6">
      <c r="A446" s="746" t="s">
        <v>337</v>
      </c>
      <c r="B446" s="747"/>
      <c r="C446" s="747"/>
      <c r="D446" s="748"/>
      <c r="E446" s="32"/>
      <c r="F446" s="32"/>
    </row>
    <row r="447" spans="1:6">
      <c r="A447" s="749" t="s">
        <v>824</v>
      </c>
      <c r="B447" s="750"/>
      <c r="C447" s="750"/>
      <c r="D447" s="751"/>
      <c r="E447" s="32"/>
      <c r="F447" s="32"/>
    </row>
    <row r="448" spans="1:6">
      <c r="A448" s="738" t="s">
        <v>323</v>
      </c>
      <c r="B448" s="739"/>
      <c r="C448" s="739"/>
      <c r="D448" s="740"/>
      <c r="E448" s="32"/>
      <c r="F448" s="32"/>
    </row>
    <row r="449" spans="1:7">
      <c r="A449" s="752" t="s">
        <v>338</v>
      </c>
      <c r="B449" s="753"/>
      <c r="D449" s="417">
        <v>287950439.50999999</v>
      </c>
      <c r="E449" s="32"/>
      <c r="F449" s="32"/>
    </row>
    <row r="450" spans="1:7">
      <c r="A450" s="732"/>
      <c r="B450" s="732"/>
      <c r="E450" s="32"/>
      <c r="F450" s="32"/>
    </row>
    <row r="451" spans="1:7">
      <c r="A451" s="743" t="s">
        <v>339</v>
      </c>
      <c r="B451" s="743"/>
      <c r="C451" s="409"/>
      <c r="D451" s="418">
        <f>SUM(C451:C468)</f>
        <v>5342553.75</v>
      </c>
      <c r="E451" s="32"/>
      <c r="F451" s="32"/>
    </row>
    <row r="452" spans="1:7">
      <c r="A452" s="741" t="s">
        <v>340</v>
      </c>
      <c r="B452" s="741"/>
      <c r="C452" s="412">
        <v>19321.63</v>
      </c>
      <c r="D452" s="419"/>
      <c r="E452" s="32"/>
      <c r="F452" s="32"/>
    </row>
    <row r="453" spans="1:7">
      <c r="A453" s="741" t="s">
        <v>341</v>
      </c>
      <c r="B453" s="741"/>
      <c r="C453" s="410"/>
      <c r="D453" s="419"/>
      <c r="E453" s="32"/>
      <c r="F453" s="32"/>
    </row>
    <row r="454" spans="1:7">
      <c r="A454" s="741" t="s">
        <v>342</v>
      </c>
      <c r="B454" s="741"/>
      <c r="C454" s="410"/>
      <c r="D454" s="419"/>
      <c r="E454" s="32"/>
      <c r="F454" s="32"/>
    </row>
    <row r="455" spans="1:7">
      <c r="A455" s="741" t="s">
        <v>343</v>
      </c>
      <c r="B455" s="741"/>
      <c r="C455" s="412">
        <v>5169401.12</v>
      </c>
      <c r="D455" s="419"/>
      <c r="E455" s="32"/>
      <c r="F455" s="32"/>
    </row>
    <row r="456" spans="1:7">
      <c r="A456" s="741" t="s">
        <v>344</v>
      </c>
      <c r="B456" s="741"/>
      <c r="C456" s="410"/>
      <c r="D456" s="419"/>
      <c r="E456" s="32"/>
      <c r="F456" s="407"/>
    </row>
    <row r="457" spans="1:7">
      <c r="A457" s="741" t="s">
        <v>345</v>
      </c>
      <c r="B457" s="741"/>
      <c r="C457" s="412">
        <v>153831</v>
      </c>
      <c r="D457" s="419"/>
      <c r="E457" s="32"/>
      <c r="F457" s="32"/>
    </row>
    <row r="458" spans="1:7">
      <c r="A458" s="741" t="s">
        <v>346</v>
      </c>
      <c r="B458" s="741"/>
      <c r="C458" s="410"/>
      <c r="D458" s="419"/>
      <c r="E458" s="32"/>
      <c r="F458" s="407"/>
    </row>
    <row r="459" spans="1:7">
      <c r="A459" s="741" t="s">
        <v>347</v>
      </c>
      <c r="B459" s="741"/>
      <c r="C459" s="410"/>
      <c r="D459" s="419"/>
      <c r="E459" s="32"/>
      <c r="F459" s="32"/>
    </row>
    <row r="460" spans="1:7">
      <c r="A460" s="741" t="s">
        <v>348</v>
      </c>
      <c r="B460" s="741"/>
      <c r="C460" s="410"/>
      <c r="D460" s="419"/>
      <c r="E460" s="32"/>
      <c r="F460" s="407"/>
    </row>
    <row r="461" spans="1:7">
      <c r="A461" s="741" t="s">
        <v>349</v>
      </c>
      <c r="B461" s="741"/>
      <c r="C461" s="410"/>
      <c r="D461" s="419"/>
      <c r="E461" s="32"/>
      <c r="F461" s="407"/>
    </row>
    <row r="462" spans="1:7">
      <c r="A462" s="741" t="s">
        <v>350</v>
      </c>
      <c r="B462" s="741"/>
      <c r="C462" s="410"/>
      <c r="D462" s="419"/>
      <c r="E462" s="32"/>
      <c r="F462" s="407"/>
      <c r="G462" s="370"/>
    </row>
    <row r="463" spans="1:7">
      <c r="A463" s="741" t="s">
        <v>351</v>
      </c>
      <c r="B463" s="741"/>
      <c r="C463" s="410"/>
      <c r="D463" s="419"/>
      <c r="E463" s="32"/>
      <c r="F463" s="407"/>
      <c r="G463" s="370"/>
    </row>
    <row r="464" spans="1:7">
      <c r="A464" s="741" t="s">
        <v>352</v>
      </c>
      <c r="B464" s="741"/>
      <c r="C464" s="410"/>
      <c r="D464" s="419"/>
      <c r="E464" s="32"/>
      <c r="F464" s="420"/>
    </row>
    <row r="465" spans="1:6">
      <c r="A465" s="741" t="s">
        <v>353</v>
      </c>
      <c r="B465" s="741"/>
      <c r="C465" s="410"/>
      <c r="D465" s="419"/>
      <c r="E465" s="32"/>
      <c r="F465" s="32"/>
    </row>
    <row r="466" spans="1:6">
      <c r="A466" s="741" t="s">
        <v>354</v>
      </c>
      <c r="B466" s="741"/>
      <c r="C466" s="410"/>
      <c r="D466" s="419"/>
      <c r="E466" s="32"/>
      <c r="F466" s="32"/>
    </row>
    <row r="467" spans="1:6" ht="12.75" customHeight="1">
      <c r="A467" s="741" t="s">
        <v>355</v>
      </c>
      <c r="B467" s="741"/>
      <c r="C467" s="410"/>
      <c r="D467" s="419"/>
      <c r="E467" s="32"/>
      <c r="F467" s="32"/>
    </row>
    <row r="468" spans="1:6">
      <c r="A468" s="735" t="s">
        <v>356</v>
      </c>
      <c r="B468" s="736"/>
      <c r="C468" s="412"/>
      <c r="D468" s="419"/>
      <c r="E468" s="32"/>
      <c r="F468" s="32"/>
    </row>
    <row r="469" spans="1:6">
      <c r="A469" s="732"/>
      <c r="B469" s="732"/>
      <c r="E469" s="32"/>
      <c r="F469" s="32"/>
    </row>
    <row r="470" spans="1:6">
      <c r="A470" s="743" t="s">
        <v>357</v>
      </c>
      <c r="B470" s="743"/>
      <c r="C470" s="409"/>
      <c r="D470" s="418">
        <f>SUM(C470:C477)</f>
        <v>2641427.75</v>
      </c>
      <c r="E470" s="32"/>
      <c r="F470" s="32"/>
    </row>
    <row r="471" spans="1:6">
      <c r="A471" s="741" t="s">
        <v>358</v>
      </c>
      <c r="B471" s="741"/>
      <c r="C471" s="412">
        <v>2641427.75</v>
      </c>
      <c r="D471" s="419"/>
      <c r="E471" s="32"/>
      <c r="F471" s="32"/>
    </row>
    <row r="472" spans="1:6">
      <c r="A472" s="741" t="s">
        <v>121</v>
      </c>
      <c r="B472" s="741"/>
      <c r="C472" s="410"/>
      <c r="D472" s="419"/>
      <c r="E472" s="32"/>
      <c r="F472" s="32"/>
    </row>
    <row r="473" spans="1:6">
      <c r="A473" s="741" t="s">
        <v>359</v>
      </c>
      <c r="B473" s="741"/>
      <c r="C473" s="410"/>
      <c r="D473" s="419"/>
      <c r="E473" s="32"/>
      <c r="F473" s="32"/>
    </row>
    <row r="474" spans="1:6">
      <c r="A474" s="741" t="s">
        <v>360</v>
      </c>
      <c r="B474" s="741"/>
      <c r="C474" s="410"/>
      <c r="D474" s="419"/>
      <c r="E474" s="32"/>
      <c r="F474" s="32"/>
    </row>
    <row r="475" spans="1:6">
      <c r="A475" s="741" t="s">
        <v>361</v>
      </c>
      <c r="B475" s="741"/>
      <c r="C475" s="410"/>
      <c r="D475" s="419"/>
      <c r="E475" s="32"/>
      <c r="F475" s="32"/>
    </row>
    <row r="476" spans="1:6">
      <c r="A476" s="741" t="s">
        <v>124</v>
      </c>
      <c r="B476" s="741"/>
      <c r="C476" s="410"/>
      <c r="D476" s="419"/>
      <c r="E476" s="32"/>
      <c r="F476" s="32"/>
    </row>
    <row r="477" spans="1:6">
      <c r="A477" s="735" t="s">
        <v>362</v>
      </c>
      <c r="B477" s="736"/>
      <c r="C477" s="410"/>
      <c r="D477" s="419"/>
      <c r="E477" s="32"/>
      <c r="F477" s="32"/>
    </row>
    <row r="478" spans="1:6">
      <c r="A478" s="732"/>
      <c r="B478" s="732"/>
      <c r="E478" s="32"/>
      <c r="F478" s="32"/>
    </row>
    <row r="479" spans="1:6">
      <c r="A479" s="421" t="s">
        <v>363</v>
      </c>
      <c r="D479" s="416">
        <f>+D449-D451+D470</f>
        <v>285249313.50999999</v>
      </c>
      <c r="E479" s="407"/>
      <c r="F479" s="407"/>
    </row>
    <row r="480" spans="1:6">
      <c r="E480" s="422"/>
      <c r="F480" s="32"/>
    </row>
    <row r="481" spans="1:6">
      <c r="E481" s="32"/>
      <c r="F481" s="32"/>
    </row>
    <row r="482" spans="1:6">
      <c r="E482" s="423"/>
      <c r="F482" s="32"/>
    </row>
    <row r="483" spans="1:6">
      <c r="E483" s="32"/>
      <c r="F483" s="32"/>
    </row>
    <row r="484" spans="1:6">
      <c r="A484" s="729" t="s">
        <v>407</v>
      </c>
      <c r="B484" s="729"/>
      <c r="C484" s="729"/>
      <c r="D484" s="729"/>
      <c r="E484" s="729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1" t="s">
        <v>408</v>
      </c>
      <c r="B487" s="372" t="s">
        <v>304</v>
      </c>
      <c r="C487" s="394" t="s">
        <v>305</v>
      </c>
      <c r="D487" s="394" t="s">
        <v>306</v>
      </c>
      <c r="E487" s="32"/>
      <c r="F487" s="32"/>
    </row>
    <row r="488" spans="1:6">
      <c r="A488" s="337" t="s">
        <v>409</v>
      </c>
      <c r="B488" s="424">
        <v>0</v>
      </c>
      <c r="C488" s="399"/>
      <c r="D488" s="399"/>
      <c r="E488" s="32"/>
      <c r="F488" s="32"/>
    </row>
    <row r="489" spans="1:6">
      <c r="A489" s="339" t="s">
        <v>755</v>
      </c>
      <c r="B489" s="425">
        <v>0</v>
      </c>
      <c r="C489" s="354"/>
      <c r="D489" s="354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6">
        <f t="shared" ref="B491" si="6">SUM(B489:B490)</f>
        <v>0</v>
      </c>
      <c r="C491" s="336">
        <f t="shared" ref="C491" si="7">SUM(C489:C490)</f>
        <v>0</v>
      </c>
      <c r="D491" s="336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5"/>
      <c r="C498" s="315"/>
      <c r="D498" s="315"/>
    </row>
    <row r="499" spans="1:6">
      <c r="B499" s="315"/>
      <c r="C499" s="315"/>
      <c r="D499" s="315"/>
    </row>
    <row r="500" spans="1:6">
      <c r="B500" s="315"/>
      <c r="C500" s="315"/>
      <c r="D500" s="315"/>
    </row>
    <row r="501" spans="1:6">
      <c r="F501" s="32"/>
    </row>
    <row r="502" spans="1:6">
      <c r="A502" s="426" t="s">
        <v>733</v>
      </c>
      <c r="B502" s="315"/>
      <c r="C502" s="727" t="s">
        <v>750</v>
      </c>
      <c r="D502" s="727"/>
      <c r="E502" s="727"/>
      <c r="F502" s="321"/>
    </row>
    <row r="503" spans="1:6">
      <c r="A503" s="281" t="s">
        <v>729</v>
      </c>
      <c r="B503" s="282"/>
      <c r="C503" s="711" t="s">
        <v>764</v>
      </c>
      <c r="D503" s="711"/>
      <c r="E503" s="711"/>
      <c r="F503" s="196"/>
    </row>
    <row r="504" spans="1:6">
      <c r="A504" s="283" t="s">
        <v>730</v>
      </c>
      <c r="B504" s="284"/>
      <c r="C504" s="728" t="s">
        <v>728</v>
      </c>
      <c r="D504" s="728"/>
      <c r="E504" s="728"/>
      <c r="F504" s="427"/>
    </row>
    <row r="505" spans="1:6">
      <c r="A505" s="315"/>
      <c r="B505" s="315"/>
      <c r="C505" s="315"/>
      <c r="D505" s="315"/>
      <c r="E505" s="315"/>
      <c r="F505" s="315"/>
    </row>
    <row r="506" spans="1:6">
      <c r="A506" s="315"/>
      <c r="B506" s="315"/>
      <c r="C506" s="315"/>
      <c r="D506" s="315"/>
      <c r="E506" s="315"/>
      <c r="F506" s="315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5" customWidth="1"/>
    <col min="4" max="4" width="46.42578125" style="315" customWidth="1"/>
    <col min="5" max="10" width="15.7109375" style="315" customWidth="1"/>
    <col min="11" max="11" width="2" style="25" customWidth="1"/>
    <col min="12" max="12" width="11.42578125" style="315"/>
    <col min="13" max="13" width="12.42578125" style="315" bestFit="1" customWidth="1"/>
    <col min="14" max="16384" width="11.42578125" style="315"/>
  </cols>
  <sheetData>
    <row r="1" spans="1:10" ht="18.75" customHeight="1">
      <c r="B1" s="682" t="s">
        <v>457</v>
      </c>
      <c r="C1" s="682"/>
      <c r="D1" s="682"/>
      <c r="E1" s="682"/>
      <c r="F1" s="682"/>
      <c r="G1" s="682"/>
      <c r="H1" s="682"/>
      <c r="I1" s="682"/>
      <c r="J1" s="682"/>
    </row>
    <row r="2" spans="1:10" ht="15" customHeight="1">
      <c r="B2" s="428"/>
      <c r="C2" s="428"/>
      <c r="D2" s="682" t="s">
        <v>472</v>
      </c>
      <c r="E2" s="682"/>
      <c r="F2" s="682"/>
      <c r="G2" s="682"/>
      <c r="H2" s="682"/>
      <c r="I2" s="682"/>
      <c r="J2" s="682"/>
    </row>
    <row r="3" spans="1:10" ht="15" customHeight="1">
      <c r="B3" s="682" t="s">
        <v>825</v>
      </c>
      <c r="C3" s="682"/>
      <c r="D3" s="682"/>
      <c r="E3" s="682"/>
      <c r="F3" s="682"/>
      <c r="G3" s="682"/>
      <c r="H3" s="682"/>
      <c r="I3" s="682"/>
      <c r="J3" s="682"/>
    </row>
    <row r="4" spans="1:10" s="25" customFormat="1" ht="8.25" customHeight="1">
      <c r="A4" s="429"/>
      <c r="B4" s="430"/>
      <c r="C4" s="430"/>
      <c r="D4" s="430"/>
      <c r="E4" s="32"/>
      <c r="F4" s="431"/>
      <c r="G4" s="431"/>
      <c r="H4" s="431"/>
      <c r="I4" s="431"/>
      <c r="J4" s="431"/>
    </row>
    <row r="5" spans="1:10" s="25" customFormat="1" ht="13.5" customHeight="1">
      <c r="A5" s="429"/>
      <c r="B5" s="168"/>
      <c r="D5" s="30" t="s">
        <v>364</v>
      </c>
      <c r="E5" s="97" t="s">
        <v>507</v>
      </c>
      <c r="F5" s="97"/>
      <c r="G5" s="432"/>
      <c r="H5" s="432"/>
      <c r="I5" s="432"/>
      <c r="J5" s="433"/>
    </row>
    <row r="6" spans="1:10" s="25" customFormat="1" ht="11.25" customHeight="1">
      <c r="A6" s="429"/>
      <c r="B6" s="429"/>
      <c r="C6" s="429"/>
      <c r="D6" s="429"/>
      <c r="F6" s="433"/>
      <c r="G6" s="433"/>
      <c r="H6" s="433"/>
      <c r="I6" s="433"/>
      <c r="J6" s="433"/>
    </row>
    <row r="7" spans="1:10" ht="12" customHeight="1">
      <c r="A7" s="434"/>
      <c r="B7" s="773" t="s">
        <v>200</v>
      </c>
      <c r="C7" s="773"/>
      <c r="D7" s="773"/>
      <c r="E7" s="773" t="s">
        <v>201</v>
      </c>
      <c r="F7" s="773"/>
      <c r="G7" s="773"/>
      <c r="H7" s="773"/>
      <c r="I7" s="773"/>
      <c r="J7" s="772" t="s">
        <v>202</v>
      </c>
    </row>
    <row r="8" spans="1:10" ht="25.5">
      <c r="A8" s="429"/>
      <c r="B8" s="773"/>
      <c r="C8" s="773"/>
      <c r="D8" s="773"/>
      <c r="E8" s="435" t="s">
        <v>203</v>
      </c>
      <c r="F8" s="436" t="s">
        <v>204</v>
      </c>
      <c r="G8" s="435" t="s">
        <v>205</v>
      </c>
      <c r="H8" s="435" t="s">
        <v>206</v>
      </c>
      <c r="I8" s="435" t="s">
        <v>207</v>
      </c>
      <c r="J8" s="772"/>
    </row>
    <row r="9" spans="1:10" ht="12" customHeight="1">
      <c r="A9" s="429"/>
      <c r="B9" s="773"/>
      <c r="C9" s="773"/>
      <c r="D9" s="773"/>
      <c r="E9" s="435" t="s">
        <v>208</v>
      </c>
      <c r="F9" s="435" t="s">
        <v>209</v>
      </c>
      <c r="G9" s="435" t="s">
        <v>210</v>
      </c>
      <c r="H9" s="435" t="s">
        <v>211</v>
      </c>
      <c r="I9" s="435" t="s">
        <v>212</v>
      </c>
      <c r="J9" s="435" t="s">
        <v>223</v>
      </c>
    </row>
    <row r="10" spans="1:10" ht="12" customHeight="1">
      <c r="A10" s="437"/>
      <c r="B10" s="438"/>
      <c r="C10" s="439"/>
      <c r="D10" s="440"/>
      <c r="E10" s="441"/>
      <c r="F10" s="442"/>
      <c r="G10" s="442"/>
      <c r="H10" s="442"/>
      <c r="I10" s="442"/>
      <c r="J10" s="442"/>
    </row>
    <row r="11" spans="1:10" ht="12" customHeight="1">
      <c r="A11" s="437"/>
      <c r="B11" s="774" t="s">
        <v>82</v>
      </c>
      <c r="C11" s="760"/>
      <c r="D11" s="761"/>
      <c r="E11" s="443">
        <v>0</v>
      </c>
      <c r="F11" s="443">
        <v>0</v>
      </c>
      <c r="G11" s="443">
        <f>+E11+F11</f>
        <v>0</v>
      </c>
      <c r="H11" s="443">
        <v>0</v>
      </c>
      <c r="I11" s="443">
        <v>0</v>
      </c>
      <c r="J11" s="443">
        <f>+I11-E11</f>
        <v>0</v>
      </c>
    </row>
    <row r="12" spans="1:10" ht="12" customHeight="1">
      <c r="A12" s="437"/>
      <c r="B12" s="774" t="s">
        <v>194</v>
      </c>
      <c r="C12" s="760"/>
      <c r="D12" s="761"/>
      <c r="E12" s="443">
        <v>0</v>
      </c>
      <c r="F12" s="443">
        <v>0</v>
      </c>
      <c r="G12" s="443">
        <f t="shared" ref="G12:G13" si="0">+E12+F12</f>
        <v>0</v>
      </c>
      <c r="H12" s="443">
        <v>0</v>
      </c>
      <c r="I12" s="443">
        <v>0</v>
      </c>
      <c r="J12" s="443">
        <f t="shared" ref="J12:J13" si="1">+I12-E12</f>
        <v>0</v>
      </c>
    </row>
    <row r="13" spans="1:10" ht="12" customHeight="1">
      <c r="A13" s="437"/>
      <c r="B13" s="774" t="s">
        <v>86</v>
      </c>
      <c r="C13" s="760"/>
      <c r="D13" s="761"/>
      <c r="E13" s="443">
        <v>0</v>
      </c>
      <c r="F13" s="443">
        <v>0</v>
      </c>
      <c r="G13" s="443">
        <f t="shared" si="0"/>
        <v>0</v>
      </c>
      <c r="H13" s="443">
        <v>0</v>
      </c>
      <c r="I13" s="443">
        <v>0</v>
      </c>
      <c r="J13" s="443">
        <f t="shared" si="1"/>
        <v>0</v>
      </c>
    </row>
    <row r="14" spans="1:10" ht="12" customHeight="1">
      <c r="A14" s="437"/>
      <c r="B14" s="774" t="s">
        <v>88</v>
      </c>
      <c r="C14" s="760"/>
      <c r="D14" s="761"/>
      <c r="E14" s="443">
        <v>0</v>
      </c>
      <c r="F14" s="443">
        <v>0</v>
      </c>
      <c r="G14" s="443">
        <f>+E14+F14</f>
        <v>0</v>
      </c>
      <c r="H14" s="443">
        <v>0</v>
      </c>
      <c r="I14" s="443">
        <v>0</v>
      </c>
      <c r="J14" s="443">
        <f>+I14-E14</f>
        <v>0</v>
      </c>
    </row>
    <row r="15" spans="1:10" ht="12" customHeight="1">
      <c r="A15" s="437"/>
      <c r="B15" s="774" t="s">
        <v>213</v>
      </c>
      <c r="C15" s="760"/>
      <c r="D15" s="761"/>
      <c r="E15" s="443">
        <f>+E16+E17</f>
        <v>378093</v>
      </c>
      <c r="F15" s="443">
        <f>+F16+F17</f>
        <v>908933.73</v>
      </c>
      <c r="G15" s="443">
        <f>+E15+F15</f>
        <v>1287026.73</v>
      </c>
      <c r="H15" s="443">
        <f>+H16+H17</f>
        <v>192511.29</v>
      </c>
      <c r="I15" s="443">
        <f>+I16+I17</f>
        <v>192511.29</v>
      </c>
      <c r="J15" s="443">
        <f>+I15-E15</f>
        <v>-185581.71</v>
      </c>
    </row>
    <row r="16" spans="1:10" ht="12" customHeight="1">
      <c r="A16" s="437"/>
      <c r="B16" s="444"/>
      <c r="C16" s="760" t="s">
        <v>214</v>
      </c>
      <c r="D16" s="761"/>
      <c r="E16" s="443">
        <v>378093</v>
      </c>
      <c r="F16" s="443">
        <v>908933.73</v>
      </c>
      <c r="G16" s="443">
        <f>+E16+F16</f>
        <v>1287026.73</v>
      </c>
      <c r="H16" s="443">
        <v>192511.29</v>
      </c>
      <c r="I16" s="443">
        <v>192511.29</v>
      </c>
      <c r="J16" s="443">
        <f>+I16-E16</f>
        <v>-185581.71</v>
      </c>
    </row>
    <row r="17" spans="1:13" ht="12" customHeight="1">
      <c r="A17" s="437"/>
      <c r="B17" s="444"/>
      <c r="C17" s="760" t="s">
        <v>215</v>
      </c>
      <c r="D17" s="761"/>
      <c r="E17" s="443"/>
      <c r="F17" s="443"/>
      <c r="G17" s="443"/>
      <c r="H17" s="443"/>
      <c r="I17" s="443"/>
      <c r="J17" s="443"/>
    </row>
    <row r="18" spans="1:13" ht="12" customHeight="1">
      <c r="A18" s="437"/>
      <c r="B18" s="774" t="s">
        <v>216</v>
      </c>
      <c r="C18" s="760"/>
      <c r="D18" s="761"/>
      <c r="E18" s="443">
        <f t="shared" ref="E18:J18" si="2">+E19+E20</f>
        <v>1100566</v>
      </c>
      <c r="F18" s="443">
        <f t="shared" si="2"/>
        <v>13237239.15</v>
      </c>
      <c r="G18" s="443">
        <f t="shared" si="2"/>
        <v>14337805.15</v>
      </c>
      <c r="H18" s="443">
        <f t="shared" si="2"/>
        <v>481970.2</v>
      </c>
      <c r="I18" s="443">
        <f t="shared" si="2"/>
        <v>481970.2</v>
      </c>
      <c r="J18" s="443">
        <f t="shared" si="2"/>
        <v>-618595.80000000005</v>
      </c>
    </row>
    <row r="19" spans="1:13" ht="12" customHeight="1">
      <c r="A19" s="437"/>
      <c r="B19" s="444"/>
      <c r="C19" s="760" t="s">
        <v>214</v>
      </c>
      <c r="D19" s="761"/>
      <c r="E19" s="443">
        <v>1100566</v>
      </c>
      <c r="F19" s="443">
        <v>13237239.15</v>
      </c>
      <c r="G19" s="443">
        <f>+E19+F19</f>
        <v>14337805.15</v>
      </c>
      <c r="H19" s="443">
        <v>481970.2</v>
      </c>
      <c r="I19" s="443">
        <v>481970.2</v>
      </c>
      <c r="J19" s="443">
        <f>+I19-E19</f>
        <v>-618595.80000000005</v>
      </c>
    </row>
    <row r="20" spans="1:13" ht="12" customHeight="1">
      <c r="A20" s="437"/>
      <c r="B20" s="444"/>
      <c r="C20" s="760" t="s">
        <v>215</v>
      </c>
      <c r="D20" s="761"/>
      <c r="E20" s="443"/>
      <c r="F20" s="443"/>
      <c r="G20" s="443"/>
      <c r="H20" s="443"/>
      <c r="I20" s="443"/>
      <c r="J20" s="443"/>
    </row>
    <row r="21" spans="1:13" ht="12" customHeight="1">
      <c r="A21" s="437"/>
      <c r="B21" s="774" t="s">
        <v>217</v>
      </c>
      <c r="C21" s="760"/>
      <c r="D21" s="761"/>
      <c r="E21" s="443">
        <v>13566</v>
      </c>
      <c r="F21" s="443"/>
      <c r="G21" s="443">
        <f>+E21+F21</f>
        <v>13566</v>
      </c>
      <c r="H21" s="443">
        <v>13488.66</v>
      </c>
      <c r="I21" s="443">
        <v>13488.66</v>
      </c>
      <c r="J21" s="443">
        <f>+I21-E21</f>
        <v>-77.340000000000146</v>
      </c>
    </row>
    <row r="22" spans="1:13" ht="12" customHeight="1">
      <c r="A22" s="437"/>
      <c r="B22" s="774" t="s">
        <v>99</v>
      </c>
      <c r="C22" s="760"/>
      <c r="D22" s="761"/>
      <c r="E22" s="443">
        <v>96261653</v>
      </c>
      <c r="F22" s="443">
        <v>51826599.270000003</v>
      </c>
      <c r="G22" s="443">
        <f>+E22+F22</f>
        <v>148088252.27000001</v>
      </c>
      <c r="H22" s="443">
        <v>141428774.84</v>
      </c>
      <c r="I22" s="443">
        <v>141428774.84</v>
      </c>
      <c r="J22" s="443">
        <f>+I22-E22</f>
        <v>45167121.840000004</v>
      </c>
    </row>
    <row r="23" spans="1:13" ht="12" customHeight="1">
      <c r="A23" s="445"/>
      <c r="B23" s="774" t="s">
        <v>218</v>
      </c>
      <c r="C23" s="760"/>
      <c r="D23" s="761"/>
      <c r="E23" s="443">
        <v>150342163</v>
      </c>
      <c r="F23" s="443">
        <v>-11862950.140000001</v>
      </c>
      <c r="G23" s="443">
        <f>+E23+F23</f>
        <v>138479212.86000001</v>
      </c>
      <c r="H23" s="443">
        <v>138479212.86000001</v>
      </c>
      <c r="I23" s="443">
        <v>138479212.86000001</v>
      </c>
      <c r="J23" s="443">
        <f>+I23-E23</f>
        <v>-11862950.139999986</v>
      </c>
    </row>
    <row r="24" spans="1:13" ht="12" customHeight="1">
      <c r="A24" s="437"/>
      <c r="B24" s="774" t="s">
        <v>219</v>
      </c>
      <c r="C24" s="760"/>
      <c r="D24" s="761"/>
      <c r="E24" s="443"/>
      <c r="F24" s="443"/>
      <c r="G24" s="443"/>
      <c r="H24" s="443"/>
      <c r="I24" s="443"/>
      <c r="J24" s="443"/>
    </row>
    <row r="25" spans="1:13" ht="12" customHeight="1">
      <c r="A25" s="437"/>
      <c r="B25" s="446"/>
      <c r="C25" s="447"/>
      <c r="D25" s="448"/>
      <c r="E25" s="449"/>
      <c r="F25" s="450"/>
      <c r="G25" s="450"/>
      <c r="H25" s="450"/>
      <c r="I25" s="450"/>
      <c r="J25" s="450"/>
    </row>
    <row r="26" spans="1:13" ht="12" customHeight="1">
      <c r="A26" s="429"/>
      <c r="B26" s="451"/>
      <c r="C26" s="452"/>
      <c r="D26" s="453" t="s">
        <v>220</v>
      </c>
      <c r="E26" s="458">
        <f>SUM(E11+E12+E13+E14+E15+E18+E21+E22+E23+E24)</f>
        <v>248096041</v>
      </c>
      <c r="F26" s="458">
        <f>SUM(F11+F12+F13+F14+F15+F18+F21+F22+F23+F24)</f>
        <v>54109822.010000005</v>
      </c>
      <c r="G26" s="458">
        <f>SUM(G11+G12+G13+G14+G15+G18+G21+G22+G23+G24)</f>
        <v>302205863.00999999</v>
      </c>
      <c r="H26" s="458">
        <f>SUM(H11+H12+H13+H14+H15+H18+H21+H22+H23+H24)</f>
        <v>280595957.85000002</v>
      </c>
      <c r="I26" s="458">
        <f>SUM(I11+I12+I13+I14+I15+I18+I21+I22+I23+I24)</f>
        <v>280595957.85000002</v>
      </c>
      <c r="J26" s="762">
        <f>+I26-E26</f>
        <v>32499916.850000024</v>
      </c>
    </row>
    <row r="27" spans="1:13" ht="12" customHeight="1">
      <c r="A27" s="437"/>
      <c r="B27" s="454"/>
      <c r="C27" s="454"/>
      <c r="D27" s="454"/>
      <c r="E27" s="638"/>
      <c r="F27" s="638"/>
      <c r="G27" s="638"/>
      <c r="H27" s="764" t="s">
        <v>299</v>
      </c>
      <c r="I27" s="765"/>
      <c r="J27" s="763"/>
      <c r="M27" s="455"/>
    </row>
    <row r="28" spans="1:13" ht="12" customHeight="1">
      <c r="A28" s="429"/>
      <c r="B28" s="429"/>
      <c r="C28" s="429"/>
      <c r="D28" s="429"/>
      <c r="E28" s="433"/>
      <c r="F28" s="433"/>
      <c r="G28" s="433"/>
      <c r="H28" s="433"/>
      <c r="I28" s="433"/>
      <c r="J28" s="433"/>
    </row>
    <row r="29" spans="1:13" ht="12" customHeight="1">
      <c r="A29" s="429"/>
      <c r="B29" s="772" t="s">
        <v>221</v>
      </c>
      <c r="C29" s="772"/>
      <c r="D29" s="772"/>
      <c r="E29" s="773" t="s">
        <v>201</v>
      </c>
      <c r="F29" s="773"/>
      <c r="G29" s="773"/>
      <c r="H29" s="773"/>
      <c r="I29" s="773"/>
      <c r="J29" s="772" t="s">
        <v>202</v>
      </c>
    </row>
    <row r="30" spans="1:13" ht="25.5">
      <c r="A30" s="429"/>
      <c r="B30" s="772"/>
      <c r="C30" s="772"/>
      <c r="D30" s="772"/>
      <c r="E30" s="435" t="s">
        <v>203</v>
      </c>
      <c r="F30" s="436" t="s">
        <v>204</v>
      </c>
      <c r="G30" s="435" t="s">
        <v>205</v>
      </c>
      <c r="H30" s="435" t="s">
        <v>206</v>
      </c>
      <c r="I30" s="435" t="s">
        <v>207</v>
      </c>
      <c r="J30" s="772"/>
    </row>
    <row r="31" spans="1:13" ht="12" customHeight="1">
      <c r="A31" s="429"/>
      <c r="B31" s="772"/>
      <c r="C31" s="772"/>
      <c r="D31" s="772"/>
      <c r="E31" s="435" t="s">
        <v>208</v>
      </c>
      <c r="F31" s="435" t="s">
        <v>209</v>
      </c>
      <c r="G31" s="435" t="s">
        <v>210</v>
      </c>
      <c r="H31" s="435" t="s">
        <v>211</v>
      </c>
      <c r="I31" s="435" t="s">
        <v>212</v>
      </c>
      <c r="J31" s="435" t="s">
        <v>223</v>
      </c>
    </row>
    <row r="32" spans="1:13" ht="12" customHeight="1">
      <c r="A32" s="437"/>
      <c r="B32" s="438"/>
      <c r="C32" s="439"/>
      <c r="D32" s="440"/>
      <c r="E32" s="442"/>
      <c r="F32" s="442"/>
      <c r="G32" s="442"/>
      <c r="H32" s="442"/>
      <c r="I32" s="442"/>
      <c r="J32" s="442"/>
    </row>
    <row r="33" spans="1:10" ht="12" customHeight="1">
      <c r="A33" s="437"/>
      <c r="B33" s="456"/>
      <c r="C33" s="457"/>
      <c r="D33" s="47"/>
      <c r="E33" s="458"/>
      <c r="F33" s="458"/>
      <c r="G33" s="458"/>
      <c r="H33" s="458"/>
      <c r="I33" s="458"/>
      <c r="J33" s="458">
        <f>+I33-E33</f>
        <v>0</v>
      </c>
    </row>
    <row r="34" spans="1:10" ht="12" customHeight="1">
      <c r="A34" s="437"/>
      <c r="B34" s="766" t="s">
        <v>693</v>
      </c>
      <c r="C34" s="767"/>
      <c r="D34" s="768"/>
      <c r="E34" s="443">
        <v>378093</v>
      </c>
      <c r="F34" s="443">
        <v>908933.73</v>
      </c>
      <c r="G34" s="443">
        <v>1287026.73</v>
      </c>
      <c r="H34" s="443">
        <v>192511.29</v>
      </c>
      <c r="I34" s="443">
        <v>192511.29</v>
      </c>
      <c r="J34" s="443">
        <f>+I34-E34</f>
        <v>-185581.71</v>
      </c>
    </row>
    <row r="35" spans="1:10" ht="12" customHeight="1">
      <c r="A35" s="437"/>
      <c r="B35" s="766" t="s">
        <v>694</v>
      </c>
      <c r="C35" s="767"/>
      <c r="D35" s="768"/>
      <c r="E35" s="443">
        <v>1100566</v>
      </c>
      <c r="F35" s="443">
        <v>13237239.15</v>
      </c>
      <c r="G35" s="443">
        <v>14337805.15</v>
      </c>
      <c r="H35" s="443">
        <v>481970.2</v>
      </c>
      <c r="I35" s="443">
        <v>481970.2</v>
      </c>
      <c r="J35" s="443">
        <f t="shared" ref="J35:J38" si="3">+I35-E35</f>
        <v>-618595.80000000005</v>
      </c>
    </row>
    <row r="36" spans="1:10" ht="12" customHeight="1">
      <c r="A36" s="437"/>
      <c r="B36" s="766" t="s">
        <v>695</v>
      </c>
      <c r="C36" s="767"/>
      <c r="D36" s="768"/>
      <c r="E36" s="443">
        <v>13566</v>
      </c>
      <c r="F36" s="443">
        <v>0</v>
      </c>
      <c r="G36" s="443">
        <f t="shared" ref="G36:G38" si="4">+E36+F36</f>
        <v>13566</v>
      </c>
      <c r="H36" s="443">
        <v>13488.66</v>
      </c>
      <c r="I36" s="443">
        <v>13488.66</v>
      </c>
      <c r="J36" s="443">
        <f t="shared" si="3"/>
        <v>-77.340000000000146</v>
      </c>
    </row>
    <row r="37" spans="1:10" ht="12" customHeight="1">
      <c r="A37" s="437"/>
      <c r="B37" s="766" t="s">
        <v>696</v>
      </c>
      <c r="C37" s="767"/>
      <c r="D37" s="768"/>
      <c r="E37" s="443">
        <v>96261653</v>
      </c>
      <c r="F37" s="443">
        <v>51826599.270000003</v>
      </c>
      <c r="G37" s="443">
        <v>148088252.27000001</v>
      </c>
      <c r="H37" s="443">
        <v>141428774.84</v>
      </c>
      <c r="I37" s="443">
        <v>141428774.84</v>
      </c>
      <c r="J37" s="443">
        <f t="shared" si="3"/>
        <v>45167121.840000004</v>
      </c>
    </row>
    <row r="38" spans="1:10" ht="12" customHeight="1">
      <c r="A38" s="437"/>
      <c r="B38" s="766" t="s">
        <v>697</v>
      </c>
      <c r="C38" s="767"/>
      <c r="D38" s="768"/>
      <c r="E38" s="443">
        <v>150342163</v>
      </c>
      <c r="F38" s="443">
        <v>-11862950.140000001</v>
      </c>
      <c r="G38" s="443">
        <f t="shared" si="4"/>
        <v>138479212.86000001</v>
      </c>
      <c r="H38" s="443">
        <v>138479212.86000001</v>
      </c>
      <c r="I38" s="443">
        <v>138479212.86000001</v>
      </c>
      <c r="J38" s="443">
        <f t="shared" si="3"/>
        <v>-11862950.139999986</v>
      </c>
    </row>
    <row r="39" spans="1:10" ht="12" customHeight="1">
      <c r="A39" s="437"/>
      <c r="B39" s="769"/>
      <c r="C39" s="770"/>
      <c r="D39" s="771"/>
      <c r="E39" s="443"/>
      <c r="F39" s="443"/>
      <c r="G39" s="443"/>
      <c r="H39" s="443"/>
      <c r="I39" s="443"/>
      <c r="J39" s="443"/>
    </row>
    <row r="40" spans="1:10" ht="12" customHeight="1">
      <c r="A40" s="437"/>
      <c r="B40" s="444"/>
      <c r="C40" s="760"/>
      <c r="D40" s="761"/>
      <c r="E40" s="443"/>
      <c r="F40" s="443"/>
      <c r="G40" s="443"/>
      <c r="H40" s="443"/>
      <c r="I40" s="443"/>
      <c r="J40" s="443"/>
    </row>
    <row r="41" spans="1:10" ht="12" customHeight="1">
      <c r="A41" s="437"/>
      <c r="B41" s="444"/>
      <c r="C41" s="32"/>
      <c r="D41" s="459"/>
      <c r="E41" s="443"/>
      <c r="F41" s="443"/>
      <c r="G41" s="443"/>
      <c r="H41" s="443"/>
      <c r="I41" s="443"/>
      <c r="J41" s="443"/>
    </row>
    <row r="42" spans="1:10" ht="12" customHeight="1">
      <c r="A42" s="437"/>
      <c r="B42" s="444"/>
      <c r="C42" s="32"/>
      <c r="D42" s="459"/>
      <c r="E42" s="443"/>
      <c r="F42" s="443"/>
      <c r="G42" s="443"/>
      <c r="H42" s="443"/>
      <c r="I42" s="443"/>
      <c r="J42" s="443"/>
    </row>
    <row r="43" spans="1:10" ht="12" customHeight="1">
      <c r="A43" s="437"/>
      <c r="B43" s="444"/>
      <c r="C43" s="760"/>
      <c r="D43" s="761"/>
      <c r="E43" s="443"/>
      <c r="F43" s="443"/>
      <c r="G43" s="443"/>
      <c r="H43" s="443"/>
      <c r="I43" s="443"/>
      <c r="J43" s="443"/>
    </row>
    <row r="44" spans="1:10" ht="12" customHeight="1">
      <c r="A44" s="437"/>
      <c r="B44" s="444"/>
      <c r="C44" s="760"/>
      <c r="D44" s="761"/>
      <c r="E44" s="443"/>
      <c r="F44" s="443"/>
      <c r="G44" s="443"/>
      <c r="H44" s="443"/>
      <c r="I44" s="443"/>
      <c r="J44" s="443"/>
    </row>
    <row r="45" spans="1:10" ht="12" customHeight="1">
      <c r="A45" s="437"/>
      <c r="B45" s="444"/>
      <c r="C45" s="32"/>
      <c r="D45" s="459"/>
      <c r="E45" s="443"/>
      <c r="F45" s="443"/>
      <c r="G45" s="460"/>
      <c r="H45" s="443"/>
      <c r="I45" s="443"/>
      <c r="J45" s="460"/>
    </row>
    <row r="46" spans="1:10" ht="12" customHeight="1">
      <c r="A46" s="437"/>
      <c r="B46" s="456"/>
      <c r="C46" s="457"/>
      <c r="D46" s="459"/>
      <c r="E46" s="458"/>
      <c r="F46" s="458"/>
      <c r="G46" s="458"/>
      <c r="H46" s="458"/>
      <c r="I46" s="458"/>
      <c r="J46" s="458"/>
    </row>
    <row r="47" spans="1:10" ht="12" customHeight="1">
      <c r="A47" s="437"/>
      <c r="B47" s="456"/>
      <c r="C47" s="760"/>
      <c r="D47" s="761"/>
      <c r="E47" s="443"/>
      <c r="F47" s="443"/>
      <c r="G47" s="443"/>
      <c r="H47" s="443"/>
      <c r="I47" s="443"/>
      <c r="J47" s="443"/>
    </row>
    <row r="48" spans="1:10" ht="12" customHeight="1">
      <c r="A48" s="437"/>
      <c r="B48" s="444"/>
      <c r="C48" s="760"/>
      <c r="D48" s="761"/>
      <c r="E48" s="443"/>
      <c r="F48" s="443"/>
      <c r="G48" s="443"/>
      <c r="H48" s="443"/>
      <c r="I48" s="443"/>
      <c r="J48" s="443"/>
    </row>
    <row r="49" spans="1:11" ht="12" customHeight="1">
      <c r="A49" s="437"/>
      <c r="B49" s="444"/>
      <c r="C49" s="760"/>
      <c r="D49" s="761"/>
      <c r="E49" s="443"/>
      <c r="F49" s="443"/>
      <c r="G49" s="443"/>
      <c r="H49" s="443"/>
      <c r="I49" s="443"/>
      <c r="J49" s="443"/>
    </row>
    <row r="50" spans="1:11" s="464" customFormat="1" ht="12" customHeight="1">
      <c r="A50" s="429"/>
      <c r="B50" s="461"/>
      <c r="C50" s="313"/>
      <c r="D50" s="462"/>
      <c r="E50" s="463"/>
      <c r="F50" s="463"/>
      <c r="G50" s="463"/>
      <c r="H50" s="463"/>
      <c r="I50" s="463"/>
      <c r="J50" s="463"/>
      <c r="K50" s="314"/>
    </row>
    <row r="51" spans="1:11" ht="12" customHeight="1">
      <c r="A51" s="437"/>
      <c r="B51" s="456"/>
      <c r="C51" s="465"/>
      <c r="D51" s="459"/>
      <c r="E51" s="458"/>
      <c r="F51" s="458"/>
      <c r="G51" s="458"/>
      <c r="H51" s="458"/>
      <c r="I51" s="458"/>
      <c r="J51" s="458"/>
    </row>
    <row r="52" spans="1:11" ht="12" customHeight="1">
      <c r="A52" s="437"/>
      <c r="B52" s="444"/>
      <c r="C52" s="760"/>
      <c r="D52" s="761"/>
      <c r="E52" s="443"/>
      <c r="F52" s="443"/>
      <c r="G52" s="443"/>
      <c r="H52" s="443"/>
      <c r="I52" s="443"/>
      <c r="J52" s="443"/>
    </row>
    <row r="53" spans="1:11" ht="12" customHeight="1">
      <c r="A53" s="437"/>
      <c r="B53" s="446"/>
      <c r="C53" s="447"/>
      <c r="D53" s="448"/>
      <c r="E53" s="450"/>
      <c r="F53" s="450"/>
      <c r="G53" s="450"/>
      <c r="H53" s="450"/>
      <c r="I53" s="450"/>
      <c r="J53" s="450"/>
    </row>
    <row r="54" spans="1:11" ht="12" customHeight="1">
      <c r="A54" s="429"/>
      <c r="B54" s="451"/>
      <c r="C54" s="452"/>
      <c r="D54" s="466" t="s">
        <v>220</v>
      </c>
      <c r="E54" s="639">
        <f>+E34+E35+E36+E37+E38+E40+E43+E44+E46+E51</f>
        <v>248096041</v>
      </c>
      <c r="F54" s="639">
        <f>+F34+F35+F36+F37+F38+F40+F43+F44+F46+F51</f>
        <v>54109822.010000005</v>
      </c>
      <c r="G54" s="458">
        <f>+E54+F54</f>
        <v>302205863.00999999</v>
      </c>
      <c r="H54" s="639">
        <f>+H34+H35+H36+H37+H38+H40+H43+H44+H46+H51</f>
        <v>280595957.85000002</v>
      </c>
      <c r="I54" s="639">
        <f>+I34+I35+I36+I37+I38+I40+I43+I44+I46+I51</f>
        <v>280595957.85000002</v>
      </c>
      <c r="J54" s="762">
        <f>+I54-E54</f>
        <v>32499916.850000024</v>
      </c>
    </row>
    <row r="55" spans="1:11">
      <c r="A55" s="437"/>
      <c r="B55" s="25" t="s">
        <v>76</v>
      </c>
      <c r="E55" s="464"/>
      <c r="F55" s="638"/>
      <c r="G55" s="638"/>
      <c r="H55" s="764" t="s">
        <v>299</v>
      </c>
      <c r="I55" s="765"/>
      <c r="J55" s="763"/>
    </row>
    <row r="56" spans="1:11">
      <c r="A56" s="437"/>
      <c r="B56" s="759"/>
      <c r="C56" s="759"/>
      <c r="D56" s="759"/>
      <c r="E56" s="759"/>
      <c r="F56" s="759"/>
      <c r="G56" s="759"/>
      <c r="H56" s="759"/>
      <c r="I56" s="759"/>
      <c r="J56" s="759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7" t="s">
        <v>735</v>
      </c>
      <c r="E61" s="727"/>
      <c r="H61" s="315" t="s">
        <v>734</v>
      </c>
    </row>
    <row r="62" spans="1:11">
      <c r="D62" s="711" t="s">
        <v>729</v>
      </c>
      <c r="E62" s="711"/>
      <c r="F62" s="253"/>
      <c r="G62" s="253"/>
      <c r="H62" s="711" t="s">
        <v>764</v>
      </c>
      <c r="I62" s="711"/>
      <c r="J62" s="711"/>
      <c r="K62" s="467"/>
    </row>
    <row r="63" spans="1:11" ht="12" customHeight="1">
      <c r="D63" s="656" t="s">
        <v>730</v>
      </c>
      <c r="E63" s="656"/>
      <c r="F63" s="254"/>
      <c r="G63" s="254"/>
      <c r="H63" s="728" t="s">
        <v>728</v>
      </c>
      <c r="I63" s="728"/>
      <c r="J63" s="728"/>
      <c r="K63" s="468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5" customWidth="1"/>
    <col min="3" max="3" width="52.5703125" style="315" customWidth="1"/>
    <col min="4" max="11" width="14.85546875" style="315" bestFit="1" customWidth="1"/>
    <col min="12" max="12" width="2.7109375" style="25" customWidth="1"/>
    <col min="13" max="16384" width="11.42578125" style="315"/>
  </cols>
  <sheetData>
    <row r="1" spans="2:11" ht="7.5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9.5" customHeight="1">
      <c r="B2" s="682" t="s">
        <v>458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9.5" customHeight="1">
      <c r="B3" s="682" t="s">
        <v>459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ht="19.5" customHeight="1">
      <c r="B4" s="682" t="s">
        <v>825</v>
      </c>
      <c r="C4" s="682"/>
      <c r="D4" s="682"/>
      <c r="E4" s="682"/>
      <c r="F4" s="682"/>
      <c r="G4" s="682"/>
      <c r="H4" s="682"/>
      <c r="I4" s="682"/>
      <c r="J4" s="682"/>
      <c r="K4" s="682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5" t="s">
        <v>74</v>
      </c>
      <c r="C8" s="775"/>
      <c r="D8" s="776" t="s">
        <v>224</v>
      </c>
      <c r="E8" s="776"/>
      <c r="F8" s="776"/>
      <c r="G8" s="776"/>
      <c r="H8" s="776"/>
      <c r="I8" s="776"/>
      <c r="J8" s="776"/>
      <c r="K8" s="776" t="s">
        <v>225</v>
      </c>
    </row>
    <row r="9" spans="2:11" ht="25.5">
      <c r="B9" s="775"/>
      <c r="C9" s="775"/>
      <c r="D9" s="469" t="s">
        <v>226</v>
      </c>
      <c r="E9" s="469" t="s">
        <v>227</v>
      </c>
      <c r="F9" s="469" t="s">
        <v>205</v>
      </c>
      <c r="G9" s="469" t="s">
        <v>410</v>
      </c>
      <c r="H9" s="469" t="s">
        <v>206</v>
      </c>
      <c r="I9" s="469" t="s">
        <v>411</v>
      </c>
      <c r="J9" s="469" t="s">
        <v>228</v>
      </c>
      <c r="K9" s="776"/>
    </row>
    <row r="10" spans="2:11">
      <c r="B10" s="775"/>
      <c r="C10" s="775"/>
      <c r="D10" s="469">
        <v>1</v>
      </c>
      <c r="E10" s="469">
        <v>2</v>
      </c>
      <c r="F10" s="469" t="s">
        <v>229</v>
      </c>
      <c r="G10" s="469">
        <v>4</v>
      </c>
      <c r="H10" s="469">
        <v>5</v>
      </c>
      <c r="I10" s="469">
        <v>6</v>
      </c>
      <c r="J10" s="469">
        <v>7</v>
      </c>
      <c r="K10" s="469" t="s">
        <v>473</v>
      </c>
    </row>
    <row r="11" spans="2:11">
      <c r="B11" s="470"/>
      <c r="C11" s="471"/>
      <c r="D11" s="472"/>
      <c r="E11" s="472"/>
      <c r="F11" s="472"/>
      <c r="G11" s="472"/>
      <c r="H11" s="472"/>
      <c r="I11" s="472"/>
      <c r="J11" s="472"/>
      <c r="K11" s="472"/>
    </row>
    <row r="12" spans="2:11">
      <c r="B12" s="473"/>
      <c r="C12" s="471" t="s">
        <v>698</v>
      </c>
      <c r="D12" s="474">
        <v>248096041</v>
      </c>
      <c r="E12" s="474">
        <v>61936505.299999997</v>
      </c>
      <c r="F12" s="474">
        <f>+D12+E12</f>
        <v>310032546.30000001</v>
      </c>
      <c r="G12" s="474">
        <v>0</v>
      </c>
      <c r="H12" s="474">
        <v>287950439.5</v>
      </c>
      <c r="I12" s="474">
        <v>257626851.71000001</v>
      </c>
      <c r="J12" s="474">
        <v>257626951.71000001</v>
      </c>
      <c r="K12" s="474">
        <f>+F12-H12</f>
        <v>22082106.800000012</v>
      </c>
    </row>
    <row r="13" spans="2:11">
      <c r="B13" s="473"/>
      <c r="C13" s="475"/>
      <c r="D13" s="474">
        <v>0</v>
      </c>
      <c r="E13" s="474">
        <v>0</v>
      </c>
      <c r="F13" s="474">
        <f t="shared" ref="F13:F19" si="0">+D13+E13</f>
        <v>0</v>
      </c>
      <c r="G13" s="474">
        <v>0</v>
      </c>
      <c r="H13" s="474">
        <v>0</v>
      </c>
      <c r="I13" s="474">
        <v>0</v>
      </c>
      <c r="J13" s="474">
        <v>0</v>
      </c>
      <c r="K13" s="474">
        <f t="shared" ref="K13:K20" si="1">+F13-H13</f>
        <v>0</v>
      </c>
    </row>
    <row r="14" spans="2:11">
      <c r="B14" s="473"/>
      <c r="C14" s="475"/>
      <c r="D14" s="474">
        <v>0</v>
      </c>
      <c r="E14" s="474">
        <v>0</v>
      </c>
      <c r="F14" s="474">
        <f t="shared" si="0"/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f t="shared" si="1"/>
        <v>0</v>
      </c>
    </row>
    <row r="15" spans="2:11">
      <c r="B15" s="473"/>
      <c r="C15" s="475"/>
      <c r="D15" s="474">
        <v>0</v>
      </c>
      <c r="E15" s="474">
        <v>0</v>
      </c>
      <c r="F15" s="474">
        <f t="shared" si="0"/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f t="shared" si="1"/>
        <v>0</v>
      </c>
    </row>
    <row r="16" spans="2:11">
      <c r="B16" s="473"/>
      <c r="C16" s="475"/>
      <c r="D16" s="474">
        <v>0</v>
      </c>
      <c r="E16" s="474">
        <v>0</v>
      </c>
      <c r="F16" s="474">
        <f t="shared" si="0"/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f t="shared" si="1"/>
        <v>0</v>
      </c>
    </row>
    <row r="17" spans="1:12">
      <c r="B17" s="473"/>
      <c r="C17" s="475"/>
      <c r="D17" s="474">
        <v>0</v>
      </c>
      <c r="E17" s="474">
        <v>0</v>
      </c>
      <c r="F17" s="474">
        <f t="shared" si="0"/>
        <v>0</v>
      </c>
      <c r="G17" s="474">
        <v>0</v>
      </c>
      <c r="H17" s="474">
        <v>0</v>
      </c>
      <c r="I17" s="474">
        <v>0</v>
      </c>
      <c r="J17" s="474">
        <v>0</v>
      </c>
      <c r="K17" s="474">
        <f t="shared" si="1"/>
        <v>0</v>
      </c>
    </row>
    <row r="18" spans="1:12">
      <c r="B18" s="473"/>
      <c r="C18" s="475"/>
      <c r="D18" s="474">
        <v>0</v>
      </c>
      <c r="E18" s="474">
        <v>0</v>
      </c>
      <c r="F18" s="474">
        <f t="shared" si="0"/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f t="shared" si="1"/>
        <v>0</v>
      </c>
    </row>
    <row r="19" spans="1:12">
      <c r="B19" s="473"/>
      <c r="C19" s="475"/>
      <c r="D19" s="474">
        <v>0</v>
      </c>
      <c r="E19" s="474">
        <v>0</v>
      </c>
      <c r="F19" s="474">
        <f t="shared" si="0"/>
        <v>0</v>
      </c>
      <c r="G19" s="474">
        <v>0</v>
      </c>
      <c r="H19" s="474">
        <v>0</v>
      </c>
      <c r="I19" s="474">
        <v>0</v>
      </c>
      <c r="J19" s="474">
        <v>0</v>
      </c>
      <c r="K19" s="474">
        <f t="shared" si="1"/>
        <v>0</v>
      </c>
    </row>
    <row r="20" spans="1:12">
      <c r="B20" s="473"/>
      <c r="C20" s="475"/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4">
        <v>0</v>
      </c>
      <c r="J20" s="474">
        <v>0</v>
      </c>
      <c r="K20" s="474">
        <f t="shared" si="1"/>
        <v>0</v>
      </c>
    </row>
    <row r="21" spans="1:12">
      <c r="B21" s="476"/>
      <c r="C21" s="477"/>
      <c r="D21" s="478"/>
      <c r="E21" s="478"/>
      <c r="F21" s="478"/>
      <c r="G21" s="478"/>
      <c r="H21" s="478"/>
      <c r="I21" s="478"/>
      <c r="J21" s="478"/>
      <c r="K21" s="478"/>
    </row>
    <row r="22" spans="1:12" s="464" customFormat="1">
      <c r="A22" s="314"/>
      <c r="B22" s="479"/>
      <c r="C22" s="480" t="s">
        <v>230</v>
      </c>
      <c r="D22" s="481">
        <f>+D12</f>
        <v>248096041</v>
      </c>
      <c r="E22" s="481">
        <f t="shared" ref="E22:J22" si="2">+E12</f>
        <v>61936505.299999997</v>
      </c>
      <c r="F22" s="481">
        <f t="shared" si="2"/>
        <v>310032546.30000001</v>
      </c>
      <c r="G22" s="481">
        <f t="shared" si="2"/>
        <v>0</v>
      </c>
      <c r="H22" s="481">
        <f t="shared" si="2"/>
        <v>287950439.5</v>
      </c>
      <c r="I22" s="481">
        <f t="shared" si="2"/>
        <v>257626851.71000001</v>
      </c>
      <c r="J22" s="481">
        <f t="shared" si="2"/>
        <v>257626951.71000001</v>
      </c>
      <c r="K22" s="481">
        <f t="shared" ref="K22" si="3">+K12</f>
        <v>22082106.800000012</v>
      </c>
      <c r="L22" s="314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7" t="s">
        <v>736</v>
      </c>
      <c r="G27" s="777"/>
      <c r="H27" s="777"/>
      <c r="I27" s="777"/>
      <c r="J27" s="777"/>
      <c r="K27" s="777"/>
      <c r="L27" s="32"/>
    </row>
    <row r="28" spans="1:12">
      <c r="C28" s="281" t="s">
        <v>729</v>
      </c>
      <c r="D28" s="282"/>
      <c r="E28" s="464"/>
      <c r="F28" s="711" t="s">
        <v>764</v>
      </c>
      <c r="G28" s="711"/>
      <c r="H28" s="711"/>
      <c r="I28" s="711"/>
      <c r="J28" s="711"/>
      <c r="K28" s="711"/>
    </row>
    <row r="29" spans="1:12" ht="12" customHeight="1">
      <c r="C29" s="283" t="s">
        <v>730</v>
      </c>
      <c r="D29" s="284"/>
      <c r="E29" s="464"/>
      <c r="F29" s="728" t="s">
        <v>728</v>
      </c>
      <c r="G29" s="728"/>
      <c r="H29" s="728"/>
      <c r="I29" s="728"/>
      <c r="J29" s="728"/>
      <c r="K29" s="728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5" customWidth="1"/>
    <col min="3" max="3" width="45.85546875" style="315" customWidth="1"/>
    <col min="4" max="11" width="14.85546875" style="315" bestFit="1" customWidth="1"/>
    <col min="12" max="12" width="4" style="25" customWidth="1"/>
    <col min="13" max="16384" width="11.42578125" style="315"/>
  </cols>
  <sheetData>
    <row r="1" spans="2:11" ht="16.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6.5" customHeight="1">
      <c r="B2" s="682" t="s">
        <v>460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6.5" customHeight="1">
      <c r="B3" s="682" t="s">
        <v>825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30"/>
      <c r="G5" s="330"/>
      <c r="H5" s="97"/>
      <c r="I5" s="97"/>
      <c r="J5" s="72"/>
    </row>
    <row r="6" spans="2:11" s="25" customFormat="1"/>
    <row r="7" spans="2:11">
      <c r="B7" s="778" t="s">
        <v>74</v>
      </c>
      <c r="C7" s="779"/>
      <c r="D7" s="776" t="s">
        <v>231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80"/>
      <c r="C8" s="781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>
      <c r="B9" s="782"/>
      <c r="C9" s="783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482"/>
      <c r="C10" s="483"/>
      <c r="D10" s="484"/>
      <c r="E10" s="484"/>
      <c r="F10" s="484"/>
      <c r="G10" s="484"/>
      <c r="H10" s="484"/>
      <c r="I10" s="484"/>
      <c r="J10" s="484"/>
      <c r="K10" s="484"/>
    </row>
    <row r="11" spans="2:11">
      <c r="B11" s="470"/>
      <c r="C11" s="485" t="s">
        <v>232</v>
      </c>
      <c r="D11" s="474">
        <v>172255062</v>
      </c>
      <c r="E11" s="474">
        <v>121930076.61</v>
      </c>
      <c r="F11" s="474">
        <f>+D11+E11</f>
        <v>294185138.61000001</v>
      </c>
      <c r="G11" s="474"/>
      <c r="H11" s="474">
        <v>282607885.75</v>
      </c>
      <c r="I11" s="474">
        <v>257584480.71000001</v>
      </c>
      <c r="J11" s="474">
        <v>257584480.71000001</v>
      </c>
      <c r="K11" s="474">
        <f>+F11-H11</f>
        <v>11577252.860000014</v>
      </c>
    </row>
    <row r="12" spans="2:11">
      <c r="B12" s="470"/>
      <c r="C12" s="471"/>
      <c r="D12" s="486"/>
      <c r="E12" s="486"/>
      <c r="F12" s="486"/>
      <c r="G12" s="486"/>
      <c r="H12" s="486"/>
      <c r="I12" s="486"/>
      <c r="J12" s="486"/>
      <c r="K12" s="486"/>
    </row>
    <row r="13" spans="2:11">
      <c r="B13" s="487"/>
      <c r="C13" s="485" t="s">
        <v>233</v>
      </c>
      <c r="D13" s="486">
        <v>1492225</v>
      </c>
      <c r="E13" s="486">
        <v>14259855.689999999</v>
      </c>
      <c r="F13" s="486">
        <f>+D13+E13</f>
        <v>15752080.689999999</v>
      </c>
      <c r="G13" s="486">
        <v>0</v>
      </c>
      <c r="H13" s="486">
        <v>5342553.75</v>
      </c>
      <c r="I13" s="486">
        <v>42471</v>
      </c>
      <c r="J13" s="486">
        <v>42471</v>
      </c>
      <c r="K13" s="486">
        <f>+F13-H13</f>
        <v>10409526.939999999</v>
      </c>
    </row>
    <row r="14" spans="2:11">
      <c r="B14" s="470"/>
      <c r="C14" s="471"/>
      <c r="D14" s="486"/>
      <c r="E14" s="486"/>
      <c r="F14" s="486"/>
      <c r="G14" s="486"/>
      <c r="H14" s="486"/>
      <c r="I14" s="486"/>
      <c r="J14" s="486"/>
      <c r="K14" s="486"/>
    </row>
    <row r="15" spans="2:11">
      <c r="B15" s="487"/>
      <c r="C15" s="485" t="s">
        <v>699</v>
      </c>
      <c r="D15" s="486">
        <v>74348754</v>
      </c>
      <c r="E15" s="486">
        <v>-74253427</v>
      </c>
      <c r="F15" s="486">
        <v>95327</v>
      </c>
      <c r="G15" s="486">
        <v>0</v>
      </c>
      <c r="H15" s="486">
        <v>0</v>
      </c>
      <c r="I15" s="486">
        <v>0</v>
      </c>
      <c r="J15" s="486"/>
      <c r="K15" s="486">
        <f>+F15-H15</f>
        <v>95327</v>
      </c>
    </row>
    <row r="16" spans="2:11">
      <c r="B16" s="488"/>
      <c r="C16" s="489"/>
      <c r="D16" s="490"/>
      <c r="E16" s="490"/>
      <c r="F16" s="490"/>
      <c r="G16" s="490"/>
      <c r="H16" s="490"/>
      <c r="I16" s="490"/>
      <c r="J16" s="490"/>
      <c r="K16" s="490"/>
    </row>
    <row r="17" spans="1:12" s="464" customFormat="1">
      <c r="A17" s="314"/>
      <c r="B17" s="488"/>
      <c r="C17" s="489" t="s">
        <v>230</v>
      </c>
      <c r="D17" s="491">
        <f>+D11+D13+D15</f>
        <v>248096041</v>
      </c>
      <c r="E17" s="491">
        <f t="shared" ref="E17:K17" si="0">+E11+E13+E15</f>
        <v>61936505.300000012</v>
      </c>
      <c r="F17" s="491">
        <f t="shared" si="0"/>
        <v>310032546.30000001</v>
      </c>
      <c r="G17" s="491">
        <f t="shared" si="0"/>
        <v>0</v>
      </c>
      <c r="H17" s="491">
        <f t="shared" si="0"/>
        <v>287950439.5</v>
      </c>
      <c r="I17" s="491">
        <f t="shared" si="0"/>
        <v>257626951.71000001</v>
      </c>
      <c r="J17" s="491">
        <f t="shared" si="0"/>
        <v>257626951.71000001</v>
      </c>
      <c r="K17" s="491">
        <f t="shared" si="0"/>
        <v>22082106.800000012</v>
      </c>
      <c r="L17" s="314"/>
    </row>
    <row r="18" spans="1:12" s="25" customFormat="1"/>
    <row r="19" spans="1:12">
      <c r="C19" s="25" t="s">
        <v>76</v>
      </c>
    </row>
    <row r="20" spans="1:12">
      <c r="D20" s="492" t="str">
        <f>IF(D17=CAdmon!D22," ","ERROR")</f>
        <v xml:space="preserve"> </v>
      </c>
      <c r="E20" s="492" t="str">
        <f>IF(E17=CAdmon!E22," ","ERROR")</f>
        <v xml:space="preserve"> </v>
      </c>
      <c r="F20" s="492" t="str">
        <f>IF(F17=CAdmon!F22," ","ERROR")</f>
        <v xml:space="preserve"> </v>
      </c>
      <c r="G20" s="492"/>
      <c r="H20" s="492" t="str">
        <f>IF(H17=CAdmon!H22," ","ERROR")</f>
        <v xml:space="preserve"> </v>
      </c>
      <c r="I20" s="492"/>
      <c r="J20" s="492"/>
      <c r="K20" s="492" t="str">
        <f>IF(K17=CAdmon!K22," ","ERROR")</f>
        <v xml:space="preserve"> </v>
      </c>
    </row>
    <row r="21" spans="1:12">
      <c r="C21" s="325"/>
      <c r="F21" s="697" t="s">
        <v>738</v>
      </c>
      <c r="G21" s="697"/>
      <c r="H21" s="697"/>
      <c r="I21" s="697"/>
      <c r="J21" s="697"/>
      <c r="K21" s="697"/>
    </row>
    <row r="22" spans="1:12">
      <c r="C22" s="281" t="s">
        <v>729</v>
      </c>
      <c r="D22" s="464"/>
      <c r="E22" s="464"/>
      <c r="F22" s="711" t="s">
        <v>764</v>
      </c>
      <c r="G22" s="711"/>
      <c r="H22" s="711"/>
      <c r="I22" s="711"/>
      <c r="J22" s="711"/>
      <c r="K22" s="711"/>
    </row>
    <row r="23" spans="1:12">
      <c r="C23" s="283" t="s">
        <v>730</v>
      </c>
      <c r="D23" s="464"/>
      <c r="E23" s="464"/>
      <c r="F23" s="728" t="s">
        <v>728</v>
      </c>
      <c r="G23" s="728"/>
      <c r="H23" s="728"/>
      <c r="I23" s="728"/>
      <c r="J23" s="728"/>
      <c r="K23" s="728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25" customWidth="1"/>
    <col min="13" max="16384" width="11.42578125" style="315"/>
  </cols>
  <sheetData>
    <row r="1" spans="2:11" ht="14.2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4.25" customHeight="1">
      <c r="B2" s="682" t="s">
        <v>461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4.25" customHeight="1">
      <c r="B3" s="682" t="s">
        <v>825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30"/>
      <c r="F5" s="97"/>
      <c r="G5" s="97"/>
      <c r="H5" s="72"/>
      <c r="I5" s="72"/>
      <c r="J5" s="72"/>
    </row>
    <row r="6" spans="2:11" s="25" customFormat="1" ht="6.75" customHeight="1"/>
    <row r="7" spans="2:11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 ht="11.25" customHeight="1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784" t="s">
        <v>174</v>
      </c>
      <c r="C10" s="785"/>
      <c r="D10" s="493">
        <f t="shared" ref="D10:J10" si="0">SUM(D11:D17)</f>
        <v>129119968</v>
      </c>
      <c r="E10" s="493">
        <f t="shared" si="0"/>
        <v>54534706.460000001</v>
      </c>
      <c r="F10" s="493">
        <f t="shared" si="0"/>
        <v>183654674.46000001</v>
      </c>
      <c r="G10" s="493">
        <f t="shared" si="0"/>
        <v>0</v>
      </c>
      <c r="H10" s="493">
        <f t="shared" si="0"/>
        <v>183394424.28000003</v>
      </c>
      <c r="I10" s="493">
        <f t="shared" si="0"/>
        <v>178319540.63999999</v>
      </c>
      <c r="J10" s="493">
        <f t="shared" si="0"/>
        <v>178319540.63999999</v>
      </c>
      <c r="K10" s="494">
        <f>+F10-H10</f>
        <v>260250.17999997735</v>
      </c>
    </row>
    <row r="11" spans="2:11">
      <c r="B11" s="495"/>
      <c r="C11" s="315" t="s">
        <v>700</v>
      </c>
      <c r="D11" s="496">
        <v>25962703</v>
      </c>
      <c r="E11" s="497">
        <v>20432309.399999999</v>
      </c>
      <c r="F11" s="486">
        <v>46395012.399999999</v>
      </c>
      <c r="G11" s="498">
        <v>0</v>
      </c>
      <c r="H11" s="496">
        <v>46395012.399999999</v>
      </c>
      <c r="I11" s="496">
        <v>45165233.479999997</v>
      </c>
      <c r="J11" s="497">
        <v>45165233.479999997</v>
      </c>
      <c r="K11" s="486">
        <f>+F11-H11</f>
        <v>0</v>
      </c>
    </row>
    <row r="12" spans="2:11">
      <c r="B12" s="495"/>
      <c r="C12" s="315" t="s">
        <v>701</v>
      </c>
      <c r="D12" s="496">
        <v>43830882</v>
      </c>
      <c r="E12" s="497">
        <v>-16448828.789999999</v>
      </c>
      <c r="F12" s="486">
        <f t="shared" ref="F12:F16" si="1">+D12+E12</f>
        <v>27382053.210000001</v>
      </c>
      <c r="G12" s="498">
        <v>0</v>
      </c>
      <c r="H12" s="496">
        <v>27121803.030000001</v>
      </c>
      <c r="I12" s="496">
        <v>26757303.030000001</v>
      </c>
      <c r="J12" s="497">
        <v>26757303.030000001</v>
      </c>
      <c r="K12" s="486">
        <f t="shared" ref="K12:K16" si="2">+F12-H12</f>
        <v>260250.1799999997</v>
      </c>
    </row>
    <row r="13" spans="2:11">
      <c r="B13" s="495"/>
      <c r="C13" s="315" t="s">
        <v>702</v>
      </c>
      <c r="D13" s="496">
        <v>26653369</v>
      </c>
      <c r="E13" s="497">
        <v>-345894.29</v>
      </c>
      <c r="F13" s="486">
        <f t="shared" si="1"/>
        <v>26307474.710000001</v>
      </c>
      <c r="G13" s="498">
        <v>0</v>
      </c>
      <c r="H13" s="496">
        <v>26307474.710000001</v>
      </c>
      <c r="I13" s="496">
        <v>26256889.559999999</v>
      </c>
      <c r="J13" s="497">
        <v>26256889.559999999</v>
      </c>
      <c r="K13" s="486">
        <f t="shared" si="2"/>
        <v>0</v>
      </c>
    </row>
    <row r="14" spans="2:11">
      <c r="B14" s="495"/>
      <c r="C14" s="315" t="s">
        <v>703</v>
      </c>
      <c r="D14" s="496">
        <v>8049753</v>
      </c>
      <c r="E14" s="497">
        <v>5780672.4699999997</v>
      </c>
      <c r="F14" s="486">
        <f t="shared" si="1"/>
        <v>13830425.469999999</v>
      </c>
      <c r="G14" s="498">
        <v>0</v>
      </c>
      <c r="H14" s="496">
        <v>13830425.470000001</v>
      </c>
      <c r="I14" s="496">
        <v>13824258.77</v>
      </c>
      <c r="J14" s="497">
        <v>13824258.77</v>
      </c>
      <c r="K14" s="486">
        <f t="shared" si="2"/>
        <v>0</v>
      </c>
    </row>
    <row r="15" spans="2:11">
      <c r="B15" s="495"/>
      <c r="C15" s="315" t="s">
        <v>704</v>
      </c>
      <c r="D15" s="496">
        <v>24264840</v>
      </c>
      <c r="E15" s="497">
        <v>44859658.810000002</v>
      </c>
      <c r="F15" s="486">
        <f t="shared" si="1"/>
        <v>69124498.810000002</v>
      </c>
      <c r="G15" s="498">
        <v>0</v>
      </c>
      <c r="H15" s="496">
        <v>69124498.810000002</v>
      </c>
      <c r="I15" s="496">
        <v>65700645.939999998</v>
      </c>
      <c r="J15" s="497">
        <v>65700645.939999998</v>
      </c>
      <c r="K15" s="486">
        <f t="shared" si="2"/>
        <v>0</v>
      </c>
    </row>
    <row r="16" spans="2:11">
      <c r="B16" s="495"/>
      <c r="C16" s="315" t="s">
        <v>705</v>
      </c>
      <c r="D16" s="496">
        <v>358421</v>
      </c>
      <c r="E16" s="497">
        <v>256788.86</v>
      </c>
      <c r="F16" s="486">
        <f t="shared" si="1"/>
        <v>615209.86</v>
      </c>
      <c r="G16" s="498">
        <v>0</v>
      </c>
      <c r="H16" s="496">
        <v>615209.86</v>
      </c>
      <c r="I16" s="496">
        <v>615209.86</v>
      </c>
      <c r="J16" s="497">
        <v>615209.86</v>
      </c>
      <c r="K16" s="486">
        <f t="shared" si="2"/>
        <v>0</v>
      </c>
    </row>
    <row r="17" spans="2:12">
      <c r="B17" s="499"/>
      <c r="C17" s="500"/>
      <c r="D17" s="474"/>
      <c r="E17" s="474"/>
      <c r="F17" s="474"/>
      <c r="G17" s="474"/>
      <c r="H17" s="474"/>
      <c r="I17" s="474"/>
      <c r="J17" s="474"/>
      <c r="K17" s="474"/>
    </row>
    <row r="18" spans="2:12">
      <c r="B18" s="784" t="s">
        <v>85</v>
      </c>
      <c r="C18" s="785"/>
      <c r="D18" s="494">
        <f t="shared" ref="D18:J18" si="3">SUM(D19:D26)</f>
        <v>8391535</v>
      </c>
      <c r="E18" s="494">
        <f t="shared" si="3"/>
        <v>3540738.23</v>
      </c>
      <c r="F18" s="494">
        <f t="shared" si="3"/>
        <v>11932273.23</v>
      </c>
      <c r="G18" s="494">
        <f t="shared" si="3"/>
        <v>0</v>
      </c>
      <c r="H18" s="494">
        <f t="shared" si="3"/>
        <v>9922066.3000000007</v>
      </c>
      <c r="I18" s="494">
        <f t="shared" si="3"/>
        <v>9007835.2100000009</v>
      </c>
      <c r="J18" s="494">
        <f t="shared" si="3"/>
        <v>9007835.2100000009</v>
      </c>
      <c r="K18" s="494">
        <f t="shared" ref="K18:K51" si="4">+F18-H18</f>
        <v>2010206.9299999997</v>
      </c>
    </row>
    <row r="19" spans="2:12">
      <c r="B19" s="495"/>
      <c r="C19" s="315" t="s">
        <v>706</v>
      </c>
      <c r="D19" s="496">
        <v>3237822</v>
      </c>
      <c r="E19" s="496">
        <v>-1321008.18</v>
      </c>
      <c r="F19" s="486">
        <f t="shared" ref="F19:F51" si="5">+D19+E19</f>
        <v>1916813.82</v>
      </c>
      <c r="G19" s="496">
        <v>0</v>
      </c>
      <c r="H19" s="496">
        <v>1807080.9</v>
      </c>
      <c r="I19" s="496">
        <v>1099411.9099999999</v>
      </c>
      <c r="J19" s="497">
        <v>1099411.9099999999</v>
      </c>
      <c r="K19" s="486">
        <f t="shared" si="4"/>
        <v>109732.92000000016</v>
      </c>
    </row>
    <row r="20" spans="2:12">
      <c r="B20" s="495"/>
      <c r="C20" s="315" t="s">
        <v>707</v>
      </c>
      <c r="D20" s="496">
        <v>290636</v>
      </c>
      <c r="E20" s="496">
        <v>78190.52</v>
      </c>
      <c r="F20" s="486">
        <f t="shared" si="5"/>
        <v>368826.52</v>
      </c>
      <c r="G20" s="496">
        <v>0</v>
      </c>
      <c r="H20" s="496">
        <v>368826.52</v>
      </c>
      <c r="I20" s="496">
        <v>320332.65999999997</v>
      </c>
      <c r="J20" s="497">
        <v>320332.65999999997</v>
      </c>
      <c r="K20" s="486">
        <f t="shared" si="4"/>
        <v>0</v>
      </c>
    </row>
    <row r="21" spans="2:12">
      <c r="B21" s="495"/>
      <c r="C21" s="315" t="s">
        <v>708</v>
      </c>
      <c r="D21" s="496">
        <v>45669</v>
      </c>
      <c r="E21" s="496">
        <v>75721.820000000007</v>
      </c>
      <c r="F21" s="486">
        <f t="shared" si="5"/>
        <v>121390.82</v>
      </c>
      <c r="G21" s="496">
        <v>0</v>
      </c>
      <c r="H21" s="496">
        <v>31414.82</v>
      </c>
      <c r="I21" s="496">
        <v>31100.81</v>
      </c>
      <c r="J21" s="497">
        <v>31100.81</v>
      </c>
      <c r="K21" s="486">
        <f t="shared" si="4"/>
        <v>89976</v>
      </c>
    </row>
    <row r="22" spans="2:12">
      <c r="B22" s="495"/>
      <c r="C22" s="315" t="s">
        <v>709</v>
      </c>
      <c r="D22" s="501">
        <v>0</v>
      </c>
      <c r="E22" s="502">
        <v>293</v>
      </c>
      <c r="F22" s="486">
        <f t="shared" si="5"/>
        <v>293</v>
      </c>
      <c r="G22" s="496">
        <v>0</v>
      </c>
      <c r="H22" s="496">
        <v>293</v>
      </c>
      <c r="I22" s="496">
        <v>293</v>
      </c>
      <c r="J22" s="503">
        <v>293</v>
      </c>
      <c r="K22" s="486">
        <f t="shared" si="4"/>
        <v>0</v>
      </c>
    </row>
    <row r="23" spans="2:12">
      <c r="B23" s="495"/>
      <c r="C23" s="315" t="s">
        <v>710</v>
      </c>
      <c r="D23" s="496">
        <v>4082876</v>
      </c>
      <c r="E23" s="496">
        <v>3294218.85</v>
      </c>
      <c r="F23" s="486">
        <f t="shared" si="5"/>
        <v>7377094.8499999996</v>
      </c>
      <c r="G23" s="496">
        <v>0</v>
      </c>
      <c r="H23" s="496">
        <v>7377094.8499999996</v>
      </c>
      <c r="I23" s="496">
        <v>7377026.9400000004</v>
      </c>
      <c r="J23" s="497">
        <v>7377026.9400000004</v>
      </c>
      <c r="K23" s="486">
        <f t="shared" si="4"/>
        <v>0</v>
      </c>
    </row>
    <row r="24" spans="2:12">
      <c r="B24" s="495"/>
      <c r="C24" s="315" t="s">
        <v>711</v>
      </c>
      <c r="D24" s="496">
        <v>152079</v>
      </c>
      <c r="E24" s="496">
        <v>1688170.99</v>
      </c>
      <c r="F24" s="486">
        <f t="shared" si="5"/>
        <v>1840249.99</v>
      </c>
      <c r="G24" s="496">
        <v>0</v>
      </c>
      <c r="H24" s="496">
        <v>52751.98</v>
      </c>
      <c r="I24" s="496">
        <v>43606.18</v>
      </c>
      <c r="J24" s="496">
        <v>43606.18</v>
      </c>
      <c r="K24" s="486">
        <f t="shared" si="4"/>
        <v>1787498.01</v>
      </c>
    </row>
    <row r="25" spans="2:12">
      <c r="B25" s="495"/>
      <c r="C25" s="315" t="s">
        <v>712</v>
      </c>
      <c r="D25" s="496">
        <v>582453</v>
      </c>
      <c r="E25" s="496">
        <v>-274848.77</v>
      </c>
      <c r="F25" s="486">
        <f t="shared" si="5"/>
        <v>307604.23</v>
      </c>
      <c r="G25" s="496">
        <v>0</v>
      </c>
      <c r="H25" s="496">
        <v>284604.23</v>
      </c>
      <c r="I25" s="496">
        <v>136063.71</v>
      </c>
      <c r="J25" s="496">
        <v>136063.71</v>
      </c>
      <c r="K25" s="486">
        <f t="shared" si="4"/>
        <v>23000</v>
      </c>
    </row>
    <row r="26" spans="2:12">
      <c r="B26" s="499"/>
      <c r="C26" s="500"/>
      <c r="D26" s="486">
        <v>0</v>
      </c>
      <c r="E26" s="486">
        <v>0</v>
      </c>
      <c r="F26" s="486">
        <f t="shared" si="5"/>
        <v>0</v>
      </c>
      <c r="G26" s="486"/>
      <c r="H26" s="486"/>
      <c r="I26" s="504"/>
      <c r="J26" s="486">
        <v>0</v>
      </c>
      <c r="K26" s="494">
        <f t="shared" si="4"/>
        <v>0</v>
      </c>
    </row>
    <row r="27" spans="2:12">
      <c r="B27" s="499"/>
      <c r="C27" s="500"/>
      <c r="D27" s="486">
        <v>0</v>
      </c>
      <c r="E27" s="486">
        <v>0</v>
      </c>
      <c r="F27" s="486">
        <f t="shared" si="5"/>
        <v>0</v>
      </c>
      <c r="G27" s="486"/>
      <c r="H27" s="486"/>
      <c r="I27" s="504"/>
      <c r="J27" s="486">
        <v>0</v>
      </c>
      <c r="K27" s="494">
        <f t="shared" si="4"/>
        <v>0</v>
      </c>
    </row>
    <row r="28" spans="2:12">
      <c r="B28" s="499"/>
      <c r="C28" s="500"/>
      <c r="D28" s="486">
        <v>0</v>
      </c>
      <c r="E28" s="486">
        <v>0</v>
      </c>
      <c r="F28" s="486">
        <f t="shared" si="5"/>
        <v>0</v>
      </c>
      <c r="G28" s="486"/>
      <c r="H28" s="486"/>
      <c r="I28" s="486"/>
      <c r="J28" s="486">
        <v>0</v>
      </c>
      <c r="K28" s="494">
        <f t="shared" si="4"/>
        <v>0</v>
      </c>
    </row>
    <row r="29" spans="2:12">
      <c r="B29" s="784" t="s">
        <v>87</v>
      </c>
      <c r="C29" s="785"/>
      <c r="D29" s="494">
        <f>SUM(D30:D41)</f>
        <v>31080248</v>
      </c>
      <c r="E29" s="494">
        <f>SUM(E30:E42)</f>
        <v>179221.56000000006</v>
      </c>
      <c r="F29" s="494">
        <f t="shared" si="5"/>
        <v>31259469.559999999</v>
      </c>
      <c r="G29" s="494">
        <f>SUM(G30:G42)</f>
        <v>0</v>
      </c>
      <c r="H29" s="494">
        <f>SUM(H30:H42)</f>
        <v>30302306.239999995</v>
      </c>
      <c r="I29" s="494">
        <f>SUM(I30:I42)</f>
        <v>25716069.689999998</v>
      </c>
      <c r="J29" s="494">
        <f>SUM(J30:J42)</f>
        <v>25716069.689999998</v>
      </c>
      <c r="K29" s="505">
        <f t="shared" si="4"/>
        <v>957163.32000000402</v>
      </c>
      <c r="L29" s="67"/>
    </row>
    <row r="30" spans="2:12">
      <c r="B30" s="499"/>
      <c r="C30" s="315" t="s">
        <v>713</v>
      </c>
      <c r="D30" s="496">
        <v>4403824</v>
      </c>
      <c r="E30" s="496">
        <v>-2339855.0699999998</v>
      </c>
      <c r="F30" s="486">
        <f t="shared" si="5"/>
        <v>2063968.9300000002</v>
      </c>
      <c r="G30" s="496">
        <v>0</v>
      </c>
      <c r="H30" s="496">
        <v>1987450.98</v>
      </c>
      <c r="I30" s="496">
        <v>1913058.41</v>
      </c>
      <c r="J30" s="496">
        <v>1913058.41</v>
      </c>
      <c r="K30" s="486">
        <f t="shared" si="4"/>
        <v>76517.950000000186</v>
      </c>
      <c r="L30" s="67"/>
    </row>
    <row r="31" spans="2:12">
      <c r="B31" s="499"/>
      <c r="C31" s="315" t="s">
        <v>714</v>
      </c>
      <c r="D31" s="496">
        <v>11097770</v>
      </c>
      <c r="E31" s="496">
        <v>-1207235.1100000001</v>
      </c>
      <c r="F31" s="486">
        <f t="shared" si="5"/>
        <v>9890534.8900000006</v>
      </c>
      <c r="G31" s="496">
        <v>0</v>
      </c>
      <c r="H31" s="496">
        <v>9889305.5899999999</v>
      </c>
      <c r="I31" s="496">
        <v>9186210.2799999993</v>
      </c>
      <c r="J31" s="496">
        <v>9186210.2799999993</v>
      </c>
      <c r="K31" s="486">
        <f t="shared" si="4"/>
        <v>1229.3000000007451</v>
      </c>
      <c r="L31" s="67"/>
    </row>
    <row r="32" spans="2:12">
      <c r="B32" s="499"/>
      <c r="C32" s="315" t="s">
        <v>715</v>
      </c>
      <c r="D32" s="496">
        <v>4639306</v>
      </c>
      <c r="E32" s="496">
        <v>-1335908.29</v>
      </c>
      <c r="F32" s="486">
        <f t="shared" si="5"/>
        <v>3303397.71</v>
      </c>
      <c r="G32" s="496">
        <v>0</v>
      </c>
      <c r="H32" s="496">
        <v>3054965.7</v>
      </c>
      <c r="I32" s="496">
        <v>876565.64</v>
      </c>
      <c r="J32" s="496">
        <v>876565.64</v>
      </c>
      <c r="K32" s="486">
        <f t="shared" si="4"/>
        <v>248432.00999999978</v>
      </c>
      <c r="L32" s="67"/>
    </row>
    <row r="33" spans="2:12">
      <c r="B33" s="499"/>
      <c r="C33" s="315" t="s">
        <v>716</v>
      </c>
      <c r="D33" s="496">
        <v>899461</v>
      </c>
      <c r="E33" s="496">
        <v>166012.18</v>
      </c>
      <c r="F33" s="486">
        <f t="shared" si="5"/>
        <v>1065473.18</v>
      </c>
      <c r="G33" s="496">
        <v>0</v>
      </c>
      <c r="H33" s="496">
        <v>1065473.18</v>
      </c>
      <c r="I33" s="496">
        <v>916414.87</v>
      </c>
      <c r="J33" s="496">
        <v>916414.87</v>
      </c>
      <c r="K33" s="486">
        <f t="shared" si="4"/>
        <v>0</v>
      </c>
      <c r="L33" s="67"/>
    </row>
    <row r="34" spans="2:12">
      <c r="B34" s="499"/>
      <c r="C34" s="315" t="s">
        <v>717</v>
      </c>
      <c r="D34" s="496">
        <v>3207475</v>
      </c>
      <c r="E34" s="496">
        <v>828522.31</v>
      </c>
      <c r="F34" s="486">
        <f t="shared" si="5"/>
        <v>4035997.31</v>
      </c>
      <c r="G34" s="496">
        <v>0</v>
      </c>
      <c r="H34" s="496">
        <v>4032937.99</v>
      </c>
      <c r="I34" s="496">
        <v>3271030.3</v>
      </c>
      <c r="J34" s="496">
        <v>3271030.3</v>
      </c>
      <c r="K34" s="486">
        <f t="shared" si="4"/>
        <v>3059.3199999998324</v>
      </c>
      <c r="L34" s="67"/>
    </row>
    <row r="35" spans="2:12">
      <c r="B35" s="499"/>
      <c r="C35" s="315" t="s">
        <v>718</v>
      </c>
      <c r="D35" s="496">
        <v>625000</v>
      </c>
      <c r="E35" s="496">
        <v>937243.08</v>
      </c>
      <c r="F35" s="486">
        <f t="shared" si="5"/>
        <v>1562243.08</v>
      </c>
      <c r="G35" s="496">
        <v>0</v>
      </c>
      <c r="H35" s="496">
        <v>989564.69</v>
      </c>
      <c r="I35" s="496">
        <v>797548.09</v>
      </c>
      <c r="J35" s="496">
        <v>797548.09</v>
      </c>
      <c r="K35" s="486">
        <f t="shared" si="4"/>
        <v>572678.39000000013</v>
      </c>
      <c r="L35" s="67"/>
    </row>
    <row r="36" spans="2:12">
      <c r="B36" s="499"/>
      <c r="C36" s="315" t="s">
        <v>719</v>
      </c>
      <c r="D36" s="496">
        <v>2233415</v>
      </c>
      <c r="E36" s="496">
        <v>-339554.89</v>
      </c>
      <c r="F36" s="486">
        <f t="shared" si="5"/>
        <v>1893860.1099999999</v>
      </c>
      <c r="G36" s="496">
        <v>0</v>
      </c>
      <c r="H36" s="496">
        <v>1893860.11</v>
      </c>
      <c r="I36" s="496">
        <v>1752975.48</v>
      </c>
      <c r="J36" s="496">
        <v>1752975.48</v>
      </c>
      <c r="K36" s="486">
        <f t="shared" si="4"/>
        <v>0</v>
      </c>
      <c r="L36" s="67"/>
    </row>
    <row r="37" spans="2:12">
      <c r="B37" s="499"/>
      <c r="C37" s="315" t="s">
        <v>720</v>
      </c>
      <c r="D37" s="496">
        <v>1091663</v>
      </c>
      <c r="E37" s="496">
        <v>31695.65</v>
      </c>
      <c r="F37" s="486">
        <f t="shared" si="5"/>
        <v>1123358.6499999999</v>
      </c>
      <c r="G37" s="496">
        <v>0</v>
      </c>
      <c r="H37" s="496">
        <v>1068358.6499999999</v>
      </c>
      <c r="I37" s="496">
        <v>739126.36</v>
      </c>
      <c r="J37" s="496">
        <v>739126.36</v>
      </c>
      <c r="K37" s="486">
        <f t="shared" si="4"/>
        <v>55000</v>
      </c>
      <c r="L37" s="67"/>
    </row>
    <row r="38" spans="2:12">
      <c r="B38" s="499"/>
      <c r="C38" s="315" t="s">
        <v>721</v>
      </c>
      <c r="D38" s="496">
        <v>2882334</v>
      </c>
      <c r="E38" s="496">
        <v>3438301.7</v>
      </c>
      <c r="F38" s="486">
        <f t="shared" si="5"/>
        <v>6320635.7000000002</v>
      </c>
      <c r="G38" s="496">
        <v>0</v>
      </c>
      <c r="H38" s="496">
        <v>6320389.3499999996</v>
      </c>
      <c r="I38" s="496">
        <v>6263140.2599999998</v>
      </c>
      <c r="J38" s="496">
        <v>6263140.2599999998</v>
      </c>
      <c r="K38" s="486">
        <f t="shared" si="4"/>
        <v>246.35000000055879</v>
      </c>
      <c r="L38" s="67"/>
    </row>
    <row r="39" spans="2:12">
      <c r="B39" s="499"/>
      <c r="C39" s="500"/>
      <c r="D39" s="486"/>
      <c r="E39" s="486">
        <v>0</v>
      </c>
      <c r="F39" s="486">
        <f t="shared" ref="F39" si="6">+D39+E39</f>
        <v>0</v>
      </c>
      <c r="G39" s="504"/>
      <c r="H39" s="504"/>
      <c r="I39" s="504"/>
      <c r="J39" s="504"/>
      <c r="K39" s="505">
        <f t="shared" si="4"/>
        <v>0</v>
      </c>
      <c r="L39" s="67"/>
    </row>
    <row r="40" spans="2:12">
      <c r="B40" s="499"/>
      <c r="C40" s="500"/>
      <c r="D40" s="486">
        <v>0</v>
      </c>
      <c r="E40" s="486">
        <v>0</v>
      </c>
      <c r="F40" s="486">
        <f t="shared" si="5"/>
        <v>0</v>
      </c>
      <c r="G40" s="486"/>
      <c r="H40" s="504"/>
      <c r="I40" s="504"/>
      <c r="J40" s="504">
        <v>0</v>
      </c>
      <c r="K40" s="505">
        <f t="shared" si="4"/>
        <v>0</v>
      </c>
      <c r="L40" s="67"/>
    </row>
    <row r="41" spans="2:12">
      <c r="B41" s="499"/>
      <c r="C41" s="500"/>
      <c r="D41" s="486">
        <v>0</v>
      </c>
      <c r="E41" s="486">
        <v>0</v>
      </c>
      <c r="F41" s="486">
        <f t="shared" si="5"/>
        <v>0</v>
      </c>
      <c r="G41" s="486"/>
      <c r="H41" s="504">
        <v>0</v>
      </c>
      <c r="I41" s="504"/>
      <c r="J41" s="504">
        <v>0</v>
      </c>
      <c r="K41" s="505">
        <f t="shared" si="4"/>
        <v>0</v>
      </c>
      <c r="L41" s="67"/>
    </row>
    <row r="42" spans="2:12">
      <c r="B42" s="499"/>
      <c r="C42" s="500"/>
      <c r="D42" s="486"/>
      <c r="E42" s="486">
        <v>0</v>
      </c>
      <c r="F42" s="486">
        <f t="shared" ref="F42" si="7">+D42+E42</f>
        <v>0</v>
      </c>
      <c r="G42" s="486"/>
      <c r="H42" s="486"/>
      <c r="I42" s="486"/>
      <c r="J42" s="504">
        <v>0</v>
      </c>
      <c r="K42" s="505">
        <f t="shared" si="4"/>
        <v>0</v>
      </c>
      <c r="L42" s="67"/>
    </row>
    <row r="43" spans="2:12">
      <c r="B43" s="784" t="s">
        <v>218</v>
      </c>
      <c r="C43" s="785"/>
      <c r="D43" s="494">
        <f>SUM(D44:D44)</f>
        <v>3663311</v>
      </c>
      <c r="E43" s="494">
        <f>SUM(E44:E44)</f>
        <v>63675410.359999999</v>
      </c>
      <c r="F43" s="494">
        <f t="shared" si="5"/>
        <v>67338721.359999999</v>
      </c>
      <c r="G43" s="494">
        <f>SUM(G44:G44)</f>
        <v>0</v>
      </c>
      <c r="H43" s="494">
        <f>SUM(H44:H44)</f>
        <v>58989088.93</v>
      </c>
      <c r="I43" s="494">
        <f>SUM(I44:I44)</f>
        <v>44541035.170000002</v>
      </c>
      <c r="J43" s="494">
        <f>SUM(J44:J44)</f>
        <v>44541035.170000002</v>
      </c>
      <c r="K43" s="505">
        <f t="shared" si="4"/>
        <v>8349632.4299999997</v>
      </c>
      <c r="L43" s="67"/>
    </row>
    <row r="44" spans="2:12">
      <c r="B44" s="499"/>
      <c r="C44" s="500" t="s">
        <v>95</v>
      </c>
      <c r="D44" s="496">
        <v>3663311</v>
      </c>
      <c r="E44" s="496">
        <v>63675410.359999999</v>
      </c>
      <c r="F44" s="486">
        <f t="shared" si="5"/>
        <v>67338721.359999999</v>
      </c>
      <c r="G44" s="496">
        <v>0</v>
      </c>
      <c r="H44" s="496">
        <v>58989088.93</v>
      </c>
      <c r="I44" s="496">
        <v>44541035.170000002</v>
      </c>
      <c r="J44" s="498">
        <v>44541035.170000002</v>
      </c>
      <c r="K44" s="486">
        <f t="shared" si="4"/>
        <v>8349632.4299999997</v>
      </c>
    </row>
    <row r="45" spans="2:12">
      <c r="B45" s="784" t="s">
        <v>235</v>
      </c>
      <c r="C45" s="785"/>
      <c r="D45" s="505">
        <f>SUM(D46:D48)</f>
        <v>1492225</v>
      </c>
      <c r="E45" s="505">
        <f>SUM(E46:E48)</f>
        <v>14259855.690000001</v>
      </c>
      <c r="F45" s="494">
        <f t="shared" si="5"/>
        <v>15752080.690000001</v>
      </c>
      <c r="G45" s="505">
        <f>SUM(G46:G48)</f>
        <v>0</v>
      </c>
      <c r="H45" s="505">
        <f>SUM(H46:H48)</f>
        <v>5342553.75</v>
      </c>
      <c r="I45" s="505">
        <f>SUM(I46:I48)</f>
        <v>42471</v>
      </c>
      <c r="J45" s="505">
        <f>SUM(J46:J48)</f>
        <v>42471</v>
      </c>
      <c r="K45" s="494">
        <f t="shared" si="4"/>
        <v>10409526.940000001</v>
      </c>
    </row>
    <row r="46" spans="2:12">
      <c r="B46" s="499"/>
      <c r="C46" s="315" t="s">
        <v>340</v>
      </c>
      <c r="D46" s="496">
        <v>1492225</v>
      </c>
      <c r="E46" s="496">
        <v>5627264.7400000002</v>
      </c>
      <c r="F46" s="486">
        <f t="shared" si="5"/>
        <v>7119489.7400000002</v>
      </c>
      <c r="G46" s="501">
        <v>0</v>
      </c>
      <c r="H46" s="501">
        <v>19321.63</v>
      </c>
      <c r="I46" s="501">
        <v>0</v>
      </c>
      <c r="J46" s="486">
        <v>0</v>
      </c>
      <c r="K46" s="486">
        <f t="shared" si="4"/>
        <v>7100168.1100000003</v>
      </c>
    </row>
    <row r="47" spans="2:12">
      <c r="B47" s="499"/>
      <c r="C47" s="315" t="s">
        <v>722</v>
      </c>
      <c r="D47" s="501">
        <v>0</v>
      </c>
      <c r="E47" s="496">
        <v>7738119.9500000002</v>
      </c>
      <c r="F47" s="486">
        <f t="shared" si="5"/>
        <v>7738119.9500000002</v>
      </c>
      <c r="G47" s="501">
        <v>0</v>
      </c>
      <c r="H47" s="501">
        <v>5169401.12</v>
      </c>
      <c r="I47" s="501">
        <v>0</v>
      </c>
      <c r="J47" s="486">
        <v>0</v>
      </c>
      <c r="K47" s="486">
        <f t="shared" si="4"/>
        <v>2568718.83</v>
      </c>
    </row>
    <row r="48" spans="2:12">
      <c r="B48" s="499"/>
      <c r="C48" s="315" t="s">
        <v>345</v>
      </c>
      <c r="D48" s="501">
        <v>0</v>
      </c>
      <c r="E48" s="496">
        <v>894471</v>
      </c>
      <c r="F48" s="486">
        <f t="shared" si="5"/>
        <v>894471</v>
      </c>
      <c r="G48" s="496">
        <v>0</v>
      </c>
      <c r="H48" s="496">
        <v>153831</v>
      </c>
      <c r="I48" s="496">
        <v>42471</v>
      </c>
      <c r="J48" s="486">
        <v>42471</v>
      </c>
      <c r="K48" s="486">
        <f t="shared" si="4"/>
        <v>740640</v>
      </c>
    </row>
    <row r="49" spans="1:12">
      <c r="A49" s="506"/>
      <c r="B49" s="784" t="s">
        <v>723</v>
      </c>
      <c r="C49" s="785"/>
      <c r="D49" s="507">
        <f>+D50</f>
        <v>74348754</v>
      </c>
      <c r="E49" s="507">
        <f>+E50</f>
        <v>-74253427</v>
      </c>
      <c r="F49" s="494">
        <f>+D49+E49:E49</f>
        <v>95327</v>
      </c>
      <c r="G49" s="507">
        <f>+G50</f>
        <v>0</v>
      </c>
      <c r="H49" s="507"/>
      <c r="I49" s="507"/>
      <c r="J49" s="494">
        <f>+J50</f>
        <v>0</v>
      </c>
      <c r="K49" s="494">
        <f t="shared" si="4"/>
        <v>95327</v>
      </c>
    </row>
    <row r="50" spans="1:12">
      <c r="B50" s="495"/>
      <c r="C50" s="508" t="s">
        <v>724</v>
      </c>
      <c r="D50" s="496">
        <v>74348754</v>
      </c>
      <c r="E50" s="496">
        <v>-74253427</v>
      </c>
      <c r="F50" s="486">
        <f>+D50+E50</f>
        <v>95327</v>
      </c>
      <c r="G50" s="496"/>
      <c r="H50" s="496"/>
      <c r="I50" s="496"/>
      <c r="J50" s="486"/>
      <c r="K50" s="486">
        <f t="shared" si="4"/>
        <v>95327</v>
      </c>
    </row>
    <row r="51" spans="1:12">
      <c r="B51" s="499"/>
      <c r="C51" s="500"/>
      <c r="D51" s="486">
        <v>0</v>
      </c>
      <c r="E51" s="486">
        <v>0</v>
      </c>
      <c r="F51" s="486">
        <f t="shared" si="5"/>
        <v>0</v>
      </c>
      <c r="G51" s="504"/>
      <c r="H51" s="504"/>
      <c r="I51" s="486"/>
      <c r="J51" s="486">
        <v>0</v>
      </c>
      <c r="K51" s="494">
        <f t="shared" si="4"/>
        <v>0</v>
      </c>
    </row>
    <row r="52" spans="1:12" s="464" customFormat="1">
      <c r="A52" s="314"/>
      <c r="B52" s="509"/>
      <c r="C52" s="510" t="s">
        <v>230</v>
      </c>
      <c r="D52" s="511">
        <f t="shared" ref="D52:K52" si="8">D10+D18+D29+D43+D45+D49</f>
        <v>248096041</v>
      </c>
      <c r="E52" s="511">
        <f t="shared" si="8"/>
        <v>61936505.300000012</v>
      </c>
      <c r="F52" s="511">
        <f t="shared" si="8"/>
        <v>310032546.30000001</v>
      </c>
      <c r="G52" s="511">
        <f t="shared" si="8"/>
        <v>0</v>
      </c>
      <c r="H52" s="511">
        <f t="shared" si="8"/>
        <v>287950439.50000006</v>
      </c>
      <c r="I52" s="511">
        <f t="shared" si="8"/>
        <v>257626951.70999998</v>
      </c>
      <c r="J52" s="511">
        <f t="shared" si="8"/>
        <v>257626951.70999998</v>
      </c>
      <c r="K52" s="511">
        <f t="shared" si="8"/>
        <v>22082106.799999982</v>
      </c>
      <c r="L52" s="314"/>
    </row>
    <row r="54" spans="1:12">
      <c r="B54" s="25" t="s">
        <v>76</v>
      </c>
      <c r="F54" s="492"/>
      <c r="G54" s="492"/>
      <c r="H54" s="492"/>
      <c r="I54" s="492"/>
      <c r="J54" s="492"/>
      <c r="K54" s="492"/>
    </row>
    <row r="56" spans="1:12">
      <c r="D56" s="492" t="str">
        <f>IF(D53=CAdmon!D37," ","ERROR")</f>
        <v xml:space="preserve"> </v>
      </c>
      <c r="E56" s="492" t="str">
        <f>IF(E53=CAdmon!E37," ","ERROR")</f>
        <v xml:space="preserve"> </v>
      </c>
      <c r="F56" s="492" t="str">
        <f>IF(F53=CAdmon!F37," ","ERROR")</f>
        <v xml:space="preserve"> </v>
      </c>
      <c r="G56" s="492"/>
      <c r="H56" s="492" t="str">
        <f>IF(H53=CAdmon!H37," ","ERROR")</f>
        <v xml:space="preserve"> </v>
      </c>
      <c r="I56" s="492"/>
      <c r="J56" s="492" t="str">
        <f>IF(J53=CAdmon!J37," ","ERROR")</f>
        <v xml:space="preserve"> </v>
      </c>
      <c r="K56" s="492" t="str">
        <f>IF(K53=CAdmon!K37," ","ERROR")</f>
        <v xml:space="preserve"> </v>
      </c>
    </row>
    <row r="57" spans="1:12">
      <c r="C57" s="325"/>
      <c r="F57" s="697" t="s">
        <v>737</v>
      </c>
      <c r="G57" s="697"/>
      <c r="H57" s="697"/>
      <c r="I57" s="697"/>
      <c r="J57" s="697"/>
      <c r="K57" s="697"/>
    </row>
    <row r="58" spans="1:12">
      <c r="C58" s="281" t="s">
        <v>729</v>
      </c>
      <c r="D58" s="464"/>
      <c r="E58" s="464"/>
      <c r="F58" s="711" t="s">
        <v>764</v>
      </c>
      <c r="G58" s="711"/>
      <c r="H58" s="711"/>
      <c r="I58" s="711"/>
      <c r="J58" s="711"/>
      <c r="K58" s="711"/>
    </row>
    <row r="59" spans="1:12">
      <c r="C59" s="283" t="s">
        <v>730</v>
      </c>
      <c r="D59" s="464"/>
      <c r="E59" s="464"/>
      <c r="F59" s="728" t="s">
        <v>728</v>
      </c>
      <c r="G59" s="728"/>
      <c r="H59" s="728"/>
      <c r="I59" s="728"/>
      <c r="J59" s="728"/>
      <c r="K59" s="728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5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25" customWidth="1"/>
    <col min="13" max="16384" width="11.42578125" style="315"/>
  </cols>
  <sheetData>
    <row r="1" spans="1:12" ht="18.7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1:12" ht="18.75" customHeight="1">
      <c r="B2" s="682" t="s">
        <v>462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1:12" ht="18.7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1:12" s="25" customFormat="1" ht="9" customHeight="1">
      <c r="B4" s="512"/>
      <c r="C4" s="512"/>
      <c r="D4" s="512"/>
      <c r="E4" s="512"/>
      <c r="F4" s="512"/>
      <c r="G4" s="512"/>
      <c r="H4" s="512"/>
      <c r="I4" s="512"/>
      <c r="J4" s="512"/>
      <c r="K4" s="512"/>
    </row>
    <row r="5" spans="1:12" s="25" customFormat="1" ht="21.75" customHeight="1">
      <c r="C5" s="30" t="s">
        <v>3</v>
      </c>
      <c r="D5" s="97" t="s">
        <v>507</v>
      </c>
      <c r="E5" s="97"/>
      <c r="F5" s="513"/>
      <c r="G5" s="513"/>
      <c r="H5" s="513"/>
      <c r="I5" s="513"/>
      <c r="J5" s="513"/>
      <c r="K5" s="514"/>
    </row>
    <row r="6" spans="1:12" s="25" customFormat="1" ht="9" customHeight="1">
      <c r="B6" s="514"/>
      <c r="C6" s="514"/>
      <c r="D6" s="514"/>
      <c r="E6" s="514"/>
      <c r="F6" s="514"/>
      <c r="G6" s="514"/>
      <c r="H6" s="514"/>
      <c r="I6" s="514"/>
      <c r="J6" s="514"/>
      <c r="K6" s="514"/>
    </row>
    <row r="7" spans="1:12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1:12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1:12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1:12" ht="3" customHeight="1">
      <c r="B10" s="515"/>
      <c r="C10" s="483"/>
      <c r="D10" s="516"/>
      <c r="E10" s="516"/>
      <c r="F10" s="516"/>
      <c r="G10" s="516"/>
      <c r="H10" s="516"/>
      <c r="I10" s="516"/>
      <c r="J10" s="516"/>
      <c r="K10" s="516"/>
    </row>
    <row r="11" spans="1:12" s="518" customFormat="1">
      <c r="A11" s="94"/>
      <c r="B11" s="786" t="s">
        <v>236</v>
      </c>
      <c r="C11" s="787"/>
      <c r="D11" s="517">
        <f>SUM(D12:D20)</f>
        <v>0</v>
      </c>
      <c r="E11" s="517">
        <f t="shared" ref="E11:K11" si="0">SUM(E12:E20)</f>
        <v>0</v>
      </c>
      <c r="F11" s="517">
        <f t="shared" si="0"/>
        <v>0</v>
      </c>
      <c r="G11" s="517">
        <f t="shared" si="0"/>
        <v>0</v>
      </c>
      <c r="H11" s="517">
        <f t="shared" si="0"/>
        <v>0</v>
      </c>
      <c r="I11" s="517">
        <f t="shared" si="0"/>
        <v>0</v>
      </c>
      <c r="J11" s="517">
        <f t="shared" si="0"/>
        <v>0</v>
      </c>
      <c r="K11" s="517">
        <f t="shared" si="0"/>
        <v>0</v>
      </c>
      <c r="L11" s="94"/>
    </row>
    <row r="12" spans="1:12" s="518" customFormat="1">
      <c r="A12" s="94"/>
      <c r="B12" s="519"/>
      <c r="C12" s="520" t="s">
        <v>237</v>
      </c>
      <c r="D12" s="474">
        <v>0</v>
      </c>
      <c r="E12" s="474">
        <v>0</v>
      </c>
      <c r="F12" s="474">
        <f>+D12+E12</f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f>+F12-H12</f>
        <v>0</v>
      </c>
      <c r="L12" s="94"/>
    </row>
    <row r="13" spans="1:12" s="518" customFormat="1">
      <c r="A13" s="94"/>
      <c r="B13" s="519"/>
      <c r="C13" s="520" t="s">
        <v>238</v>
      </c>
      <c r="D13" s="521"/>
      <c r="E13" s="521"/>
      <c r="F13" s="522">
        <f t="shared" ref="F13:F29" si="1">+D13+E13</f>
        <v>0</v>
      </c>
      <c r="G13" s="521"/>
      <c r="H13" s="521"/>
      <c r="I13" s="521"/>
      <c r="J13" s="521"/>
      <c r="K13" s="521">
        <f>+F13-H13</f>
        <v>0</v>
      </c>
      <c r="L13" s="94"/>
    </row>
    <row r="14" spans="1:12" s="518" customFormat="1">
      <c r="A14" s="94"/>
      <c r="B14" s="519"/>
      <c r="C14" s="520" t="s">
        <v>239</v>
      </c>
      <c r="D14" s="521"/>
      <c r="E14" s="521"/>
      <c r="F14" s="522">
        <f t="shared" si="1"/>
        <v>0</v>
      </c>
      <c r="G14" s="521"/>
      <c r="H14" s="521"/>
      <c r="I14" s="521"/>
      <c r="J14" s="521"/>
      <c r="K14" s="521">
        <f t="shared" ref="K14:K18" si="2">+F14-H14</f>
        <v>0</v>
      </c>
      <c r="L14" s="94"/>
    </row>
    <row r="15" spans="1:12" s="518" customFormat="1">
      <c r="A15" s="94"/>
      <c r="B15" s="519"/>
      <c r="C15" s="520" t="s">
        <v>240</v>
      </c>
      <c r="D15" s="521"/>
      <c r="E15" s="521"/>
      <c r="F15" s="522">
        <f t="shared" si="1"/>
        <v>0</v>
      </c>
      <c r="G15" s="521"/>
      <c r="H15" s="521"/>
      <c r="I15" s="521"/>
      <c r="J15" s="521"/>
      <c r="K15" s="521">
        <f t="shared" si="2"/>
        <v>0</v>
      </c>
      <c r="L15" s="94"/>
    </row>
    <row r="16" spans="1:12" s="518" customFormat="1">
      <c r="A16" s="94"/>
      <c r="B16" s="519"/>
      <c r="C16" s="520" t="s">
        <v>241</v>
      </c>
      <c r="D16" s="521"/>
      <c r="E16" s="521"/>
      <c r="F16" s="522">
        <f t="shared" si="1"/>
        <v>0</v>
      </c>
      <c r="G16" s="521"/>
      <c r="H16" s="521"/>
      <c r="I16" s="521"/>
      <c r="J16" s="521"/>
      <c r="K16" s="521">
        <f t="shared" si="2"/>
        <v>0</v>
      </c>
      <c r="L16" s="94"/>
    </row>
    <row r="17" spans="1:12" s="518" customFormat="1">
      <c r="A17" s="94"/>
      <c r="B17" s="519"/>
      <c r="C17" s="520" t="s">
        <v>242</v>
      </c>
      <c r="D17" s="521"/>
      <c r="E17" s="521"/>
      <c r="F17" s="522">
        <f t="shared" si="1"/>
        <v>0</v>
      </c>
      <c r="G17" s="521"/>
      <c r="H17" s="521"/>
      <c r="I17" s="521"/>
      <c r="J17" s="521"/>
      <c r="K17" s="521">
        <f t="shared" si="2"/>
        <v>0</v>
      </c>
      <c r="L17" s="94"/>
    </row>
    <row r="18" spans="1:12" s="518" customFormat="1">
      <c r="A18" s="94"/>
      <c r="B18" s="519"/>
      <c r="C18" s="520" t="s">
        <v>243</v>
      </c>
      <c r="D18" s="521"/>
      <c r="E18" s="521"/>
      <c r="F18" s="522">
        <f t="shared" si="1"/>
        <v>0</v>
      </c>
      <c r="G18" s="521"/>
      <c r="H18" s="521"/>
      <c r="I18" s="521"/>
      <c r="J18" s="521"/>
      <c r="K18" s="521">
        <f t="shared" si="2"/>
        <v>0</v>
      </c>
      <c r="L18" s="94"/>
    </row>
    <row r="19" spans="1:12" s="518" customFormat="1">
      <c r="A19" s="94"/>
      <c r="B19" s="519"/>
      <c r="C19" s="520" t="s">
        <v>234</v>
      </c>
      <c r="D19" s="521"/>
      <c r="E19" s="521"/>
      <c r="F19" s="522">
        <f t="shared" si="1"/>
        <v>0</v>
      </c>
      <c r="G19" s="521"/>
      <c r="H19" s="521"/>
      <c r="I19" s="521"/>
      <c r="J19" s="521"/>
      <c r="K19" s="521">
        <f>+F19-H19</f>
        <v>0</v>
      </c>
      <c r="L19" s="94"/>
    </row>
    <row r="20" spans="1:12" s="518" customFormat="1">
      <c r="A20" s="94"/>
      <c r="B20" s="519"/>
      <c r="C20" s="520"/>
      <c r="D20" s="521"/>
      <c r="E20" s="521"/>
      <c r="F20" s="522">
        <f t="shared" si="1"/>
        <v>0</v>
      </c>
      <c r="G20" s="521"/>
      <c r="H20" s="521"/>
      <c r="I20" s="521"/>
      <c r="J20" s="521"/>
      <c r="K20" s="521"/>
      <c r="L20" s="94"/>
    </row>
    <row r="21" spans="1:12" s="526" customFormat="1">
      <c r="A21" s="523"/>
      <c r="B21" s="786" t="s">
        <v>244</v>
      </c>
      <c r="C21" s="787"/>
      <c r="D21" s="524">
        <f>SUM(D22:D28)</f>
        <v>248096041</v>
      </c>
      <c r="E21" s="524">
        <f t="shared" ref="E21:I21" si="3">SUM(E22:E28)</f>
        <v>61936505.299999997</v>
      </c>
      <c r="F21" s="525">
        <f t="shared" si="1"/>
        <v>310032546.30000001</v>
      </c>
      <c r="G21" s="524">
        <f t="shared" si="3"/>
        <v>0</v>
      </c>
      <c r="H21" s="524">
        <f t="shared" ref="H21" si="4">SUM(H22:H28)</f>
        <v>287950439.5</v>
      </c>
      <c r="I21" s="524">
        <f t="shared" si="3"/>
        <v>257626951.71000001</v>
      </c>
      <c r="J21" s="524">
        <f t="shared" ref="J21" si="5">SUM(J22:J28)</f>
        <v>257626951.71000001</v>
      </c>
      <c r="K21" s="524">
        <f>+F21-H21</f>
        <v>22082106.800000012</v>
      </c>
      <c r="L21" s="523"/>
    </row>
    <row r="22" spans="1:12" s="518" customFormat="1">
      <c r="A22" s="94"/>
      <c r="B22" s="519"/>
      <c r="C22" s="520" t="s">
        <v>245</v>
      </c>
      <c r="D22" s="527"/>
      <c r="E22" s="527"/>
      <c r="F22" s="522">
        <f t="shared" si="1"/>
        <v>0</v>
      </c>
      <c r="G22" s="521"/>
      <c r="H22" s="527"/>
      <c r="I22" s="527"/>
      <c r="J22" s="527"/>
      <c r="K22" s="521">
        <f t="shared" ref="K22:K28" si="6">+F22-H22</f>
        <v>0</v>
      </c>
      <c r="L22" s="94"/>
    </row>
    <row r="23" spans="1:12" s="518" customFormat="1">
      <c r="A23" s="94"/>
      <c r="B23" s="519"/>
      <c r="C23" s="520" t="s">
        <v>246</v>
      </c>
      <c r="D23" s="527"/>
      <c r="E23" s="527"/>
      <c r="F23" s="522">
        <f t="shared" si="1"/>
        <v>0</v>
      </c>
      <c r="G23" s="521"/>
      <c r="H23" s="527"/>
      <c r="I23" s="527"/>
      <c r="J23" s="527"/>
      <c r="K23" s="521">
        <f t="shared" si="6"/>
        <v>0</v>
      </c>
      <c r="L23" s="94"/>
    </row>
    <row r="24" spans="1:12" s="518" customFormat="1">
      <c r="A24" s="94"/>
      <c r="B24" s="519"/>
      <c r="C24" s="520" t="s">
        <v>247</v>
      </c>
      <c r="D24" s="527"/>
      <c r="E24" s="527"/>
      <c r="F24" s="522">
        <f t="shared" si="1"/>
        <v>0</v>
      </c>
      <c r="G24" s="521"/>
      <c r="H24" s="527"/>
      <c r="I24" s="527"/>
      <c r="J24" s="527"/>
      <c r="K24" s="521">
        <f t="shared" si="6"/>
        <v>0</v>
      </c>
      <c r="L24" s="94"/>
    </row>
    <row r="25" spans="1:12" s="518" customFormat="1">
      <c r="A25" s="94"/>
      <c r="B25" s="519"/>
      <c r="C25" s="520" t="s">
        <v>248</v>
      </c>
      <c r="D25" s="527"/>
      <c r="E25" s="527"/>
      <c r="F25" s="522">
        <f t="shared" si="1"/>
        <v>0</v>
      </c>
      <c r="G25" s="521"/>
      <c r="H25" s="527"/>
      <c r="I25" s="527"/>
      <c r="J25" s="527"/>
      <c r="K25" s="521">
        <f t="shared" si="6"/>
        <v>0</v>
      </c>
      <c r="L25" s="94"/>
    </row>
    <row r="26" spans="1:12" s="518" customFormat="1">
      <c r="A26" s="94"/>
      <c r="B26" s="519"/>
      <c r="C26" s="520" t="s">
        <v>249</v>
      </c>
      <c r="D26" s="528">
        <v>248096041</v>
      </c>
      <c r="E26" s="528">
        <v>61936505.299999997</v>
      </c>
      <c r="F26" s="525">
        <f t="shared" si="1"/>
        <v>310032546.30000001</v>
      </c>
      <c r="G26" s="524">
        <v>0</v>
      </c>
      <c r="H26" s="528">
        <v>287950439.5</v>
      </c>
      <c r="I26" s="528">
        <v>257626951.71000001</v>
      </c>
      <c r="J26" s="528">
        <v>257626951.71000001</v>
      </c>
      <c r="K26" s="524">
        <f t="shared" si="6"/>
        <v>22082106.800000012</v>
      </c>
      <c r="L26" s="94"/>
    </row>
    <row r="27" spans="1:12" s="518" customFormat="1">
      <c r="A27" s="94"/>
      <c r="B27" s="519"/>
      <c r="C27" s="520" t="s">
        <v>250</v>
      </c>
      <c r="D27" s="527"/>
      <c r="E27" s="527"/>
      <c r="F27" s="522">
        <f t="shared" si="1"/>
        <v>0</v>
      </c>
      <c r="G27" s="521"/>
      <c r="H27" s="527"/>
      <c r="I27" s="527"/>
      <c r="J27" s="527"/>
      <c r="K27" s="521">
        <f t="shared" si="6"/>
        <v>0</v>
      </c>
      <c r="L27" s="94"/>
    </row>
    <row r="28" spans="1:12" s="518" customFormat="1">
      <c r="A28" s="94"/>
      <c r="B28" s="519"/>
      <c r="C28" s="520" t="s">
        <v>251</v>
      </c>
      <c r="D28" s="527"/>
      <c r="E28" s="527"/>
      <c r="F28" s="522">
        <f t="shared" si="1"/>
        <v>0</v>
      </c>
      <c r="G28" s="521"/>
      <c r="H28" s="527"/>
      <c r="I28" s="527"/>
      <c r="J28" s="527"/>
      <c r="K28" s="521">
        <f t="shared" si="6"/>
        <v>0</v>
      </c>
      <c r="L28" s="94"/>
    </row>
    <row r="29" spans="1:12" s="518" customFormat="1">
      <c r="A29" s="94"/>
      <c r="B29" s="519"/>
      <c r="C29" s="520"/>
      <c r="D29" s="527"/>
      <c r="E29" s="527"/>
      <c r="F29" s="522">
        <f t="shared" si="1"/>
        <v>0</v>
      </c>
      <c r="G29" s="527"/>
      <c r="H29" s="527"/>
      <c r="I29" s="527"/>
      <c r="J29" s="527"/>
      <c r="K29" s="527"/>
      <c r="L29" s="94"/>
    </row>
    <row r="30" spans="1:12" s="526" customFormat="1">
      <c r="A30" s="523"/>
      <c r="B30" s="786" t="s">
        <v>252</v>
      </c>
      <c r="C30" s="787"/>
      <c r="D30" s="522">
        <f>SUM(D31:D39)</f>
        <v>0</v>
      </c>
      <c r="E30" s="522">
        <f>SUM(E31:E39)</f>
        <v>0</v>
      </c>
      <c r="F30" s="522">
        <f>+D30+E30</f>
        <v>0</v>
      </c>
      <c r="G30" s="522"/>
      <c r="H30" s="522">
        <f>SUM(H31:H39)</f>
        <v>0</v>
      </c>
      <c r="I30" s="522"/>
      <c r="J30" s="522">
        <f>SUM(J31:J39)</f>
        <v>0</v>
      </c>
      <c r="K30" s="522">
        <f>+F30-H30-J30</f>
        <v>0</v>
      </c>
      <c r="L30" s="523"/>
    </row>
    <row r="31" spans="1:12" s="518" customFormat="1">
      <c r="A31" s="94"/>
      <c r="B31" s="519"/>
      <c r="C31" s="520" t="s">
        <v>253</v>
      </c>
      <c r="D31" s="525"/>
      <c r="E31" s="525"/>
      <c r="F31" s="525">
        <f t="shared" ref="F31:F39" si="7">+D31+E31</f>
        <v>0</v>
      </c>
      <c r="G31" s="525"/>
      <c r="H31" s="525"/>
      <c r="I31" s="525"/>
      <c r="J31" s="525"/>
      <c r="K31" s="525">
        <f t="shared" ref="K31:K39" si="8">+F31-H31</f>
        <v>0</v>
      </c>
      <c r="L31" s="94"/>
    </row>
    <row r="32" spans="1:12" s="518" customFormat="1">
      <c r="A32" s="94"/>
      <c r="B32" s="519"/>
      <c r="C32" s="520" t="s">
        <v>254</v>
      </c>
      <c r="D32" s="525"/>
      <c r="E32" s="525">
        <f>660673.36-660673.36</f>
        <v>0</v>
      </c>
      <c r="F32" s="525">
        <f t="shared" si="7"/>
        <v>0</v>
      </c>
      <c r="G32" s="525"/>
      <c r="H32" s="525"/>
      <c r="I32" s="525"/>
      <c r="J32" s="525"/>
      <c r="K32" s="525">
        <f>+F32-H32-J32</f>
        <v>0</v>
      </c>
      <c r="L32" s="94"/>
    </row>
    <row r="33" spans="1:12" s="518" customFormat="1">
      <c r="A33" s="94"/>
      <c r="B33" s="519"/>
      <c r="C33" s="520" t="s">
        <v>255</v>
      </c>
      <c r="D33" s="525"/>
      <c r="E33" s="525"/>
      <c r="F33" s="525">
        <f t="shared" si="7"/>
        <v>0</v>
      </c>
      <c r="G33" s="525"/>
      <c r="H33" s="525"/>
      <c r="I33" s="525"/>
      <c r="J33" s="525"/>
      <c r="K33" s="525">
        <f>+F33-H33</f>
        <v>0</v>
      </c>
      <c r="L33" s="94"/>
    </row>
    <row r="34" spans="1:12" s="518" customFormat="1">
      <c r="A34" s="94"/>
      <c r="B34" s="519"/>
      <c r="C34" s="520" t="s">
        <v>256</v>
      </c>
      <c r="D34" s="525"/>
      <c r="E34" s="525"/>
      <c r="F34" s="525">
        <f t="shared" si="7"/>
        <v>0</v>
      </c>
      <c r="G34" s="525"/>
      <c r="H34" s="525"/>
      <c r="I34" s="525"/>
      <c r="J34" s="525"/>
      <c r="K34" s="525">
        <f t="shared" si="8"/>
        <v>0</v>
      </c>
      <c r="L34" s="94"/>
    </row>
    <row r="35" spans="1:12" s="518" customFormat="1">
      <c r="A35" s="94"/>
      <c r="B35" s="519"/>
      <c r="C35" s="520" t="s">
        <v>257</v>
      </c>
      <c r="D35" s="525"/>
      <c r="E35" s="525"/>
      <c r="F35" s="525">
        <f t="shared" si="7"/>
        <v>0</v>
      </c>
      <c r="G35" s="525"/>
      <c r="H35" s="525"/>
      <c r="I35" s="525"/>
      <c r="J35" s="525"/>
      <c r="K35" s="525">
        <f t="shared" si="8"/>
        <v>0</v>
      </c>
      <c r="L35" s="94"/>
    </row>
    <row r="36" spans="1:12" s="518" customFormat="1">
      <c r="A36" s="94"/>
      <c r="B36" s="519"/>
      <c r="C36" s="520" t="s">
        <v>258</v>
      </c>
      <c r="D36" s="525"/>
      <c r="E36" s="525"/>
      <c r="F36" s="525">
        <f t="shared" si="7"/>
        <v>0</v>
      </c>
      <c r="G36" s="525"/>
      <c r="H36" s="525"/>
      <c r="I36" s="525"/>
      <c r="J36" s="525"/>
      <c r="K36" s="525">
        <f t="shared" si="8"/>
        <v>0</v>
      </c>
      <c r="L36" s="94"/>
    </row>
    <row r="37" spans="1:12" s="518" customFormat="1">
      <c r="A37" s="94"/>
      <c r="B37" s="519"/>
      <c r="C37" s="520" t="s">
        <v>259</v>
      </c>
      <c r="D37" s="525"/>
      <c r="E37" s="525"/>
      <c r="F37" s="525">
        <f t="shared" si="7"/>
        <v>0</v>
      </c>
      <c r="G37" s="525"/>
      <c r="H37" s="525"/>
      <c r="I37" s="525"/>
      <c r="J37" s="525"/>
      <c r="K37" s="525">
        <f t="shared" si="8"/>
        <v>0</v>
      </c>
      <c r="L37" s="94"/>
    </row>
    <row r="38" spans="1:12" s="518" customFormat="1">
      <c r="A38" s="94"/>
      <c r="B38" s="519"/>
      <c r="C38" s="520" t="s">
        <v>260</v>
      </c>
      <c r="D38" s="525"/>
      <c r="E38" s="525"/>
      <c r="F38" s="525">
        <f t="shared" si="7"/>
        <v>0</v>
      </c>
      <c r="G38" s="525"/>
      <c r="H38" s="525"/>
      <c r="I38" s="525"/>
      <c r="J38" s="525"/>
      <c r="K38" s="525">
        <f t="shared" si="8"/>
        <v>0</v>
      </c>
      <c r="L38" s="94"/>
    </row>
    <row r="39" spans="1:12" s="518" customFormat="1">
      <c r="A39" s="94"/>
      <c r="B39" s="519"/>
      <c r="C39" s="520" t="s">
        <v>261</v>
      </c>
      <c r="D39" s="525"/>
      <c r="E39" s="525"/>
      <c r="F39" s="525">
        <f t="shared" si="7"/>
        <v>0</v>
      </c>
      <c r="G39" s="525"/>
      <c r="H39" s="525"/>
      <c r="I39" s="525"/>
      <c r="J39" s="525"/>
      <c r="K39" s="525">
        <f t="shared" si="8"/>
        <v>0</v>
      </c>
      <c r="L39" s="94"/>
    </row>
    <row r="40" spans="1:12" s="518" customFormat="1">
      <c r="A40" s="94"/>
      <c r="B40" s="519"/>
      <c r="C40" s="520"/>
      <c r="D40" s="525"/>
      <c r="E40" s="525"/>
      <c r="F40" s="525"/>
      <c r="G40" s="525"/>
      <c r="H40" s="525"/>
      <c r="I40" s="525"/>
      <c r="J40" s="525"/>
      <c r="K40" s="525"/>
      <c r="L40" s="94"/>
    </row>
    <row r="41" spans="1:12" s="526" customFormat="1">
      <c r="A41" s="523"/>
      <c r="B41" s="786" t="s">
        <v>262</v>
      </c>
      <c r="C41" s="787"/>
      <c r="D41" s="522">
        <f>SUM(D42:D45)</f>
        <v>0</v>
      </c>
      <c r="E41" s="522">
        <f>SUM(E42:E45)</f>
        <v>0</v>
      </c>
      <c r="F41" s="522">
        <f>+D41+E41</f>
        <v>0</v>
      </c>
      <c r="G41" s="522"/>
      <c r="H41" s="522">
        <f t="shared" ref="H41:J41" si="9">SUM(H42:H45)</f>
        <v>0</v>
      </c>
      <c r="I41" s="522"/>
      <c r="J41" s="522">
        <f t="shared" si="9"/>
        <v>0</v>
      </c>
      <c r="K41" s="522">
        <f>+F41-H41</f>
        <v>0</v>
      </c>
      <c r="L41" s="523"/>
    </row>
    <row r="42" spans="1:12" s="518" customFormat="1">
      <c r="A42" s="94"/>
      <c r="B42" s="519"/>
      <c r="C42" s="520" t="s">
        <v>263</v>
      </c>
      <c r="D42" s="525"/>
      <c r="E42" s="525"/>
      <c r="F42" s="525">
        <f t="shared" ref="F42:F45" si="10">+D42+E42</f>
        <v>0</v>
      </c>
      <c r="G42" s="525"/>
      <c r="H42" s="525"/>
      <c r="I42" s="525"/>
      <c r="J42" s="525"/>
      <c r="K42" s="525">
        <f t="shared" ref="K42:K45" si="11">+F42-H42</f>
        <v>0</v>
      </c>
      <c r="L42" s="94"/>
    </row>
    <row r="43" spans="1:12" s="518" customFormat="1" ht="25.5">
      <c r="A43" s="94"/>
      <c r="B43" s="519"/>
      <c r="C43" s="520" t="s">
        <v>264</v>
      </c>
      <c r="D43" s="525"/>
      <c r="E43" s="525"/>
      <c r="F43" s="525">
        <f t="shared" si="10"/>
        <v>0</v>
      </c>
      <c r="G43" s="525"/>
      <c r="H43" s="525"/>
      <c r="I43" s="525"/>
      <c r="J43" s="525"/>
      <c r="K43" s="525">
        <f t="shared" si="11"/>
        <v>0</v>
      </c>
      <c r="L43" s="94"/>
    </row>
    <row r="44" spans="1:12" s="518" customFormat="1">
      <c r="A44" s="94"/>
      <c r="B44" s="519"/>
      <c r="C44" s="520" t="s">
        <v>265</v>
      </c>
      <c r="D44" s="525"/>
      <c r="E44" s="525"/>
      <c r="F44" s="525">
        <f t="shared" si="10"/>
        <v>0</v>
      </c>
      <c r="G44" s="525"/>
      <c r="H44" s="525"/>
      <c r="I44" s="525"/>
      <c r="J44" s="525"/>
      <c r="K44" s="525">
        <f t="shared" si="11"/>
        <v>0</v>
      </c>
      <c r="L44" s="94"/>
    </row>
    <row r="45" spans="1:12" s="518" customFormat="1">
      <c r="A45" s="94"/>
      <c r="B45" s="519"/>
      <c r="C45" s="520" t="s">
        <v>266</v>
      </c>
      <c r="D45" s="525"/>
      <c r="E45" s="525"/>
      <c r="F45" s="525">
        <f t="shared" si="10"/>
        <v>0</v>
      </c>
      <c r="G45" s="525"/>
      <c r="H45" s="525"/>
      <c r="I45" s="525"/>
      <c r="J45" s="525"/>
      <c r="K45" s="525">
        <f t="shared" si="11"/>
        <v>0</v>
      </c>
      <c r="L45" s="94"/>
    </row>
    <row r="46" spans="1:12" s="518" customFormat="1">
      <c r="A46" s="94"/>
      <c r="B46" s="529"/>
      <c r="C46" s="530"/>
      <c r="D46" s="531"/>
      <c r="E46" s="531"/>
      <c r="F46" s="531"/>
      <c r="G46" s="531"/>
      <c r="H46" s="531"/>
      <c r="I46" s="531"/>
      <c r="J46" s="531"/>
      <c r="K46" s="531"/>
      <c r="L46" s="94"/>
    </row>
    <row r="47" spans="1:12" s="526" customFormat="1" ht="14.25" customHeight="1">
      <c r="A47" s="523"/>
      <c r="B47" s="532"/>
      <c r="C47" s="533" t="s">
        <v>230</v>
      </c>
      <c r="D47" s="645">
        <f>+D11+D21+D30+D41</f>
        <v>248096041</v>
      </c>
      <c r="E47" s="645">
        <f t="shared" ref="E47:K47" si="12">+E11+E21+E30+E41</f>
        <v>61936505.299999997</v>
      </c>
      <c r="F47" s="645">
        <f t="shared" si="12"/>
        <v>310032546.30000001</v>
      </c>
      <c r="G47" s="645">
        <f t="shared" si="12"/>
        <v>0</v>
      </c>
      <c r="H47" s="645">
        <f t="shared" si="12"/>
        <v>287950439.5</v>
      </c>
      <c r="I47" s="645">
        <f t="shared" si="12"/>
        <v>257626951.71000001</v>
      </c>
      <c r="J47" s="645">
        <f t="shared" si="12"/>
        <v>257626951.71000001</v>
      </c>
      <c r="K47" s="645">
        <f t="shared" si="12"/>
        <v>22082106.800000012</v>
      </c>
      <c r="L47" s="523"/>
    </row>
    <row r="49" spans="2:11">
      <c r="B49" s="25" t="s">
        <v>76</v>
      </c>
      <c r="F49" s="534" t="str">
        <f>IF(F47=CAdmon!F22," ","ERROR")</f>
        <v xml:space="preserve"> </v>
      </c>
      <c r="G49" s="534"/>
      <c r="H49" s="534" t="str">
        <f>IF(H47=CAdmon!H22," ","ERROR")</f>
        <v xml:space="preserve"> </v>
      </c>
      <c r="I49" s="534"/>
      <c r="J49" s="534" t="str">
        <f>IF(J47=CAdmon!J22," ","ERROR")</f>
        <v xml:space="preserve"> </v>
      </c>
      <c r="K49" s="534" t="str">
        <f>IF(K47=CAdmon!K22," ","ERROR")</f>
        <v xml:space="preserve"> </v>
      </c>
    </row>
    <row r="52" spans="2:11">
      <c r="C52" s="325"/>
      <c r="G52" s="697" t="s">
        <v>736</v>
      </c>
      <c r="H52" s="697"/>
      <c r="I52" s="697"/>
      <c r="J52" s="697"/>
    </row>
    <row r="53" spans="2:11">
      <c r="C53" s="281" t="s">
        <v>729</v>
      </c>
      <c r="D53" s="464"/>
      <c r="E53" s="464"/>
      <c r="F53" s="711" t="s">
        <v>764</v>
      </c>
      <c r="G53" s="711"/>
      <c r="H53" s="711"/>
      <c r="I53" s="711"/>
      <c r="J53" s="711"/>
      <c r="K53" s="711"/>
    </row>
    <row r="54" spans="2:11">
      <c r="C54" s="283" t="s">
        <v>730</v>
      </c>
      <c r="D54" s="464"/>
      <c r="E54" s="464"/>
      <c r="F54" s="728" t="s">
        <v>728</v>
      </c>
      <c r="G54" s="728"/>
      <c r="H54" s="728"/>
      <c r="I54" s="728"/>
      <c r="J54" s="728"/>
      <c r="K54" s="728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5" customWidth="1"/>
    <col min="2" max="2" width="18.5703125" style="315" customWidth="1"/>
    <col min="3" max="3" width="19" style="315" customWidth="1"/>
    <col min="4" max="7" width="11.42578125" style="315"/>
    <col min="8" max="8" width="13.42578125" style="315" customWidth="1"/>
    <col min="9" max="9" width="10" style="315" customWidth="1"/>
    <col min="10" max="16384" width="11.42578125" style="315"/>
  </cols>
  <sheetData>
    <row r="1" spans="1:9" ht="17.25" customHeight="1">
      <c r="A1" s="25"/>
      <c r="B1" s="682" t="s">
        <v>458</v>
      </c>
      <c r="C1" s="682"/>
      <c r="D1" s="682"/>
      <c r="E1" s="682"/>
      <c r="F1" s="682"/>
      <c r="G1" s="682"/>
      <c r="H1" s="682"/>
      <c r="I1" s="682"/>
    </row>
    <row r="2" spans="1:9" ht="17.25" customHeight="1">
      <c r="A2" s="25"/>
      <c r="B2" s="682" t="s">
        <v>463</v>
      </c>
      <c r="C2" s="682"/>
      <c r="D2" s="682"/>
      <c r="E2" s="682"/>
      <c r="F2" s="682"/>
      <c r="G2" s="682"/>
      <c r="H2" s="682"/>
      <c r="I2" s="682"/>
    </row>
    <row r="3" spans="1:9" ht="17.25" customHeight="1">
      <c r="A3" s="25"/>
      <c r="B3" s="682" t="s">
        <v>826</v>
      </c>
      <c r="C3" s="682"/>
      <c r="D3" s="682"/>
      <c r="E3" s="682"/>
      <c r="F3" s="682"/>
      <c r="G3" s="682"/>
      <c r="H3" s="682"/>
      <c r="I3" s="682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3"/>
      <c r="H5" s="513"/>
      <c r="I5" s="513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8" t="s">
        <v>414</v>
      </c>
      <c r="C7" s="788"/>
      <c r="D7" s="788" t="s">
        <v>415</v>
      </c>
      <c r="E7" s="788"/>
      <c r="F7" s="788" t="s">
        <v>416</v>
      </c>
      <c r="G7" s="788"/>
      <c r="H7" s="788" t="s">
        <v>417</v>
      </c>
      <c r="I7" s="788"/>
    </row>
    <row r="8" spans="1:9">
      <c r="A8" s="25"/>
      <c r="B8" s="788"/>
      <c r="C8" s="788"/>
      <c r="D8" s="788" t="s">
        <v>418</v>
      </c>
      <c r="E8" s="788"/>
      <c r="F8" s="788" t="s">
        <v>419</v>
      </c>
      <c r="G8" s="788"/>
      <c r="H8" s="788" t="s">
        <v>420</v>
      </c>
      <c r="I8" s="788"/>
    </row>
    <row r="9" spans="1:9">
      <c r="A9" s="25"/>
      <c r="B9" s="793" t="s">
        <v>421</v>
      </c>
      <c r="C9" s="682"/>
      <c r="D9" s="682"/>
      <c r="E9" s="682"/>
      <c r="F9" s="682"/>
      <c r="G9" s="682"/>
      <c r="H9" s="682"/>
      <c r="I9" s="794"/>
    </row>
    <row r="10" spans="1:9">
      <c r="A10" s="25"/>
      <c r="B10" s="789"/>
      <c r="C10" s="789"/>
      <c r="D10" s="789"/>
      <c r="E10" s="789"/>
      <c r="F10" s="789"/>
      <c r="G10" s="789"/>
      <c r="H10" s="791">
        <f>+D10-F10</f>
        <v>0</v>
      </c>
      <c r="I10" s="792"/>
    </row>
    <row r="11" spans="1:9">
      <c r="A11" s="25"/>
      <c r="B11" s="789"/>
      <c r="C11" s="789"/>
      <c r="D11" s="790"/>
      <c r="E11" s="790"/>
      <c r="F11" s="790"/>
      <c r="G11" s="790"/>
      <c r="H11" s="791">
        <f t="shared" ref="H11:H19" si="0">+D11-F11</f>
        <v>0</v>
      </c>
      <c r="I11" s="792"/>
    </row>
    <row r="12" spans="1:9">
      <c r="A12" s="25"/>
      <c r="B12" s="789"/>
      <c r="C12" s="789"/>
      <c r="D12" s="790"/>
      <c r="E12" s="790"/>
      <c r="F12" s="790"/>
      <c r="G12" s="790"/>
      <c r="H12" s="791">
        <f t="shared" si="0"/>
        <v>0</v>
      </c>
      <c r="I12" s="792"/>
    </row>
    <row r="13" spans="1:9">
      <c r="A13" s="25"/>
      <c r="B13" s="789"/>
      <c r="C13" s="789"/>
      <c r="D13" s="790"/>
      <c r="E13" s="790"/>
      <c r="F13" s="790"/>
      <c r="G13" s="790"/>
      <c r="H13" s="791">
        <f t="shared" si="0"/>
        <v>0</v>
      </c>
      <c r="I13" s="792"/>
    </row>
    <row r="14" spans="1:9">
      <c r="A14" s="25"/>
      <c r="B14" s="789"/>
      <c r="C14" s="789"/>
      <c r="D14" s="790"/>
      <c r="E14" s="790"/>
      <c r="F14" s="790"/>
      <c r="G14" s="790"/>
      <c r="H14" s="791">
        <f t="shared" si="0"/>
        <v>0</v>
      </c>
      <c r="I14" s="792"/>
    </row>
    <row r="15" spans="1:9">
      <c r="A15" s="25"/>
      <c r="B15" s="789"/>
      <c r="C15" s="789"/>
      <c r="D15" s="790"/>
      <c r="E15" s="790"/>
      <c r="F15" s="790"/>
      <c r="G15" s="790"/>
      <c r="H15" s="791">
        <f t="shared" si="0"/>
        <v>0</v>
      </c>
      <c r="I15" s="792"/>
    </row>
    <row r="16" spans="1:9">
      <c r="A16" s="25"/>
      <c r="B16" s="789"/>
      <c r="C16" s="789"/>
      <c r="D16" s="790"/>
      <c r="E16" s="790"/>
      <c r="F16" s="790"/>
      <c r="G16" s="790"/>
      <c r="H16" s="791">
        <f t="shared" si="0"/>
        <v>0</v>
      </c>
      <c r="I16" s="792"/>
    </row>
    <row r="17" spans="1:9">
      <c r="A17" s="25"/>
      <c r="B17" s="789"/>
      <c r="C17" s="789"/>
      <c r="D17" s="790"/>
      <c r="E17" s="790"/>
      <c r="F17" s="790"/>
      <c r="G17" s="790"/>
      <c r="H17" s="791">
        <f t="shared" si="0"/>
        <v>0</v>
      </c>
      <c r="I17" s="792"/>
    </row>
    <row r="18" spans="1:9">
      <c r="A18" s="25"/>
      <c r="B18" s="789"/>
      <c r="C18" s="789"/>
      <c r="D18" s="790"/>
      <c r="E18" s="790"/>
      <c r="F18" s="790"/>
      <c r="G18" s="790"/>
      <c r="H18" s="791">
        <f t="shared" si="0"/>
        <v>0</v>
      </c>
      <c r="I18" s="792"/>
    </row>
    <row r="19" spans="1:9">
      <c r="A19" s="25"/>
      <c r="B19" s="789" t="s">
        <v>422</v>
      </c>
      <c r="C19" s="789"/>
      <c r="D19" s="790">
        <f>SUM(D10:E18)</f>
        <v>0</v>
      </c>
      <c r="E19" s="790"/>
      <c r="F19" s="790">
        <f>SUM(F10:G18)</f>
        <v>0</v>
      </c>
      <c r="G19" s="790"/>
      <c r="H19" s="791">
        <f t="shared" si="0"/>
        <v>0</v>
      </c>
      <c r="I19" s="792"/>
    </row>
    <row r="20" spans="1:9">
      <c r="A20" s="25"/>
      <c r="B20" s="789"/>
      <c r="C20" s="789"/>
      <c r="D20" s="789"/>
      <c r="E20" s="789"/>
      <c r="F20" s="789"/>
      <c r="G20" s="789"/>
      <c r="H20" s="789"/>
      <c r="I20" s="789"/>
    </row>
    <row r="21" spans="1:9">
      <c r="A21" s="25"/>
      <c r="B21" s="793" t="s">
        <v>423</v>
      </c>
      <c r="C21" s="682"/>
      <c r="D21" s="682"/>
      <c r="E21" s="682"/>
      <c r="F21" s="682"/>
      <c r="G21" s="682"/>
      <c r="H21" s="682"/>
      <c r="I21" s="794"/>
    </row>
    <row r="22" spans="1:9">
      <c r="A22" s="25"/>
      <c r="B22" s="789"/>
      <c r="C22" s="789"/>
      <c r="D22" s="789"/>
      <c r="E22" s="789"/>
      <c r="F22" s="789"/>
      <c r="G22" s="789"/>
      <c r="H22" s="789"/>
      <c r="I22" s="789"/>
    </row>
    <row r="23" spans="1:9">
      <c r="A23" s="25"/>
      <c r="B23" s="789"/>
      <c r="C23" s="789"/>
      <c r="D23" s="790"/>
      <c r="E23" s="790"/>
      <c r="F23" s="790"/>
      <c r="G23" s="790"/>
      <c r="H23" s="791">
        <f>+D23-F23</f>
        <v>0</v>
      </c>
      <c r="I23" s="792"/>
    </row>
    <row r="24" spans="1:9">
      <c r="A24" s="25"/>
      <c r="B24" s="789"/>
      <c r="C24" s="789"/>
      <c r="D24" s="790"/>
      <c r="E24" s="790"/>
      <c r="F24" s="790"/>
      <c r="G24" s="790"/>
      <c r="H24" s="791">
        <f>+D24-F24</f>
        <v>0</v>
      </c>
      <c r="I24" s="792"/>
    </row>
    <row r="25" spans="1:9">
      <c r="A25" s="25"/>
      <c r="B25" s="789"/>
      <c r="C25" s="789"/>
      <c r="D25" s="790"/>
      <c r="E25" s="790"/>
      <c r="F25" s="790"/>
      <c r="G25" s="790"/>
      <c r="H25" s="791">
        <f t="shared" ref="H25:H30" si="1">+D25-F25</f>
        <v>0</v>
      </c>
      <c r="I25" s="792"/>
    </row>
    <row r="26" spans="1:9">
      <c r="A26" s="25"/>
      <c r="B26" s="789"/>
      <c r="C26" s="789"/>
      <c r="D26" s="790"/>
      <c r="E26" s="790"/>
      <c r="F26" s="790"/>
      <c r="G26" s="790"/>
      <c r="H26" s="791">
        <f t="shared" si="1"/>
        <v>0</v>
      </c>
      <c r="I26" s="792"/>
    </row>
    <row r="27" spans="1:9">
      <c r="A27" s="25"/>
      <c r="B27" s="789"/>
      <c r="C27" s="789"/>
      <c r="D27" s="790"/>
      <c r="E27" s="790"/>
      <c r="F27" s="790"/>
      <c r="G27" s="790"/>
      <c r="H27" s="791">
        <f t="shared" si="1"/>
        <v>0</v>
      </c>
      <c r="I27" s="792"/>
    </row>
    <row r="28" spans="1:9">
      <c r="A28" s="25"/>
      <c r="B28" s="789"/>
      <c r="C28" s="789"/>
      <c r="D28" s="790"/>
      <c r="E28" s="790"/>
      <c r="F28" s="790"/>
      <c r="G28" s="790"/>
      <c r="H28" s="791">
        <f t="shared" si="1"/>
        <v>0</v>
      </c>
      <c r="I28" s="792"/>
    </row>
    <row r="29" spans="1:9">
      <c r="A29" s="25"/>
      <c r="B29" s="789"/>
      <c r="C29" s="789"/>
      <c r="D29" s="790"/>
      <c r="E29" s="790"/>
      <c r="F29" s="790"/>
      <c r="G29" s="790"/>
      <c r="H29" s="791">
        <f t="shared" si="1"/>
        <v>0</v>
      </c>
      <c r="I29" s="792"/>
    </row>
    <row r="30" spans="1:9">
      <c r="A30" s="25"/>
      <c r="B30" s="789"/>
      <c r="C30" s="789"/>
      <c r="D30" s="790"/>
      <c r="E30" s="790"/>
      <c r="F30" s="790"/>
      <c r="G30" s="790"/>
      <c r="H30" s="791">
        <f t="shared" si="1"/>
        <v>0</v>
      </c>
      <c r="I30" s="792"/>
    </row>
    <row r="31" spans="1:9">
      <c r="A31" s="25"/>
      <c r="B31" s="789" t="s">
        <v>424</v>
      </c>
      <c r="C31" s="789"/>
      <c r="D31" s="790">
        <f>SUM(D22:E30)</f>
        <v>0</v>
      </c>
      <c r="E31" s="790"/>
      <c r="F31" s="790">
        <f>SUM(F22:G30)</f>
        <v>0</v>
      </c>
      <c r="G31" s="790"/>
      <c r="H31" s="790">
        <f>+D31-F31</f>
        <v>0</v>
      </c>
      <c r="I31" s="790"/>
    </row>
    <row r="32" spans="1:9">
      <c r="A32" s="25"/>
      <c r="B32" s="789"/>
      <c r="C32" s="789"/>
      <c r="D32" s="790"/>
      <c r="E32" s="790"/>
      <c r="F32" s="790"/>
      <c r="G32" s="790"/>
      <c r="H32" s="790"/>
      <c r="I32" s="790"/>
    </row>
    <row r="33" spans="1:11">
      <c r="A33" s="25"/>
      <c r="B33" s="795" t="s">
        <v>134</v>
      </c>
      <c r="C33" s="796"/>
      <c r="D33" s="791">
        <f>+D19+D31</f>
        <v>0</v>
      </c>
      <c r="E33" s="792"/>
      <c r="F33" s="791">
        <f>+F19+F31</f>
        <v>0</v>
      </c>
      <c r="G33" s="792"/>
      <c r="H33" s="791">
        <f>+H19+H31</f>
        <v>0</v>
      </c>
      <c r="I33" s="792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5"/>
      <c r="C38" s="325"/>
      <c r="D38" s="325"/>
      <c r="F38" s="196"/>
      <c r="G38" s="196" t="s">
        <v>739</v>
      </c>
      <c r="H38" s="196"/>
      <c r="I38" s="196"/>
      <c r="J38" s="196"/>
    </row>
    <row r="39" spans="1:11">
      <c r="B39" s="660" t="s">
        <v>729</v>
      </c>
      <c r="C39" s="660"/>
      <c r="D39" s="660"/>
      <c r="E39" s="464"/>
      <c r="F39" s="711" t="s">
        <v>764</v>
      </c>
      <c r="G39" s="711"/>
      <c r="H39" s="711"/>
      <c r="I39" s="711"/>
      <c r="J39" s="711"/>
      <c r="K39" s="711"/>
    </row>
    <row r="40" spans="1:11" ht="24" customHeight="1">
      <c r="B40" s="656" t="s">
        <v>730</v>
      </c>
      <c r="C40" s="656"/>
      <c r="D40" s="656"/>
      <c r="E40" s="464"/>
      <c r="F40" s="656" t="s">
        <v>728</v>
      </c>
      <c r="G40" s="656"/>
      <c r="H40" s="656"/>
      <c r="I40" s="656"/>
      <c r="J40" s="656"/>
      <c r="K40" s="656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5" customWidth="1"/>
    <col min="2" max="2" width="2" style="315" customWidth="1"/>
    <col min="3" max="3" width="24.85546875" style="315" customWidth="1"/>
    <col min="4" max="4" width="25.5703125" style="315" customWidth="1"/>
    <col min="5" max="16384" width="11.42578125" style="315"/>
  </cols>
  <sheetData>
    <row r="1" spans="1:4" ht="18" customHeight="1">
      <c r="A1" s="797" t="s">
        <v>458</v>
      </c>
      <c r="B1" s="798"/>
      <c r="C1" s="798"/>
      <c r="D1" s="799"/>
    </row>
    <row r="2" spans="1:4" ht="18" customHeight="1">
      <c r="A2" s="793" t="s">
        <v>464</v>
      </c>
      <c r="B2" s="682"/>
      <c r="C2" s="682"/>
      <c r="D2" s="794"/>
    </row>
    <row r="3" spans="1:4" ht="18" customHeight="1">
      <c r="A3" s="800" t="s">
        <v>827</v>
      </c>
      <c r="B3" s="801"/>
      <c r="C3" s="801"/>
      <c r="D3" s="802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3"/>
    </row>
    <row r="6" spans="1:4">
      <c r="A6" s="25"/>
      <c r="B6" s="25"/>
      <c r="C6" s="25"/>
    </row>
    <row r="7" spans="1:4">
      <c r="A7" s="536" t="s">
        <v>414</v>
      </c>
      <c r="B7" s="536"/>
      <c r="C7" s="536" t="s">
        <v>206</v>
      </c>
      <c r="D7" s="536" t="s">
        <v>228</v>
      </c>
    </row>
    <row r="8" spans="1:4">
      <c r="A8" s="803" t="s">
        <v>421</v>
      </c>
      <c r="B8" s="804"/>
      <c r="C8" s="805"/>
      <c r="D8" s="806"/>
    </row>
    <row r="9" spans="1:4">
      <c r="A9" s="537"/>
      <c r="B9" s="32"/>
      <c r="C9" s="537"/>
      <c r="D9" s="538"/>
    </row>
    <row r="10" spans="1:4">
      <c r="A10" s="537"/>
      <c r="B10" s="32"/>
      <c r="C10" s="537"/>
      <c r="D10" s="538"/>
    </row>
    <row r="11" spans="1:4">
      <c r="A11" s="537"/>
      <c r="B11" s="32"/>
      <c r="C11" s="537"/>
      <c r="D11" s="538"/>
    </row>
    <row r="12" spans="1:4">
      <c r="A12" s="537"/>
      <c r="B12" s="32"/>
      <c r="C12" s="537"/>
      <c r="D12" s="538"/>
    </row>
    <row r="13" spans="1:4">
      <c r="A13" s="537"/>
      <c r="B13" s="32"/>
      <c r="C13" s="537"/>
      <c r="D13" s="538"/>
    </row>
    <row r="14" spans="1:4">
      <c r="A14" s="537"/>
      <c r="B14" s="32"/>
      <c r="C14" s="537"/>
      <c r="D14" s="538"/>
    </row>
    <row r="15" spans="1:4">
      <c r="A15" s="537"/>
      <c r="B15" s="32"/>
      <c r="C15" s="537"/>
      <c r="D15" s="538"/>
    </row>
    <row r="16" spans="1:4">
      <c r="A16" s="537"/>
      <c r="B16" s="32"/>
      <c r="C16" s="537"/>
      <c r="D16" s="538"/>
    </row>
    <row r="17" spans="1:4">
      <c r="A17" s="537"/>
      <c r="B17" s="32"/>
      <c r="C17" s="537"/>
      <c r="D17" s="538"/>
    </row>
    <row r="18" spans="1:4">
      <c r="A18" s="537"/>
      <c r="B18" s="32"/>
      <c r="C18" s="537"/>
      <c r="D18" s="538"/>
    </row>
    <row r="19" spans="1:4">
      <c r="A19" s="539" t="s">
        <v>425</v>
      </c>
      <c r="B19" s="38"/>
      <c r="C19" s="537">
        <f>SUM(C9:C18)</f>
        <v>0</v>
      </c>
      <c r="D19" s="537">
        <f>SUM(D9:D18)</f>
        <v>0</v>
      </c>
    </row>
    <row r="20" spans="1:4">
      <c r="A20" s="537"/>
      <c r="B20" s="32"/>
      <c r="C20" s="537"/>
      <c r="D20" s="538"/>
    </row>
    <row r="21" spans="1:4">
      <c r="A21" s="803" t="s">
        <v>423</v>
      </c>
      <c r="B21" s="807"/>
      <c r="C21" s="805"/>
      <c r="D21" s="806"/>
    </row>
    <row r="22" spans="1:4">
      <c r="A22" s="537"/>
      <c r="B22" s="32"/>
      <c r="C22" s="537"/>
      <c r="D22" s="538"/>
    </row>
    <row r="23" spans="1:4">
      <c r="A23" s="537"/>
      <c r="B23" s="32"/>
      <c r="C23" s="537"/>
      <c r="D23" s="538"/>
    </row>
    <row r="24" spans="1:4">
      <c r="A24" s="537"/>
      <c r="B24" s="32"/>
      <c r="C24" s="537"/>
      <c r="D24" s="538"/>
    </row>
    <row r="25" spans="1:4">
      <c r="A25" s="537"/>
      <c r="B25" s="32"/>
      <c r="C25" s="537"/>
      <c r="D25" s="538"/>
    </row>
    <row r="26" spans="1:4">
      <c r="A26" s="537"/>
      <c r="B26" s="32"/>
      <c r="C26" s="537"/>
      <c r="D26" s="538"/>
    </row>
    <row r="27" spans="1:4">
      <c r="A27" s="537"/>
      <c r="B27" s="32"/>
      <c r="C27" s="537"/>
      <c r="D27" s="538"/>
    </row>
    <row r="28" spans="1:4">
      <c r="A28" s="537"/>
      <c r="B28" s="32"/>
      <c r="C28" s="537"/>
      <c r="D28" s="538"/>
    </row>
    <row r="29" spans="1:4">
      <c r="A29" s="537"/>
      <c r="B29" s="32"/>
      <c r="C29" s="537"/>
      <c r="D29" s="538"/>
    </row>
    <row r="30" spans="1:4">
      <c r="A30" s="537"/>
      <c r="B30" s="32"/>
      <c r="C30" s="537"/>
      <c r="D30" s="538"/>
    </row>
    <row r="31" spans="1:4">
      <c r="A31" s="537"/>
      <c r="B31" s="32"/>
      <c r="C31" s="537"/>
      <c r="D31" s="538"/>
    </row>
    <row r="32" spans="1:4">
      <c r="A32" s="537"/>
      <c r="B32" s="32"/>
      <c r="C32" s="537"/>
      <c r="D32" s="538"/>
    </row>
    <row r="33" spans="1:8">
      <c r="A33" s="537"/>
      <c r="B33" s="32"/>
      <c r="C33" s="537"/>
      <c r="D33" s="538"/>
    </row>
    <row r="34" spans="1:8">
      <c r="A34" s="539" t="s">
        <v>426</v>
      </c>
      <c r="B34" s="38"/>
      <c r="C34" s="537">
        <f>SUM(C22:C33)</f>
        <v>0</v>
      </c>
      <c r="D34" s="537">
        <f>SUM(D22:D33)</f>
        <v>0</v>
      </c>
    </row>
    <row r="35" spans="1:8">
      <c r="A35" s="537"/>
      <c r="B35" s="32"/>
      <c r="C35" s="537"/>
      <c r="D35" s="538"/>
    </row>
    <row r="36" spans="1:8">
      <c r="A36" s="539" t="s">
        <v>134</v>
      </c>
      <c r="B36" s="540"/>
      <c r="C36" s="541">
        <f>+C19+C34</f>
        <v>0</v>
      </c>
      <c r="D36" s="541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6" t="s">
        <v>731</v>
      </c>
      <c r="B41" s="321"/>
      <c r="C41" s="196" t="s">
        <v>740</v>
      </c>
      <c r="D41" s="196"/>
      <c r="E41" s="321"/>
    </row>
    <row r="42" spans="1:8">
      <c r="A42" s="281" t="s">
        <v>729</v>
      </c>
      <c r="B42" s="282"/>
      <c r="C42" s="711" t="s">
        <v>764</v>
      </c>
      <c r="D42" s="711"/>
      <c r="E42" s="542"/>
      <c r="F42" s="542"/>
      <c r="G42" s="542"/>
      <c r="H42" s="542"/>
    </row>
    <row r="43" spans="1:8" ht="12" customHeight="1">
      <c r="A43" s="283" t="s">
        <v>730</v>
      </c>
      <c r="B43" s="284"/>
      <c r="C43" s="656" t="s">
        <v>728</v>
      </c>
      <c r="D43" s="656"/>
      <c r="E43" s="543"/>
      <c r="F43" s="543"/>
      <c r="G43" s="543"/>
      <c r="H43" s="543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5" customWidth="1"/>
    <col min="2" max="2" width="60" style="315" customWidth="1"/>
    <col min="3" max="3" width="14.7109375" style="315" customWidth="1"/>
    <col min="4" max="5" width="12.85546875" style="315" customWidth="1"/>
    <col min="6" max="6" width="4.28515625" style="25" customWidth="1"/>
    <col min="7" max="16384" width="11.42578125" style="315"/>
  </cols>
  <sheetData>
    <row r="1" spans="1:6" ht="15" customHeight="1">
      <c r="A1" s="797" t="s">
        <v>458</v>
      </c>
      <c r="B1" s="798"/>
      <c r="C1" s="798"/>
      <c r="D1" s="798"/>
      <c r="E1" s="799"/>
    </row>
    <row r="2" spans="1:6" ht="18" customHeight="1">
      <c r="A2" s="793" t="s">
        <v>465</v>
      </c>
      <c r="B2" s="682"/>
      <c r="C2" s="682"/>
      <c r="D2" s="682"/>
      <c r="E2" s="794"/>
    </row>
    <row r="3" spans="1:6" ht="18" customHeight="1">
      <c r="A3" s="800" t="s">
        <v>826</v>
      </c>
      <c r="B3" s="801"/>
      <c r="C3" s="801"/>
      <c r="D3" s="801"/>
      <c r="E3" s="802"/>
    </row>
    <row r="4" spans="1:6" s="25" customFormat="1" ht="6" customHeight="1"/>
    <row r="5" spans="1:6" s="25" customFormat="1" ht="6" customHeight="1"/>
    <row r="6" spans="1:6" s="25" customFormat="1" ht="14.25" customHeight="1">
      <c r="B6" s="544" t="s">
        <v>727</v>
      </c>
      <c r="C6" s="97"/>
      <c r="D6" s="31"/>
      <c r="E6" s="512"/>
      <c r="F6" s="32"/>
    </row>
    <row r="7" spans="1:6" s="25" customFormat="1" ht="6" customHeight="1"/>
    <row r="8" spans="1:6" s="25" customFormat="1" ht="6" customHeight="1"/>
    <row r="9" spans="1:6" s="25" customFormat="1" ht="14.25">
      <c r="A9" s="810" t="s">
        <v>74</v>
      </c>
      <c r="B9" s="810"/>
      <c r="C9" s="545" t="s">
        <v>203</v>
      </c>
      <c r="D9" s="545" t="s">
        <v>206</v>
      </c>
      <c r="E9" s="545" t="s">
        <v>757</v>
      </c>
    </row>
    <row r="10" spans="1:6" s="25" customFormat="1" ht="5.25" customHeight="1" thickBot="1">
      <c r="A10" s="482"/>
      <c r="B10" s="483"/>
      <c r="C10" s="516"/>
      <c r="D10" s="516"/>
      <c r="E10" s="516"/>
    </row>
    <row r="11" spans="1:6" s="25" customFormat="1" ht="13.5" thickBot="1">
      <c r="A11" s="546"/>
      <c r="B11" s="547" t="s">
        <v>427</v>
      </c>
      <c r="C11" s="548">
        <f>+C12+C13</f>
        <v>0</v>
      </c>
      <c r="D11" s="548">
        <f t="shared" ref="D11:E11" si="0">+D12+D13</f>
        <v>0</v>
      </c>
      <c r="E11" s="549">
        <f t="shared" si="0"/>
        <v>0</v>
      </c>
    </row>
    <row r="12" spans="1:6" s="25" customFormat="1">
      <c r="A12" s="811" t="s">
        <v>758</v>
      </c>
      <c r="B12" s="812"/>
      <c r="C12" s="550">
        <f>+[1]EAI!E33</f>
        <v>0</v>
      </c>
      <c r="D12" s="550">
        <f>+[1]EAI!H33</f>
        <v>0</v>
      </c>
      <c r="E12" s="551">
        <f>+[1]EAI!I33</f>
        <v>0</v>
      </c>
    </row>
    <row r="13" spans="1:6" s="25" customFormat="1" ht="13.5" thickBot="1">
      <c r="A13" s="813" t="s">
        <v>759</v>
      </c>
      <c r="B13" s="814"/>
      <c r="C13" s="552">
        <f>+[1]EAI!E46</f>
        <v>0</v>
      </c>
      <c r="D13" s="552">
        <f>+[1]EAI!H46</f>
        <v>0</v>
      </c>
      <c r="E13" s="553">
        <f>+[1]EAI!I46</f>
        <v>0</v>
      </c>
    </row>
    <row r="14" spans="1:6" s="25" customFormat="1" ht="13.5" thickBot="1">
      <c r="A14" s="554"/>
      <c r="B14" s="547" t="s">
        <v>428</v>
      </c>
      <c r="C14" s="548">
        <f>+C15+C16</f>
        <v>0</v>
      </c>
      <c r="D14" s="548">
        <f t="shared" ref="D14:E14" si="1">+D15+D16</f>
        <v>0</v>
      </c>
      <c r="E14" s="549">
        <f t="shared" si="1"/>
        <v>0</v>
      </c>
    </row>
    <row r="15" spans="1:6" s="25" customFormat="1">
      <c r="A15" s="815" t="s">
        <v>760</v>
      </c>
      <c r="B15" s="816"/>
      <c r="C15" s="550"/>
      <c r="D15" s="550"/>
      <c r="E15" s="551"/>
    </row>
    <row r="16" spans="1:6" s="25" customFormat="1" ht="13.5" thickBot="1">
      <c r="A16" s="817" t="s">
        <v>761</v>
      </c>
      <c r="B16" s="818"/>
      <c r="C16" s="555"/>
      <c r="D16" s="555"/>
      <c r="E16" s="556"/>
    </row>
    <row r="17" spans="1:5" s="25" customFormat="1" ht="13.5" thickBot="1">
      <c r="A17" s="557"/>
      <c r="B17" s="558" t="s">
        <v>429</v>
      </c>
      <c r="C17" s="559">
        <f>+C11-C14</f>
        <v>0</v>
      </c>
      <c r="D17" s="559">
        <f>+D11-D14</f>
        <v>0</v>
      </c>
      <c r="E17" s="560">
        <f>+E11-E14</f>
        <v>0</v>
      </c>
    </row>
    <row r="18" spans="1:5" s="25" customFormat="1" ht="13.5" thickBot="1"/>
    <row r="19" spans="1:5" s="25" customFormat="1" ht="15" thickBot="1">
      <c r="A19" s="819" t="s">
        <v>74</v>
      </c>
      <c r="B19" s="820"/>
      <c r="C19" s="561" t="s">
        <v>203</v>
      </c>
      <c r="D19" s="561" t="s">
        <v>206</v>
      </c>
      <c r="E19" s="562" t="s">
        <v>757</v>
      </c>
    </row>
    <row r="20" spans="1:5" s="25" customFormat="1" ht="6.75" customHeight="1">
      <c r="A20" s="563"/>
      <c r="B20" s="564"/>
      <c r="C20" s="564"/>
      <c r="D20" s="564"/>
      <c r="E20" s="565"/>
    </row>
    <row r="21" spans="1:5" s="25" customFormat="1">
      <c r="A21" s="821" t="s">
        <v>430</v>
      </c>
      <c r="B21" s="822"/>
      <c r="C21" s="552">
        <f>+C17</f>
        <v>0</v>
      </c>
      <c r="D21" s="552">
        <f t="shared" ref="D21:E21" si="2">+D17</f>
        <v>0</v>
      </c>
      <c r="E21" s="553">
        <f t="shared" si="2"/>
        <v>0</v>
      </c>
    </row>
    <row r="22" spans="1:5" s="25" customFormat="1" ht="6" customHeight="1">
      <c r="A22" s="566"/>
      <c r="B22" s="567"/>
      <c r="C22" s="552"/>
      <c r="D22" s="552"/>
      <c r="E22" s="553"/>
    </row>
    <row r="23" spans="1:5" s="25" customFormat="1">
      <c r="A23" s="821" t="s">
        <v>431</v>
      </c>
      <c r="B23" s="822"/>
      <c r="C23" s="552"/>
      <c r="D23" s="552"/>
      <c r="E23" s="553"/>
    </row>
    <row r="24" spans="1:5" s="25" customFormat="1" ht="7.5" customHeight="1" thickBot="1">
      <c r="A24" s="568"/>
      <c r="B24" s="569"/>
      <c r="C24" s="555"/>
      <c r="D24" s="555"/>
      <c r="E24" s="556"/>
    </row>
    <row r="25" spans="1:5" s="25" customFormat="1" ht="13.5" thickBot="1">
      <c r="A25" s="568"/>
      <c r="B25" s="558" t="s">
        <v>432</v>
      </c>
      <c r="C25" s="570">
        <f>+C21-C23</f>
        <v>0</v>
      </c>
      <c r="D25" s="570">
        <f t="shared" ref="D25:E25" si="3">+D21-D23</f>
        <v>0</v>
      </c>
      <c r="E25" s="571">
        <f t="shared" si="3"/>
        <v>0</v>
      </c>
    </row>
    <row r="26" spans="1:5" s="25" customFormat="1" ht="13.5" thickBot="1"/>
    <row r="27" spans="1:5" s="25" customFormat="1" ht="15" thickBot="1">
      <c r="A27" s="808" t="s">
        <v>74</v>
      </c>
      <c r="B27" s="809"/>
      <c r="C27" s="572" t="s">
        <v>203</v>
      </c>
      <c r="D27" s="572" t="s">
        <v>206</v>
      </c>
      <c r="E27" s="573" t="s">
        <v>757</v>
      </c>
    </row>
    <row r="28" spans="1:5" s="25" customFormat="1" ht="5.25" customHeight="1">
      <c r="A28" s="563"/>
      <c r="B28" s="564"/>
      <c r="C28" s="564"/>
      <c r="D28" s="564"/>
      <c r="E28" s="565"/>
    </row>
    <row r="29" spans="1:5" s="25" customFormat="1">
      <c r="A29" s="821" t="s">
        <v>433</v>
      </c>
      <c r="B29" s="822"/>
      <c r="C29" s="552">
        <f>+[1]EAI!E52</f>
        <v>0</v>
      </c>
      <c r="D29" s="552">
        <f>+[1]EAI!H51</f>
        <v>0</v>
      </c>
      <c r="E29" s="553">
        <f>+[1]EAI!I54</f>
        <v>0</v>
      </c>
    </row>
    <row r="30" spans="1:5" s="25" customFormat="1" ht="5.25" customHeight="1">
      <c r="A30" s="566"/>
      <c r="B30" s="567"/>
      <c r="C30" s="552"/>
      <c r="D30" s="552"/>
      <c r="E30" s="553"/>
    </row>
    <row r="31" spans="1:5" s="25" customFormat="1" ht="13.5" thickBot="1">
      <c r="A31" s="823" t="s">
        <v>434</v>
      </c>
      <c r="B31" s="824"/>
      <c r="C31" s="555"/>
      <c r="D31" s="555"/>
      <c r="E31" s="556"/>
    </row>
    <row r="32" spans="1:5" s="25" customFormat="1" ht="13.5" customHeight="1" thickBot="1">
      <c r="A32" s="487"/>
      <c r="B32" s="574"/>
      <c r="C32" s="552"/>
      <c r="D32" s="552"/>
      <c r="E32" s="552"/>
    </row>
    <row r="33" spans="1:6" s="25" customFormat="1" ht="13.5" thickBot="1">
      <c r="A33" s="554"/>
      <c r="B33" s="547" t="s">
        <v>435</v>
      </c>
      <c r="C33" s="575">
        <f>+C29-C31</f>
        <v>0</v>
      </c>
      <c r="D33" s="575">
        <f t="shared" ref="D33:E33" si="4">+D29-D31</f>
        <v>0</v>
      </c>
      <c r="E33" s="576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5" t="s">
        <v>436</v>
      </c>
      <c r="C36" s="825"/>
      <c r="D36" s="825"/>
      <c r="E36" s="825"/>
    </row>
    <row r="37" spans="1:6" s="25" customFormat="1" ht="27" customHeight="1">
      <c r="B37" s="825" t="s">
        <v>437</v>
      </c>
      <c r="C37" s="825"/>
      <c r="D37" s="825"/>
      <c r="E37" s="825"/>
    </row>
    <row r="38" spans="1:6" s="25" customFormat="1">
      <c r="B38" s="826" t="s">
        <v>438</v>
      </c>
      <c r="C38" s="826"/>
      <c r="D38" s="826"/>
      <c r="E38" s="826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1" t="s">
        <v>729</v>
      </c>
      <c r="C42" s="282" t="s">
        <v>764</v>
      </c>
      <c r="D42" s="282"/>
      <c r="E42" s="467"/>
      <c r="F42" s="315"/>
    </row>
    <row r="43" spans="1:6" ht="12" customHeight="1">
      <c r="B43" s="283" t="s">
        <v>730</v>
      </c>
      <c r="C43" s="656" t="s">
        <v>728</v>
      </c>
      <c r="D43" s="656"/>
      <c r="E43" s="656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65.7109375" style="315" customWidth="1"/>
    <col min="5" max="5" width="12.7109375" style="315" customWidth="1"/>
    <col min="6" max="6" width="14.28515625" style="315" customWidth="1"/>
    <col min="7" max="10" width="12.7109375" style="315" customWidth="1"/>
    <col min="11" max="11" width="11.42578125" style="315" customWidth="1"/>
    <col min="12" max="12" width="12.85546875" style="315" customWidth="1"/>
    <col min="13" max="13" width="3.140625" style="25" customWidth="1"/>
    <col min="14" max="16384" width="11.42578125" style="315"/>
  </cols>
  <sheetData>
    <row r="1" spans="2:12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</row>
    <row r="2" spans="2:12" ht="13.5" customHeight="1">
      <c r="B2" s="682" t="s">
        <v>466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</row>
    <row r="3" spans="2:12" ht="20.25" customHeight="1">
      <c r="B3" s="682" t="s">
        <v>825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30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8" t="s">
        <v>74</v>
      </c>
      <c r="C7" s="834"/>
      <c r="D7" s="779"/>
      <c r="E7" s="776" t="s">
        <v>231</v>
      </c>
      <c r="F7" s="776"/>
      <c r="G7" s="776"/>
      <c r="H7" s="776"/>
      <c r="I7" s="776"/>
      <c r="J7" s="776"/>
      <c r="K7" s="776"/>
      <c r="L7" s="776" t="s">
        <v>225</v>
      </c>
    </row>
    <row r="8" spans="2:12" ht="25.5">
      <c r="B8" s="780"/>
      <c r="C8" s="731"/>
      <c r="D8" s="781"/>
      <c r="E8" s="469" t="s">
        <v>226</v>
      </c>
      <c r="F8" s="469" t="s">
        <v>227</v>
      </c>
      <c r="G8" s="469" t="s">
        <v>205</v>
      </c>
      <c r="H8" s="469" t="s">
        <v>410</v>
      </c>
      <c r="I8" s="469" t="s">
        <v>206</v>
      </c>
      <c r="J8" s="469" t="s">
        <v>411</v>
      </c>
      <c r="K8" s="469" t="s">
        <v>228</v>
      </c>
      <c r="L8" s="776"/>
    </row>
    <row r="9" spans="2:12" ht="15.75" customHeight="1">
      <c r="B9" s="782"/>
      <c r="C9" s="835"/>
      <c r="D9" s="783"/>
      <c r="E9" s="469">
        <v>1</v>
      </c>
      <c r="F9" s="469">
        <v>2</v>
      </c>
      <c r="G9" s="469" t="s">
        <v>229</v>
      </c>
      <c r="H9" s="469">
        <v>4</v>
      </c>
      <c r="I9" s="469">
        <v>5</v>
      </c>
      <c r="J9" s="469">
        <v>6</v>
      </c>
      <c r="K9" s="469">
        <v>7</v>
      </c>
      <c r="L9" s="469" t="s">
        <v>473</v>
      </c>
    </row>
    <row r="10" spans="2:12" ht="15" customHeight="1">
      <c r="B10" s="828" t="s">
        <v>267</v>
      </c>
      <c r="C10" s="814"/>
      <c r="D10" s="829"/>
      <c r="E10" s="577"/>
      <c r="F10" s="578"/>
      <c r="G10" s="578"/>
      <c r="H10" s="578"/>
      <c r="I10" s="578"/>
      <c r="J10" s="578"/>
      <c r="K10" s="578"/>
      <c r="L10" s="578"/>
    </row>
    <row r="11" spans="2:12">
      <c r="B11" s="470"/>
      <c r="C11" s="832" t="s">
        <v>268</v>
      </c>
      <c r="D11" s="833"/>
      <c r="E11" s="579">
        <f>SUM(E12:E13)</f>
        <v>0</v>
      </c>
      <c r="F11" s="579">
        <f t="shared" ref="F11:L11" si="0">SUM(F12:F13)</f>
        <v>0</v>
      </c>
      <c r="G11" s="579">
        <f t="shared" si="0"/>
        <v>0</v>
      </c>
      <c r="H11" s="579">
        <f t="shared" si="0"/>
        <v>0</v>
      </c>
      <c r="I11" s="579">
        <f t="shared" si="0"/>
        <v>0</v>
      </c>
      <c r="J11" s="579">
        <f t="shared" si="0"/>
        <v>0</v>
      </c>
      <c r="K11" s="579">
        <f t="shared" si="0"/>
        <v>0</v>
      </c>
      <c r="L11" s="579">
        <f t="shared" si="0"/>
        <v>0</v>
      </c>
    </row>
    <row r="12" spans="2:12">
      <c r="B12" s="470"/>
      <c r="C12" s="567"/>
      <c r="D12" s="471" t="s">
        <v>269</v>
      </c>
      <c r="E12" s="474">
        <v>0</v>
      </c>
      <c r="F12" s="474">
        <v>0</v>
      </c>
      <c r="G12" s="474">
        <f>+E12+F12</f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f>+G12-I12</f>
        <v>0</v>
      </c>
    </row>
    <row r="13" spans="2:12">
      <c r="B13" s="470"/>
      <c r="C13" s="567"/>
      <c r="D13" s="471" t="s">
        <v>270</v>
      </c>
      <c r="E13" s="577"/>
      <c r="F13" s="578"/>
      <c r="G13" s="578"/>
      <c r="H13" s="578"/>
      <c r="I13" s="578"/>
      <c r="J13" s="578"/>
      <c r="K13" s="578"/>
      <c r="L13" s="578">
        <f t="shared" ref="L13:L39" si="1">+G13-I13</f>
        <v>0</v>
      </c>
    </row>
    <row r="14" spans="2:12">
      <c r="B14" s="470"/>
      <c r="C14" s="832" t="s">
        <v>271</v>
      </c>
      <c r="D14" s="833"/>
      <c r="E14" s="580">
        <f>SUM(E15:E22)</f>
        <v>0</v>
      </c>
      <c r="F14" s="580">
        <f>SUM(F15:F22)</f>
        <v>0</v>
      </c>
      <c r="G14" s="581"/>
      <c r="H14" s="580"/>
      <c r="I14" s="580">
        <f t="shared" ref="I14:K14" si="2">SUM(I15:I22)</f>
        <v>0</v>
      </c>
      <c r="J14" s="580"/>
      <c r="K14" s="580">
        <f t="shared" si="2"/>
        <v>0</v>
      </c>
      <c r="L14" s="581">
        <f t="shared" si="1"/>
        <v>0</v>
      </c>
    </row>
    <row r="15" spans="2:12">
      <c r="B15" s="470"/>
      <c r="C15" s="567"/>
      <c r="D15" s="471" t="s">
        <v>272</v>
      </c>
      <c r="E15" s="577"/>
      <c r="F15" s="578"/>
      <c r="G15" s="578"/>
      <c r="H15" s="578"/>
      <c r="I15" s="578"/>
      <c r="J15" s="578"/>
      <c r="K15" s="578"/>
      <c r="L15" s="578">
        <f t="shared" si="1"/>
        <v>0</v>
      </c>
    </row>
    <row r="16" spans="2:12">
      <c r="B16" s="470"/>
      <c r="C16" s="567"/>
      <c r="D16" s="471" t="s">
        <v>273</v>
      </c>
      <c r="E16" s="577"/>
      <c r="F16" s="578"/>
      <c r="G16" s="578"/>
      <c r="H16" s="578"/>
      <c r="I16" s="578"/>
      <c r="J16" s="578"/>
      <c r="K16" s="578"/>
      <c r="L16" s="578">
        <f t="shared" si="1"/>
        <v>0</v>
      </c>
    </row>
    <row r="17" spans="2:12">
      <c r="B17" s="470"/>
      <c r="C17" s="567"/>
      <c r="D17" s="471" t="s">
        <v>274</v>
      </c>
      <c r="E17" s="577"/>
      <c r="F17" s="578"/>
      <c r="G17" s="578"/>
      <c r="H17" s="578"/>
      <c r="I17" s="578"/>
      <c r="J17" s="578"/>
      <c r="K17" s="578"/>
      <c r="L17" s="578">
        <f t="shared" si="1"/>
        <v>0</v>
      </c>
    </row>
    <row r="18" spans="2:12">
      <c r="B18" s="470"/>
      <c r="C18" s="567"/>
      <c r="D18" s="471" t="s">
        <v>275</v>
      </c>
      <c r="E18" s="577"/>
      <c r="F18" s="578"/>
      <c r="G18" s="578"/>
      <c r="H18" s="578"/>
      <c r="I18" s="578"/>
      <c r="J18" s="578"/>
      <c r="K18" s="578"/>
      <c r="L18" s="578">
        <f t="shared" si="1"/>
        <v>0</v>
      </c>
    </row>
    <row r="19" spans="2:12">
      <c r="B19" s="470"/>
      <c r="C19" s="567"/>
      <c r="D19" s="471" t="s">
        <v>276</v>
      </c>
      <c r="E19" s="577"/>
      <c r="F19" s="578"/>
      <c r="G19" s="578"/>
      <c r="H19" s="578"/>
      <c r="I19" s="578"/>
      <c r="J19" s="578"/>
      <c r="K19" s="578"/>
      <c r="L19" s="578">
        <f t="shared" si="1"/>
        <v>0</v>
      </c>
    </row>
    <row r="20" spans="2:12">
      <c r="B20" s="470"/>
      <c r="C20" s="567"/>
      <c r="D20" s="471" t="s">
        <v>277</v>
      </c>
      <c r="E20" s="577"/>
      <c r="F20" s="578"/>
      <c r="G20" s="578"/>
      <c r="H20" s="578"/>
      <c r="I20" s="578"/>
      <c r="J20" s="578"/>
      <c r="K20" s="578"/>
      <c r="L20" s="578">
        <f t="shared" si="1"/>
        <v>0</v>
      </c>
    </row>
    <row r="21" spans="2:12">
      <c r="B21" s="470"/>
      <c r="C21" s="567"/>
      <c r="D21" s="471" t="s">
        <v>278</v>
      </c>
      <c r="E21" s="577"/>
      <c r="F21" s="578"/>
      <c r="G21" s="578"/>
      <c r="H21" s="578"/>
      <c r="I21" s="578"/>
      <c r="J21" s="578"/>
      <c r="K21" s="578"/>
      <c r="L21" s="578">
        <f t="shared" si="1"/>
        <v>0</v>
      </c>
    </row>
    <row r="22" spans="2:12">
      <c r="B22" s="470"/>
      <c r="C22" s="567"/>
      <c r="D22" s="471" t="s">
        <v>279</v>
      </c>
      <c r="E22" s="577"/>
      <c r="F22" s="578"/>
      <c r="G22" s="578"/>
      <c r="H22" s="578"/>
      <c r="I22" s="578"/>
      <c r="J22" s="578"/>
      <c r="K22" s="578"/>
      <c r="L22" s="578">
        <f t="shared" si="1"/>
        <v>0</v>
      </c>
    </row>
    <row r="23" spans="2:12">
      <c r="B23" s="470"/>
      <c r="C23" s="832" t="s">
        <v>280</v>
      </c>
      <c r="D23" s="833"/>
      <c r="E23" s="580">
        <f>SUM(E24:E26)</f>
        <v>0</v>
      </c>
      <c r="F23" s="580"/>
      <c r="G23" s="581"/>
      <c r="H23" s="580"/>
      <c r="I23" s="580"/>
      <c r="J23" s="580"/>
      <c r="K23" s="580"/>
      <c r="L23" s="581">
        <f t="shared" si="1"/>
        <v>0</v>
      </c>
    </row>
    <row r="24" spans="2:12">
      <c r="B24" s="470"/>
      <c r="C24" s="567"/>
      <c r="D24" s="471" t="s">
        <v>281</v>
      </c>
      <c r="E24" s="577"/>
      <c r="F24" s="578"/>
      <c r="G24" s="578"/>
      <c r="H24" s="578"/>
      <c r="I24" s="578"/>
      <c r="J24" s="578"/>
      <c r="K24" s="578"/>
      <c r="L24" s="578">
        <f t="shared" si="1"/>
        <v>0</v>
      </c>
    </row>
    <row r="25" spans="2:12">
      <c r="B25" s="470"/>
      <c r="C25" s="567"/>
      <c r="D25" s="471" t="s">
        <v>282</v>
      </c>
      <c r="E25" s="577"/>
      <c r="F25" s="578"/>
      <c r="G25" s="578"/>
      <c r="H25" s="578"/>
      <c r="I25" s="578"/>
      <c r="J25" s="578"/>
      <c r="K25" s="578"/>
      <c r="L25" s="578">
        <f t="shared" si="1"/>
        <v>0</v>
      </c>
    </row>
    <row r="26" spans="2:12">
      <c r="B26" s="470"/>
      <c r="C26" s="567"/>
      <c r="D26" s="471" t="s">
        <v>283</v>
      </c>
      <c r="E26" s="577"/>
      <c r="F26" s="578"/>
      <c r="G26" s="578"/>
      <c r="H26" s="578"/>
      <c r="I26" s="578"/>
      <c r="J26" s="578"/>
      <c r="K26" s="578"/>
      <c r="L26" s="578">
        <f t="shared" si="1"/>
        <v>0</v>
      </c>
    </row>
    <row r="27" spans="2:12">
      <c r="B27" s="470"/>
      <c r="C27" s="832" t="s">
        <v>284</v>
      </c>
      <c r="D27" s="833"/>
      <c r="E27" s="580">
        <f>SUM(E28:E29)</f>
        <v>0</v>
      </c>
      <c r="F27" s="580"/>
      <c r="G27" s="581"/>
      <c r="H27" s="580"/>
      <c r="I27" s="580"/>
      <c r="J27" s="580"/>
      <c r="K27" s="580"/>
      <c r="L27" s="581">
        <f t="shared" si="1"/>
        <v>0</v>
      </c>
    </row>
    <row r="28" spans="2:12">
      <c r="B28" s="470"/>
      <c r="C28" s="567"/>
      <c r="D28" s="471" t="s">
        <v>285</v>
      </c>
      <c r="E28" s="577"/>
      <c r="F28" s="578"/>
      <c r="G28" s="578"/>
      <c r="H28" s="578"/>
      <c r="I28" s="578"/>
      <c r="J28" s="578"/>
      <c r="K28" s="578"/>
      <c r="L28" s="578">
        <f t="shared" si="1"/>
        <v>0</v>
      </c>
    </row>
    <row r="29" spans="2:12">
      <c r="B29" s="470"/>
      <c r="C29" s="567"/>
      <c r="D29" s="471" t="s">
        <v>286</v>
      </c>
      <c r="E29" s="577"/>
      <c r="F29" s="578"/>
      <c r="G29" s="578"/>
      <c r="H29" s="578"/>
      <c r="I29" s="578"/>
      <c r="J29" s="578"/>
      <c r="K29" s="578"/>
      <c r="L29" s="578">
        <f t="shared" si="1"/>
        <v>0</v>
      </c>
    </row>
    <row r="30" spans="2:12">
      <c r="B30" s="470"/>
      <c r="C30" s="832" t="s">
        <v>287</v>
      </c>
      <c r="D30" s="833"/>
      <c r="E30" s="580">
        <f>SUM(E31:E34)</f>
        <v>0</v>
      </c>
      <c r="F30" s="580"/>
      <c r="G30" s="581"/>
      <c r="H30" s="580"/>
      <c r="I30" s="580"/>
      <c r="J30" s="580"/>
      <c r="K30" s="580"/>
      <c r="L30" s="581">
        <f t="shared" si="1"/>
        <v>0</v>
      </c>
    </row>
    <row r="31" spans="2:12">
      <c r="B31" s="470"/>
      <c r="C31" s="567"/>
      <c r="D31" s="471" t="s">
        <v>288</v>
      </c>
      <c r="E31" s="577"/>
      <c r="F31" s="578"/>
      <c r="G31" s="578"/>
      <c r="H31" s="578"/>
      <c r="I31" s="578"/>
      <c r="J31" s="578"/>
      <c r="K31" s="578"/>
      <c r="L31" s="578">
        <f t="shared" si="1"/>
        <v>0</v>
      </c>
    </row>
    <row r="32" spans="2:12">
      <c r="B32" s="470"/>
      <c r="C32" s="567"/>
      <c r="D32" s="471" t="s">
        <v>289</v>
      </c>
      <c r="E32" s="577"/>
      <c r="F32" s="578"/>
      <c r="G32" s="578"/>
      <c r="H32" s="578"/>
      <c r="I32" s="578"/>
      <c r="J32" s="578"/>
      <c r="K32" s="578"/>
      <c r="L32" s="578">
        <f t="shared" si="1"/>
        <v>0</v>
      </c>
    </row>
    <row r="33" spans="1:13">
      <c r="B33" s="470"/>
      <c r="C33" s="567"/>
      <c r="D33" s="471" t="s">
        <v>290</v>
      </c>
      <c r="E33" s="577"/>
      <c r="F33" s="578"/>
      <c r="G33" s="578"/>
      <c r="H33" s="578"/>
      <c r="I33" s="578"/>
      <c r="J33" s="578"/>
      <c r="K33" s="578"/>
      <c r="L33" s="578">
        <f t="shared" si="1"/>
        <v>0</v>
      </c>
    </row>
    <row r="34" spans="1:13">
      <c r="B34" s="470"/>
      <c r="C34" s="567"/>
      <c r="D34" s="471" t="s">
        <v>291</v>
      </c>
      <c r="E34" s="577"/>
      <c r="F34" s="578"/>
      <c r="G34" s="578"/>
      <c r="H34" s="578"/>
      <c r="I34" s="578"/>
      <c r="J34" s="578"/>
      <c r="K34" s="578"/>
      <c r="L34" s="578">
        <f t="shared" si="1"/>
        <v>0</v>
      </c>
    </row>
    <row r="35" spans="1:13">
      <c r="B35" s="470"/>
      <c r="C35" s="832" t="s">
        <v>292</v>
      </c>
      <c r="D35" s="833"/>
      <c r="E35" s="580">
        <f>SUM(E36)</f>
        <v>0</v>
      </c>
      <c r="F35" s="580"/>
      <c r="G35" s="581"/>
      <c r="H35" s="580"/>
      <c r="I35" s="580"/>
      <c r="J35" s="580"/>
      <c r="K35" s="580"/>
      <c r="L35" s="581">
        <f t="shared" si="1"/>
        <v>0</v>
      </c>
    </row>
    <row r="36" spans="1:13">
      <c r="B36" s="470"/>
      <c r="C36" s="567"/>
      <c r="D36" s="471" t="s">
        <v>293</v>
      </c>
      <c r="E36" s="577"/>
      <c r="F36" s="578"/>
      <c r="G36" s="578"/>
      <c r="H36" s="578"/>
      <c r="I36" s="578"/>
      <c r="J36" s="578"/>
      <c r="K36" s="578"/>
      <c r="L36" s="578">
        <f t="shared" si="1"/>
        <v>0</v>
      </c>
    </row>
    <row r="37" spans="1:13" ht="15" customHeight="1">
      <c r="B37" s="828" t="s">
        <v>294</v>
      </c>
      <c r="C37" s="814"/>
      <c r="D37" s="829"/>
      <c r="E37" s="577"/>
      <c r="F37" s="578"/>
      <c r="G37" s="578"/>
      <c r="H37" s="578"/>
      <c r="I37" s="578"/>
      <c r="J37" s="578"/>
      <c r="K37" s="578"/>
      <c r="L37" s="578">
        <f t="shared" si="1"/>
        <v>0</v>
      </c>
    </row>
    <row r="38" spans="1:13" ht="15" customHeight="1">
      <c r="B38" s="828" t="s">
        <v>295</v>
      </c>
      <c r="C38" s="814"/>
      <c r="D38" s="829"/>
      <c r="E38" s="577"/>
      <c r="F38" s="578"/>
      <c r="G38" s="578"/>
      <c r="H38" s="578"/>
      <c r="I38" s="578"/>
      <c r="J38" s="578"/>
      <c r="K38" s="578"/>
      <c r="L38" s="578">
        <f t="shared" si="1"/>
        <v>0</v>
      </c>
    </row>
    <row r="39" spans="1:13" ht="15.75" customHeight="1">
      <c r="B39" s="828" t="s">
        <v>296</v>
      </c>
      <c r="C39" s="814"/>
      <c r="D39" s="829"/>
      <c r="E39" s="577"/>
      <c r="F39" s="578"/>
      <c r="G39" s="578"/>
      <c r="H39" s="578"/>
      <c r="I39" s="578"/>
      <c r="J39" s="578"/>
      <c r="K39" s="578"/>
      <c r="L39" s="578">
        <f t="shared" si="1"/>
        <v>0</v>
      </c>
    </row>
    <row r="40" spans="1:13">
      <c r="B40" s="582"/>
      <c r="C40" s="583"/>
      <c r="D40" s="584"/>
      <c r="E40" s="585"/>
      <c r="F40" s="586"/>
      <c r="G40" s="586"/>
      <c r="H40" s="586"/>
      <c r="I40" s="586"/>
      <c r="J40" s="586"/>
      <c r="K40" s="586"/>
      <c r="L40" s="586"/>
    </row>
    <row r="41" spans="1:13" s="464" customFormat="1" ht="16.5" customHeigh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>
        <f t="shared" ref="F41:L41" si="3">+F11+F14+F23+F27+F30+F35+F37+F38+F39</f>
        <v>0</v>
      </c>
      <c r="G41" s="587">
        <f t="shared" si="3"/>
        <v>0</v>
      </c>
      <c r="H41" s="587">
        <f t="shared" si="3"/>
        <v>0</v>
      </c>
      <c r="I41" s="587">
        <f t="shared" si="3"/>
        <v>0</v>
      </c>
      <c r="J41" s="587">
        <f t="shared" si="3"/>
        <v>0</v>
      </c>
      <c r="K41" s="587">
        <f t="shared" si="3"/>
        <v>0</v>
      </c>
      <c r="L41" s="587">
        <f t="shared" si="3"/>
        <v>0</v>
      </c>
      <c r="M41" s="314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5"/>
      <c r="G46" s="315" t="s">
        <v>735</v>
      </c>
    </row>
    <row r="47" spans="1:13">
      <c r="D47" s="281" t="s">
        <v>729</v>
      </c>
      <c r="E47" s="464"/>
      <c r="F47" s="464"/>
      <c r="G47" s="282" t="s">
        <v>764</v>
      </c>
      <c r="H47" s="282"/>
      <c r="I47" s="467"/>
      <c r="J47" s="193"/>
      <c r="K47" s="193"/>
      <c r="L47" s="196"/>
    </row>
    <row r="48" spans="1:13">
      <c r="D48" s="283" t="s">
        <v>730</v>
      </c>
      <c r="E48" s="464"/>
      <c r="F48" s="464"/>
      <c r="G48" s="656" t="s">
        <v>728</v>
      </c>
      <c r="H48" s="656"/>
      <c r="I48" s="656"/>
      <c r="J48" s="827"/>
      <c r="K48" s="827"/>
      <c r="L48" s="827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9" t="s">
        <v>449</v>
      </c>
      <c r="D2" s="649"/>
      <c r="E2" s="649"/>
      <c r="F2" s="649"/>
      <c r="G2" s="649"/>
      <c r="H2" s="649"/>
      <c r="I2" s="649"/>
      <c r="J2" s="93"/>
      <c r="K2" s="93"/>
    </row>
    <row r="3" spans="1:12" ht="14.1" customHeight="1">
      <c r="A3" s="90"/>
      <c r="B3" s="93"/>
      <c r="C3" s="649" t="s">
        <v>775</v>
      </c>
      <c r="D3" s="649"/>
      <c r="E3" s="649"/>
      <c r="F3" s="649"/>
      <c r="G3" s="649"/>
      <c r="H3" s="649"/>
      <c r="I3" s="649"/>
      <c r="J3" s="93"/>
      <c r="K3" s="93"/>
    </row>
    <row r="4" spans="1:12" ht="14.1" customHeight="1">
      <c r="A4" s="90"/>
      <c r="B4" s="95"/>
      <c r="C4" s="649" t="s">
        <v>0</v>
      </c>
      <c r="D4" s="649"/>
      <c r="E4" s="649"/>
      <c r="F4" s="649"/>
      <c r="G4" s="649"/>
      <c r="H4" s="649"/>
      <c r="I4" s="649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3"/>
      <c r="B8" s="665" t="s">
        <v>75</v>
      </c>
      <c r="C8" s="665"/>
      <c r="D8" s="100" t="s">
        <v>4</v>
      </c>
      <c r="E8" s="100"/>
      <c r="F8" s="667"/>
      <c r="G8" s="665" t="s">
        <v>75</v>
      </c>
      <c r="H8" s="665"/>
      <c r="I8" s="100" t="s">
        <v>4</v>
      </c>
      <c r="J8" s="101"/>
      <c r="K8" s="102"/>
      <c r="L8" s="103"/>
    </row>
    <row r="9" spans="1:12" s="104" customFormat="1" ht="15" customHeight="1">
      <c r="A9" s="664"/>
      <c r="B9" s="666"/>
      <c r="C9" s="666"/>
      <c r="D9" s="105">
        <v>2015</v>
      </c>
      <c r="E9" s="105">
        <v>2014</v>
      </c>
      <c r="F9" s="668"/>
      <c r="G9" s="666"/>
      <c r="H9" s="666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3" t="s">
        <v>5</v>
      </c>
      <c r="C12" s="653"/>
      <c r="D12" s="111"/>
      <c r="E12" s="59"/>
      <c r="G12" s="653" t="s">
        <v>6</v>
      </c>
      <c r="H12" s="653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5" t="s">
        <v>7</v>
      </c>
      <c r="C14" s="655"/>
      <c r="D14" s="49"/>
      <c r="E14" s="49"/>
      <c r="G14" s="655" t="s">
        <v>8</v>
      </c>
      <c r="H14" s="655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1" t="s">
        <v>9</v>
      </c>
      <c r="C16" s="651"/>
      <c r="D16" s="61">
        <v>86246146.890000001</v>
      </c>
      <c r="E16" s="61">
        <v>74603482.340000004</v>
      </c>
      <c r="G16" s="651" t="s">
        <v>10</v>
      </c>
      <c r="H16" s="651"/>
      <c r="I16" s="61">
        <v>82925443.670000002</v>
      </c>
      <c r="J16" s="116">
        <v>73656076.680000007</v>
      </c>
      <c r="K16" s="47"/>
    </row>
    <row r="17" spans="1:11">
      <c r="A17" s="110"/>
      <c r="B17" s="651" t="s">
        <v>11</v>
      </c>
      <c r="C17" s="651"/>
      <c r="D17" s="61">
        <v>-3668884.62</v>
      </c>
      <c r="E17" s="61">
        <v>0</v>
      </c>
      <c r="G17" s="651" t="s">
        <v>12</v>
      </c>
      <c r="H17" s="651"/>
      <c r="I17" s="61">
        <v>0</v>
      </c>
      <c r="J17" s="116">
        <v>0</v>
      </c>
      <c r="K17" s="47"/>
    </row>
    <row r="18" spans="1:11">
      <c r="A18" s="110"/>
      <c r="B18" s="651" t="s">
        <v>13</v>
      </c>
      <c r="C18" s="651"/>
      <c r="D18" s="61">
        <v>-765</v>
      </c>
      <c r="E18" s="61">
        <v>6084968.2599999998</v>
      </c>
      <c r="G18" s="651" t="s">
        <v>14</v>
      </c>
      <c r="H18" s="651"/>
      <c r="I18" s="61">
        <v>0</v>
      </c>
      <c r="J18" s="116">
        <v>0</v>
      </c>
      <c r="K18" s="47"/>
    </row>
    <row r="19" spans="1:11">
      <c r="A19" s="110"/>
      <c r="B19" s="651" t="s">
        <v>15</v>
      </c>
      <c r="C19" s="651"/>
      <c r="D19" s="61">
        <v>0</v>
      </c>
      <c r="E19" s="61">
        <v>0</v>
      </c>
      <c r="G19" s="651" t="s">
        <v>16</v>
      </c>
      <c r="H19" s="651"/>
      <c r="I19" s="61">
        <v>0</v>
      </c>
      <c r="J19" s="116">
        <v>0</v>
      </c>
      <c r="K19" s="47"/>
    </row>
    <row r="20" spans="1:11">
      <c r="A20" s="110"/>
      <c r="B20" s="651" t="s">
        <v>17</v>
      </c>
      <c r="C20" s="651"/>
      <c r="D20" s="61">
        <v>0</v>
      </c>
      <c r="E20" s="61">
        <v>0</v>
      </c>
      <c r="G20" s="651" t="s">
        <v>18</v>
      </c>
      <c r="H20" s="651"/>
      <c r="I20" s="61">
        <v>0</v>
      </c>
      <c r="J20" s="116">
        <v>0</v>
      </c>
      <c r="K20" s="47"/>
    </row>
    <row r="21" spans="1:11" ht="25.5" customHeight="1">
      <c r="A21" s="110"/>
      <c r="B21" s="651" t="s">
        <v>19</v>
      </c>
      <c r="C21" s="651"/>
      <c r="D21" s="61">
        <v>0</v>
      </c>
      <c r="E21" s="61">
        <v>0</v>
      </c>
      <c r="G21" s="654" t="s">
        <v>20</v>
      </c>
      <c r="H21" s="654"/>
      <c r="I21" s="61">
        <v>0</v>
      </c>
      <c r="J21" s="116">
        <v>0</v>
      </c>
      <c r="K21" s="47"/>
    </row>
    <row r="22" spans="1:11">
      <c r="A22" s="110"/>
      <c r="B22" s="651" t="s">
        <v>21</v>
      </c>
      <c r="C22" s="651"/>
      <c r="D22" s="61">
        <v>309025.83</v>
      </c>
      <c r="E22" s="61">
        <v>249356.45</v>
      </c>
      <c r="G22" s="651" t="s">
        <v>22</v>
      </c>
      <c r="H22" s="651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1" t="s">
        <v>23</v>
      </c>
      <c r="H23" s="651"/>
      <c r="I23" s="61">
        <v>0</v>
      </c>
      <c r="J23" s="116">
        <v>0</v>
      </c>
      <c r="K23" s="47"/>
    </row>
    <row r="24" spans="1:11">
      <c r="A24" s="120"/>
      <c r="B24" s="655" t="s">
        <v>24</v>
      </c>
      <c r="C24" s="655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5" t="s">
        <v>25</v>
      </c>
      <c r="H25" s="655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5" t="s">
        <v>26</v>
      </c>
      <c r="C27" s="655"/>
      <c r="D27" s="49"/>
      <c r="E27" s="49"/>
      <c r="G27" s="655" t="s">
        <v>27</v>
      </c>
      <c r="H27" s="655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1" t="s">
        <v>28</v>
      </c>
      <c r="C29" s="651"/>
      <c r="D29" s="61">
        <v>0</v>
      </c>
      <c r="E29" s="61">
        <v>0</v>
      </c>
      <c r="G29" s="651" t="s">
        <v>29</v>
      </c>
      <c r="H29" s="651"/>
      <c r="I29" s="61">
        <v>0</v>
      </c>
      <c r="J29" s="116">
        <v>0</v>
      </c>
      <c r="K29" s="47"/>
    </row>
    <row r="30" spans="1:11">
      <c r="A30" s="110"/>
      <c r="B30" s="651" t="s">
        <v>30</v>
      </c>
      <c r="C30" s="651"/>
      <c r="D30" s="61">
        <v>0</v>
      </c>
      <c r="E30" s="61">
        <v>0</v>
      </c>
      <c r="G30" s="651" t="s">
        <v>31</v>
      </c>
      <c r="H30" s="651"/>
      <c r="I30" s="61">
        <v>0</v>
      </c>
      <c r="J30" s="116">
        <v>0</v>
      </c>
      <c r="K30" s="47"/>
    </row>
    <row r="31" spans="1:11">
      <c r="A31" s="110"/>
      <c r="B31" s="651" t="s">
        <v>32</v>
      </c>
      <c r="C31" s="651"/>
      <c r="D31" s="61">
        <v>0</v>
      </c>
      <c r="E31" s="61">
        <v>0</v>
      </c>
      <c r="G31" s="651" t="s">
        <v>33</v>
      </c>
      <c r="H31" s="651"/>
      <c r="I31" s="61">
        <v>0</v>
      </c>
      <c r="J31" s="116">
        <v>0</v>
      </c>
      <c r="K31" s="47"/>
    </row>
    <row r="32" spans="1:11">
      <c r="A32" s="110"/>
      <c r="B32" s="651" t="s">
        <v>34</v>
      </c>
      <c r="C32" s="651"/>
      <c r="D32" s="61">
        <v>76064391.120000005</v>
      </c>
      <c r="E32" s="61">
        <v>73393510.620000005</v>
      </c>
      <c r="G32" s="651" t="s">
        <v>35</v>
      </c>
      <c r="H32" s="651"/>
      <c r="I32" s="61">
        <v>0</v>
      </c>
      <c r="J32" s="116">
        <v>0</v>
      </c>
      <c r="K32" s="47"/>
    </row>
    <row r="33" spans="1:11" ht="26.25" customHeight="1">
      <c r="A33" s="110"/>
      <c r="B33" s="651" t="s">
        <v>36</v>
      </c>
      <c r="C33" s="651"/>
      <c r="D33" s="61"/>
      <c r="E33" s="61">
        <v>0</v>
      </c>
      <c r="G33" s="654" t="s">
        <v>37</v>
      </c>
      <c r="H33" s="654"/>
      <c r="I33" s="61">
        <v>0</v>
      </c>
      <c r="J33" s="116">
        <v>0</v>
      </c>
      <c r="K33" s="47"/>
    </row>
    <row r="34" spans="1:11">
      <c r="A34" s="110"/>
      <c r="B34" s="651" t="s">
        <v>38</v>
      </c>
      <c r="C34" s="651"/>
      <c r="D34" s="61">
        <v>-17925324.120000001</v>
      </c>
      <c r="E34" s="61">
        <v>-17897365.620000001</v>
      </c>
      <c r="G34" s="651" t="s">
        <v>39</v>
      </c>
      <c r="H34" s="651"/>
      <c r="I34" s="61">
        <v>0</v>
      </c>
      <c r="J34" s="116">
        <v>0</v>
      </c>
      <c r="K34" s="47"/>
    </row>
    <row r="35" spans="1:11">
      <c r="A35" s="110"/>
      <c r="B35" s="651" t="s">
        <v>40</v>
      </c>
      <c r="C35" s="651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1" t="s">
        <v>41</v>
      </c>
      <c r="C36" s="651"/>
      <c r="D36" s="61">
        <v>0</v>
      </c>
      <c r="E36" s="61">
        <v>0</v>
      </c>
      <c r="G36" s="655" t="s">
        <v>42</v>
      </c>
      <c r="H36" s="655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1" t="s">
        <v>43</v>
      </c>
      <c r="C37" s="651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5" t="s">
        <v>185</v>
      </c>
      <c r="H38" s="655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5" t="s">
        <v>45</v>
      </c>
      <c r="C39" s="655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3" t="s">
        <v>46</v>
      </c>
      <c r="H40" s="653"/>
      <c r="I40" s="119"/>
      <c r="J40" s="127"/>
      <c r="K40" s="47"/>
    </row>
    <row r="41" spans="1:11">
      <c r="A41" s="110"/>
      <c r="B41" s="655" t="s">
        <v>186</v>
      </c>
      <c r="C41" s="655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5" t="s">
        <v>48</v>
      </c>
      <c r="H42" s="655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1" t="s">
        <v>49</v>
      </c>
      <c r="H44" s="651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2"/>
      <c r="D45" s="662"/>
      <c r="E45" s="119"/>
      <c r="G45" s="651" t="s">
        <v>50</v>
      </c>
      <c r="H45" s="651"/>
      <c r="I45" s="61">
        <v>0</v>
      </c>
      <c r="J45" s="116">
        <v>0</v>
      </c>
      <c r="K45" s="47"/>
    </row>
    <row r="46" spans="1:11">
      <c r="A46" s="110"/>
      <c r="B46" s="117"/>
      <c r="C46" s="662"/>
      <c r="D46" s="662"/>
      <c r="E46" s="119"/>
      <c r="G46" s="651" t="s">
        <v>51</v>
      </c>
      <c r="H46" s="651"/>
      <c r="I46" s="61">
        <v>0</v>
      </c>
      <c r="J46" s="116">
        <v>0</v>
      </c>
      <c r="K46" s="47"/>
    </row>
    <row r="47" spans="1:11">
      <c r="A47" s="110"/>
      <c r="B47" s="117"/>
      <c r="C47" s="662"/>
      <c r="D47" s="662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2"/>
      <c r="D48" s="662"/>
      <c r="E48" s="119"/>
      <c r="G48" s="655" t="s">
        <v>52</v>
      </c>
      <c r="H48" s="655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2"/>
      <c r="D49" s="662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2"/>
      <c r="D50" s="662"/>
      <c r="E50" s="119"/>
      <c r="G50" s="651" t="s">
        <v>53</v>
      </c>
      <c r="H50" s="651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2"/>
      <c r="D51" s="662"/>
      <c r="E51" s="119"/>
      <c r="G51" s="651" t="s">
        <v>54</v>
      </c>
      <c r="H51" s="651"/>
      <c r="I51" s="61">
        <v>-3088536.82</v>
      </c>
      <c r="J51" s="116">
        <v>-2310129.89</v>
      </c>
      <c r="K51" s="47"/>
    </row>
    <row r="52" spans="1:11">
      <c r="A52" s="110"/>
      <c r="B52" s="117"/>
      <c r="C52" s="662"/>
      <c r="D52" s="662"/>
      <c r="E52" s="119"/>
      <c r="G52" s="651" t="s">
        <v>55</v>
      </c>
      <c r="H52" s="651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1" t="s">
        <v>56</v>
      </c>
      <c r="H53" s="651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1" t="s">
        <v>57</v>
      </c>
      <c r="H54" s="651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5" t="s">
        <v>58</v>
      </c>
      <c r="H56" s="655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1" t="s">
        <v>59</v>
      </c>
      <c r="H58" s="651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1" t="s">
        <v>60</v>
      </c>
      <c r="H59" s="651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5" t="s">
        <v>61</v>
      </c>
      <c r="H61" s="655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5" t="s">
        <v>187</v>
      </c>
      <c r="H63" s="655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1" t="s">
        <v>76</v>
      </c>
      <c r="C68" s="661"/>
      <c r="D68" s="661"/>
      <c r="E68" s="661"/>
      <c r="F68" s="661"/>
      <c r="G68" s="661"/>
      <c r="H68" s="661"/>
      <c r="I68" s="661"/>
      <c r="J68" s="661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8"/>
      <c r="D70" s="658"/>
      <c r="E70" s="81"/>
      <c r="G70" s="659"/>
      <c r="H70" s="659"/>
      <c r="I70" s="81"/>
      <c r="J70" s="81"/>
    </row>
    <row r="71" spans="1:10" ht="14.1" customHeight="1">
      <c r="B71" s="84"/>
      <c r="C71" s="660" t="s">
        <v>729</v>
      </c>
      <c r="D71" s="660"/>
      <c r="E71" s="85"/>
      <c r="F71" s="85"/>
      <c r="G71" s="660" t="s">
        <v>764</v>
      </c>
      <c r="H71" s="660"/>
      <c r="I71" s="86"/>
      <c r="J71" s="81"/>
    </row>
    <row r="72" spans="1:10" ht="14.1" customHeight="1">
      <c r="B72" s="87"/>
      <c r="C72" s="656" t="s">
        <v>730</v>
      </c>
      <c r="D72" s="656"/>
      <c r="E72" s="88"/>
      <c r="F72" s="88"/>
      <c r="G72" s="656" t="s">
        <v>728</v>
      </c>
      <c r="H72" s="656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29.42578125" style="315" customWidth="1"/>
    <col min="5" max="5" width="12.7109375" style="315" customWidth="1"/>
    <col min="6" max="6" width="14.42578125" style="315" customWidth="1"/>
    <col min="7" max="7" width="12.42578125" style="315" customWidth="1"/>
    <col min="8" max="8" width="13.85546875" style="315" bestFit="1" customWidth="1"/>
    <col min="9" max="9" width="12.7109375" style="315" customWidth="1"/>
    <col min="10" max="10" width="13.85546875" style="315" bestFit="1" customWidth="1"/>
    <col min="11" max="13" width="12.7109375" style="315" customWidth="1"/>
    <col min="14" max="14" width="13" style="315" customWidth="1"/>
    <col min="15" max="15" width="13.85546875" style="315" bestFit="1" customWidth="1"/>
    <col min="16" max="16" width="14.5703125" style="25" customWidth="1"/>
    <col min="17" max="17" width="14" style="315" customWidth="1"/>
    <col min="18" max="16384" width="11.42578125" style="315"/>
  </cols>
  <sheetData>
    <row r="1" spans="2:17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</row>
    <row r="2" spans="2:17" ht="13.5" customHeight="1">
      <c r="B2" s="682" t="s">
        <v>468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</row>
    <row r="3" spans="2:17" ht="20.25" customHeight="1">
      <c r="B3" s="682" t="s">
        <v>828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8" t="s">
        <v>469</v>
      </c>
      <c r="C7" s="834"/>
      <c r="D7" s="779"/>
      <c r="E7" s="848" t="s">
        <v>470</v>
      </c>
      <c r="F7" s="589"/>
      <c r="G7" s="848" t="s">
        <v>467</v>
      </c>
      <c r="H7" s="851" t="s">
        <v>224</v>
      </c>
      <c r="I7" s="852"/>
      <c r="J7" s="852"/>
      <c r="K7" s="852"/>
      <c r="L7" s="852"/>
      <c r="M7" s="852"/>
      <c r="N7" s="853"/>
      <c r="O7" s="776" t="s">
        <v>225</v>
      </c>
      <c r="P7" s="855" t="s">
        <v>502</v>
      </c>
      <c r="Q7" s="726"/>
    </row>
    <row r="8" spans="2:17" ht="51">
      <c r="B8" s="780"/>
      <c r="C8" s="731"/>
      <c r="D8" s="781"/>
      <c r="E8" s="849"/>
      <c r="F8" s="590" t="s">
        <v>471</v>
      </c>
      <c r="G8" s="849"/>
      <c r="H8" s="469" t="s">
        <v>226</v>
      </c>
      <c r="I8" s="469" t="s">
        <v>227</v>
      </c>
      <c r="J8" s="469" t="s">
        <v>205</v>
      </c>
      <c r="K8" s="469" t="s">
        <v>410</v>
      </c>
      <c r="L8" s="469" t="s">
        <v>206</v>
      </c>
      <c r="M8" s="469" t="s">
        <v>411</v>
      </c>
      <c r="N8" s="469" t="s">
        <v>228</v>
      </c>
      <c r="O8" s="776"/>
      <c r="P8" s="591" t="s">
        <v>503</v>
      </c>
      <c r="Q8" s="591" t="s">
        <v>504</v>
      </c>
    </row>
    <row r="9" spans="2:17" ht="15.75" customHeight="1">
      <c r="B9" s="782"/>
      <c r="C9" s="835"/>
      <c r="D9" s="783"/>
      <c r="E9" s="850"/>
      <c r="F9" s="592"/>
      <c r="G9" s="850"/>
      <c r="H9" s="469">
        <v>1</v>
      </c>
      <c r="I9" s="469">
        <v>2</v>
      </c>
      <c r="J9" s="469" t="s">
        <v>229</v>
      </c>
      <c r="K9" s="469">
        <v>4</v>
      </c>
      <c r="L9" s="469">
        <v>5</v>
      </c>
      <c r="M9" s="469">
        <v>6</v>
      </c>
      <c r="N9" s="469">
        <v>7</v>
      </c>
      <c r="O9" s="469" t="s">
        <v>473</v>
      </c>
      <c r="P9" s="351" t="s">
        <v>505</v>
      </c>
      <c r="Q9" s="351" t="s">
        <v>506</v>
      </c>
    </row>
    <row r="10" spans="2:17" ht="15" customHeight="1">
      <c r="B10" s="842" t="s">
        <v>753</v>
      </c>
      <c r="C10" s="843"/>
      <c r="D10" s="844"/>
      <c r="E10" s="840" t="s">
        <v>752</v>
      </c>
      <c r="F10" s="840" t="s">
        <v>751</v>
      </c>
      <c r="G10" s="840">
        <v>3035</v>
      </c>
      <c r="H10" s="836">
        <v>10000000</v>
      </c>
      <c r="I10" s="836">
        <v>2453241.94</v>
      </c>
      <c r="J10" s="836">
        <f>+H10-I10</f>
        <v>7546758.0600000005</v>
      </c>
      <c r="K10" s="836">
        <v>0</v>
      </c>
      <c r="L10" s="836">
        <f>+L12</f>
        <v>0</v>
      </c>
      <c r="M10" s="836">
        <v>7546758.0599999996</v>
      </c>
      <c r="N10" s="836">
        <v>7546758.0599999996</v>
      </c>
      <c r="O10" s="836">
        <f>+J10-N10</f>
        <v>0</v>
      </c>
      <c r="P10" s="838">
        <f>+L10/H10</f>
        <v>0</v>
      </c>
      <c r="Q10" s="838">
        <v>0</v>
      </c>
    </row>
    <row r="11" spans="2:17">
      <c r="B11" s="845"/>
      <c r="C11" s="846"/>
      <c r="D11" s="847"/>
      <c r="E11" s="841"/>
      <c r="F11" s="841"/>
      <c r="G11" s="841"/>
      <c r="H11" s="837"/>
      <c r="I11" s="837"/>
      <c r="J11" s="837"/>
      <c r="K11" s="837"/>
      <c r="L11" s="837"/>
      <c r="M11" s="837"/>
      <c r="N11" s="837"/>
      <c r="O11" s="837"/>
      <c r="P11" s="839"/>
      <c r="Q11" s="839"/>
    </row>
    <row r="12" spans="2:17">
      <c r="B12" s="470"/>
      <c r="C12" s="567"/>
      <c r="D12" s="471"/>
      <c r="E12" s="577"/>
      <c r="F12" s="577"/>
      <c r="G12" s="578"/>
      <c r="H12" s="474"/>
      <c r="I12" s="474"/>
      <c r="J12" s="474"/>
      <c r="K12" s="474"/>
      <c r="L12" s="474"/>
      <c r="M12" s="474"/>
      <c r="N12" s="474"/>
      <c r="O12" s="474"/>
      <c r="P12" s="593"/>
      <c r="Q12" s="594"/>
    </row>
    <row r="13" spans="2:17">
      <c r="B13" s="470"/>
      <c r="C13" s="567"/>
      <c r="D13" s="471"/>
      <c r="E13" s="577"/>
      <c r="F13" s="577"/>
      <c r="G13" s="595"/>
      <c r="H13" s="578"/>
      <c r="I13" s="578"/>
      <c r="J13" s="578"/>
      <c r="K13" s="578"/>
      <c r="L13" s="578"/>
      <c r="M13" s="578"/>
      <c r="N13" s="578"/>
      <c r="O13" s="578"/>
      <c r="P13" s="593"/>
      <c r="Q13" s="594"/>
    </row>
    <row r="14" spans="2:17">
      <c r="B14" s="470"/>
      <c r="C14" s="832"/>
      <c r="D14" s="833"/>
      <c r="E14" s="580"/>
      <c r="F14" s="580"/>
      <c r="G14" s="580"/>
      <c r="H14" s="581"/>
      <c r="I14" s="580"/>
      <c r="J14" s="580"/>
      <c r="K14" s="580"/>
      <c r="L14" s="580"/>
      <c r="M14" s="580"/>
      <c r="N14" s="580"/>
      <c r="O14" s="581"/>
      <c r="P14" s="593"/>
      <c r="Q14" s="594"/>
    </row>
    <row r="15" spans="2:17">
      <c r="B15" s="470"/>
      <c r="C15" s="567"/>
      <c r="D15" s="471"/>
      <c r="E15" s="577"/>
      <c r="F15" s="577"/>
      <c r="G15" s="578"/>
      <c r="H15" s="578"/>
      <c r="I15" s="578"/>
      <c r="J15" s="578"/>
      <c r="K15" s="578"/>
      <c r="L15" s="578"/>
      <c r="M15" s="578"/>
      <c r="N15" s="578"/>
      <c r="O15" s="578"/>
      <c r="P15" s="593"/>
      <c r="Q15" s="594"/>
    </row>
    <row r="16" spans="2:17">
      <c r="B16" s="470"/>
      <c r="C16" s="567"/>
      <c r="D16" s="471"/>
      <c r="E16" s="577"/>
      <c r="F16" s="577"/>
      <c r="G16" s="578"/>
      <c r="H16" s="578"/>
      <c r="I16" s="578"/>
      <c r="J16" s="578"/>
      <c r="K16" s="578"/>
      <c r="L16" s="578"/>
      <c r="M16" s="578"/>
      <c r="N16" s="578"/>
      <c r="O16" s="578"/>
      <c r="P16" s="593"/>
      <c r="Q16" s="594"/>
    </row>
    <row r="17" spans="2:17">
      <c r="B17" s="470"/>
      <c r="C17" s="567"/>
      <c r="D17" s="471"/>
      <c r="E17" s="577"/>
      <c r="F17" s="577"/>
      <c r="G17" s="578"/>
      <c r="H17" s="578"/>
      <c r="I17" s="578"/>
      <c r="J17" s="578"/>
      <c r="K17" s="578"/>
      <c r="L17" s="578"/>
      <c r="M17" s="578"/>
      <c r="N17" s="578"/>
      <c r="O17" s="578"/>
      <c r="P17" s="593"/>
      <c r="Q17" s="594"/>
    </row>
    <row r="18" spans="2:17">
      <c r="B18" s="470"/>
      <c r="C18" s="567"/>
      <c r="D18" s="471"/>
      <c r="E18" s="577"/>
      <c r="F18" s="577"/>
      <c r="G18" s="578"/>
      <c r="H18" s="578"/>
      <c r="I18" s="578"/>
      <c r="J18" s="578"/>
      <c r="K18" s="578"/>
      <c r="L18" s="578"/>
      <c r="M18" s="578"/>
      <c r="N18" s="578"/>
      <c r="O18" s="578"/>
      <c r="P18" s="593"/>
      <c r="Q18" s="594"/>
    </row>
    <row r="19" spans="2:17">
      <c r="B19" s="470"/>
      <c r="C19" s="567"/>
      <c r="D19" s="471"/>
      <c r="E19" s="577"/>
      <c r="F19" s="577"/>
      <c r="G19" s="578"/>
      <c r="H19" s="578"/>
      <c r="I19" s="578"/>
      <c r="J19" s="578"/>
      <c r="K19" s="578"/>
      <c r="L19" s="578"/>
      <c r="M19" s="578"/>
      <c r="N19" s="578"/>
      <c r="O19" s="578"/>
      <c r="P19" s="593"/>
      <c r="Q19" s="594"/>
    </row>
    <row r="20" spans="2:17">
      <c r="B20" s="470"/>
      <c r="C20" s="567"/>
      <c r="D20" s="471"/>
      <c r="E20" s="577"/>
      <c r="F20" s="577"/>
      <c r="G20" s="578"/>
      <c r="H20" s="578"/>
      <c r="I20" s="578"/>
      <c r="J20" s="578"/>
      <c r="K20" s="578"/>
      <c r="L20" s="578"/>
      <c r="M20" s="578"/>
      <c r="N20" s="578"/>
      <c r="O20" s="578"/>
      <c r="P20" s="593"/>
      <c r="Q20" s="594"/>
    </row>
    <row r="21" spans="2:17">
      <c r="B21" s="470"/>
      <c r="C21" s="567"/>
      <c r="D21" s="471"/>
      <c r="E21" s="577"/>
      <c r="F21" s="577"/>
      <c r="G21" s="578"/>
      <c r="H21" s="578"/>
      <c r="I21" s="578"/>
      <c r="J21" s="578"/>
      <c r="K21" s="578"/>
      <c r="L21" s="578"/>
      <c r="M21" s="578"/>
      <c r="N21" s="578"/>
      <c r="O21" s="578"/>
      <c r="P21" s="593"/>
      <c r="Q21" s="594"/>
    </row>
    <row r="22" spans="2:17">
      <c r="B22" s="470"/>
      <c r="C22" s="567"/>
      <c r="D22" s="471"/>
      <c r="E22" s="577"/>
      <c r="F22" s="577"/>
      <c r="G22" s="578"/>
      <c r="H22" s="578"/>
      <c r="I22" s="578"/>
      <c r="J22" s="578"/>
      <c r="K22" s="578"/>
      <c r="L22" s="578"/>
      <c r="M22" s="578"/>
      <c r="N22" s="578"/>
      <c r="O22" s="578"/>
      <c r="P22" s="593"/>
      <c r="Q22" s="594"/>
    </row>
    <row r="23" spans="2:17">
      <c r="B23" s="470"/>
      <c r="C23" s="832"/>
      <c r="D23" s="833"/>
      <c r="E23" s="580"/>
      <c r="F23" s="580"/>
      <c r="G23" s="580"/>
      <c r="H23" s="581"/>
      <c r="I23" s="580"/>
      <c r="J23" s="580"/>
      <c r="K23" s="580"/>
      <c r="L23" s="580"/>
      <c r="M23" s="580"/>
      <c r="N23" s="580"/>
      <c r="O23" s="581"/>
      <c r="P23" s="593"/>
      <c r="Q23" s="594"/>
    </row>
    <row r="24" spans="2:17">
      <c r="B24" s="470"/>
      <c r="C24" s="567"/>
      <c r="D24" s="471"/>
      <c r="E24" s="577"/>
      <c r="F24" s="577"/>
      <c r="G24" s="578"/>
      <c r="H24" s="578"/>
      <c r="I24" s="578"/>
      <c r="J24" s="578"/>
      <c r="K24" s="578"/>
      <c r="L24" s="578"/>
      <c r="M24" s="578"/>
      <c r="N24" s="578"/>
      <c r="O24" s="578"/>
      <c r="P24" s="593"/>
      <c r="Q24" s="594"/>
    </row>
    <row r="25" spans="2:17">
      <c r="B25" s="470"/>
      <c r="C25" s="567"/>
      <c r="D25" s="471"/>
      <c r="E25" s="577"/>
      <c r="F25" s="577"/>
      <c r="G25" s="578"/>
      <c r="H25" s="578"/>
      <c r="I25" s="578"/>
      <c r="J25" s="578"/>
      <c r="K25" s="578"/>
      <c r="L25" s="578"/>
      <c r="M25" s="578"/>
      <c r="N25" s="578"/>
      <c r="O25" s="578"/>
      <c r="P25" s="593"/>
      <c r="Q25" s="594"/>
    </row>
    <row r="26" spans="2:17">
      <c r="B26" s="470"/>
      <c r="C26" s="567"/>
      <c r="D26" s="471"/>
      <c r="E26" s="577"/>
      <c r="F26" s="577"/>
      <c r="G26" s="578"/>
      <c r="H26" s="578"/>
      <c r="I26" s="578"/>
      <c r="J26" s="578"/>
      <c r="K26" s="578"/>
      <c r="L26" s="578"/>
      <c r="M26" s="578"/>
      <c r="N26" s="578"/>
      <c r="O26" s="578"/>
      <c r="P26" s="593"/>
      <c r="Q26" s="594"/>
    </row>
    <row r="27" spans="2:17">
      <c r="B27" s="470"/>
      <c r="C27" s="832"/>
      <c r="D27" s="833"/>
      <c r="E27" s="580"/>
      <c r="F27" s="580"/>
      <c r="G27" s="580"/>
      <c r="H27" s="581"/>
      <c r="I27" s="580"/>
      <c r="J27" s="580"/>
      <c r="K27" s="580"/>
      <c r="L27" s="580"/>
      <c r="M27" s="580"/>
      <c r="N27" s="580"/>
      <c r="O27" s="581"/>
      <c r="P27" s="593"/>
      <c r="Q27" s="594"/>
    </row>
    <row r="28" spans="2:17">
      <c r="B28" s="470"/>
      <c r="C28" s="567"/>
      <c r="D28" s="471"/>
      <c r="E28" s="577"/>
      <c r="F28" s="577"/>
      <c r="G28" s="578"/>
      <c r="H28" s="578"/>
      <c r="I28" s="578"/>
      <c r="J28" s="578"/>
      <c r="K28" s="578"/>
      <c r="L28" s="578"/>
      <c r="M28" s="578"/>
      <c r="N28" s="578"/>
      <c r="O28" s="578"/>
      <c r="P28" s="593"/>
      <c r="Q28" s="594"/>
    </row>
    <row r="29" spans="2:17">
      <c r="B29" s="470"/>
      <c r="C29" s="567"/>
      <c r="D29" s="471"/>
      <c r="E29" s="577"/>
      <c r="F29" s="577"/>
      <c r="G29" s="578"/>
      <c r="H29" s="578"/>
      <c r="I29" s="578"/>
      <c r="J29" s="578"/>
      <c r="K29" s="578"/>
      <c r="L29" s="578"/>
      <c r="M29" s="578"/>
      <c r="N29" s="578"/>
      <c r="O29" s="578"/>
      <c r="P29" s="593"/>
      <c r="Q29" s="594"/>
    </row>
    <row r="30" spans="2:17">
      <c r="B30" s="470"/>
      <c r="C30" s="832"/>
      <c r="D30" s="833"/>
      <c r="E30" s="580"/>
      <c r="F30" s="580"/>
      <c r="G30" s="580"/>
      <c r="H30" s="581"/>
      <c r="I30" s="580"/>
      <c r="J30" s="580"/>
      <c r="K30" s="580"/>
      <c r="L30" s="580"/>
      <c r="M30" s="580"/>
      <c r="N30" s="580"/>
      <c r="O30" s="581"/>
      <c r="P30" s="593"/>
      <c r="Q30" s="594"/>
    </row>
    <row r="31" spans="2:17">
      <c r="B31" s="470"/>
      <c r="C31" s="567"/>
      <c r="D31" s="471"/>
      <c r="E31" s="577"/>
      <c r="F31" s="577"/>
      <c r="G31" s="578"/>
      <c r="H31" s="578"/>
      <c r="I31" s="578"/>
      <c r="J31" s="578"/>
      <c r="K31" s="578"/>
      <c r="L31" s="578"/>
      <c r="M31" s="578"/>
      <c r="N31" s="578"/>
      <c r="O31" s="578"/>
      <c r="P31" s="593"/>
      <c r="Q31" s="594"/>
    </row>
    <row r="32" spans="2:17">
      <c r="B32" s="470"/>
      <c r="C32" s="567"/>
      <c r="D32" s="471"/>
      <c r="E32" s="577"/>
      <c r="F32" s="577"/>
      <c r="G32" s="578"/>
      <c r="H32" s="578"/>
      <c r="I32" s="578"/>
      <c r="J32" s="578"/>
      <c r="K32" s="578"/>
      <c r="L32" s="578"/>
      <c r="M32" s="578"/>
      <c r="N32" s="578"/>
      <c r="O32" s="578"/>
      <c r="P32" s="593"/>
      <c r="Q32" s="594"/>
    </row>
    <row r="33" spans="1:17">
      <c r="B33" s="470"/>
      <c r="C33" s="567"/>
      <c r="D33" s="471"/>
      <c r="E33" s="577"/>
      <c r="F33" s="577"/>
      <c r="G33" s="578"/>
      <c r="H33" s="578"/>
      <c r="I33" s="578"/>
      <c r="J33" s="578"/>
      <c r="K33" s="578"/>
      <c r="L33" s="578"/>
      <c r="M33" s="578"/>
      <c r="N33" s="578"/>
      <c r="O33" s="578"/>
      <c r="P33" s="593"/>
      <c r="Q33" s="594"/>
    </row>
    <row r="34" spans="1:17">
      <c r="B34" s="470"/>
      <c r="C34" s="567"/>
      <c r="D34" s="471"/>
      <c r="E34" s="577"/>
      <c r="F34" s="577"/>
      <c r="G34" s="578"/>
      <c r="H34" s="578"/>
      <c r="I34" s="578"/>
      <c r="J34" s="578"/>
      <c r="K34" s="578"/>
      <c r="L34" s="578"/>
      <c r="M34" s="578"/>
      <c r="N34" s="578"/>
      <c r="O34" s="578"/>
      <c r="P34" s="593"/>
      <c r="Q34" s="594"/>
    </row>
    <row r="35" spans="1:17">
      <c r="B35" s="470"/>
      <c r="C35" s="832"/>
      <c r="D35" s="833"/>
      <c r="E35" s="580"/>
      <c r="F35" s="580"/>
      <c r="G35" s="580"/>
      <c r="H35" s="581"/>
      <c r="I35" s="580"/>
      <c r="J35" s="580"/>
      <c r="K35" s="580"/>
      <c r="L35" s="580"/>
      <c r="M35" s="580"/>
      <c r="N35" s="580"/>
      <c r="O35" s="581"/>
      <c r="P35" s="593"/>
      <c r="Q35" s="594"/>
    </row>
    <row r="36" spans="1:17">
      <c r="B36" s="470"/>
      <c r="C36" s="567"/>
      <c r="D36" s="471"/>
      <c r="E36" s="577"/>
      <c r="F36" s="577"/>
      <c r="G36" s="578"/>
      <c r="H36" s="578"/>
      <c r="I36" s="578"/>
      <c r="J36" s="578"/>
      <c r="K36" s="578"/>
      <c r="L36" s="578"/>
      <c r="M36" s="578"/>
      <c r="N36" s="578"/>
      <c r="O36" s="578"/>
      <c r="P36" s="593"/>
      <c r="Q36" s="594"/>
    </row>
    <row r="37" spans="1:17" ht="15" customHeight="1">
      <c r="B37" s="828"/>
      <c r="C37" s="814"/>
      <c r="D37" s="829"/>
      <c r="E37" s="577"/>
      <c r="F37" s="577"/>
      <c r="G37" s="578"/>
      <c r="H37" s="578"/>
      <c r="I37" s="578"/>
      <c r="J37" s="578"/>
      <c r="K37" s="578"/>
      <c r="L37" s="578"/>
      <c r="M37" s="578"/>
      <c r="N37" s="578"/>
      <c r="O37" s="578"/>
      <c r="P37" s="593"/>
      <c r="Q37" s="594"/>
    </row>
    <row r="38" spans="1:17" ht="15" customHeight="1">
      <c r="B38" s="828"/>
      <c r="C38" s="814"/>
      <c r="D38" s="829"/>
      <c r="E38" s="577"/>
      <c r="F38" s="577"/>
      <c r="G38" s="578"/>
      <c r="H38" s="578"/>
      <c r="I38" s="578"/>
      <c r="J38" s="578"/>
      <c r="K38" s="578"/>
      <c r="L38" s="578"/>
      <c r="M38" s="578"/>
      <c r="N38" s="578"/>
      <c r="O38" s="578"/>
      <c r="P38" s="593"/>
      <c r="Q38" s="594"/>
    </row>
    <row r="39" spans="1:17" ht="15.75" customHeight="1">
      <c r="B39" s="828"/>
      <c r="C39" s="814"/>
      <c r="D39" s="829"/>
      <c r="E39" s="577"/>
      <c r="F39" s="577"/>
      <c r="G39" s="578"/>
      <c r="H39" s="578"/>
      <c r="I39" s="578"/>
      <c r="J39" s="578"/>
      <c r="K39" s="578"/>
      <c r="L39" s="578"/>
      <c r="M39" s="578"/>
      <c r="N39" s="578"/>
      <c r="O39" s="578"/>
      <c r="P39" s="593"/>
      <c r="Q39" s="594"/>
    </row>
    <row r="40" spans="1:17">
      <c r="B40" s="582"/>
      <c r="C40" s="583"/>
      <c r="D40" s="584"/>
      <c r="E40" s="585"/>
      <c r="F40" s="585"/>
      <c r="G40" s="586"/>
      <c r="H40" s="586"/>
      <c r="I40" s="586"/>
      <c r="J40" s="586"/>
      <c r="K40" s="586"/>
      <c r="L40" s="586"/>
      <c r="M40" s="586"/>
      <c r="N40" s="586"/>
      <c r="O40" s="586"/>
      <c r="P40" s="593"/>
      <c r="Q40" s="594"/>
    </row>
    <row r="41" spans="1:17" s="464" customFormat="1">
      <c r="A41" s="314"/>
      <c r="B41" s="509"/>
      <c r="C41" s="830" t="s">
        <v>230</v>
      </c>
      <c r="D41" s="831"/>
      <c r="E41" s="587">
        <v>0</v>
      </c>
      <c r="F41" s="587">
        <v>0</v>
      </c>
      <c r="G41" s="587">
        <v>0</v>
      </c>
      <c r="H41" s="596">
        <f>+H10</f>
        <v>10000000</v>
      </c>
      <c r="I41" s="596">
        <f t="shared" ref="I41:O41" si="0">+I10</f>
        <v>2453241.94</v>
      </c>
      <c r="J41" s="596">
        <f t="shared" si="0"/>
        <v>7546758.0600000005</v>
      </c>
      <c r="K41" s="596">
        <f t="shared" si="0"/>
        <v>0</v>
      </c>
      <c r="L41" s="596">
        <f t="shared" si="0"/>
        <v>0</v>
      </c>
      <c r="M41" s="596">
        <f t="shared" si="0"/>
        <v>7546758.0599999996</v>
      </c>
      <c r="N41" s="596">
        <f t="shared" si="0"/>
        <v>7546758.0599999996</v>
      </c>
      <c r="O41" s="596">
        <f t="shared" si="0"/>
        <v>0</v>
      </c>
      <c r="P41" s="856"/>
      <c r="Q41" s="857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7" t="s">
        <v>734</v>
      </c>
      <c r="D46" s="427"/>
      <c r="E46" s="427"/>
      <c r="H46" s="321"/>
      <c r="I46" s="727" t="s">
        <v>740</v>
      </c>
      <c r="J46" s="727"/>
      <c r="K46" s="727"/>
      <c r="L46" s="727"/>
      <c r="M46" s="727"/>
      <c r="N46" s="727"/>
      <c r="O46" s="321"/>
    </row>
    <row r="47" spans="1:17" ht="15" customHeight="1">
      <c r="C47" s="711" t="s">
        <v>729</v>
      </c>
      <c r="D47" s="711"/>
      <c r="E47" s="711"/>
      <c r="F47" s="464"/>
      <c r="G47" s="464"/>
      <c r="H47" s="467"/>
      <c r="I47" s="854" t="s">
        <v>764</v>
      </c>
      <c r="J47" s="854"/>
      <c r="K47" s="854"/>
      <c r="L47" s="854"/>
      <c r="M47" s="854"/>
      <c r="N47" s="854"/>
      <c r="O47" s="467"/>
    </row>
    <row r="48" spans="1:17" ht="12" customHeight="1">
      <c r="C48" s="464"/>
      <c r="D48" s="283" t="s">
        <v>730</v>
      </c>
      <c r="E48" s="464"/>
      <c r="F48" s="464"/>
      <c r="G48" s="464"/>
      <c r="H48" s="284"/>
      <c r="I48" s="656" t="s">
        <v>728</v>
      </c>
      <c r="J48" s="656"/>
      <c r="K48" s="656"/>
      <c r="L48" s="656"/>
      <c r="M48" s="656"/>
      <c r="N48" s="656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5" customWidth="1"/>
    <col min="3" max="3" width="15.7109375" style="315" customWidth="1"/>
    <col min="4" max="8" width="5.42578125" style="315" customWidth="1"/>
    <col min="9" max="13" width="12.7109375" style="315" customWidth="1"/>
    <col min="14" max="14" width="11.42578125" style="315" customWidth="1"/>
    <col min="15" max="15" width="12.85546875" style="315" customWidth="1"/>
    <col min="16" max="16" width="10.85546875" style="25" customWidth="1"/>
    <col min="17" max="16384" width="11.42578125" style="315"/>
  </cols>
  <sheetData>
    <row r="1" spans="2:25" ht="6" customHeight="1">
      <c r="B1" s="682" t="s">
        <v>501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</row>
    <row r="2" spans="2:25" ht="13.5" customHeight="1"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682"/>
      <c r="T2" s="682"/>
      <c r="U2" s="682"/>
      <c r="V2" s="682"/>
      <c r="W2" s="682"/>
      <c r="X2" s="682"/>
      <c r="Y2" s="682"/>
    </row>
    <row r="3" spans="2:25" ht="20.25" customHeight="1">
      <c r="B3" s="682" t="s">
        <v>828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8" t="s">
        <v>474</v>
      </c>
      <c r="C7" s="869"/>
      <c r="D7" s="870" t="s">
        <v>475</v>
      </c>
      <c r="E7" s="719"/>
      <c r="F7" s="719"/>
      <c r="G7" s="719"/>
      <c r="H7" s="871"/>
      <c r="I7" s="872" t="s">
        <v>476</v>
      </c>
      <c r="J7" s="872"/>
      <c r="K7" s="872"/>
      <c r="L7" s="872"/>
      <c r="M7" s="872"/>
      <c r="N7" s="872"/>
      <c r="O7" s="872"/>
      <c r="P7" s="872" t="s">
        <v>477</v>
      </c>
      <c r="Q7" s="872"/>
      <c r="R7" s="872"/>
      <c r="S7" s="872"/>
      <c r="T7" s="872"/>
      <c r="U7" s="872" t="s">
        <v>478</v>
      </c>
      <c r="V7" s="872"/>
      <c r="W7" s="872"/>
      <c r="X7" s="872"/>
      <c r="Y7" s="872"/>
    </row>
    <row r="8" spans="2:25">
      <c r="B8" s="859" t="s">
        <v>479</v>
      </c>
      <c r="C8" s="859" t="s">
        <v>480</v>
      </c>
      <c r="D8" s="861" t="s">
        <v>481</v>
      </c>
      <c r="E8" s="861" t="s">
        <v>482</v>
      </c>
      <c r="F8" s="861" t="s">
        <v>483</v>
      </c>
      <c r="G8" s="861" t="s">
        <v>484</v>
      </c>
      <c r="H8" s="861" t="s">
        <v>467</v>
      </c>
      <c r="I8" s="864" t="s">
        <v>485</v>
      </c>
      <c r="J8" s="864" t="s">
        <v>486</v>
      </c>
      <c r="K8" s="864" t="s">
        <v>487</v>
      </c>
      <c r="L8" s="864" t="s">
        <v>488</v>
      </c>
      <c r="M8" s="864" t="s">
        <v>489</v>
      </c>
      <c r="N8" s="864" t="s">
        <v>490</v>
      </c>
      <c r="O8" s="864" t="s">
        <v>491</v>
      </c>
      <c r="P8" s="864" t="s">
        <v>492</v>
      </c>
      <c r="Q8" s="864" t="s">
        <v>493</v>
      </c>
      <c r="R8" s="864" t="s">
        <v>494</v>
      </c>
      <c r="S8" s="866" t="s">
        <v>495</v>
      </c>
      <c r="T8" s="867"/>
      <c r="U8" s="864" t="s">
        <v>226</v>
      </c>
      <c r="V8" s="864" t="s">
        <v>205</v>
      </c>
      <c r="W8" s="864" t="s">
        <v>206</v>
      </c>
      <c r="X8" s="866" t="s">
        <v>496</v>
      </c>
      <c r="Y8" s="867"/>
    </row>
    <row r="9" spans="2:25" ht="15.75" customHeight="1">
      <c r="B9" s="860"/>
      <c r="C9" s="860"/>
      <c r="D9" s="862"/>
      <c r="E9" s="862"/>
      <c r="F9" s="862"/>
      <c r="G9" s="862"/>
      <c r="H9" s="862"/>
      <c r="I9" s="873"/>
      <c r="J9" s="873"/>
      <c r="K9" s="873"/>
      <c r="L9" s="873"/>
      <c r="M9" s="873"/>
      <c r="N9" s="873"/>
      <c r="O9" s="873"/>
      <c r="P9" s="873"/>
      <c r="Q9" s="873"/>
      <c r="R9" s="873"/>
      <c r="S9" s="597" t="s">
        <v>497</v>
      </c>
      <c r="T9" s="597" t="s">
        <v>498</v>
      </c>
      <c r="U9" s="865"/>
      <c r="V9" s="865"/>
      <c r="W9" s="865"/>
      <c r="X9" s="598" t="s">
        <v>499</v>
      </c>
      <c r="Y9" s="598" t="s">
        <v>500</v>
      </c>
    </row>
    <row r="10" spans="2:25" ht="15" customHeight="1">
      <c r="B10" s="599"/>
      <c r="C10" s="600"/>
      <c r="D10" s="601"/>
      <c r="E10" s="577"/>
      <c r="F10" s="577"/>
      <c r="G10" s="578"/>
      <c r="H10" s="602"/>
      <c r="I10" s="603"/>
      <c r="J10" s="604"/>
      <c r="K10" s="604"/>
      <c r="L10" s="604"/>
      <c r="M10" s="604"/>
      <c r="N10" s="604"/>
      <c r="O10" s="605"/>
      <c r="P10" s="606"/>
      <c r="Q10" s="319"/>
      <c r="R10" s="319"/>
      <c r="S10" s="319"/>
      <c r="T10" s="320"/>
      <c r="U10" s="319"/>
      <c r="V10" s="319"/>
      <c r="W10" s="319"/>
      <c r="X10" s="319"/>
      <c r="Y10" s="320"/>
    </row>
    <row r="11" spans="2:25">
      <c r="B11" s="607"/>
      <c r="C11" s="608"/>
      <c r="D11" s="609"/>
      <c r="E11" s="580"/>
      <c r="F11" s="580"/>
      <c r="G11" s="580"/>
      <c r="H11" s="610"/>
      <c r="I11" s="610"/>
      <c r="J11" s="611"/>
      <c r="K11" s="611"/>
      <c r="L11" s="611"/>
      <c r="M11" s="611"/>
      <c r="N11" s="611"/>
      <c r="O11" s="579"/>
      <c r="P11" s="32"/>
      <c r="Q11" s="321"/>
      <c r="R11" s="321"/>
      <c r="S11" s="321"/>
      <c r="T11" s="322"/>
      <c r="U11" s="321"/>
      <c r="V11" s="321"/>
      <c r="W11" s="321"/>
      <c r="X11" s="321"/>
      <c r="Y11" s="322"/>
    </row>
    <row r="12" spans="2:25">
      <c r="B12" s="607"/>
      <c r="C12" s="608"/>
      <c r="D12" s="609"/>
      <c r="E12" s="577"/>
      <c r="F12" s="577"/>
      <c r="G12" s="578"/>
      <c r="H12" s="612"/>
      <c r="I12" s="612"/>
      <c r="J12" s="613"/>
      <c r="K12" s="613"/>
      <c r="L12" s="613"/>
      <c r="M12" s="613"/>
      <c r="N12" s="613"/>
      <c r="O12" s="614"/>
      <c r="P12" s="32"/>
      <c r="Q12" s="321"/>
      <c r="R12" s="321"/>
      <c r="S12" s="321"/>
      <c r="T12" s="322"/>
      <c r="U12" s="321"/>
      <c r="V12" s="321"/>
      <c r="W12" s="321"/>
      <c r="X12" s="321"/>
      <c r="Y12" s="322"/>
    </row>
    <row r="13" spans="2:25">
      <c r="B13" s="607"/>
      <c r="C13" s="608"/>
      <c r="D13" s="609"/>
      <c r="E13" s="577"/>
      <c r="F13" s="577"/>
      <c r="G13" s="578"/>
      <c r="H13" s="602"/>
      <c r="I13" s="602"/>
      <c r="J13" s="552"/>
      <c r="K13" s="552"/>
      <c r="L13" s="552"/>
      <c r="M13" s="552"/>
      <c r="N13" s="552"/>
      <c r="O13" s="577"/>
      <c r="P13" s="32"/>
      <c r="Q13" s="321"/>
      <c r="R13" s="321"/>
      <c r="S13" s="321"/>
      <c r="T13" s="322"/>
      <c r="U13" s="321"/>
      <c r="V13" s="321"/>
      <c r="W13" s="321"/>
      <c r="X13" s="321"/>
      <c r="Y13" s="322"/>
    </row>
    <row r="14" spans="2:25">
      <c r="B14" s="607"/>
      <c r="C14" s="608"/>
      <c r="D14" s="609"/>
      <c r="E14" s="580"/>
      <c r="F14" s="580"/>
      <c r="G14" s="580"/>
      <c r="H14" s="615"/>
      <c r="I14" s="615"/>
      <c r="J14" s="616"/>
      <c r="K14" s="616"/>
      <c r="L14" s="616"/>
      <c r="M14" s="616"/>
      <c r="N14" s="616"/>
      <c r="O14" s="580"/>
      <c r="P14" s="32"/>
      <c r="Q14" s="321"/>
      <c r="R14" s="321"/>
      <c r="S14" s="321"/>
      <c r="T14" s="322"/>
      <c r="U14" s="321"/>
      <c r="V14" s="321"/>
      <c r="W14" s="321"/>
      <c r="X14" s="321"/>
      <c r="Y14" s="322"/>
    </row>
    <row r="15" spans="2:25">
      <c r="B15" s="607"/>
      <c r="C15" s="608"/>
      <c r="D15" s="609"/>
      <c r="E15" s="577"/>
      <c r="F15" s="577"/>
      <c r="G15" s="578"/>
      <c r="H15" s="602"/>
      <c r="I15" s="602"/>
      <c r="J15" s="552"/>
      <c r="K15" s="552"/>
      <c r="L15" s="552"/>
      <c r="M15" s="552"/>
      <c r="N15" s="552"/>
      <c r="O15" s="577"/>
      <c r="P15" s="32"/>
      <c r="Q15" s="321"/>
      <c r="R15" s="321"/>
      <c r="S15" s="321"/>
      <c r="T15" s="322"/>
      <c r="U15" s="321"/>
      <c r="V15" s="321"/>
      <c r="W15" s="321"/>
      <c r="X15" s="321"/>
      <c r="Y15" s="322"/>
    </row>
    <row r="16" spans="2:25">
      <c r="B16" s="607"/>
      <c r="C16" s="608"/>
      <c r="D16" s="609"/>
      <c r="E16" s="577"/>
      <c r="F16" s="577"/>
      <c r="G16" s="578"/>
      <c r="H16" s="602"/>
      <c r="I16" s="602"/>
      <c r="J16" s="552"/>
      <c r="K16" s="552"/>
      <c r="L16" s="552"/>
      <c r="M16" s="552"/>
      <c r="N16" s="552"/>
      <c r="O16" s="577"/>
      <c r="P16" s="32"/>
      <c r="Q16" s="321"/>
      <c r="R16" s="321"/>
      <c r="S16" s="321"/>
      <c r="T16" s="322"/>
      <c r="U16" s="321"/>
      <c r="V16" s="321"/>
      <c r="W16" s="321"/>
      <c r="X16" s="321"/>
      <c r="Y16" s="322"/>
    </row>
    <row r="17" spans="2:25">
      <c r="B17" s="607"/>
      <c r="C17" s="608"/>
      <c r="D17" s="609"/>
      <c r="E17" s="577"/>
      <c r="F17" s="577"/>
      <c r="G17" s="578"/>
      <c r="H17" s="602"/>
      <c r="I17" s="602"/>
      <c r="J17" s="552"/>
      <c r="K17" s="552"/>
      <c r="L17" s="552"/>
      <c r="M17" s="552"/>
      <c r="N17" s="552"/>
      <c r="O17" s="577"/>
      <c r="P17" s="32"/>
      <c r="Q17" s="321"/>
      <c r="R17" s="321"/>
      <c r="S17" s="321"/>
      <c r="T17" s="322"/>
      <c r="U17" s="321"/>
      <c r="V17" s="321"/>
      <c r="W17" s="321"/>
      <c r="X17" s="321"/>
      <c r="Y17" s="322"/>
    </row>
    <row r="18" spans="2:25">
      <c r="B18" s="607"/>
      <c r="C18" s="608"/>
      <c r="D18" s="609"/>
      <c r="E18" s="577"/>
      <c r="F18" s="577"/>
      <c r="G18" s="578"/>
      <c r="H18" s="602"/>
      <c r="I18" s="602"/>
      <c r="J18" s="552"/>
      <c r="K18" s="552"/>
      <c r="L18" s="552"/>
      <c r="M18" s="552"/>
      <c r="N18" s="552"/>
      <c r="O18" s="577"/>
      <c r="P18" s="32"/>
      <c r="Q18" s="321"/>
      <c r="R18" s="321"/>
      <c r="S18" s="321"/>
      <c r="T18" s="322"/>
      <c r="U18" s="321"/>
      <c r="V18" s="321"/>
      <c r="W18" s="321"/>
      <c r="X18" s="321"/>
      <c r="Y18" s="322"/>
    </row>
    <row r="19" spans="2:25">
      <c r="B19" s="607"/>
      <c r="C19" s="608"/>
      <c r="D19" s="609"/>
      <c r="E19" s="577"/>
      <c r="F19" s="577"/>
      <c r="G19" s="578"/>
      <c r="H19" s="602"/>
      <c r="I19" s="602"/>
      <c r="J19" s="552"/>
      <c r="K19" s="552"/>
      <c r="L19" s="552"/>
      <c r="M19" s="552"/>
      <c r="N19" s="552"/>
      <c r="O19" s="577"/>
      <c r="P19" s="32"/>
      <c r="Q19" s="321"/>
      <c r="R19" s="321"/>
      <c r="S19" s="321"/>
      <c r="T19" s="322"/>
      <c r="U19" s="321"/>
      <c r="V19" s="321"/>
      <c r="W19" s="321"/>
      <c r="X19" s="321"/>
      <c r="Y19" s="322"/>
    </row>
    <row r="20" spans="2:25">
      <c r="B20" s="607"/>
      <c r="C20" s="608"/>
      <c r="D20" s="609"/>
      <c r="E20" s="577"/>
      <c r="F20" s="577"/>
      <c r="G20" s="578"/>
      <c r="H20" s="602"/>
      <c r="I20" s="602"/>
      <c r="J20" s="552"/>
      <c r="K20" s="552"/>
      <c r="L20" s="552"/>
      <c r="M20" s="552"/>
      <c r="N20" s="552"/>
      <c r="O20" s="577"/>
      <c r="P20" s="32"/>
      <c r="Q20" s="321"/>
      <c r="R20" s="321"/>
      <c r="S20" s="321"/>
      <c r="T20" s="322"/>
      <c r="U20" s="321"/>
      <c r="V20" s="321"/>
      <c r="W20" s="321"/>
      <c r="X20" s="321"/>
      <c r="Y20" s="322"/>
    </row>
    <row r="21" spans="2:25">
      <c r="B21" s="607"/>
      <c r="C21" s="608"/>
      <c r="D21" s="609"/>
      <c r="E21" s="577"/>
      <c r="F21" s="577"/>
      <c r="G21" s="578"/>
      <c r="H21" s="602"/>
      <c r="I21" s="602"/>
      <c r="J21" s="552"/>
      <c r="K21" s="552"/>
      <c r="L21" s="552"/>
      <c r="M21" s="552"/>
      <c r="N21" s="552"/>
      <c r="O21" s="577"/>
      <c r="P21" s="32"/>
      <c r="Q21" s="321"/>
      <c r="R21" s="321"/>
      <c r="S21" s="321"/>
      <c r="T21" s="322"/>
      <c r="U21" s="321"/>
      <c r="V21" s="321"/>
      <c r="W21" s="321"/>
      <c r="X21" s="321"/>
      <c r="Y21" s="322"/>
    </row>
    <row r="22" spans="2:25">
      <c r="B22" s="607"/>
      <c r="C22" s="608"/>
      <c r="D22" s="609"/>
      <c r="E22" s="577"/>
      <c r="F22" s="577"/>
      <c r="G22" s="578"/>
      <c r="H22" s="602"/>
      <c r="I22" s="602"/>
      <c r="J22" s="552"/>
      <c r="K22" s="552"/>
      <c r="L22" s="552"/>
      <c r="M22" s="552"/>
      <c r="N22" s="552"/>
      <c r="O22" s="577"/>
      <c r="P22" s="32"/>
      <c r="Q22" s="321"/>
      <c r="R22" s="321"/>
      <c r="S22" s="321"/>
      <c r="T22" s="322"/>
      <c r="U22" s="321"/>
      <c r="V22" s="321"/>
      <c r="W22" s="321"/>
      <c r="X22" s="321"/>
      <c r="Y22" s="322"/>
    </row>
    <row r="23" spans="2:25">
      <c r="B23" s="607"/>
      <c r="C23" s="608"/>
      <c r="D23" s="609"/>
      <c r="E23" s="580"/>
      <c r="F23" s="580"/>
      <c r="G23" s="580"/>
      <c r="H23" s="615"/>
      <c r="I23" s="615"/>
      <c r="J23" s="616"/>
      <c r="K23" s="616"/>
      <c r="L23" s="616"/>
      <c r="M23" s="616"/>
      <c r="N23" s="616"/>
      <c r="O23" s="580"/>
      <c r="P23" s="32"/>
      <c r="Q23" s="321"/>
      <c r="R23" s="321"/>
      <c r="S23" s="321"/>
      <c r="T23" s="322"/>
      <c r="U23" s="321"/>
      <c r="V23" s="321"/>
      <c r="W23" s="321"/>
      <c r="X23" s="321"/>
      <c r="Y23" s="322"/>
    </row>
    <row r="24" spans="2:25">
      <c r="B24" s="607"/>
      <c r="C24" s="608"/>
      <c r="D24" s="609"/>
      <c r="E24" s="577"/>
      <c r="F24" s="577"/>
      <c r="G24" s="578"/>
      <c r="H24" s="602"/>
      <c r="I24" s="602"/>
      <c r="J24" s="552"/>
      <c r="K24" s="552"/>
      <c r="L24" s="552"/>
      <c r="M24" s="552"/>
      <c r="N24" s="552"/>
      <c r="O24" s="577"/>
      <c r="P24" s="32"/>
      <c r="Q24" s="321"/>
      <c r="R24" s="321"/>
      <c r="S24" s="321"/>
      <c r="T24" s="322"/>
      <c r="U24" s="321"/>
      <c r="V24" s="321"/>
      <c r="W24" s="321"/>
      <c r="X24" s="321"/>
      <c r="Y24" s="322"/>
    </row>
    <row r="25" spans="2:25">
      <c r="B25" s="607"/>
      <c r="C25" s="608"/>
      <c r="D25" s="609"/>
      <c r="E25" s="577"/>
      <c r="F25" s="577"/>
      <c r="G25" s="578"/>
      <c r="H25" s="602"/>
      <c r="I25" s="602"/>
      <c r="J25" s="552"/>
      <c r="K25" s="552"/>
      <c r="L25" s="552"/>
      <c r="M25" s="552"/>
      <c r="N25" s="552"/>
      <c r="O25" s="577"/>
      <c r="P25" s="32"/>
      <c r="Q25" s="321"/>
      <c r="R25" s="321"/>
      <c r="S25" s="321"/>
      <c r="T25" s="322"/>
      <c r="U25" s="321"/>
      <c r="V25" s="321"/>
      <c r="W25" s="321"/>
      <c r="X25" s="321"/>
      <c r="Y25" s="322"/>
    </row>
    <row r="26" spans="2:25">
      <c r="B26" s="607"/>
      <c r="C26" s="608"/>
      <c r="D26" s="609"/>
      <c r="E26" s="577"/>
      <c r="F26" s="577"/>
      <c r="G26" s="578"/>
      <c r="H26" s="602"/>
      <c r="I26" s="602"/>
      <c r="J26" s="552"/>
      <c r="K26" s="552"/>
      <c r="L26" s="552"/>
      <c r="M26" s="552"/>
      <c r="N26" s="552"/>
      <c r="O26" s="577"/>
      <c r="P26" s="32"/>
      <c r="Q26" s="321"/>
      <c r="R26" s="321"/>
      <c r="S26" s="321"/>
      <c r="T26" s="322"/>
      <c r="U26" s="321"/>
      <c r="V26" s="321"/>
      <c r="W26" s="321"/>
      <c r="X26" s="321"/>
      <c r="Y26" s="322"/>
    </row>
    <row r="27" spans="2:25">
      <c r="B27" s="607"/>
      <c r="C27" s="608"/>
      <c r="D27" s="609"/>
      <c r="E27" s="580"/>
      <c r="F27" s="580"/>
      <c r="G27" s="580"/>
      <c r="H27" s="615"/>
      <c r="I27" s="615"/>
      <c r="J27" s="616"/>
      <c r="K27" s="616"/>
      <c r="L27" s="616"/>
      <c r="M27" s="616"/>
      <c r="N27" s="616"/>
      <c r="O27" s="580"/>
      <c r="P27" s="32"/>
      <c r="Q27" s="321"/>
      <c r="R27" s="321"/>
      <c r="S27" s="321"/>
      <c r="T27" s="322"/>
      <c r="U27" s="321"/>
      <c r="V27" s="321"/>
      <c r="W27" s="321"/>
      <c r="X27" s="321"/>
      <c r="Y27" s="322"/>
    </row>
    <row r="28" spans="2:25">
      <c r="B28" s="607"/>
      <c r="C28" s="608"/>
      <c r="D28" s="609"/>
      <c r="E28" s="577"/>
      <c r="F28" s="577"/>
      <c r="G28" s="578"/>
      <c r="H28" s="602"/>
      <c r="I28" s="602"/>
      <c r="J28" s="552"/>
      <c r="K28" s="552"/>
      <c r="L28" s="552"/>
      <c r="M28" s="552"/>
      <c r="N28" s="552"/>
      <c r="O28" s="577"/>
      <c r="P28" s="32"/>
      <c r="Q28" s="321"/>
      <c r="R28" s="321"/>
      <c r="S28" s="321"/>
      <c r="T28" s="322"/>
      <c r="U28" s="321"/>
      <c r="V28" s="321"/>
      <c r="W28" s="321"/>
      <c r="X28" s="321"/>
      <c r="Y28" s="322"/>
    </row>
    <row r="29" spans="2:25">
      <c r="B29" s="607"/>
      <c r="C29" s="608"/>
      <c r="D29" s="609"/>
      <c r="E29" s="577"/>
      <c r="F29" s="577"/>
      <c r="G29" s="578"/>
      <c r="H29" s="602"/>
      <c r="I29" s="602"/>
      <c r="J29" s="552"/>
      <c r="K29" s="552"/>
      <c r="L29" s="552"/>
      <c r="M29" s="552"/>
      <c r="N29" s="552"/>
      <c r="O29" s="577"/>
      <c r="P29" s="32"/>
      <c r="Q29" s="321"/>
      <c r="R29" s="321"/>
      <c r="S29" s="321"/>
      <c r="T29" s="322"/>
      <c r="U29" s="321"/>
      <c r="V29" s="321"/>
      <c r="W29" s="321"/>
      <c r="X29" s="321"/>
      <c r="Y29" s="322"/>
    </row>
    <row r="30" spans="2:25">
      <c r="B30" s="607"/>
      <c r="C30" s="608"/>
      <c r="D30" s="609"/>
      <c r="E30" s="580"/>
      <c r="F30" s="580"/>
      <c r="G30" s="580"/>
      <c r="H30" s="615"/>
      <c r="I30" s="615"/>
      <c r="J30" s="616"/>
      <c r="K30" s="616"/>
      <c r="L30" s="616"/>
      <c r="M30" s="616"/>
      <c r="N30" s="616"/>
      <c r="O30" s="580"/>
      <c r="P30" s="32"/>
      <c r="Q30" s="321"/>
      <c r="R30" s="321"/>
      <c r="S30" s="321"/>
      <c r="T30" s="322"/>
      <c r="U30" s="321"/>
      <c r="V30" s="321"/>
      <c r="W30" s="321"/>
      <c r="X30" s="321"/>
      <c r="Y30" s="322"/>
    </row>
    <row r="31" spans="2:25">
      <c r="B31" s="607"/>
      <c r="C31" s="608"/>
      <c r="D31" s="609"/>
      <c r="E31" s="577"/>
      <c r="F31" s="577"/>
      <c r="G31" s="578"/>
      <c r="H31" s="602"/>
      <c r="I31" s="602"/>
      <c r="J31" s="552"/>
      <c r="K31" s="552"/>
      <c r="L31" s="552"/>
      <c r="M31" s="552"/>
      <c r="N31" s="552"/>
      <c r="O31" s="577"/>
      <c r="P31" s="32"/>
      <c r="Q31" s="321"/>
      <c r="R31" s="321"/>
      <c r="S31" s="321"/>
      <c r="T31" s="322"/>
      <c r="U31" s="321"/>
      <c r="V31" s="321"/>
      <c r="W31" s="321"/>
      <c r="X31" s="321"/>
      <c r="Y31" s="322"/>
    </row>
    <row r="32" spans="2:25">
      <c r="B32" s="607"/>
      <c r="C32" s="608"/>
      <c r="D32" s="609"/>
      <c r="E32" s="577"/>
      <c r="F32" s="577"/>
      <c r="G32" s="578"/>
      <c r="H32" s="602"/>
      <c r="I32" s="602"/>
      <c r="J32" s="552"/>
      <c r="K32" s="552"/>
      <c r="L32" s="552"/>
      <c r="M32" s="552"/>
      <c r="N32" s="552"/>
      <c r="O32" s="577"/>
      <c r="P32" s="32"/>
      <c r="Q32" s="321"/>
      <c r="R32" s="321"/>
      <c r="S32" s="321"/>
      <c r="T32" s="322"/>
      <c r="U32" s="321"/>
      <c r="V32" s="321"/>
      <c r="W32" s="321"/>
      <c r="X32" s="321"/>
      <c r="Y32" s="322"/>
    </row>
    <row r="33" spans="1:25">
      <c r="B33" s="607"/>
      <c r="C33" s="608"/>
      <c r="D33" s="609"/>
      <c r="E33" s="577"/>
      <c r="F33" s="577"/>
      <c r="G33" s="578"/>
      <c r="H33" s="602"/>
      <c r="I33" s="602"/>
      <c r="J33" s="552"/>
      <c r="K33" s="552"/>
      <c r="L33" s="552"/>
      <c r="M33" s="552"/>
      <c r="N33" s="552"/>
      <c r="O33" s="577"/>
      <c r="P33" s="32"/>
      <c r="Q33" s="321"/>
      <c r="R33" s="321"/>
      <c r="S33" s="321"/>
      <c r="T33" s="322"/>
      <c r="U33" s="321"/>
      <c r="V33" s="321"/>
      <c r="W33" s="321"/>
      <c r="X33" s="321"/>
      <c r="Y33" s="322"/>
    </row>
    <row r="34" spans="1:25">
      <c r="B34" s="607"/>
      <c r="C34" s="608"/>
      <c r="D34" s="609"/>
      <c r="E34" s="577"/>
      <c r="F34" s="577"/>
      <c r="G34" s="578"/>
      <c r="H34" s="602"/>
      <c r="I34" s="602"/>
      <c r="J34" s="552"/>
      <c r="K34" s="552"/>
      <c r="L34" s="552"/>
      <c r="M34" s="552"/>
      <c r="N34" s="552"/>
      <c r="O34" s="577"/>
      <c r="P34" s="32"/>
      <c r="Q34" s="321"/>
      <c r="R34" s="321"/>
      <c r="S34" s="321"/>
      <c r="T34" s="322"/>
      <c r="U34" s="321"/>
      <c r="V34" s="321"/>
      <c r="W34" s="321"/>
      <c r="X34" s="321"/>
      <c r="Y34" s="322"/>
    </row>
    <row r="35" spans="1:25">
      <c r="B35" s="607"/>
      <c r="C35" s="608"/>
      <c r="D35" s="609"/>
      <c r="E35" s="580"/>
      <c r="F35" s="580"/>
      <c r="G35" s="580"/>
      <c r="H35" s="615"/>
      <c r="I35" s="615"/>
      <c r="J35" s="616"/>
      <c r="K35" s="616"/>
      <c r="L35" s="616"/>
      <c r="M35" s="616"/>
      <c r="N35" s="616"/>
      <c r="O35" s="580"/>
      <c r="P35" s="32"/>
      <c r="Q35" s="321"/>
      <c r="R35" s="321"/>
      <c r="S35" s="321"/>
      <c r="T35" s="322"/>
      <c r="U35" s="321"/>
      <c r="V35" s="321"/>
      <c r="W35" s="321"/>
      <c r="X35" s="321"/>
      <c r="Y35" s="322"/>
    </row>
    <row r="36" spans="1:25">
      <c r="B36" s="607"/>
      <c r="C36" s="608"/>
      <c r="D36" s="609"/>
      <c r="E36" s="577"/>
      <c r="F36" s="577"/>
      <c r="G36" s="578"/>
      <c r="H36" s="602"/>
      <c r="I36" s="602"/>
      <c r="J36" s="552"/>
      <c r="K36" s="552"/>
      <c r="L36" s="552"/>
      <c r="M36" s="552"/>
      <c r="N36" s="552"/>
      <c r="O36" s="577"/>
      <c r="P36" s="32"/>
      <c r="Q36" s="321"/>
      <c r="R36" s="321"/>
      <c r="S36" s="321"/>
      <c r="T36" s="322"/>
      <c r="U36" s="321"/>
      <c r="V36" s="321"/>
      <c r="W36" s="321"/>
      <c r="X36" s="321"/>
      <c r="Y36" s="322"/>
    </row>
    <row r="37" spans="1:25" ht="15" customHeight="1">
      <c r="B37" s="607"/>
      <c r="C37" s="608"/>
      <c r="D37" s="609"/>
      <c r="E37" s="577"/>
      <c r="F37" s="577"/>
      <c r="G37" s="578"/>
      <c r="H37" s="602"/>
      <c r="I37" s="602"/>
      <c r="J37" s="552"/>
      <c r="K37" s="552"/>
      <c r="L37" s="552"/>
      <c r="M37" s="552"/>
      <c r="N37" s="552"/>
      <c r="O37" s="577"/>
      <c r="P37" s="32"/>
      <c r="Q37" s="321"/>
      <c r="R37" s="321"/>
      <c r="S37" s="321"/>
      <c r="T37" s="322"/>
      <c r="U37" s="321"/>
      <c r="V37" s="321"/>
      <c r="W37" s="321"/>
      <c r="X37" s="321"/>
      <c r="Y37" s="322"/>
    </row>
    <row r="38" spans="1:25" ht="15" customHeight="1">
      <c r="B38" s="607"/>
      <c r="C38" s="608"/>
      <c r="D38" s="609"/>
      <c r="E38" s="577"/>
      <c r="F38" s="577"/>
      <c r="G38" s="578"/>
      <c r="H38" s="602"/>
      <c r="I38" s="602"/>
      <c r="J38" s="552"/>
      <c r="K38" s="552"/>
      <c r="L38" s="552"/>
      <c r="M38" s="552"/>
      <c r="N38" s="552"/>
      <c r="O38" s="577"/>
      <c r="P38" s="32"/>
      <c r="Q38" s="321"/>
      <c r="R38" s="321"/>
      <c r="S38" s="321"/>
      <c r="T38" s="322"/>
      <c r="U38" s="321"/>
      <c r="V38" s="321"/>
      <c r="W38" s="321"/>
      <c r="X38" s="321"/>
      <c r="Y38" s="322"/>
    </row>
    <row r="39" spans="1:25" ht="15.75" customHeight="1">
      <c r="B39" s="607"/>
      <c r="C39" s="608"/>
      <c r="D39" s="609"/>
      <c r="E39" s="577"/>
      <c r="F39" s="577"/>
      <c r="G39" s="578"/>
      <c r="H39" s="602"/>
      <c r="I39" s="602"/>
      <c r="J39" s="552"/>
      <c r="K39" s="552"/>
      <c r="L39" s="552"/>
      <c r="M39" s="552"/>
      <c r="N39" s="552"/>
      <c r="O39" s="577"/>
      <c r="P39" s="32"/>
      <c r="Q39" s="321"/>
      <c r="R39" s="321"/>
      <c r="S39" s="321"/>
      <c r="T39" s="322"/>
      <c r="U39" s="321"/>
      <c r="V39" s="321"/>
      <c r="W39" s="321"/>
      <c r="X39" s="321"/>
      <c r="Y39" s="322"/>
    </row>
    <row r="40" spans="1:25">
      <c r="B40" s="617"/>
      <c r="C40" s="618"/>
      <c r="D40" s="619"/>
      <c r="E40" s="585"/>
      <c r="F40" s="585"/>
      <c r="G40" s="586"/>
      <c r="H40" s="620"/>
      <c r="I40" s="620"/>
      <c r="J40" s="621"/>
      <c r="K40" s="621"/>
      <c r="L40" s="621"/>
      <c r="M40" s="621"/>
      <c r="N40" s="621"/>
      <c r="O40" s="585"/>
      <c r="P40" s="72"/>
      <c r="Q40" s="325"/>
      <c r="R40" s="325"/>
      <c r="S40" s="325"/>
      <c r="T40" s="326"/>
      <c r="U40" s="321"/>
      <c r="V40" s="321"/>
      <c r="W40" s="321"/>
      <c r="X40" s="321"/>
      <c r="Y40" s="322"/>
    </row>
    <row r="41" spans="1:25" s="464" customForma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/>
      <c r="G41" s="587">
        <f t="shared" ref="G41:H41" si="0">+G11+G14+G23+G27+G30+G35+G37+G38+G39</f>
        <v>0</v>
      </c>
      <c r="H41" s="587">
        <f t="shared" si="0"/>
        <v>0</v>
      </c>
      <c r="I41" s="587">
        <v>0</v>
      </c>
      <c r="J41" s="587">
        <v>0</v>
      </c>
      <c r="K41" s="587">
        <v>0</v>
      </c>
      <c r="L41" s="587">
        <v>0</v>
      </c>
      <c r="M41" s="587">
        <v>0</v>
      </c>
      <c r="N41" s="587">
        <v>0</v>
      </c>
      <c r="O41" s="587">
        <v>0</v>
      </c>
      <c r="P41" s="622">
        <v>0</v>
      </c>
      <c r="Q41" s="623">
        <v>0</v>
      </c>
      <c r="R41" s="624">
        <v>0</v>
      </c>
      <c r="S41" s="625">
        <v>0</v>
      </c>
      <c r="T41" s="626">
        <v>0</v>
      </c>
      <c r="U41" s="626">
        <v>0</v>
      </c>
      <c r="V41" s="626">
        <v>0</v>
      </c>
      <c r="W41" s="626">
        <v>0</v>
      </c>
      <c r="X41" s="626">
        <v>0</v>
      </c>
      <c r="Y41" s="626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7" t="s">
        <v>731</v>
      </c>
      <c r="D46" s="697"/>
      <c r="E46" s="697"/>
      <c r="F46" s="697"/>
      <c r="G46" s="697"/>
      <c r="H46" s="697"/>
      <c r="K46" s="697"/>
      <c r="L46" s="697"/>
      <c r="M46" s="697"/>
      <c r="O46" s="858"/>
      <c r="P46" s="858"/>
      <c r="Q46" s="858"/>
      <c r="R46" s="858"/>
      <c r="S46" s="858"/>
    </row>
    <row r="47" spans="1:25">
      <c r="C47" s="711" t="s">
        <v>729</v>
      </c>
      <c r="D47" s="711"/>
      <c r="E47" s="711"/>
      <c r="F47" s="711"/>
      <c r="G47" s="711"/>
      <c r="H47" s="711"/>
      <c r="I47" s="467"/>
      <c r="J47" s="854"/>
      <c r="K47" s="854"/>
      <c r="L47" s="854"/>
      <c r="M47" s="854"/>
      <c r="N47" s="854"/>
      <c r="O47" s="854" t="s">
        <v>764</v>
      </c>
      <c r="P47" s="854"/>
      <c r="Q47" s="854"/>
      <c r="R47" s="854"/>
      <c r="S47" s="854"/>
    </row>
    <row r="48" spans="1:25" ht="15" customHeight="1">
      <c r="C48" s="863" t="s">
        <v>730</v>
      </c>
      <c r="D48" s="863"/>
      <c r="E48" s="863"/>
      <c r="F48" s="863"/>
      <c r="G48" s="863"/>
      <c r="H48" s="863"/>
      <c r="I48" s="468"/>
      <c r="J48" s="656"/>
      <c r="K48" s="656"/>
      <c r="L48" s="656"/>
      <c r="M48" s="656"/>
      <c r="N48" s="656"/>
      <c r="O48" s="656" t="s">
        <v>728</v>
      </c>
      <c r="P48" s="656"/>
      <c r="Q48" s="656"/>
      <c r="R48" s="656"/>
      <c r="S48" s="656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0" style="315" customWidth="1"/>
    <col min="3" max="3" width="46.7109375" style="315" customWidth="1"/>
    <col min="4" max="16384" width="11.42578125" style="315"/>
  </cols>
  <sheetData>
    <row r="1" spans="1:9" s="25" customFormat="1"/>
    <row r="2" spans="1:9" s="25" customFormat="1">
      <c r="A2" s="649" t="s">
        <v>447</v>
      </c>
      <c r="B2" s="649"/>
      <c r="C2" s="649"/>
    </row>
    <row r="3" spans="1:9" s="25" customFormat="1" ht="20.25" customHeight="1">
      <c r="A3" s="649" t="s">
        <v>776</v>
      </c>
      <c r="B3" s="649"/>
      <c r="C3" s="649"/>
    </row>
    <row r="4" spans="1:9" s="25" customFormat="1" ht="15.75" customHeight="1">
      <c r="A4" s="649"/>
      <c r="B4" s="649"/>
      <c r="C4" s="649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4" t="s">
        <v>762</v>
      </c>
      <c r="B6" s="874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5" t="s">
        <v>439</v>
      </c>
      <c r="B8" s="877" t="s">
        <v>440</v>
      </c>
      <c r="C8" s="878"/>
    </row>
    <row r="9" spans="1:9" s="25" customFormat="1" ht="13.5" thickBot="1">
      <c r="A9" s="876"/>
      <c r="B9" s="627" t="s">
        <v>441</v>
      </c>
      <c r="C9" s="628" t="s">
        <v>442</v>
      </c>
    </row>
    <row r="10" spans="1:9" s="25" customFormat="1">
      <c r="A10" s="629" t="s">
        <v>743</v>
      </c>
      <c r="B10" s="630" t="s">
        <v>725</v>
      </c>
      <c r="C10" s="631">
        <v>157901747</v>
      </c>
    </row>
    <row r="11" spans="1:9" s="25" customFormat="1">
      <c r="A11" s="629" t="s">
        <v>742</v>
      </c>
      <c r="B11" s="630" t="s">
        <v>725</v>
      </c>
      <c r="C11" s="631">
        <v>165251842</v>
      </c>
    </row>
    <row r="12" spans="1:9" s="25" customFormat="1">
      <c r="A12" s="629" t="s">
        <v>744</v>
      </c>
      <c r="B12" s="630" t="s">
        <v>725</v>
      </c>
      <c r="C12" s="632">
        <v>192361086</v>
      </c>
    </row>
    <row r="13" spans="1:9" s="25" customFormat="1">
      <c r="A13" s="629" t="s">
        <v>742</v>
      </c>
      <c r="B13" s="630" t="s">
        <v>725</v>
      </c>
      <c r="C13" s="632">
        <v>192361221</v>
      </c>
    </row>
    <row r="14" spans="1:9" s="25" customFormat="1">
      <c r="A14" s="629" t="s">
        <v>745</v>
      </c>
      <c r="B14" s="630" t="s">
        <v>725</v>
      </c>
      <c r="C14" s="632">
        <v>195071941</v>
      </c>
    </row>
    <row r="15" spans="1:9" s="25" customFormat="1">
      <c r="A15" s="629" t="s">
        <v>746</v>
      </c>
      <c r="B15" s="630" t="s">
        <v>725</v>
      </c>
      <c r="C15" s="632">
        <v>192785625</v>
      </c>
    </row>
    <row r="16" spans="1:9" s="25" customFormat="1">
      <c r="A16" s="629" t="s">
        <v>747</v>
      </c>
      <c r="B16" s="630" t="s">
        <v>725</v>
      </c>
      <c r="C16" s="632">
        <v>192469863</v>
      </c>
    </row>
    <row r="17" spans="1:7" s="25" customFormat="1">
      <c r="A17" s="629" t="s">
        <v>748</v>
      </c>
      <c r="B17" s="630" t="s">
        <v>725</v>
      </c>
      <c r="C17" s="632">
        <v>198214328</v>
      </c>
    </row>
    <row r="18" spans="1:7" s="25" customFormat="1">
      <c r="A18" s="629" t="s">
        <v>749</v>
      </c>
      <c r="B18" s="630" t="s">
        <v>725</v>
      </c>
      <c r="C18" s="632">
        <v>19821</v>
      </c>
    </row>
    <row r="19" spans="1:7" s="25" customFormat="1">
      <c r="A19" s="629" t="s">
        <v>743</v>
      </c>
      <c r="B19" s="630" t="s">
        <v>726</v>
      </c>
      <c r="C19" s="632">
        <v>3385671</v>
      </c>
    </row>
    <row r="20" spans="1:7" s="25" customFormat="1" ht="13.5" thickBot="1">
      <c r="A20" s="557"/>
      <c r="B20" s="633"/>
      <c r="C20" s="634"/>
    </row>
    <row r="21" spans="1:7" s="25" customFormat="1">
      <c r="A21" s="567"/>
      <c r="B21" s="567"/>
      <c r="C21" s="567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1"/>
    </row>
    <row r="27" spans="1:7">
      <c r="A27" s="635"/>
      <c r="C27" s="727" t="s">
        <v>736</v>
      </c>
      <c r="D27" s="727"/>
      <c r="E27" s="727"/>
    </row>
    <row r="28" spans="1:7" ht="15" customHeight="1">
      <c r="A28" s="281" t="s">
        <v>729</v>
      </c>
      <c r="B28" s="282"/>
      <c r="C28" s="854" t="s">
        <v>764</v>
      </c>
      <c r="D28" s="854"/>
      <c r="E28" s="854"/>
      <c r="F28" s="467"/>
      <c r="G28" s="196"/>
    </row>
    <row r="29" spans="1:7" ht="15" customHeight="1">
      <c r="A29" s="224" t="s">
        <v>730</v>
      </c>
      <c r="B29" s="636"/>
      <c r="C29" s="656" t="s">
        <v>728</v>
      </c>
      <c r="D29" s="656"/>
      <c r="E29" s="656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7.42578125" style="315" customWidth="1"/>
    <col min="3" max="3" width="46.7109375" style="315" customWidth="1"/>
    <col min="4" max="16384" width="11.42578125" style="315"/>
  </cols>
  <sheetData>
    <row r="1" spans="1:3" s="25" customFormat="1"/>
    <row r="2" spans="1:3" s="25" customFormat="1">
      <c r="A2" s="649" t="s">
        <v>446</v>
      </c>
      <c r="B2" s="649"/>
      <c r="C2" s="649"/>
    </row>
    <row r="3" spans="1:3" s="25" customFormat="1" ht="21.75" customHeight="1">
      <c r="A3" s="649" t="s">
        <v>776</v>
      </c>
      <c r="B3" s="649"/>
      <c r="C3" s="649"/>
    </row>
    <row r="4" spans="1:3" s="25" customFormat="1" ht="15.75" customHeight="1">
      <c r="A4" s="649"/>
      <c r="B4" s="649"/>
      <c r="C4" s="649"/>
    </row>
    <row r="5" spans="1:3" s="25" customFormat="1" ht="15" customHeight="1">
      <c r="A5" s="29"/>
      <c r="B5" s="29"/>
      <c r="C5" s="29"/>
    </row>
    <row r="6" spans="1:3" s="25" customFormat="1" ht="15" customHeight="1">
      <c r="A6" s="718" t="s">
        <v>763</v>
      </c>
      <c r="B6" s="718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5" t="s">
        <v>443</v>
      </c>
      <c r="B8" s="887" t="s">
        <v>444</v>
      </c>
      <c r="C8" s="887" t="s">
        <v>445</v>
      </c>
    </row>
    <row r="9" spans="1:3" s="25" customFormat="1" ht="13.5" thickBot="1">
      <c r="A9" s="886"/>
      <c r="B9" s="888"/>
      <c r="C9" s="888"/>
    </row>
    <row r="10" spans="1:3" s="25" customFormat="1">
      <c r="A10" s="879"/>
      <c r="B10" s="882"/>
      <c r="C10" s="882"/>
    </row>
    <row r="11" spans="1:3" s="25" customFormat="1" ht="15" customHeight="1">
      <c r="A11" s="880"/>
      <c r="B11" s="883"/>
      <c r="C11" s="883"/>
    </row>
    <row r="12" spans="1:3" s="25" customFormat="1" ht="15" customHeight="1">
      <c r="A12" s="880"/>
      <c r="B12" s="883"/>
      <c r="C12" s="883"/>
    </row>
    <row r="13" spans="1:3" s="25" customFormat="1" ht="15" customHeight="1">
      <c r="A13" s="880"/>
      <c r="B13" s="883"/>
      <c r="C13" s="883"/>
    </row>
    <row r="14" spans="1:3" s="25" customFormat="1" ht="15" customHeight="1">
      <c r="A14" s="880"/>
      <c r="B14" s="883"/>
      <c r="C14" s="883"/>
    </row>
    <row r="15" spans="1:3" s="25" customFormat="1" ht="15" customHeight="1">
      <c r="A15" s="880"/>
      <c r="B15" s="883"/>
      <c r="C15" s="883"/>
    </row>
    <row r="16" spans="1:3" s="25" customFormat="1" ht="15" customHeight="1">
      <c r="A16" s="880"/>
      <c r="B16" s="883"/>
      <c r="C16" s="883"/>
    </row>
    <row r="17" spans="1:5" s="25" customFormat="1" ht="15" customHeight="1">
      <c r="A17" s="880"/>
      <c r="B17" s="883"/>
      <c r="C17" s="883"/>
    </row>
    <row r="18" spans="1:5" s="25" customFormat="1" ht="15" customHeight="1">
      <c r="A18" s="880"/>
      <c r="B18" s="883"/>
      <c r="C18" s="883"/>
    </row>
    <row r="19" spans="1:5" s="25" customFormat="1" ht="15" customHeight="1">
      <c r="A19" s="880"/>
      <c r="B19" s="883"/>
      <c r="C19" s="883"/>
    </row>
    <row r="20" spans="1:5" s="25" customFormat="1" ht="15" customHeight="1">
      <c r="A20" s="880"/>
      <c r="B20" s="883"/>
      <c r="C20" s="883"/>
    </row>
    <row r="21" spans="1:5" s="25" customFormat="1" ht="15.75" customHeight="1" thickBot="1">
      <c r="A21" s="881"/>
      <c r="B21" s="884"/>
      <c r="C21" s="884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1"/>
    </row>
    <row r="27" spans="1:5">
      <c r="A27" s="635"/>
      <c r="C27" s="325"/>
    </row>
    <row r="28" spans="1:5" ht="15" customHeight="1">
      <c r="A28" s="281" t="s">
        <v>729</v>
      </c>
      <c r="B28" s="464"/>
      <c r="C28" s="637" t="s">
        <v>764</v>
      </c>
      <c r="D28" s="196"/>
      <c r="E28" s="196"/>
    </row>
    <row r="29" spans="1:5" ht="15" customHeight="1">
      <c r="A29" s="224" t="s">
        <v>730</v>
      </c>
      <c r="B29" s="464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9"/>
      <c r="D1" s="649"/>
      <c r="E1" s="649"/>
      <c r="F1" s="649"/>
      <c r="G1" s="649"/>
      <c r="H1" s="649"/>
      <c r="I1" s="649"/>
      <c r="J1" s="146"/>
      <c r="K1" s="146"/>
    </row>
    <row r="2" spans="1:13" ht="14.1" customHeight="1">
      <c r="A2" s="24"/>
      <c r="B2" s="23"/>
      <c r="C2" s="649" t="s">
        <v>450</v>
      </c>
      <c r="D2" s="649"/>
      <c r="E2" s="649"/>
      <c r="F2" s="649"/>
      <c r="G2" s="649"/>
      <c r="H2" s="649"/>
      <c r="I2" s="649"/>
      <c r="J2" s="24"/>
      <c r="K2" s="24"/>
    </row>
    <row r="3" spans="1:13" ht="14.1" customHeight="1">
      <c r="A3" s="649" t="s">
        <v>776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</row>
    <row r="4" spans="1:13" ht="14.1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8" t="s">
        <v>74</v>
      </c>
      <c r="C9" s="648"/>
      <c r="D9" s="40" t="s">
        <v>65</v>
      </c>
      <c r="E9" s="40" t="s">
        <v>66</v>
      </c>
      <c r="F9" s="41"/>
      <c r="G9" s="648" t="s">
        <v>74</v>
      </c>
      <c r="H9" s="648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3" t="s">
        <v>5</v>
      </c>
      <c r="C12" s="653"/>
      <c r="D12" s="154">
        <f>D14+D24</f>
        <v>0</v>
      </c>
      <c r="E12" s="154">
        <f>E14+E24</f>
        <v>4590638.0499999961</v>
      </c>
      <c r="F12" s="50"/>
      <c r="G12" s="653" t="s">
        <v>6</v>
      </c>
      <c r="H12" s="653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3" t="s">
        <v>7</v>
      </c>
      <c r="C14" s="653"/>
      <c r="D14" s="154">
        <v>0</v>
      </c>
      <c r="E14" s="154">
        <f>+E16-D17-D18+E22</f>
        <v>1947716.0499999961</v>
      </c>
      <c r="F14" s="50"/>
      <c r="G14" s="653" t="s">
        <v>8</v>
      </c>
      <c r="H14" s="653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1" t="s">
        <v>9</v>
      </c>
      <c r="C16" s="651"/>
      <c r="D16" s="156">
        <v>0</v>
      </c>
      <c r="E16" s="156">
        <f>IF(D16&gt;0,0,ESF!D16-ESF!E16)</f>
        <v>11642664.549999997</v>
      </c>
      <c r="F16" s="50"/>
      <c r="G16" s="651" t="s">
        <v>10</v>
      </c>
      <c r="H16" s="651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1" t="s">
        <v>11</v>
      </c>
      <c r="C17" s="651"/>
      <c r="D17" s="156">
        <v>9753852.8800000008</v>
      </c>
      <c r="E17" s="156">
        <f>IF(D17&gt;0,0,ESF!D17-ESF!E17)</f>
        <v>0</v>
      </c>
      <c r="F17" s="50"/>
      <c r="G17" s="651" t="s">
        <v>12</v>
      </c>
      <c r="H17" s="651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1" t="s">
        <v>13</v>
      </c>
      <c r="C18" s="651"/>
      <c r="D18" s="156">
        <v>765</v>
      </c>
      <c r="E18" s="156">
        <f>IF(D18&gt;0,0,ESF!D18-ESF!E18)</f>
        <v>0</v>
      </c>
      <c r="F18" s="50"/>
      <c r="G18" s="651" t="s">
        <v>14</v>
      </c>
      <c r="H18" s="651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1" t="s">
        <v>15</v>
      </c>
      <c r="C19" s="651"/>
      <c r="D19" s="156">
        <f>IF(ESF!D19&lt;ESF!E19,ESF!E19-ESF!D19,0)</f>
        <v>0</v>
      </c>
      <c r="E19" s="156">
        <f>IF(D19&gt;0,0,ESF!D19-ESF!E19)</f>
        <v>0</v>
      </c>
      <c r="F19" s="50"/>
      <c r="G19" s="651" t="s">
        <v>16</v>
      </c>
      <c r="H19" s="651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1" t="s">
        <v>17</v>
      </c>
      <c r="C20" s="651"/>
      <c r="D20" s="156">
        <f>IF(ESF!D20&lt;ESF!E20,ESF!E20-ESF!D20,0)</f>
        <v>0</v>
      </c>
      <c r="E20" s="156">
        <f>IF(D20&gt;0,0,ESF!D20-ESF!E20)</f>
        <v>0</v>
      </c>
      <c r="F20" s="50"/>
      <c r="G20" s="651" t="s">
        <v>18</v>
      </c>
      <c r="H20" s="651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1" t="s">
        <v>19</v>
      </c>
      <c r="C21" s="651"/>
      <c r="D21" s="156">
        <f>IF(ESF!D21&lt;ESF!E21,ESF!E21-ESF!D21,0)</f>
        <v>0</v>
      </c>
      <c r="E21" s="156">
        <f>IF(D21&gt;0,0,ESF!D21-ESF!E21)</f>
        <v>0</v>
      </c>
      <c r="F21" s="50"/>
      <c r="G21" s="654" t="s">
        <v>20</v>
      </c>
      <c r="H21" s="654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1" t="s">
        <v>21</v>
      </c>
      <c r="C22" s="651"/>
      <c r="D22" s="156">
        <f>IF(ESF!D22&lt;ESF!E22,ESF!E22-ESF!D22,0)</f>
        <v>0</v>
      </c>
      <c r="E22" s="156">
        <f>IF(D22&gt;0,0,ESF!D22-ESF!E22)</f>
        <v>59669.380000000005</v>
      </c>
      <c r="F22" s="50"/>
      <c r="G22" s="651" t="s">
        <v>22</v>
      </c>
      <c r="H22" s="651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1" t="s">
        <v>23</v>
      </c>
      <c r="H23" s="651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3" t="s">
        <v>26</v>
      </c>
      <c r="C24" s="653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5" t="s">
        <v>27</v>
      </c>
      <c r="H25" s="655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1" t="s">
        <v>28</v>
      </c>
      <c r="C26" s="651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1" t="s">
        <v>30</v>
      </c>
      <c r="C27" s="651"/>
      <c r="D27" s="156">
        <f>IF(ESF!D30&lt;ESF!E30,ESF!E30-ESF!D30,0)</f>
        <v>0</v>
      </c>
      <c r="E27" s="156">
        <f>IF(D27&gt;0,0,ESF!D30-ESF!E30)</f>
        <v>0</v>
      </c>
      <c r="F27" s="50"/>
      <c r="G27" s="651" t="s">
        <v>29</v>
      </c>
      <c r="H27" s="651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1" t="s">
        <v>32</v>
      </c>
      <c r="C28" s="651"/>
      <c r="D28" s="156">
        <f>IF(ESF!D31&lt;ESF!E31,ESF!E31-ESF!D31,0)</f>
        <v>0</v>
      </c>
      <c r="E28" s="156">
        <f>IF(D28&gt;0,0,ESF!D31-ESF!E31)</f>
        <v>0</v>
      </c>
      <c r="F28" s="50"/>
      <c r="G28" s="651" t="s">
        <v>31</v>
      </c>
      <c r="H28" s="651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1" t="s">
        <v>34</v>
      </c>
      <c r="C29" s="651"/>
      <c r="D29" s="156">
        <f>IF(ESF!D32&lt;ESF!E32,ESF!E32-ESF!D32,0)</f>
        <v>0</v>
      </c>
      <c r="E29" s="156">
        <f>IF(D29&gt;0,0,ESF!D32-ESF!E32)</f>
        <v>2670880.5</v>
      </c>
      <c r="F29" s="50"/>
      <c r="G29" s="651" t="s">
        <v>33</v>
      </c>
      <c r="H29" s="651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1" t="s">
        <v>36</v>
      </c>
      <c r="C30" s="651"/>
      <c r="D30" s="156">
        <f>IF(ESF!D33&lt;ESF!E33,ESF!E33-ESF!D33,0)</f>
        <v>0</v>
      </c>
      <c r="E30" s="156">
        <f>IF(D30&gt;0,0,ESF!D33-ESF!E33)</f>
        <v>0</v>
      </c>
      <c r="F30" s="50"/>
      <c r="G30" s="651" t="s">
        <v>35</v>
      </c>
      <c r="H30" s="651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4" t="s">
        <v>38</v>
      </c>
      <c r="C31" s="654"/>
      <c r="D31" s="156">
        <f>IF(ESF!D34&lt;ESF!E34,ESF!E34-ESF!D34,0)</f>
        <v>27958.5</v>
      </c>
      <c r="E31" s="156">
        <f>IF(D31&gt;0,0,ESF!D34-ESF!E34)</f>
        <v>0</v>
      </c>
      <c r="F31" s="50"/>
      <c r="G31" s="654" t="s">
        <v>37</v>
      </c>
      <c r="H31" s="654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1" t="s">
        <v>40</v>
      </c>
      <c r="C32" s="651"/>
      <c r="D32" s="156">
        <f>IF(ESF!D35&lt;ESF!E35,ESF!E35-ESF!D35,0)</f>
        <v>0</v>
      </c>
      <c r="E32" s="156">
        <f>IF(D32&gt;0,0,ESF!D35-ESF!E35)</f>
        <v>0</v>
      </c>
      <c r="F32" s="50"/>
      <c r="G32" s="651" t="s">
        <v>39</v>
      </c>
      <c r="H32" s="651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4" t="s">
        <v>41</v>
      </c>
      <c r="C33" s="654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1" t="s">
        <v>43</v>
      </c>
      <c r="C34" s="651"/>
      <c r="D34" s="156">
        <f>IF(ESF!D37&lt;ESF!E37,ESF!E37-ESF!D37,0)</f>
        <v>0</v>
      </c>
      <c r="E34" s="156">
        <f>IF(D34&gt;0,0,ESF!D37-ESF!E37)</f>
        <v>0</v>
      </c>
      <c r="F34" s="50"/>
      <c r="G34" s="653" t="s">
        <v>46</v>
      </c>
      <c r="H34" s="653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3" t="s">
        <v>48</v>
      </c>
      <c r="H36" s="653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1" t="s">
        <v>49</v>
      </c>
      <c r="H38" s="651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1" t="s">
        <v>50</v>
      </c>
      <c r="H39" s="651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1" t="s">
        <v>51</v>
      </c>
      <c r="H40" s="651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3" t="s">
        <v>52</v>
      </c>
      <c r="H42" s="653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1" t="s">
        <v>53</v>
      </c>
      <c r="H44" s="651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1" t="s">
        <v>54</v>
      </c>
      <c r="H45" s="651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1" t="s">
        <v>55</v>
      </c>
      <c r="H46" s="651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1" t="s">
        <v>56</v>
      </c>
      <c r="H47" s="651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1" t="s">
        <v>57</v>
      </c>
      <c r="H48" s="651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3" t="s">
        <v>77</v>
      </c>
      <c r="H50" s="653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1" t="s">
        <v>59</v>
      </c>
      <c r="H52" s="651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9" t="s">
        <v>60</v>
      </c>
      <c r="H53" s="669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1" t="s">
        <v>76</v>
      </c>
      <c r="C57" s="661"/>
      <c r="D57" s="661"/>
      <c r="E57" s="661"/>
      <c r="F57" s="661"/>
      <c r="G57" s="661"/>
      <c r="H57" s="661"/>
      <c r="I57" s="661"/>
      <c r="J57" s="661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764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9" t="s">
        <v>1</v>
      </c>
      <c r="B2" s="679"/>
      <c r="C2" s="679"/>
      <c r="D2" s="679"/>
      <c r="E2" s="13" t="e">
        <f>ESF!#REF!</f>
        <v>#REF!</v>
      </c>
    </row>
    <row r="3" spans="1:5">
      <c r="A3" s="679" t="s">
        <v>3</v>
      </c>
      <c r="B3" s="679"/>
      <c r="C3" s="679"/>
      <c r="D3" s="679"/>
      <c r="E3" s="13">
        <f>ESF!C5</f>
        <v>0</v>
      </c>
    </row>
    <row r="4" spans="1:5">
      <c r="A4" s="679" t="s">
        <v>2</v>
      </c>
      <c r="B4" s="679"/>
      <c r="C4" s="679"/>
      <c r="D4" s="679"/>
      <c r="E4" s="14"/>
    </row>
    <row r="5" spans="1:5">
      <c r="A5" s="679" t="s">
        <v>71</v>
      </c>
      <c r="B5" s="679"/>
      <c r="C5" s="679"/>
      <c r="D5" s="679"/>
      <c r="E5" t="s">
        <v>69</v>
      </c>
    </row>
    <row r="6" spans="1:5">
      <c r="A6" s="6"/>
      <c r="B6" s="6"/>
      <c r="C6" s="674" t="s">
        <v>4</v>
      </c>
      <c r="D6" s="674"/>
      <c r="E6" s="1">
        <v>2013</v>
      </c>
    </row>
    <row r="7" spans="1:5">
      <c r="A7" s="670" t="s">
        <v>67</v>
      </c>
      <c r="B7" s="671" t="s">
        <v>7</v>
      </c>
      <c r="C7" s="672" t="s">
        <v>9</v>
      </c>
      <c r="D7" s="672"/>
      <c r="E7" s="8">
        <f>ESF!D16</f>
        <v>86246146.890000001</v>
      </c>
    </row>
    <row r="8" spans="1:5">
      <c r="A8" s="670"/>
      <c r="B8" s="671"/>
      <c r="C8" s="672" t="s">
        <v>11</v>
      </c>
      <c r="D8" s="672"/>
      <c r="E8" s="8">
        <f>ESF!D17</f>
        <v>-3668884.62</v>
      </c>
    </row>
    <row r="9" spans="1:5">
      <c r="A9" s="670"/>
      <c r="B9" s="671"/>
      <c r="C9" s="672" t="s">
        <v>13</v>
      </c>
      <c r="D9" s="672"/>
      <c r="E9" s="8">
        <f>ESF!D18</f>
        <v>-765</v>
      </c>
    </row>
    <row r="10" spans="1:5">
      <c r="A10" s="670"/>
      <c r="B10" s="671"/>
      <c r="C10" s="672" t="s">
        <v>15</v>
      </c>
      <c r="D10" s="672"/>
      <c r="E10" s="8">
        <f>ESF!D19</f>
        <v>0</v>
      </c>
    </row>
    <row r="11" spans="1:5">
      <c r="A11" s="670"/>
      <c r="B11" s="671"/>
      <c r="C11" s="672" t="s">
        <v>17</v>
      </c>
      <c r="D11" s="672"/>
      <c r="E11" s="8">
        <f>ESF!D20</f>
        <v>0</v>
      </c>
    </row>
    <row r="12" spans="1:5">
      <c r="A12" s="670"/>
      <c r="B12" s="671"/>
      <c r="C12" s="672" t="s">
        <v>19</v>
      </c>
      <c r="D12" s="672"/>
      <c r="E12" s="8">
        <f>ESF!D21</f>
        <v>0</v>
      </c>
    </row>
    <row r="13" spans="1:5">
      <c r="A13" s="670"/>
      <c r="B13" s="671"/>
      <c r="C13" s="672" t="s">
        <v>21</v>
      </c>
      <c r="D13" s="672"/>
      <c r="E13" s="8">
        <f>ESF!D22</f>
        <v>309025.83</v>
      </c>
    </row>
    <row r="14" spans="1:5" ht="15.75" thickBot="1">
      <c r="A14" s="670"/>
      <c r="B14" s="4"/>
      <c r="C14" s="673" t="s">
        <v>24</v>
      </c>
      <c r="D14" s="673"/>
      <c r="E14" s="9">
        <f>ESF!D24</f>
        <v>82885523.099999994</v>
      </c>
    </row>
    <row r="15" spans="1:5">
      <c r="A15" s="670"/>
      <c r="B15" s="671" t="s">
        <v>26</v>
      </c>
      <c r="C15" s="672" t="s">
        <v>28</v>
      </c>
      <c r="D15" s="672"/>
      <c r="E15" s="8">
        <f>ESF!D29</f>
        <v>0</v>
      </c>
    </row>
    <row r="16" spans="1:5">
      <c r="A16" s="670"/>
      <c r="B16" s="671"/>
      <c r="C16" s="672" t="s">
        <v>30</v>
      </c>
      <c r="D16" s="672"/>
      <c r="E16" s="8">
        <f>ESF!D30</f>
        <v>0</v>
      </c>
    </row>
    <row r="17" spans="1:5">
      <c r="A17" s="670"/>
      <c r="B17" s="671"/>
      <c r="C17" s="672" t="s">
        <v>32</v>
      </c>
      <c r="D17" s="672"/>
      <c r="E17" s="8">
        <f>ESF!D31</f>
        <v>0</v>
      </c>
    </row>
    <row r="18" spans="1:5">
      <c r="A18" s="670"/>
      <c r="B18" s="671"/>
      <c r="C18" s="672" t="s">
        <v>34</v>
      </c>
      <c r="D18" s="672"/>
      <c r="E18" s="8">
        <f>ESF!D32</f>
        <v>76064391.120000005</v>
      </c>
    </row>
    <row r="19" spans="1:5">
      <c r="A19" s="670"/>
      <c r="B19" s="671"/>
      <c r="C19" s="672" t="s">
        <v>36</v>
      </c>
      <c r="D19" s="672"/>
      <c r="E19" s="8">
        <f>ESF!D33</f>
        <v>0</v>
      </c>
    </row>
    <row r="20" spans="1:5">
      <c r="A20" s="670"/>
      <c r="B20" s="671"/>
      <c r="C20" s="672" t="s">
        <v>38</v>
      </c>
      <c r="D20" s="672"/>
      <c r="E20" s="8">
        <f>ESF!D34</f>
        <v>-17925324.120000001</v>
      </c>
    </row>
    <row r="21" spans="1:5">
      <c r="A21" s="670"/>
      <c r="B21" s="671"/>
      <c r="C21" s="672" t="s">
        <v>40</v>
      </c>
      <c r="D21" s="672"/>
      <c r="E21" s="8">
        <f>ESF!D35</f>
        <v>0</v>
      </c>
    </row>
    <row r="22" spans="1:5">
      <c r="A22" s="670"/>
      <c r="B22" s="671"/>
      <c r="C22" s="672" t="s">
        <v>41</v>
      </c>
      <c r="D22" s="672"/>
      <c r="E22" s="8">
        <f>ESF!D36</f>
        <v>0</v>
      </c>
    </row>
    <row r="23" spans="1:5">
      <c r="A23" s="670"/>
      <c r="B23" s="671"/>
      <c r="C23" s="672" t="s">
        <v>43</v>
      </c>
      <c r="D23" s="672"/>
      <c r="E23" s="8">
        <f>ESF!D37</f>
        <v>0</v>
      </c>
    </row>
    <row r="24" spans="1:5" ht="15.75" thickBot="1">
      <c r="A24" s="670"/>
      <c r="B24" s="4"/>
      <c r="C24" s="673" t="s">
        <v>45</v>
      </c>
      <c r="D24" s="673"/>
      <c r="E24" s="9">
        <f>ESF!D39</f>
        <v>58139067</v>
      </c>
    </row>
    <row r="25" spans="1:5" ht="15.75" thickBot="1">
      <c r="A25" s="670"/>
      <c r="B25" s="2"/>
      <c r="C25" s="673" t="s">
        <v>47</v>
      </c>
      <c r="D25" s="673"/>
      <c r="E25" s="9">
        <f>ESF!D41</f>
        <v>141024590.09999999</v>
      </c>
    </row>
    <row r="26" spans="1:5">
      <c r="A26" s="670" t="s">
        <v>68</v>
      </c>
      <c r="B26" s="671" t="s">
        <v>8</v>
      </c>
      <c r="C26" s="672" t="s">
        <v>10</v>
      </c>
      <c r="D26" s="672"/>
      <c r="E26" s="8">
        <f>ESF!I16</f>
        <v>82925443.670000002</v>
      </c>
    </row>
    <row r="27" spans="1:5">
      <c r="A27" s="670"/>
      <c r="B27" s="671"/>
      <c r="C27" s="672" t="s">
        <v>12</v>
      </c>
      <c r="D27" s="672"/>
      <c r="E27" s="8">
        <f>ESF!I17</f>
        <v>0</v>
      </c>
    </row>
    <row r="28" spans="1:5">
      <c r="A28" s="670"/>
      <c r="B28" s="671"/>
      <c r="C28" s="672" t="s">
        <v>14</v>
      </c>
      <c r="D28" s="672"/>
      <c r="E28" s="8">
        <f>ESF!I18</f>
        <v>0</v>
      </c>
    </row>
    <row r="29" spans="1:5">
      <c r="A29" s="670"/>
      <c r="B29" s="671"/>
      <c r="C29" s="672" t="s">
        <v>16</v>
      </c>
      <c r="D29" s="672"/>
      <c r="E29" s="8">
        <f>ESF!I19</f>
        <v>0</v>
      </c>
    </row>
    <row r="30" spans="1:5">
      <c r="A30" s="670"/>
      <c r="B30" s="671"/>
      <c r="C30" s="672" t="s">
        <v>18</v>
      </c>
      <c r="D30" s="672"/>
      <c r="E30" s="8">
        <f>ESF!I20</f>
        <v>0</v>
      </c>
    </row>
    <row r="31" spans="1:5">
      <c r="A31" s="670"/>
      <c r="B31" s="671"/>
      <c r="C31" s="672" t="s">
        <v>20</v>
      </c>
      <c r="D31" s="672"/>
      <c r="E31" s="8">
        <f>ESF!I21</f>
        <v>0</v>
      </c>
    </row>
    <row r="32" spans="1:5">
      <c r="A32" s="670"/>
      <c r="B32" s="671"/>
      <c r="C32" s="672" t="s">
        <v>22</v>
      </c>
      <c r="D32" s="672"/>
      <c r="E32" s="8">
        <f>ESF!I22</f>
        <v>0</v>
      </c>
    </row>
    <row r="33" spans="1:5">
      <c r="A33" s="670"/>
      <c r="B33" s="671"/>
      <c r="C33" s="672" t="s">
        <v>23</v>
      </c>
      <c r="D33" s="672"/>
      <c r="E33" s="8">
        <f>ESF!I23</f>
        <v>0</v>
      </c>
    </row>
    <row r="34" spans="1:5" ht="15.75" thickBot="1">
      <c r="A34" s="670"/>
      <c r="B34" s="4"/>
      <c r="C34" s="673" t="s">
        <v>25</v>
      </c>
      <c r="D34" s="673"/>
      <c r="E34" s="9">
        <f>ESF!I25</f>
        <v>82925443.670000002</v>
      </c>
    </row>
    <row r="35" spans="1:5">
      <c r="A35" s="670"/>
      <c r="B35" s="671" t="s">
        <v>27</v>
      </c>
      <c r="C35" s="672" t="s">
        <v>29</v>
      </c>
      <c r="D35" s="672"/>
      <c r="E35" s="8">
        <f>ESF!I29</f>
        <v>0</v>
      </c>
    </row>
    <row r="36" spans="1:5">
      <c r="A36" s="670"/>
      <c r="B36" s="671"/>
      <c r="C36" s="672" t="s">
        <v>31</v>
      </c>
      <c r="D36" s="672"/>
      <c r="E36" s="8">
        <f>ESF!I30</f>
        <v>0</v>
      </c>
    </row>
    <row r="37" spans="1:5">
      <c r="A37" s="670"/>
      <c r="B37" s="671"/>
      <c r="C37" s="672" t="s">
        <v>33</v>
      </c>
      <c r="D37" s="672"/>
      <c r="E37" s="8">
        <f>ESF!I31</f>
        <v>0</v>
      </c>
    </row>
    <row r="38" spans="1:5">
      <c r="A38" s="670"/>
      <c r="B38" s="671"/>
      <c r="C38" s="672" t="s">
        <v>35</v>
      </c>
      <c r="D38" s="672"/>
      <c r="E38" s="8">
        <f>ESF!I32</f>
        <v>0</v>
      </c>
    </row>
    <row r="39" spans="1:5">
      <c r="A39" s="670"/>
      <c r="B39" s="671"/>
      <c r="C39" s="672" t="s">
        <v>37</v>
      </c>
      <c r="D39" s="672"/>
      <c r="E39" s="8">
        <f>ESF!I33</f>
        <v>0</v>
      </c>
    </row>
    <row r="40" spans="1:5">
      <c r="A40" s="670"/>
      <c r="B40" s="671"/>
      <c r="C40" s="672" t="s">
        <v>39</v>
      </c>
      <c r="D40" s="672"/>
      <c r="E40" s="8">
        <f>ESF!I34</f>
        <v>0</v>
      </c>
    </row>
    <row r="41" spans="1:5" ht="15.75" thickBot="1">
      <c r="A41" s="670"/>
      <c r="B41" s="2"/>
      <c r="C41" s="673" t="s">
        <v>42</v>
      </c>
      <c r="D41" s="673"/>
      <c r="E41" s="9">
        <f>ESF!I36</f>
        <v>0</v>
      </c>
    </row>
    <row r="42" spans="1:5" ht="15.75" thickBot="1">
      <c r="A42" s="670"/>
      <c r="B42" s="2"/>
      <c r="C42" s="673" t="s">
        <v>44</v>
      </c>
      <c r="D42" s="673"/>
      <c r="E42" s="9">
        <f>ESF!I38</f>
        <v>82925443.670000002</v>
      </c>
    </row>
    <row r="43" spans="1:5">
      <c r="A43" s="3"/>
      <c r="B43" s="671" t="s">
        <v>46</v>
      </c>
      <c r="C43" s="675" t="s">
        <v>48</v>
      </c>
      <c r="D43" s="675"/>
      <c r="E43" s="10">
        <f>ESF!I42</f>
        <v>65841038.899999999</v>
      </c>
    </row>
    <row r="44" spans="1:5">
      <c r="A44" s="3"/>
      <c r="B44" s="671"/>
      <c r="C44" s="672" t="s">
        <v>49</v>
      </c>
      <c r="D44" s="672"/>
      <c r="E44" s="8">
        <f>ESF!I44</f>
        <v>65841038.899999999</v>
      </c>
    </row>
    <row r="45" spans="1:5">
      <c r="A45" s="3"/>
      <c r="B45" s="671"/>
      <c r="C45" s="672" t="s">
        <v>50</v>
      </c>
      <c r="D45" s="672"/>
      <c r="E45" s="8">
        <f>ESF!I45</f>
        <v>0</v>
      </c>
    </row>
    <row r="46" spans="1:5">
      <c r="A46" s="3"/>
      <c r="B46" s="671"/>
      <c r="C46" s="672" t="s">
        <v>51</v>
      </c>
      <c r="D46" s="672"/>
      <c r="E46" s="8">
        <f>ESF!I46</f>
        <v>0</v>
      </c>
    </row>
    <row r="47" spans="1:5">
      <c r="A47" s="3"/>
      <c r="B47" s="671"/>
      <c r="C47" s="675" t="s">
        <v>52</v>
      </c>
      <c r="D47" s="675"/>
      <c r="E47" s="10">
        <f>ESF!I48</f>
        <v>-7741892.4700000007</v>
      </c>
    </row>
    <row r="48" spans="1:5">
      <c r="A48" s="3"/>
      <c r="B48" s="671"/>
      <c r="C48" s="672" t="s">
        <v>53</v>
      </c>
      <c r="D48" s="672"/>
      <c r="E48" s="8">
        <f>ESF!I50</f>
        <v>-4653355.6500000004</v>
      </c>
    </row>
    <row r="49" spans="1:5">
      <c r="A49" s="3"/>
      <c r="B49" s="671"/>
      <c r="C49" s="672" t="s">
        <v>54</v>
      </c>
      <c r="D49" s="672"/>
      <c r="E49" s="8">
        <f>ESF!I51</f>
        <v>-3088536.82</v>
      </c>
    </row>
    <row r="50" spans="1:5">
      <c r="A50" s="3"/>
      <c r="B50" s="671"/>
      <c r="C50" s="672" t="s">
        <v>55</v>
      </c>
      <c r="D50" s="672"/>
      <c r="E50" s="8">
        <f>ESF!I52</f>
        <v>0</v>
      </c>
    </row>
    <row r="51" spans="1:5">
      <c r="A51" s="3"/>
      <c r="B51" s="671"/>
      <c r="C51" s="672" t="s">
        <v>56</v>
      </c>
      <c r="D51" s="672"/>
      <c r="E51" s="8">
        <f>ESF!I53</f>
        <v>0</v>
      </c>
    </row>
    <row r="52" spans="1:5">
      <c r="A52" s="3"/>
      <c r="B52" s="671"/>
      <c r="C52" s="672" t="s">
        <v>57</v>
      </c>
      <c r="D52" s="672"/>
      <c r="E52" s="8">
        <f>ESF!I54</f>
        <v>0</v>
      </c>
    </row>
    <row r="53" spans="1:5">
      <c r="A53" s="3"/>
      <c r="B53" s="671"/>
      <c r="C53" s="675" t="s">
        <v>58</v>
      </c>
      <c r="D53" s="675"/>
      <c r="E53" s="10">
        <f>ESF!I56</f>
        <v>0</v>
      </c>
    </row>
    <row r="54" spans="1:5">
      <c r="A54" s="3"/>
      <c r="B54" s="671"/>
      <c r="C54" s="672" t="s">
        <v>59</v>
      </c>
      <c r="D54" s="672"/>
      <c r="E54" s="8">
        <f>ESF!I58</f>
        <v>0</v>
      </c>
    </row>
    <row r="55" spans="1:5">
      <c r="A55" s="3"/>
      <c r="B55" s="671"/>
      <c r="C55" s="672" t="s">
        <v>60</v>
      </c>
      <c r="D55" s="672"/>
      <c r="E55" s="8">
        <f>ESF!I59</f>
        <v>0</v>
      </c>
    </row>
    <row r="56" spans="1:5" ht="15.75" thickBot="1">
      <c r="A56" s="3"/>
      <c r="B56" s="671"/>
      <c r="C56" s="673" t="s">
        <v>61</v>
      </c>
      <c r="D56" s="673"/>
      <c r="E56" s="9">
        <f>ESF!I61</f>
        <v>58099146.43</v>
      </c>
    </row>
    <row r="57" spans="1:5" ht="15.75" thickBot="1">
      <c r="A57" s="3"/>
      <c r="B57" s="2"/>
      <c r="C57" s="673" t="s">
        <v>62</v>
      </c>
      <c r="D57" s="673"/>
      <c r="E57" s="9">
        <f>ESF!I63</f>
        <v>141024590.09999999</v>
      </c>
    </row>
    <row r="58" spans="1:5">
      <c r="A58" s="3"/>
      <c r="B58" s="2"/>
      <c r="C58" s="674" t="s">
        <v>4</v>
      </c>
      <c r="D58" s="674"/>
      <c r="E58" s="1">
        <v>2012</v>
      </c>
    </row>
    <row r="59" spans="1:5">
      <c r="A59" s="670" t="s">
        <v>67</v>
      </c>
      <c r="B59" s="671" t="s">
        <v>7</v>
      </c>
      <c r="C59" s="672" t="s">
        <v>9</v>
      </c>
      <c r="D59" s="672"/>
      <c r="E59" s="8">
        <f>ESF!E16</f>
        <v>74603482.340000004</v>
      </c>
    </row>
    <row r="60" spans="1:5">
      <c r="A60" s="670"/>
      <c r="B60" s="671"/>
      <c r="C60" s="672" t="s">
        <v>11</v>
      </c>
      <c r="D60" s="672"/>
      <c r="E60" s="8">
        <f>ESF!E17</f>
        <v>0</v>
      </c>
    </row>
    <row r="61" spans="1:5">
      <c r="A61" s="670"/>
      <c r="B61" s="671"/>
      <c r="C61" s="672" t="s">
        <v>13</v>
      </c>
      <c r="D61" s="672"/>
      <c r="E61" s="8">
        <f>ESF!E18</f>
        <v>6084968.2599999998</v>
      </c>
    </row>
    <row r="62" spans="1:5">
      <c r="A62" s="670"/>
      <c r="B62" s="671"/>
      <c r="C62" s="672" t="s">
        <v>15</v>
      </c>
      <c r="D62" s="672"/>
      <c r="E62" s="8">
        <f>ESF!E19</f>
        <v>0</v>
      </c>
    </row>
    <row r="63" spans="1:5">
      <c r="A63" s="670"/>
      <c r="B63" s="671"/>
      <c r="C63" s="672" t="s">
        <v>17</v>
      </c>
      <c r="D63" s="672"/>
      <c r="E63" s="8">
        <f>ESF!E20</f>
        <v>0</v>
      </c>
    </row>
    <row r="64" spans="1:5">
      <c r="A64" s="670"/>
      <c r="B64" s="671"/>
      <c r="C64" s="672" t="s">
        <v>19</v>
      </c>
      <c r="D64" s="672"/>
      <c r="E64" s="8">
        <f>ESF!E21</f>
        <v>0</v>
      </c>
    </row>
    <row r="65" spans="1:5">
      <c r="A65" s="670"/>
      <c r="B65" s="671"/>
      <c r="C65" s="672" t="s">
        <v>21</v>
      </c>
      <c r="D65" s="672"/>
      <c r="E65" s="8">
        <f>ESF!E22</f>
        <v>249356.45</v>
      </c>
    </row>
    <row r="66" spans="1:5" ht="15.75" thickBot="1">
      <c r="A66" s="670"/>
      <c r="B66" s="4"/>
      <c r="C66" s="673" t="s">
        <v>24</v>
      </c>
      <c r="D66" s="673"/>
      <c r="E66" s="9">
        <f>ESF!E24</f>
        <v>80937807.050000012</v>
      </c>
    </row>
    <row r="67" spans="1:5">
      <c r="A67" s="670"/>
      <c r="B67" s="671" t="s">
        <v>26</v>
      </c>
      <c r="C67" s="672" t="s">
        <v>28</v>
      </c>
      <c r="D67" s="672"/>
      <c r="E67" s="8">
        <f>ESF!E29</f>
        <v>0</v>
      </c>
    </row>
    <row r="68" spans="1:5">
      <c r="A68" s="670"/>
      <c r="B68" s="671"/>
      <c r="C68" s="672" t="s">
        <v>30</v>
      </c>
      <c r="D68" s="672"/>
      <c r="E68" s="8">
        <f>ESF!E30</f>
        <v>0</v>
      </c>
    </row>
    <row r="69" spans="1:5">
      <c r="A69" s="670"/>
      <c r="B69" s="671"/>
      <c r="C69" s="672" t="s">
        <v>32</v>
      </c>
      <c r="D69" s="672"/>
      <c r="E69" s="8">
        <f>ESF!E31</f>
        <v>0</v>
      </c>
    </row>
    <row r="70" spans="1:5">
      <c r="A70" s="670"/>
      <c r="B70" s="671"/>
      <c r="C70" s="672" t="s">
        <v>34</v>
      </c>
      <c r="D70" s="672"/>
      <c r="E70" s="8">
        <f>ESF!E32</f>
        <v>73393510.620000005</v>
      </c>
    </row>
    <row r="71" spans="1:5">
      <c r="A71" s="670"/>
      <c r="B71" s="671"/>
      <c r="C71" s="672" t="s">
        <v>36</v>
      </c>
      <c r="D71" s="672"/>
      <c r="E71" s="8">
        <f>ESF!E33</f>
        <v>0</v>
      </c>
    </row>
    <row r="72" spans="1:5">
      <c r="A72" s="670"/>
      <c r="B72" s="671"/>
      <c r="C72" s="672" t="s">
        <v>38</v>
      </c>
      <c r="D72" s="672"/>
      <c r="E72" s="8">
        <f>ESF!E34</f>
        <v>-17897365.620000001</v>
      </c>
    </row>
    <row r="73" spans="1:5">
      <c r="A73" s="670"/>
      <c r="B73" s="671"/>
      <c r="C73" s="672" t="s">
        <v>40</v>
      </c>
      <c r="D73" s="672"/>
      <c r="E73" s="8">
        <f>ESF!E35</f>
        <v>0</v>
      </c>
    </row>
    <row r="74" spans="1:5">
      <c r="A74" s="670"/>
      <c r="B74" s="671"/>
      <c r="C74" s="672" t="s">
        <v>41</v>
      </c>
      <c r="D74" s="672"/>
      <c r="E74" s="8">
        <f>ESF!E36</f>
        <v>0</v>
      </c>
    </row>
    <row r="75" spans="1:5">
      <c r="A75" s="670"/>
      <c r="B75" s="671"/>
      <c r="C75" s="672" t="s">
        <v>43</v>
      </c>
      <c r="D75" s="672"/>
      <c r="E75" s="8">
        <f>ESF!E37</f>
        <v>0</v>
      </c>
    </row>
    <row r="76" spans="1:5" ht="15.75" thickBot="1">
      <c r="A76" s="670"/>
      <c r="B76" s="4"/>
      <c r="C76" s="673" t="s">
        <v>45</v>
      </c>
      <c r="D76" s="673"/>
      <c r="E76" s="9">
        <f>ESF!E39</f>
        <v>55496145</v>
      </c>
    </row>
    <row r="77" spans="1:5" ht="15.75" thickBot="1">
      <c r="A77" s="670"/>
      <c r="B77" s="2"/>
      <c r="C77" s="673" t="s">
        <v>47</v>
      </c>
      <c r="D77" s="673"/>
      <c r="E77" s="9">
        <f>ESF!E41</f>
        <v>136433952.05000001</v>
      </c>
    </row>
    <row r="78" spans="1:5">
      <c r="A78" s="670" t="s">
        <v>68</v>
      </c>
      <c r="B78" s="671" t="s">
        <v>8</v>
      </c>
      <c r="C78" s="672" t="s">
        <v>10</v>
      </c>
      <c r="D78" s="672"/>
      <c r="E78" s="8">
        <f>ESF!J16</f>
        <v>73656076.680000007</v>
      </c>
    </row>
    <row r="79" spans="1:5">
      <c r="A79" s="670"/>
      <c r="B79" s="671"/>
      <c r="C79" s="672" t="s">
        <v>12</v>
      </c>
      <c r="D79" s="672"/>
      <c r="E79" s="8">
        <f>ESF!J17</f>
        <v>0</v>
      </c>
    </row>
    <row r="80" spans="1:5">
      <c r="A80" s="670"/>
      <c r="B80" s="671"/>
      <c r="C80" s="672" t="s">
        <v>14</v>
      </c>
      <c r="D80" s="672"/>
      <c r="E80" s="8">
        <f>ESF!J18</f>
        <v>0</v>
      </c>
    </row>
    <row r="81" spans="1:5">
      <c r="A81" s="670"/>
      <c r="B81" s="671"/>
      <c r="C81" s="672" t="s">
        <v>16</v>
      </c>
      <c r="D81" s="672"/>
      <c r="E81" s="8">
        <f>ESF!J19</f>
        <v>0</v>
      </c>
    </row>
    <row r="82" spans="1:5">
      <c r="A82" s="670"/>
      <c r="B82" s="671"/>
      <c r="C82" s="672" t="s">
        <v>18</v>
      </c>
      <c r="D82" s="672"/>
      <c r="E82" s="8">
        <f>ESF!J20</f>
        <v>0</v>
      </c>
    </row>
    <row r="83" spans="1:5">
      <c r="A83" s="670"/>
      <c r="B83" s="671"/>
      <c r="C83" s="672" t="s">
        <v>20</v>
      </c>
      <c r="D83" s="672"/>
      <c r="E83" s="8">
        <f>ESF!J21</f>
        <v>0</v>
      </c>
    </row>
    <row r="84" spans="1:5">
      <c r="A84" s="670"/>
      <c r="B84" s="671"/>
      <c r="C84" s="672" t="s">
        <v>22</v>
      </c>
      <c r="D84" s="672"/>
      <c r="E84" s="8">
        <f>ESF!J22</f>
        <v>0</v>
      </c>
    </row>
    <row r="85" spans="1:5">
      <c r="A85" s="670"/>
      <c r="B85" s="671"/>
      <c r="C85" s="672" t="s">
        <v>23</v>
      </c>
      <c r="D85" s="672"/>
      <c r="E85" s="8">
        <f>ESF!J23</f>
        <v>0</v>
      </c>
    </row>
    <row r="86" spans="1:5" ht="15.75" thickBot="1">
      <c r="A86" s="670"/>
      <c r="B86" s="4"/>
      <c r="C86" s="673" t="s">
        <v>25</v>
      </c>
      <c r="D86" s="673"/>
      <c r="E86" s="9">
        <f>ESF!J25</f>
        <v>73656076.680000007</v>
      </c>
    </row>
    <row r="87" spans="1:5">
      <c r="A87" s="670"/>
      <c r="B87" s="671" t="s">
        <v>27</v>
      </c>
      <c r="C87" s="672" t="s">
        <v>29</v>
      </c>
      <c r="D87" s="672"/>
      <c r="E87" s="8">
        <f>ESF!J29</f>
        <v>0</v>
      </c>
    </row>
    <row r="88" spans="1:5">
      <c r="A88" s="670"/>
      <c r="B88" s="671"/>
      <c r="C88" s="672" t="s">
        <v>31</v>
      </c>
      <c r="D88" s="672"/>
      <c r="E88" s="8">
        <f>ESF!J30</f>
        <v>0</v>
      </c>
    </row>
    <row r="89" spans="1:5">
      <c r="A89" s="670"/>
      <c r="B89" s="671"/>
      <c r="C89" s="672" t="s">
        <v>33</v>
      </c>
      <c r="D89" s="672"/>
      <c r="E89" s="8">
        <f>ESF!J31</f>
        <v>0</v>
      </c>
    </row>
    <row r="90" spans="1:5">
      <c r="A90" s="670"/>
      <c r="B90" s="671"/>
      <c r="C90" s="672" t="s">
        <v>35</v>
      </c>
      <c r="D90" s="672"/>
      <c r="E90" s="8">
        <f>ESF!J32</f>
        <v>0</v>
      </c>
    </row>
    <row r="91" spans="1:5">
      <c r="A91" s="670"/>
      <c r="B91" s="671"/>
      <c r="C91" s="672" t="s">
        <v>37</v>
      </c>
      <c r="D91" s="672"/>
      <c r="E91" s="8">
        <f>ESF!J33</f>
        <v>0</v>
      </c>
    </row>
    <row r="92" spans="1:5">
      <c r="A92" s="670"/>
      <c r="B92" s="671"/>
      <c r="C92" s="672" t="s">
        <v>39</v>
      </c>
      <c r="D92" s="672"/>
      <c r="E92" s="8">
        <f>ESF!J34</f>
        <v>0</v>
      </c>
    </row>
    <row r="93" spans="1:5" ht="15.75" thickBot="1">
      <c r="A93" s="670"/>
      <c r="B93" s="2"/>
      <c r="C93" s="673" t="s">
        <v>42</v>
      </c>
      <c r="D93" s="673"/>
      <c r="E93" s="9">
        <f>ESF!J36</f>
        <v>0</v>
      </c>
    </row>
    <row r="94" spans="1:5" ht="15.75" thickBot="1">
      <c r="A94" s="670"/>
      <c r="B94" s="2"/>
      <c r="C94" s="673" t="s">
        <v>44</v>
      </c>
      <c r="D94" s="673"/>
      <c r="E94" s="9">
        <f>ESF!J38</f>
        <v>73656076.680000007</v>
      </c>
    </row>
    <row r="95" spans="1:5">
      <c r="A95" s="3"/>
      <c r="B95" s="671" t="s">
        <v>46</v>
      </c>
      <c r="C95" s="675" t="s">
        <v>48</v>
      </c>
      <c r="D95" s="675"/>
      <c r="E95" s="10">
        <f>ESF!J42</f>
        <v>65899242.899999999</v>
      </c>
    </row>
    <row r="96" spans="1:5">
      <c r="A96" s="3"/>
      <c r="B96" s="671"/>
      <c r="C96" s="672" t="s">
        <v>49</v>
      </c>
      <c r="D96" s="672"/>
      <c r="E96" s="8">
        <f>ESF!J44</f>
        <v>65899242.899999999</v>
      </c>
    </row>
    <row r="97" spans="1:5">
      <c r="A97" s="3"/>
      <c r="B97" s="671"/>
      <c r="C97" s="672" t="s">
        <v>50</v>
      </c>
      <c r="D97" s="672"/>
      <c r="E97" s="8">
        <f>ESF!J45</f>
        <v>0</v>
      </c>
    </row>
    <row r="98" spans="1:5">
      <c r="A98" s="3"/>
      <c r="B98" s="671"/>
      <c r="C98" s="672" t="s">
        <v>51</v>
      </c>
      <c r="D98" s="672"/>
      <c r="E98" s="8">
        <f>ESF!J46</f>
        <v>0</v>
      </c>
    </row>
    <row r="99" spans="1:5">
      <c r="A99" s="3"/>
      <c r="B99" s="671"/>
      <c r="C99" s="675" t="s">
        <v>52</v>
      </c>
      <c r="D99" s="675"/>
      <c r="E99" s="10">
        <f>ESF!J48</f>
        <v>-3121367.5300000003</v>
      </c>
    </row>
    <row r="100" spans="1:5">
      <c r="A100" s="3"/>
      <c r="B100" s="671"/>
      <c r="C100" s="672" t="s">
        <v>53</v>
      </c>
      <c r="D100" s="672"/>
      <c r="E100" s="8">
        <f>ESF!J50</f>
        <v>-811237.64</v>
      </c>
    </row>
    <row r="101" spans="1:5">
      <c r="A101" s="3"/>
      <c r="B101" s="671"/>
      <c r="C101" s="672" t="s">
        <v>54</v>
      </c>
      <c r="D101" s="672"/>
      <c r="E101" s="8">
        <f>ESF!J51</f>
        <v>-2310129.89</v>
      </c>
    </row>
    <row r="102" spans="1:5">
      <c r="A102" s="3"/>
      <c r="B102" s="671"/>
      <c r="C102" s="672" t="s">
        <v>55</v>
      </c>
      <c r="D102" s="672"/>
      <c r="E102" s="8">
        <f>ESF!J52</f>
        <v>0</v>
      </c>
    </row>
    <row r="103" spans="1:5">
      <c r="A103" s="3"/>
      <c r="B103" s="671"/>
      <c r="C103" s="672" t="s">
        <v>56</v>
      </c>
      <c r="D103" s="672"/>
      <c r="E103" s="8">
        <f>ESF!J53</f>
        <v>0</v>
      </c>
    </row>
    <row r="104" spans="1:5">
      <c r="A104" s="3"/>
      <c r="B104" s="671"/>
      <c r="C104" s="672" t="s">
        <v>57</v>
      </c>
      <c r="D104" s="672"/>
      <c r="E104" s="8">
        <f>ESF!J54</f>
        <v>0</v>
      </c>
    </row>
    <row r="105" spans="1:5">
      <c r="A105" s="3"/>
      <c r="B105" s="671"/>
      <c r="C105" s="675" t="s">
        <v>58</v>
      </c>
      <c r="D105" s="675"/>
      <c r="E105" s="10">
        <f>ESF!J56</f>
        <v>0</v>
      </c>
    </row>
    <row r="106" spans="1:5">
      <c r="A106" s="3"/>
      <c r="B106" s="671"/>
      <c r="C106" s="672" t="s">
        <v>59</v>
      </c>
      <c r="D106" s="672"/>
      <c r="E106" s="8">
        <f>ESF!J58</f>
        <v>0</v>
      </c>
    </row>
    <row r="107" spans="1:5">
      <c r="A107" s="3"/>
      <c r="B107" s="671"/>
      <c r="C107" s="672" t="s">
        <v>60</v>
      </c>
      <c r="D107" s="672"/>
      <c r="E107" s="8">
        <f>ESF!J59</f>
        <v>0</v>
      </c>
    </row>
    <row r="108" spans="1:5" ht="15.75" thickBot="1">
      <c r="A108" s="3"/>
      <c r="B108" s="671"/>
      <c r="C108" s="673" t="s">
        <v>61</v>
      </c>
      <c r="D108" s="673"/>
      <c r="E108" s="9">
        <f>ESF!J61</f>
        <v>62777875.369999997</v>
      </c>
    </row>
    <row r="109" spans="1:5" ht="15.75" thickBot="1">
      <c r="A109" s="3"/>
      <c r="B109" s="2"/>
      <c r="C109" s="673" t="s">
        <v>62</v>
      </c>
      <c r="D109" s="673"/>
      <c r="E109" s="9">
        <f>ESF!J63</f>
        <v>136433952.05000001</v>
      </c>
    </row>
    <row r="110" spans="1:5">
      <c r="A110" s="3"/>
      <c r="B110" s="2"/>
      <c r="C110" s="680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1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1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1"/>
      <c r="D113" s="5" t="s">
        <v>64</v>
      </c>
      <c r="E113" s="10" t="str">
        <f>ESF!G72</f>
        <v>DIRECTORA ADMINISTRATIVA</v>
      </c>
    </row>
    <row r="114" spans="1:5">
      <c r="A114" s="679" t="s">
        <v>1</v>
      </c>
      <c r="B114" s="679"/>
      <c r="C114" s="679"/>
      <c r="D114" s="679"/>
      <c r="E114" s="13" t="e">
        <f>ECSF!#REF!</f>
        <v>#REF!</v>
      </c>
    </row>
    <row r="115" spans="1:5">
      <c r="A115" s="679" t="s">
        <v>3</v>
      </c>
      <c r="B115" s="679"/>
      <c r="C115" s="679"/>
      <c r="D115" s="679"/>
      <c r="E115" s="13">
        <f>ECSF!C5</f>
        <v>0</v>
      </c>
    </row>
    <row r="116" spans="1:5">
      <c r="A116" s="679" t="s">
        <v>2</v>
      </c>
      <c r="B116" s="679"/>
      <c r="C116" s="679"/>
      <c r="D116" s="679"/>
      <c r="E116" s="14"/>
    </row>
    <row r="117" spans="1:5">
      <c r="A117" s="679" t="s">
        <v>71</v>
      </c>
      <c r="B117" s="679"/>
      <c r="C117" s="679"/>
      <c r="D117" s="679"/>
      <c r="E117" t="s">
        <v>70</v>
      </c>
    </row>
    <row r="118" spans="1:5">
      <c r="B118" s="676" t="s">
        <v>65</v>
      </c>
      <c r="C118" s="675" t="s">
        <v>5</v>
      </c>
      <c r="D118" s="675"/>
      <c r="E118" s="11">
        <f>ECSF!D12</f>
        <v>0</v>
      </c>
    </row>
    <row r="119" spans="1:5">
      <c r="B119" s="676"/>
      <c r="C119" s="675" t="s">
        <v>7</v>
      </c>
      <c r="D119" s="675"/>
      <c r="E119" s="11">
        <f>ECSF!D14</f>
        <v>0</v>
      </c>
    </row>
    <row r="120" spans="1:5">
      <c r="B120" s="676"/>
      <c r="C120" s="672" t="s">
        <v>9</v>
      </c>
      <c r="D120" s="672"/>
      <c r="E120" s="12">
        <f>ECSF!D16</f>
        <v>0</v>
      </c>
    </row>
    <row r="121" spans="1:5">
      <c r="B121" s="676"/>
      <c r="C121" s="672" t="s">
        <v>11</v>
      </c>
      <c r="D121" s="672"/>
      <c r="E121" s="12">
        <f>ECSF!D17</f>
        <v>9753852.8800000008</v>
      </c>
    </row>
    <row r="122" spans="1:5">
      <c r="B122" s="676"/>
      <c r="C122" s="672" t="s">
        <v>13</v>
      </c>
      <c r="D122" s="672"/>
      <c r="E122" s="12">
        <f>ECSF!D18</f>
        <v>765</v>
      </c>
    </row>
    <row r="123" spans="1:5">
      <c r="B123" s="676"/>
      <c r="C123" s="672" t="s">
        <v>15</v>
      </c>
      <c r="D123" s="672"/>
      <c r="E123" s="12">
        <f>ECSF!D19</f>
        <v>0</v>
      </c>
    </row>
    <row r="124" spans="1:5">
      <c r="B124" s="676"/>
      <c r="C124" s="672" t="s">
        <v>17</v>
      </c>
      <c r="D124" s="672"/>
      <c r="E124" s="12">
        <f>ECSF!D20</f>
        <v>0</v>
      </c>
    </row>
    <row r="125" spans="1:5">
      <c r="B125" s="676"/>
      <c r="C125" s="672" t="s">
        <v>19</v>
      </c>
      <c r="D125" s="672"/>
      <c r="E125" s="12">
        <f>ECSF!D21</f>
        <v>0</v>
      </c>
    </row>
    <row r="126" spans="1:5">
      <c r="B126" s="676"/>
      <c r="C126" s="672" t="s">
        <v>21</v>
      </c>
      <c r="D126" s="672"/>
      <c r="E126" s="12">
        <f>ECSF!D22</f>
        <v>0</v>
      </c>
    </row>
    <row r="127" spans="1:5">
      <c r="B127" s="676"/>
      <c r="C127" s="675" t="s">
        <v>26</v>
      </c>
      <c r="D127" s="675"/>
      <c r="E127" s="11">
        <f>ECSF!D24</f>
        <v>0</v>
      </c>
    </row>
    <row r="128" spans="1:5">
      <c r="B128" s="676"/>
      <c r="C128" s="672" t="s">
        <v>28</v>
      </c>
      <c r="D128" s="672"/>
      <c r="E128" s="12">
        <f>ECSF!D26</f>
        <v>0</v>
      </c>
    </row>
    <row r="129" spans="2:5">
      <c r="B129" s="676"/>
      <c r="C129" s="672" t="s">
        <v>30</v>
      </c>
      <c r="D129" s="672"/>
      <c r="E129" s="12">
        <f>ECSF!D27</f>
        <v>0</v>
      </c>
    </row>
    <row r="130" spans="2:5">
      <c r="B130" s="676"/>
      <c r="C130" s="672" t="s">
        <v>32</v>
      </c>
      <c r="D130" s="672"/>
      <c r="E130" s="12">
        <f>ECSF!D28</f>
        <v>0</v>
      </c>
    </row>
    <row r="131" spans="2:5">
      <c r="B131" s="676"/>
      <c r="C131" s="672" t="s">
        <v>34</v>
      </c>
      <c r="D131" s="672"/>
      <c r="E131" s="12">
        <f>ECSF!D29</f>
        <v>0</v>
      </c>
    </row>
    <row r="132" spans="2:5">
      <c r="B132" s="676"/>
      <c r="C132" s="672" t="s">
        <v>36</v>
      </c>
      <c r="D132" s="672"/>
      <c r="E132" s="12">
        <f>ECSF!D30</f>
        <v>0</v>
      </c>
    </row>
    <row r="133" spans="2:5">
      <c r="B133" s="676"/>
      <c r="C133" s="672" t="s">
        <v>38</v>
      </c>
      <c r="D133" s="672"/>
      <c r="E133" s="12">
        <f>ECSF!D31</f>
        <v>27958.5</v>
      </c>
    </row>
    <row r="134" spans="2:5">
      <c r="B134" s="676"/>
      <c r="C134" s="672" t="s">
        <v>40</v>
      </c>
      <c r="D134" s="672"/>
      <c r="E134" s="12">
        <f>ECSF!D32</f>
        <v>0</v>
      </c>
    </row>
    <row r="135" spans="2:5">
      <c r="B135" s="676"/>
      <c r="C135" s="672" t="s">
        <v>41</v>
      </c>
      <c r="D135" s="672"/>
      <c r="E135" s="12">
        <f>ECSF!D33</f>
        <v>0</v>
      </c>
    </row>
    <row r="136" spans="2:5">
      <c r="B136" s="676"/>
      <c r="C136" s="672" t="s">
        <v>43</v>
      </c>
      <c r="D136" s="672"/>
      <c r="E136" s="12">
        <f>ECSF!D34</f>
        <v>0</v>
      </c>
    </row>
    <row r="137" spans="2:5">
      <c r="B137" s="676"/>
      <c r="C137" s="675" t="s">
        <v>6</v>
      </c>
      <c r="D137" s="675"/>
      <c r="E137" s="11">
        <f>ECSF!I12</f>
        <v>9269366.9899999946</v>
      </c>
    </row>
    <row r="138" spans="2:5">
      <c r="B138" s="676"/>
      <c r="C138" s="675" t="s">
        <v>8</v>
      </c>
      <c r="D138" s="675"/>
      <c r="E138" s="11">
        <f>ECSF!I14</f>
        <v>9269366.9899999946</v>
      </c>
    </row>
    <row r="139" spans="2:5">
      <c r="B139" s="676"/>
      <c r="C139" s="672" t="s">
        <v>10</v>
      </c>
      <c r="D139" s="672"/>
      <c r="E139" s="12">
        <f>ECSF!I16</f>
        <v>9269366.9899999946</v>
      </c>
    </row>
    <row r="140" spans="2:5">
      <c r="B140" s="676"/>
      <c r="C140" s="672" t="s">
        <v>12</v>
      </c>
      <c r="D140" s="672"/>
      <c r="E140" s="12">
        <f>ECSF!I17</f>
        <v>0</v>
      </c>
    </row>
    <row r="141" spans="2:5">
      <c r="B141" s="676"/>
      <c r="C141" s="672" t="s">
        <v>14</v>
      </c>
      <c r="D141" s="672"/>
      <c r="E141" s="12">
        <f>ECSF!I18</f>
        <v>0</v>
      </c>
    </row>
    <row r="142" spans="2:5">
      <c r="B142" s="676"/>
      <c r="C142" s="672" t="s">
        <v>16</v>
      </c>
      <c r="D142" s="672"/>
      <c r="E142" s="12">
        <f>ECSF!I19</f>
        <v>0</v>
      </c>
    </row>
    <row r="143" spans="2:5">
      <c r="B143" s="676"/>
      <c r="C143" s="672" t="s">
        <v>18</v>
      </c>
      <c r="D143" s="672"/>
      <c r="E143" s="12">
        <f>ECSF!I20</f>
        <v>0</v>
      </c>
    </row>
    <row r="144" spans="2:5">
      <c r="B144" s="676"/>
      <c r="C144" s="672" t="s">
        <v>20</v>
      </c>
      <c r="D144" s="672"/>
      <c r="E144" s="12">
        <f>ECSF!I21</f>
        <v>0</v>
      </c>
    </row>
    <row r="145" spans="2:5">
      <c r="B145" s="676"/>
      <c r="C145" s="672" t="s">
        <v>22</v>
      </c>
      <c r="D145" s="672"/>
      <c r="E145" s="12">
        <f>ECSF!I22</f>
        <v>0</v>
      </c>
    </row>
    <row r="146" spans="2:5">
      <c r="B146" s="676"/>
      <c r="C146" s="672" t="s">
        <v>23</v>
      </c>
      <c r="D146" s="672"/>
      <c r="E146" s="12">
        <f>ECSF!I23</f>
        <v>0</v>
      </c>
    </row>
    <row r="147" spans="2:5">
      <c r="B147" s="676"/>
      <c r="C147" s="678" t="s">
        <v>27</v>
      </c>
      <c r="D147" s="678"/>
      <c r="E147" s="11">
        <f>ECSF!I25</f>
        <v>0</v>
      </c>
    </row>
    <row r="148" spans="2:5">
      <c r="B148" s="676"/>
      <c r="C148" s="672" t="s">
        <v>29</v>
      </c>
      <c r="D148" s="672"/>
      <c r="E148" s="12">
        <f>ECSF!I27</f>
        <v>0</v>
      </c>
    </row>
    <row r="149" spans="2:5">
      <c r="B149" s="676"/>
      <c r="C149" s="672" t="s">
        <v>31</v>
      </c>
      <c r="D149" s="672"/>
      <c r="E149" s="12">
        <f>ECSF!I28</f>
        <v>0</v>
      </c>
    </row>
    <row r="150" spans="2:5">
      <c r="B150" s="676"/>
      <c r="C150" s="672" t="s">
        <v>33</v>
      </c>
      <c r="D150" s="672"/>
      <c r="E150" s="12">
        <f>ECSF!I29</f>
        <v>0</v>
      </c>
    </row>
    <row r="151" spans="2:5">
      <c r="B151" s="676"/>
      <c r="C151" s="672" t="s">
        <v>35</v>
      </c>
      <c r="D151" s="672"/>
      <c r="E151" s="12">
        <f>ECSF!I30</f>
        <v>0</v>
      </c>
    </row>
    <row r="152" spans="2:5">
      <c r="B152" s="676"/>
      <c r="C152" s="672" t="s">
        <v>37</v>
      </c>
      <c r="D152" s="672"/>
      <c r="E152" s="12">
        <f>ECSF!I31</f>
        <v>0</v>
      </c>
    </row>
    <row r="153" spans="2:5">
      <c r="B153" s="676"/>
      <c r="C153" s="672" t="s">
        <v>39</v>
      </c>
      <c r="D153" s="672"/>
      <c r="E153" s="12">
        <f>ECSF!I32</f>
        <v>0</v>
      </c>
    </row>
    <row r="154" spans="2:5">
      <c r="B154" s="676"/>
      <c r="C154" s="675" t="s">
        <v>46</v>
      </c>
      <c r="D154" s="675"/>
      <c r="E154" s="11">
        <f>ECSF!I34</f>
        <v>0</v>
      </c>
    </row>
    <row r="155" spans="2:5">
      <c r="B155" s="676"/>
      <c r="C155" s="675" t="s">
        <v>48</v>
      </c>
      <c r="D155" s="675"/>
      <c r="E155" s="11">
        <f>ECSF!I36</f>
        <v>0</v>
      </c>
    </row>
    <row r="156" spans="2:5">
      <c r="B156" s="676"/>
      <c r="C156" s="672" t="s">
        <v>49</v>
      </c>
      <c r="D156" s="672"/>
      <c r="E156" s="12">
        <f>ECSF!I38</f>
        <v>0</v>
      </c>
    </row>
    <row r="157" spans="2:5">
      <c r="B157" s="676"/>
      <c r="C157" s="672" t="s">
        <v>50</v>
      </c>
      <c r="D157" s="672"/>
      <c r="E157" s="12">
        <f>ECSF!I39</f>
        <v>0</v>
      </c>
    </row>
    <row r="158" spans="2:5">
      <c r="B158" s="676"/>
      <c r="C158" s="672" t="s">
        <v>51</v>
      </c>
      <c r="D158" s="672"/>
      <c r="E158" s="12">
        <f>ECSF!I40</f>
        <v>0</v>
      </c>
    </row>
    <row r="159" spans="2:5">
      <c r="B159" s="676"/>
      <c r="C159" s="675" t="s">
        <v>52</v>
      </c>
      <c r="D159" s="675"/>
      <c r="E159" s="11">
        <f>ECSF!I42</f>
        <v>0</v>
      </c>
    </row>
    <row r="160" spans="2:5">
      <c r="B160" s="676"/>
      <c r="C160" s="672" t="s">
        <v>53</v>
      </c>
      <c r="D160" s="672"/>
      <c r="E160" s="12">
        <f>ECSF!I44</f>
        <v>0</v>
      </c>
    </row>
    <row r="161" spans="2:5">
      <c r="B161" s="676"/>
      <c r="C161" s="672" t="s">
        <v>54</v>
      </c>
      <c r="D161" s="672"/>
      <c r="E161" s="12">
        <f>ECSF!I45</f>
        <v>0</v>
      </c>
    </row>
    <row r="162" spans="2:5">
      <c r="B162" s="676"/>
      <c r="C162" s="672" t="s">
        <v>55</v>
      </c>
      <c r="D162" s="672"/>
      <c r="E162" s="12">
        <f>ECSF!I46</f>
        <v>0</v>
      </c>
    </row>
    <row r="163" spans="2:5">
      <c r="B163" s="676"/>
      <c r="C163" s="672" t="s">
        <v>56</v>
      </c>
      <c r="D163" s="672"/>
      <c r="E163" s="12">
        <f>ECSF!I47</f>
        <v>0</v>
      </c>
    </row>
    <row r="164" spans="2:5">
      <c r="B164" s="676"/>
      <c r="C164" s="672" t="s">
        <v>57</v>
      </c>
      <c r="D164" s="672"/>
      <c r="E164" s="12">
        <f>ECSF!I48</f>
        <v>0</v>
      </c>
    </row>
    <row r="165" spans="2:5">
      <c r="B165" s="676"/>
      <c r="C165" s="675" t="s">
        <v>58</v>
      </c>
      <c r="D165" s="675"/>
      <c r="E165" s="11">
        <f>ECSF!I50</f>
        <v>0</v>
      </c>
    </row>
    <row r="166" spans="2:5">
      <c r="B166" s="676"/>
      <c r="C166" s="672" t="s">
        <v>59</v>
      </c>
      <c r="D166" s="672"/>
      <c r="E166" s="12">
        <f>ECSF!I52</f>
        <v>0</v>
      </c>
    </row>
    <row r="167" spans="2:5" ht="15" customHeight="1" thickBot="1">
      <c r="B167" s="677"/>
      <c r="C167" s="672" t="s">
        <v>60</v>
      </c>
      <c r="D167" s="672"/>
      <c r="E167" s="12">
        <f>ECSF!I53</f>
        <v>0</v>
      </c>
    </row>
    <row r="168" spans="2:5">
      <c r="B168" s="676" t="s">
        <v>66</v>
      </c>
      <c r="C168" s="675" t="s">
        <v>5</v>
      </c>
      <c r="D168" s="675"/>
      <c r="E168" s="11">
        <f>ECSF!E12</f>
        <v>4590638.0499999961</v>
      </c>
    </row>
    <row r="169" spans="2:5" ht="15" customHeight="1">
      <c r="B169" s="676"/>
      <c r="C169" s="675" t="s">
        <v>7</v>
      </c>
      <c r="D169" s="675"/>
      <c r="E169" s="11">
        <f>ECSF!E14</f>
        <v>1947716.0499999961</v>
      </c>
    </row>
    <row r="170" spans="2:5" ht="15" customHeight="1">
      <c r="B170" s="676"/>
      <c r="C170" s="672" t="s">
        <v>9</v>
      </c>
      <c r="D170" s="672"/>
      <c r="E170" s="12">
        <f>ECSF!E16</f>
        <v>11642664.549999997</v>
      </c>
    </row>
    <row r="171" spans="2:5" ht="15" customHeight="1">
      <c r="B171" s="676"/>
      <c r="C171" s="672" t="s">
        <v>11</v>
      </c>
      <c r="D171" s="672"/>
      <c r="E171" s="12">
        <f>ECSF!E17</f>
        <v>0</v>
      </c>
    </row>
    <row r="172" spans="2:5">
      <c r="B172" s="676"/>
      <c r="C172" s="672" t="s">
        <v>13</v>
      </c>
      <c r="D172" s="672"/>
      <c r="E172" s="12">
        <f>ECSF!E18</f>
        <v>0</v>
      </c>
    </row>
    <row r="173" spans="2:5">
      <c r="B173" s="676"/>
      <c r="C173" s="672" t="s">
        <v>15</v>
      </c>
      <c r="D173" s="672"/>
      <c r="E173" s="12">
        <f>ECSF!E19</f>
        <v>0</v>
      </c>
    </row>
    <row r="174" spans="2:5" ht="15" customHeight="1">
      <c r="B174" s="676"/>
      <c r="C174" s="672" t="s">
        <v>17</v>
      </c>
      <c r="D174" s="672"/>
      <c r="E174" s="12">
        <f>ECSF!E20</f>
        <v>0</v>
      </c>
    </row>
    <row r="175" spans="2:5" ht="15" customHeight="1">
      <c r="B175" s="676"/>
      <c r="C175" s="672" t="s">
        <v>19</v>
      </c>
      <c r="D175" s="672"/>
      <c r="E175" s="12">
        <f>ECSF!E21</f>
        <v>0</v>
      </c>
    </row>
    <row r="176" spans="2:5">
      <c r="B176" s="676"/>
      <c r="C176" s="672" t="s">
        <v>21</v>
      </c>
      <c r="D176" s="672"/>
      <c r="E176" s="12">
        <f>ECSF!E22</f>
        <v>59669.380000000005</v>
      </c>
    </row>
    <row r="177" spans="2:5" ht="15" customHeight="1">
      <c r="B177" s="676"/>
      <c r="C177" s="675" t="s">
        <v>26</v>
      </c>
      <c r="D177" s="675"/>
      <c r="E177" s="11">
        <f>ECSF!E24</f>
        <v>2642922</v>
      </c>
    </row>
    <row r="178" spans="2:5">
      <c r="B178" s="676"/>
      <c r="C178" s="672" t="s">
        <v>28</v>
      </c>
      <c r="D178" s="672"/>
      <c r="E178" s="12">
        <f>ECSF!E26</f>
        <v>0</v>
      </c>
    </row>
    <row r="179" spans="2:5" ht="15" customHeight="1">
      <c r="B179" s="676"/>
      <c r="C179" s="672" t="s">
        <v>30</v>
      </c>
      <c r="D179" s="672"/>
      <c r="E179" s="12">
        <f>ECSF!E27</f>
        <v>0</v>
      </c>
    </row>
    <row r="180" spans="2:5" ht="15" customHeight="1">
      <c r="B180" s="676"/>
      <c r="C180" s="672" t="s">
        <v>32</v>
      </c>
      <c r="D180" s="672"/>
      <c r="E180" s="12">
        <f>ECSF!E28</f>
        <v>0</v>
      </c>
    </row>
    <row r="181" spans="2:5" ht="15" customHeight="1">
      <c r="B181" s="676"/>
      <c r="C181" s="672" t="s">
        <v>34</v>
      </c>
      <c r="D181" s="672"/>
      <c r="E181" s="12">
        <f>ECSF!E29</f>
        <v>2670880.5</v>
      </c>
    </row>
    <row r="182" spans="2:5" ht="15" customHeight="1">
      <c r="B182" s="676"/>
      <c r="C182" s="672" t="s">
        <v>36</v>
      </c>
      <c r="D182" s="672"/>
      <c r="E182" s="12">
        <f>ECSF!E30</f>
        <v>0</v>
      </c>
    </row>
    <row r="183" spans="2:5" ht="15" customHeight="1">
      <c r="B183" s="676"/>
      <c r="C183" s="672" t="s">
        <v>38</v>
      </c>
      <c r="D183" s="672"/>
      <c r="E183" s="12">
        <f>ECSF!E31</f>
        <v>0</v>
      </c>
    </row>
    <row r="184" spans="2:5" ht="15" customHeight="1">
      <c r="B184" s="676"/>
      <c r="C184" s="672" t="s">
        <v>40</v>
      </c>
      <c r="D184" s="672"/>
      <c r="E184" s="12">
        <f>ECSF!E32</f>
        <v>0</v>
      </c>
    </row>
    <row r="185" spans="2:5" ht="15" customHeight="1">
      <c r="B185" s="676"/>
      <c r="C185" s="672" t="s">
        <v>41</v>
      </c>
      <c r="D185" s="672"/>
      <c r="E185" s="12">
        <f>ECSF!E33</f>
        <v>0</v>
      </c>
    </row>
    <row r="186" spans="2:5" ht="15" customHeight="1">
      <c r="B186" s="676"/>
      <c r="C186" s="672" t="s">
        <v>43</v>
      </c>
      <c r="D186" s="672"/>
      <c r="E186" s="12">
        <f>ECSF!E34</f>
        <v>0</v>
      </c>
    </row>
    <row r="187" spans="2:5" ht="15" customHeight="1">
      <c r="B187" s="676"/>
      <c r="C187" s="675" t="s">
        <v>6</v>
      </c>
      <c r="D187" s="675"/>
      <c r="E187" s="11">
        <f>ECSF!J12</f>
        <v>0</v>
      </c>
    </row>
    <row r="188" spans="2:5">
      <c r="B188" s="676"/>
      <c r="C188" s="675" t="s">
        <v>8</v>
      </c>
      <c r="D188" s="675"/>
      <c r="E188" s="11">
        <f>ECSF!J14</f>
        <v>0</v>
      </c>
    </row>
    <row r="189" spans="2:5">
      <c r="B189" s="676"/>
      <c r="C189" s="672" t="s">
        <v>10</v>
      </c>
      <c r="D189" s="672"/>
      <c r="E189" s="12">
        <f>ECSF!J16</f>
        <v>0</v>
      </c>
    </row>
    <row r="190" spans="2:5">
      <c r="B190" s="676"/>
      <c r="C190" s="672" t="s">
        <v>12</v>
      </c>
      <c r="D190" s="672"/>
      <c r="E190" s="12">
        <f>ECSF!J17</f>
        <v>0</v>
      </c>
    </row>
    <row r="191" spans="2:5" ht="15" customHeight="1">
      <c r="B191" s="676"/>
      <c r="C191" s="672" t="s">
        <v>14</v>
      </c>
      <c r="D191" s="672"/>
      <c r="E191" s="12">
        <f>ECSF!J18</f>
        <v>0</v>
      </c>
    </row>
    <row r="192" spans="2:5">
      <c r="B192" s="676"/>
      <c r="C192" s="672" t="s">
        <v>16</v>
      </c>
      <c r="D192" s="672"/>
      <c r="E192" s="12">
        <f>ECSF!J19</f>
        <v>0</v>
      </c>
    </row>
    <row r="193" spans="2:5" ht="15" customHeight="1">
      <c r="B193" s="676"/>
      <c r="C193" s="672" t="s">
        <v>18</v>
      </c>
      <c r="D193" s="672"/>
      <c r="E193" s="12">
        <f>ECSF!J20</f>
        <v>0</v>
      </c>
    </row>
    <row r="194" spans="2:5" ht="15" customHeight="1">
      <c r="B194" s="676"/>
      <c r="C194" s="672" t="s">
        <v>20</v>
      </c>
      <c r="D194" s="672"/>
      <c r="E194" s="12">
        <f>ECSF!J21</f>
        <v>0</v>
      </c>
    </row>
    <row r="195" spans="2:5" ht="15" customHeight="1">
      <c r="B195" s="676"/>
      <c r="C195" s="672" t="s">
        <v>22</v>
      </c>
      <c r="D195" s="672"/>
      <c r="E195" s="12">
        <f>ECSF!J22</f>
        <v>0</v>
      </c>
    </row>
    <row r="196" spans="2:5" ht="15" customHeight="1">
      <c r="B196" s="676"/>
      <c r="C196" s="672" t="s">
        <v>23</v>
      </c>
      <c r="D196" s="672"/>
      <c r="E196" s="12">
        <f>ECSF!J23</f>
        <v>0</v>
      </c>
    </row>
    <row r="197" spans="2:5" ht="15" customHeight="1">
      <c r="B197" s="676"/>
      <c r="C197" s="678" t="s">
        <v>27</v>
      </c>
      <c r="D197" s="678"/>
      <c r="E197" s="11">
        <f>ECSF!J25</f>
        <v>0</v>
      </c>
    </row>
    <row r="198" spans="2:5" ht="15" customHeight="1">
      <c r="B198" s="676"/>
      <c r="C198" s="672" t="s">
        <v>29</v>
      </c>
      <c r="D198" s="672"/>
      <c r="E198" s="12">
        <f>ECSF!J27</f>
        <v>0</v>
      </c>
    </row>
    <row r="199" spans="2:5" ht="15" customHeight="1">
      <c r="B199" s="676"/>
      <c r="C199" s="672" t="s">
        <v>31</v>
      </c>
      <c r="D199" s="672"/>
      <c r="E199" s="12">
        <f>ECSF!J28</f>
        <v>0</v>
      </c>
    </row>
    <row r="200" spans="2:5" ht="15" customHeight="1">
      <c r="B200" s="676"/>
      <c r="C200" s="672" t="s">
        <v>33</v>
      </c>
      <c r="D200" s="672"/>
      <c r="E200" s="12">
        <f>ECSF!J29</f>
        <v>0</v>
      </c>
    </row>
    <row r="201" spans="2:5">
      <c r="B201" s="676"/>
      <c r="C201" s="672" t="s">
        <v>35</v>
      </c>
      <c r="D201" s="672"/>
      <c r="E201" s="12">
        <f>ECSF!J30</f>
        <v>0</v>
      </c>
    </row>
    <row r="202" spans="2:5" ht="15" customHeight="1">
      <c r="B202" s="676"/>
      <c r="C202" s="672" t="s">
        <v>37</v>
      </c>
      <c r="D202" s="672"/>
      <c r="E202" s="12">
        <f>ECSF!J31</f>
        <v>0</v>
      </c>
    </row>
    <row r="203" spans="2:5">
      <c r="B203" s="676"/>
      <c r="C203" s="672" t="s">
        <v>39</v>
      </c>
      <c r="D203" s="672"/>
      <c r="E203" s="12">
        <f>ECSF!J32</f>
        <v>0</v>
      </c>
    </row>
    <row r="204" spans="2:5" ht="15" customHeight="1">
      <c r="B204" s="676"/>
      <c r="C204" s="675" t="s">
        <v>46</v>
      </c>
      <c r="D204" s="675"/>
      <c r="E204" s="11">
        <f>ECSF!J34</f>
        <v>0</v>
      </c>
    </row>
    <row r="205" spans="2:5" ht="15" customHeight="1">
      <c r="B205" s="676"/>
      <c r="C205" s="675" t="s">
        <v>48</v>
      </c>
      <c r="D205" s="675"/>
      <c r="E205" s="11">
        <f>ECSF!J36</f>
        <v>4678728.9399999995</v>
      </c>
    </row>
    <row r="206" spans="2:5" ht="15" customHeight="1">
      <c r="B206" s="676"/>
      <c r="C206" s="672" t="s">
        <v>49</v>
      </c>
      <c r="D206" s="672"/>
      <c r="E206" s="12">
        <f>ECSF!J38</f>
        <v>58204</v>
      </c>
    </row>
    <row r="207" spans="2:5" ht="15" customHeight="1">
      <c r="B207" s="676"/>
      <c r="C207" s="672" t="s">
        <v>50</v>
      </c>
      <c r="D207" s="672"/>
      <c r="E207" s="12">
        <f>ECSF!J39</f>
        <v>0</v>
      </c>
    </row>
    <row r="208" spans="2:5" ht="15" customHeight="1">
      <c r="B208" s="676"/>
      <c r="C208" s="672" t="s">
        <v>51</v>
      </c>
      <c r="D208" s="672"/>
      <c r="E208" s="12">
        <f>ECSF!J40</f>
        <v>0</v>
      </c>
    </row>
    <row r="209" spans="2:5" ht="15" customHeight="1">
      <c r="B209" s="676"/>
      <c r="C209" s="675" t="s">
        <v>52</v>
      </c>
      <c r="D209" s="675"/>
      <c r="E209" s="11">
        <f>ECSF!J42</f>
        <v>0</v>
      </c>
    </row>
    <row r="210" spans="2:5">
      <c r="B210" s="676"/>
      <c r="C210" s="672" t="s">
        <v>53</v>
      </c>
      <c r="D210" s="672"/>
      <c r="E210" s="12">
        <f>ECSF!J44</f>
        <v>3842118.0100000002</v>
      </c>
    </row>
    <row r="211" spans="2:5" ht="15" customHeight="1">
      <c r="B211" s="676"/>
      <c r="C211" s="672" t="s">
        <v>54</v>
      </c>
      <c r="D211" s="672"/>
      <c r="E211" s="12">
        <f>ECSF!J45</f>
        <v>778406.9299999997</v>
      </c>
    </row>
    <row r="212" spans="2:5">
      <c r="B212" s="676"/>
      <c r="C212" s="672" t="s">
        <v>55</v>
      </c>
      <c r="D212" s="672"/>
      <c r="E212" s="12">
        <f>ECSF!J46</f>
        <v>0</v>
      </c>
    </row>
    <row r="213" spans="2:5" ht="15" customHeight="1">
      <c r="B213" s="676"/>
      <c r="C213" s="672" t="s">
        <v>56</v>
      </c>
      <c r="D213" s="672"/>
      <c r="E213" s="12">
        <f>ECSF!J47</f>
        <v>0</v>
      </c>
    </row>
    <row r="214" spans="2:5">
      <c r="B214" s="676"/>
      <c r="C214" s="672" t="s">
        <v>57</v>
      </c>
      <c r="D214" s="672"/>
      <c r="E214" s="12">
        <f>ECSF!J48</f>
        <v>0</v>
      </c>
    </row>
    <row r="215" spans="2:5">
      <c r="B215" s="676"/>
      <c r="C215" s="675" t="s">
        <v>58</v>
      </c>
      <c r="D215" s="675"/>
      <c r="E215" s="11">
        <f>ECSF!J50</f>
        <v>0</v>
      </c>
    </row>
    <row r="216" spans="2:5">
      <c r="B216" s="676"/>
      <c r="C216" s="672" t="s">
        <v>59</v>
      </c>
      <c r="D216" s="672"/>
      <c r="E216" s="12">
        <f>ECSF!J52</f>
        <v>0</v>
      </c>
    </row>
    <row r="217" spans="2:5" ht="15.75" thickBot="1">
      <c r="B217" s="677"/>
      <c r="C217" s="672" t="s">
        <v>60</v>
      </c>
      <c r="D217" s="672"/>
      <c r="E217" s="12">
        <f>ECSF!J53</f>
        <v>0</v>
      </c>
    </row>
    <row r="218" spans="2:5">
      <c r="C218" s="680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1"/>
      <c r="D219" s="5" t="s">
        <v>64</v>
      </c>
      <c r="E219" s="15" t="str">
        <f>ECSF!C61</f>
        <v>DIRECTORA GENERAL</v>
      </c>
    </row>
    <row r="220" spans="2:5">
      <c r="C220" s="681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A3" sqref="A3:H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2"/>
      <c r="D1" s="682"/>
      <c r="E1" s="682"/>
      <c r="F1" s="682"/>
      <c r="G1" s="682"/>
      <c r="H1" s="93"/>
      <c r="I1" s="168"/>
      <c r="J1" s="25"/>
      <c r="K1" s="25"/>
    </row>
    <row r="2" spans="1:11" s="32" customFormat="1" ht="14.1" customHeight="1">
      <c r="A2" s="682" t="s">
        <v>451</v>
      </c>
      <c r="B2" s="682"/>
      <c r="C2" s="682"/>
      <c r="D2" s="682"/>
      <c r="E2" s="682"/>
      <c r="F2" s="682"/>
      <c r="G2" s="682"/>
      <c r="H2" s="682"/>
      <c r="I2" s="168"/>
      <c r="J2" s="168"/>
      <c r="K2" s="25"/>
    </row>
    <row r="3" spans="1:11" s="32" customFormat="1" ht="14.1" customHeight="1">
      <c r="A3" s="649" t="s">
        <v>776</v>
      </c>
      <c r="B3" s="649"/>
      <c r="C3" s="649"/>
      <c r="D3" s="649"/>
      <c r="E3" s="649"/>
      <c r="F3" s="649"/>
      <c r="G3" s="649"/>
      <c r="H3" s="649"/>
      <c r="I3" s="168"/>
      <c r="J3" s="168"/>
      <c r="K3" s="25"/>
    </row>
    <row r="4" spans="1:11" s="32" customFormat="1" ht="14.1" customHeight="1">
      <c r="A4" s="90"/>
      <c r="B4" s="93"/>
      <c r="C4" s="682" t="s">
        <v>0</v>
      </c>
      <c r="D4" s="682"/>
      <c r="E4" s="682"/>
      <c r="F4" s="682"/>
      <c r="G4" s="682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4"/>
      <c r="B6" s="684"/>
      <c r="C6" s="684"/>
      <c r="D6" s="684"/>
      <c r="E6" s="684"/>
      <c r="F6" s="684"/>
      <c r="G6" s="684"/>
      <c r="H6" s="684"/>
      <c r="I6" s="684"/>
    </row>
    <row r="7" spans="1:11" s="32" customFormat="1" ht="3" customHeight="1">
      <c r="A7" s="684"/>
      <c r="B7" s="684"/>
      <c r="C7" s="684"/>
      <c r="D7" s="684"/>
      <c r="E7" s="684"/>
      <c r="F7" s="684"/>
      <c r="G7" s="684"/>
      <c r="H7" s="684"/>
      <c r="I7" s="684"/>
    </row>
    <row r="8" spans="1:11" s="173" customFormat="1" ht="25.5">
      <c r="A8" s="169"/>
      <c r="B8" s="685" t="s">
        <v>74</v>
      </c>
      <c r="C8" s="685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6"/>
      <c r="C9" s="686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7"/>
      <c r="B10" s="684"/>
      <c r="C10" s="684"/>
      <c r="D10" s="684"/>
      <c r="E10" s="684"/>
      <c r="F10" s="684"/>
      <c r="G10" s="684"/>
      <c r="H10" s="684"/>
      <c r="I10" s="688"/>
    </row>
    <row r="11" spans="1:11" s="32" customFormat="1" ht="3" customHeight="1">
      <c r="A11" s="689"/>
      <c r="B11" s="690"/>
      <c r="C11" s="690"/>
      <c r="D11" s="690"/>
      <c r="E11" s="690"/>
      <c r="F11" s="690"/>
      <c r="G11" s="690"/>
      <c r="H11" s="690"/>
      <c r="I11" s="691"/>
      <c r="J11" s="25"/>
      <c r="K11" s="25"/>
    </row>
    <row r="12" spans="1:11" s="32" customFormat="1">
      <c r="A12" s="178"/>
      <c r="B12" s="692" t="s">
        <v>5</v>
      </c>
      <c r="C12" s="692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3" t="s">
        <v>7</v>
      </c>
      <c r="C14" s="653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3" t="s">
        <v>9</v>
      </c>
      <c r="C16" s="683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3" t="s">
        <v>11</v>
      </c>
      <c r="C17" s="683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3" t="s">
        <v>13</v>
      </c>
      <c r="C18" s="683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3" t="s">
        <v>15</v>
      </c>
      <c r="C19" s="683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3" t="s">
        <v>17</v>
      </c>
      <c r="C20" s="683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3" t="s">
        <v>19</v>
      </c>
      <c r="C21" s="683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3" t="s">
        <v>21</v>
      </c>
      <c r="C22" s="683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3" t="s">
        <v>26</v>
      </c>
      <c r="C24" s="653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3" t="s">
        <v>28</v>
      </c>
      <c r="C26" s="683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3" t="s">
        <v>30</v>
      </c>
      <c r="C27" s="683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3" t="s">
        <v>32</v>
      </c>
      <c r="C28" s="683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3" t="s">
        <v>149</v>
      </c>
      <c r="C29" s="683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3" t="s">
        <v>36</v>
      </c>
      <c r="C30" s="683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3" t="s">
        <v>38</v>
      </c>
      <c r="C31" s="683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3" t="s">
        <v>40</v>
      </c>
      <c r="C32" s="683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3" t="s">
        <v>41</v>
      </c>
      <c r="C33" s="683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3" t="s">
        <v>43</v>
      </c>
      <c r="C34" s="683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3"/>
      <c r="B36" s="694"/>
      <c r="C36" s="694"/>
      <c r="D36" s="694"/>
      <c r="E36" s="694"/>
      <c r="F36" s="694"/>
      <c r="G36" s="694"/>
      <c r="H36" s="694"/>
      <c r="I36" s="695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1" t="s">
        <v>76</v>
      </c>
      <c r="C38" s="651"/>
      <c r="D38" s="651"/>
      <c r="E38" s="651"/>
      <c r="F38" s="651"/>
      <c r="G38" s="651"/>
      <c r="H38" s="651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6"/>
      <c r="C40" s="696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60" t="s">
        <v>729</v>
      </c>
      <c r="C41" s="660"/>
      <c r="D41" s="194"/>
      <c r="E41" s="195" t="s">
        <v>764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6" t="s">
        <v>730</v>
      </c>
      <c r="C42" s="656"/>
      <c r="D42" s="58"/>
      <c r="E42" s="656" t="s">
        <v>728</v>
      </c>
      <c r="F42" s="656"/>
      <c r="G42" s="697"/>
      <c r="H42" s="697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700"/>
      <c r="D1" s="700"/>
      <c r="E1" s="700"/>
      <c r="F1" s="700"/>
      <c r="G1" s="700"/>
      <c r="H1" s="700"/>
      <c r="I1" s="198"/>
      <c r="J1" s="198"/>
    </row>
    <row r="2" spans="1:10" ht="14.1" customHeight="1">
      <c r="A2" s="197"/>
      <c r="B2" s="198"/>
      <c r="C2" s="700" t="s">
        <v>452</v>
      </c>
      <c r="D2" s="700"/>
      <c r="E2" s="700"/>
      <c r="F2" s="700"/>
      <c r="G2" s="700"/>
      <c r="H2" s="700"/>
      <c r="I2" s="198"/>
      <c r="J2" s="198"/>
    </row>
    <row r="3" spans="1:10" ht="14.1" customHeight="1">
      <c r="A3" s="649" t="s">
        <v>776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14.1" customHeight="1">
      <c r="A4" s="197"/>
      <c r="B4" s="198"/>
      <c r="C4" s="700" t="s">
        <v>0</v>
      </c>
      <c r="D4" s="700"/>
      <c r="E4" s="700"/>
      <c r="F4" s="700"/>
      <c r="G4" s="700"/>
      <c r="H4" s="700"/>
      <c r="I4" s="198"/>
      <c r="J4" s="198"/>
    </row>
    <row r="5" spans="1:10" ht="6" customHeight="1">
      <c r="A5" s="200"/>
      <c r="B5" s="701"/>
      <c r="C5" s="701"/>
      <c r="D5" s="702"/>
      <c r="E5" s="702"/>
      <c r="F5" s="702"/>
      <c r="G5" s="702"/>
      <c r="H5" s="702"/>
      <c r="I5" s="702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3"/>
      <c r="C7" s="703"/>
      <c r="D7" s="703"/>
      <c r="E7" s="703"/>
      <c r="F7" s="703"/>
      <c r="G7" s="703"/>
      <c r="H7" s="703"/>
      <c r="I7" s="703"/>
      <c r="J7" s="703"/>
    </row>
    <row r="8" spans="1:10" ht="3" customHeight="1">
      <c r="A8" s="204"/>
      <c r="B8" s="703"/>
      <c r="C8" s="703"/>
      <c r="D8" s="703"/>
      <c r="E8" s="703"/>
      <c r="F8" s="703"/>
      <c r="G8" s="703"/>
      <c r="H8" s="703"/>
      <c r="I8" s="703"/>
      <c r="J8" s="703"/>
    </row>
    <row r="9" spans="1:10" ht="30" customHeight="1">
      <c r="A9" s="205"/>
      <c r="B9" s="704" t="s">
        <v>150</v>
      </c>
      <c r="C9" s="704"/>
      <c r="D9" s="704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3"/>
      <c r="C10" s="703"/>
      <c r="D10" s="703"/>
      <c r="E10" s="703"/>
      <c r="F10" s="703"/>
      <c r="G10" s="703"/>
      <c r="H10" s="703"/>
      <c r="I10" s="703"/>
      <c r="J10" s="705"/>
    </row>
    <row r="11" spans="1:10" ht="9.9499999999999993" customHeight="1">
      <c r="A11" s="210"/>
      <c r="B11" s="698"/>
      <c r="C11" s="698"/>
      <c r="D11" s="698"/>
      <c r="E11" s="698"/>
      <c r="F11" s="698"/>
      <c r="G11" s="698"/>
      <c r="H11" s="698"/>
      <c r="I11" s="698"/>
      <c r="J11" s="699"/>
    </row>
    <row r="12" spans="1:10">
      <c r="A12" s="210"/>
      <c r="B12" s="707" t="s">
        <v>155</v>
      </c>
      <c r="C12" s="707"/>
      <c r="D12" s="707"/>
      <c r="E12" s="211"/>
      <c r="F12" s="211"/>
      <c r="G12" s="211"/>
      <c r="H12" s="211"/>
      <c r="I12" s="211"/>
      <c r="J12" s="212"/>
    </row>
    <row r="13" spans="1:10">
      <c r="A13" s="213"/>
      <c r="B13" s="708" t="s">
        <v>156</v>
      </c>
      <c r="C13" s="708"/>
      <c r="D13" s="708"/>
      <c r="E13" s="214"/>
      <c r="F13" s="214"/>
      <c r="G13" s="214"/>
      <c r="H13" s="214"/>
      <c r="I13" s="214"/>
      <c r="J13" s="215"/>
    </row>
    <row r="14" spans="1:10">
      <c r="A14" s="213"/>
      <c r="B14" s="707" t="s">
        <v>157</v>
      </c>
      <c r="C14" s="707"/>
      <c r="D14" s="707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9" t="s">
        <v>158</v>
      </c>
      <c r="D15" s="709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9" t="s">
        <v>159</v>
      </c>
      <c r="D16" s="709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9" t="s">
        <v>160</v>
      </c>
      <c r="D17" s="709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7" t="s">
        <v>161</v>
      </c>
      <c r="C19" s="707"/>
      <c r="D19" s="707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9" t="s">
        <v>162</v>
      </c>
      <c r="D20" s="709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9" t="s">
        <v>163</v>
      </c>
      <c r="D21" s="709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9" t="s">
        <v>159</v>
      </c>
      <c r="D22" s="709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9" t="s">
        <v>160</v>
      </c>
      <c r="D23" s="709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6" t="s">
        <v>164</v>
      </c>
      <c r="C25" s="706"/>
      <c r="D25" s="706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8" t="s">
        <v>165</v>
      </c>
      <c r="C27" s="708"/>
      <c r="D27" s="708"/>
      <c r="E27" s="214"/>
      <c r="F27" s="228"/>
      <c r="G27" s="228"/>
      <c r="H27" s="229"/>
      <c r="I27" s="229"/>
      <c r="J27" s="217"/>
    </row>
    <row r="28" spans="1:10">
      <c r="A28" s="213"/>
      <c r="B28" s="707" t="s">
        <v>157</v>
      </c>
      <c r="C28" s="707"/>
      <c r="D28" s="707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9" t="s">
        <v>158</v>
      </c>
      <c r="D29" s="709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9" t="s">
        <v>159</v>
      </c>
      <c r="D30" s="709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9" t="s">
        <v>160</v>
      </c>
      <c r="D31" s="709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7" t="s">
        <v>161</v>
      </c>
      <c r="C33" s="707"/>
      <c r="D33" s="707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9" t="s">
        <v>162</v>
      </c>
      <c r="D34" s="709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9" t="s">
        <v>163</v>
      </c>
      <c r="D35" s="709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9" t="s">
        <v>159</v>
      </c>
      <c r="D36" s="709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9" t="s">
        <v>160</v>
      </c>
      <c r="D37" s="709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6" t="s">
        <v>166</v>
      </c>
      <c r="C39" s="706"/>
      <c r="D39" s="706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7" t="s">
        <v>167</v>
      </c>
      <c r="C41" s="707"/>
      <c r="D41" s="707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10" t="s">
        <v>168</v>
      </c>
      <c r="C43" s="710"/>
      <c r="D43" s="710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8"/>
      <c r="C44" s="708"/>
      <c r="D44" s="708"/>
      <c r="E44" s="708"/>
      <c r="F44" s="708"/>
      <c r="G44" s="708"/>
      <c r="H44" s="708"/>
      <c r="I44" s="708"/>
      <c r="J44" s="708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9" t="s">
        <v>76</v>
      </c>
      <c r="C46" s="709"/>
      <c r="D46" s="709"/>
      <c r="E46" s="709"/>
      <c r="F46" s="709"/>
      <c r="G46" s="709"/>
      <c r="H46" s="709"/>
      <c r="I46" s="709"/>
      <c r="J46" s="709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712"/>
      <c r="C48" s="712"/>
      <c r="D48" s="712"/>
      <c r="E48" s="250"/>
      <c r="F48" s="199"/>
      <c r="G48" s="659"/>
      <c r="H48" s="659"/>
      <c r="I48" s="250"/>
      <c r="J48" s="250"/>
    </row>
    <row r="49" spans="1:10" s="248" customFormat="1" ht="14.1" customHeight="1">
      <c r="A49" s="199"/>
      <c r="B49" s="711" t="s">
        <v>729</v>
      </c>
      <c r="C49" s="711"/>
      <c r="D49" s="711"/>
      <c r="E49" s="253"/>
      <c r="F49" s="253"/>
      <c r="G49" s="195" t="s">
        <v>764</v>
      </c>
      <c r="H49" s="195"/>
      <c r="I49" s="214"/>
      <c r="J49" s="250"/>
    </row>
    <row r="50" spans="1:10" s="248" customFormat="1" ht="14.1" customHeight="1">
      <c r="A50" s="199"/>
      <c r="B50" s="656" t="s">
        <v>730</v>
      </c>
      <c r="C50" s="656"/>
      <c r="D50" s="656"/>
      <c r="E50" s="254"/>
      <c r="F50" s="254"/>
      <c r="G50" s="656" t="s">
        <v>728</v>
      </c>
      <c r="H50" s="656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zoomScaleNormal="100" workbookViewId="0">
      <selection activeCell="B1" sqref="A1:I42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2"/>
      <c r="D1" s="682"/>
      <c r="E1" s="682"/>
      <c r="F1" s="682"/>
      <c r="G1" s="682"/>
      <c r="H1" s="93"/>
      <c r="I1" s="93"/>
    </row>
    <row r="2" spans="1:10" ht="14.1" customHeight="1">
      <c r="A2" s="255"/>
      <c r="B2" s="93"/>
      <c r="C2" s="682" t="s">
        <v>453</v>
      </c>
      <c r="D2" s="682"/>
      <c r="E2" s="682"/>
      <c r="F2" s="682"/>
      <c r="G2" s="682"/>
      <c r="H2" s="93"/>
      <c r="I2" s="93"/>
      <c r="J2" s="32"/>
    </row>
    <row r="3" spans="1:10" ht="14.1" customHeight="1">
      <c r="A3" s="649" t="s">
        <v>776</v>
      </c>
      <c r="B3" s="649"/>
      <c r="C3" s="649"/>
      <c r="D3" s="649"/>
      <c r="E3" s="649"/>
      <c r="F3" s="649"/>
      <c r="G3" s="649"/>
      <c r="H3" s="649"/>
      <c r="I3" s="146"/>
      <c r="J3" s="32"/>
    </row>
    <row r="4" spans="1:10" ht="14.1" customHeight="1">
      <c r="A4" s="255"/>
      <c r="B4" s="93"/>
      <c r="C4" s="682" t="s">
        <v>129</v>
      </c>
      <c r="D4" s="682"/>
      <c r="E4" s="682"/>
      <c r="F4" s="682"/>
      <c r="G4" s="682"/>
      <c r="H4" s="93"/>
      <c r="I4" s="93"/>
    </row>
    <row r="5" spans="1:10" s="32" customFormat="1" ht="3" customHeight="1">
      <c r="A5" s="96"/>
      <c r="B5" s="30"/>
      <c r="C5" s="713"/>
      <c r="D5" s="713"/>
      <c r="E5" s="713"/>
      <c r="F5" s="713"/>
      <c r="G5" s="713"/>
      <c r="H5" s="713"/>
      <c r="I5" s="713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8" t="s">
        <v>74</v>
      </c>
      <c r="C9" s="648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3" t="s">
        <v>57</v>
      </c>
      <c r="C12" s="653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4" t="s">
        <v>135</v>
      </c>
      <c r="C14" s="714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51" t="s">
        <v>136</v>
      </c>
      <c r="C15" s="651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51" t="s">
        <v>50</v>
      </c>
      <c r="C16" s="651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51" t="s">
        <v>137</v>
      </c>
      <c r="C17" s="651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4" t="s">
        <v>138</v>
      </c>
      <c r="C19" s="714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51" t="s">
        <v>139</v>
      </c>
      <c r="C20" s="651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51" t="s">
        <v>54</v>
      </c>
      <c r="C21" s="651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51" t="s">
        <v>140</v>
      </c>
      <c r="C22" s="651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51" t="s">
        <v>56</v>
      </c>
      <c r="C23" s="651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5" t="s">
        <v>300</v>
      </c>
      <c r="C25" s="715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4" t="s">
        <v>141</v>
      </c>
      <c r="C27" s="714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51" t="s">
        <v>49</v>
      </c>
      <c r="C28" s="651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51" t="s">
        <v>50</v>
      </c>
      <c r="C29" s="651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51" t="s">
        <v>137</v>
      </c>
      <c r="C30" s="651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4" t="s">
        <v>138</v>
      </c>
      <c r="C32" s="714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51" t="s">
        <v>139</v>
      </c>
      <c r="C33" s="651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51" t="s">
        <v>54</v>
      </c>
      <c r="C34" s="651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51" t="s">
        <v>140</v>
      </c>
      <c r="C35" s="651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51" t="s">
        <v>56</v>
      </c>
      <c r="C36" s="651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6" t="s">
        <v>188</v>
      </c>
      <c r="C38" s="716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61" t="s">
        <v>76</v>
      </c>
      <c r="C41" s="661"/>
      <c r="D41" s="661"/>
      <c r="E41" s="661"/>
      <c r="F41" s="661"/>
      <c r="G41" s="661"/>
      <c r="H41" s="661"/>
      <c r="I41" s="661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/>
      <c r="D43" s="280"/>
      <c r="E43" s="81"/>
      <c r="F43" s="717"/>
      <c r="G43" s="717"/>
      <c r="H43" s="717"/>
      <c r="I43" s="81"/>
    </row>
    <row r="44" spans="1:10" ht="14.1" customHeight="1">
      <c r="A44" s="32"/>
      <c r="B44" s="84"/>
      <c r="C44" s="281"/>
      <c r="D44" s="282"/>
      <c r="E44" s="85"/>
      <c r="F44" s="711"/>
      <c r="G44" s="711"/>
      <c r="H44" s="711"/>
      <c r="I44" s="711"/>
    </row>
    <row r="45" spans="1:10" ht="14.1" customHeight="1">
      <c r="A45" s="32"/>
      <c r="B45" s="87"/>
      <c r="C45" s="283"/>
      <c r="D45" s="284"/>
      <c r="E45" s="88"/>
      <c r="F45" s="656"/>
      <c r="G45" s="656"/>
      <c r="H45" s="656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146"/>
      <c r="Q1" s="146"/>
    </row>
    <row r="2" spans="1:17" ht="15" customHeight="1">
      <c r="A2" s="649" t="s">
        <v>454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 ht="15" customHeight="1">
      <c r="A3" s="649" t="s">
        <v>776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146"/>
    </row>
    <row r="4" spans="1:17" ht="16.5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8"/>
      <c r="C6" s="718"/>
      <c r="D6" s="718"/>
      <c r="E6" s="31"/>
      <c r="F6" s="31"/>
      <c r="G6" s="30" t="s">
        <v>3</v>
      </c>
      <c r="H6" s="650" t="s">
        <v>507</v>
      </c>
      <c r="I6" s="650"/>
      <c r="J6" s="650"/>
      <c r="K6" s="650"/>
      <c r="L6" s="650"/>
      <c r="M6" s="650"/>
      <c r="N6" s="650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9" t="s">
        <v>74</v>
      </c>
      <c r="C9" s="719"/>
      <c r="D9" s="719"/>
      <c r="E9" s="719"/>
      <c r="F9" s="41"/>
      <c r="G9" s="40">
        <v>2015</v>
      </c>
      <c r="H9" s="40">
        <v>2014</v>
      </c>
      <c r="I9" s="291"/>
      <c r="J9" s="719" t="s">
        <v>74</v>
      </c>
      <c r="K9" s="719"/>
      <c r="L9" s="719"/>
      <c r="M9" s="719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20" t="s">
        <v>169</v>
      </c>
      <c r="C12" s="720"/>
      <c r="D12" s="720"/>
      <c r="E12" s="720"/>
      <c r="F12" s="720"/>
      <c r="G12" s="294">
        <f>+G14+G27</f>
        <v>2011927.8999999166</v>
      </c>
      <c r="H12" s="294">
        <f>+H14+H27</f>
        <v>-605529.30000001192</v>
      </c>
      <c r="I12" s="50"/>
      <c r="J12" s="720" t="s">
        <v>170</v>
      </c>
      <c r="K12" s="720"/>
      <c r="L12" s="720"/>
      <c r="M12" s="720"/>
      <c r="N12" s="720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20" t="s">
        <v>65</v>
      </c>
      <c r="D14" s="720"/>
      <c r="E14" s="720"/>
      <c r="F14" s="720"/>
      <c r="G14" s="294">
        <f>SUM(G15:G25)</f>
        <v>-280595957.85000008</v>
      </c>
      <c r="H14" s="294">
        <f>SUM(H15:H25)</f>
        <v>-263021098.31999999</v>
      </c>
      <c r="I14" s="50"/>
      <c r="J14" s="50"/>
      <c r="K14" s="720" t="s">
        <v>65</v>
      </c>
      <c r="L14" s="720"/>
      <c r="M14" s="720"/>
      <c r="N14" s="720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21" t="s">
        <v>82</v>
      </c>
      <c r="E15" s="721"/>
      <c r="F15" s="721"/>
      <c r="G15" s="296">
        <v>0</v>
      </c>
      <c r="H15" s="296">
        <v>0</v>
      </c>
      <c r="I15" s="50"/>
      <c r="J15" s="50"/>
      <c r="K15" s="32"/>
      <c r="L15" s="722" t="s">
        <v>32</v>
      </c>
      <c r="M15" s="722"/>
      <c r="N15" s="722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21" t="s">
        <v>194</v>
      </c>
      <c r="E16" s="721"/>
      <c r="F16" s="721"/>
      <c r="G16" s="296"/>
      <c r="H16" s="296"/>
      <c r="I16" s="50"/>
      <c r="J16" s="50"/>
      <c r="K16" s="32"/>
      <c r="L16" s="722" t="s">
        <v>34</v>
      </c>
      <c r="M16" s="722"/>
      <c r="N16" s="722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21" t="s">
        <v>171</v>
      </c>
      <c r="E17" s="721"/>
      <c r="F17" s="721"/>
      <c r="G17" s="296">
        <v>0</v>
      </c>
      <c r="H17" s="296">
        <v>0</v>
      </c>
      <c r="I17" s="50"/>
      <c r="J17" s="50"/>
      <c r="K17" s="293"/>
      <c r="L17" s="722" t="s">
        <v>198</v>
      </c>
      <c r="M17" s="722"/>
      <c r="N17" s="722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21" t="s">
        <v>88</v>
      </c>
      <c r="E18" s="721"/>
      <c r="F18" s="721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21" t="s">
        <v>89</v>
      </c>
      <c r="E19" s="721"/>
      <c r="F19" s="721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21" t="s">
        <v>90</v>
      </c>
      <c r="E20" s="721"/>
      <c r="F20" s="721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21" t="s">
        <v>92</v>
      </c>
      <c r="E21" s="721"/>
      <c r="F21" s="721"/>
      <c r="G21" s="296">
        <v>-13488.66</v>
      </c>
      <c r="H21" s="296">
        <v>-668940.67000000004</v>
      </c>
      <c r="I21" s="50"/>
      <c r="J21" s="50"/>
      <c r="K21" s="293"/>
      <c r="L21" s="722" t="s">
        <v>34</v>
      </c>
      <c r="M21" s="722"/>
      <c r="N21" s="722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21" t="s">
        <v>94</v>
      </c>
      <c r="E22" s="721"/>
      <c r="F22" s="721"/>
      <c r="G22" s="296">
        <v>0</v>
      </c>
      <c r="H22" s="296">
        <v>0</v>
      </c>
      <c r="I22" s="50"/>
      <c r="J22" s="50"/>
      <c r="K22" s="32"/>
      <c r="L22" s="722" t="s">
        <v>199</v>
      </c>
      <c r="M22" s="722"/>
      <c r="N22" s="722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21" t="s">
        <v>99</v>
      </c>
      <c r="E23" s="721"/>
      <c r="F23" s="721"/>
      <c r="G23" s="296">
        <v>-141428774.84</v>
      </c>
      <c r="H23" s="296">
        <v>-118634023.33</v>
      </c>
      <c r="I23" s="50"/>
      <c r="J23" s="50"/>
      <c r="K23" s="720" t="s">
        <v>172</v>
      </c>
      <c r="L23" s="720"/>
      <c r="M23" s="720"/>
      <c r="N23" s="720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21" t="s">
        <v>195</v>
      </c>
      <c r="E24" s="721"/>
      <c r="F24" s="721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21" t="s">
        <v>196</v>
      </c>
      <c r="E25" s="721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20" t="s">
        <v>173</v>
      </c>
      <c r="K26" s="720"/>
      <c r="L26" s="720"/>
      <c r="M26" s="720"/>
      <c r="N26" s="720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20" t="s">
        <v>66</v>
      </c>
      <c r="D27" s="720"/>
      <c r="E27" s="720"/>
      <c r="F27" s="720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21" t="s">
        <v>174</v>
      </c>
      <c r="E28" s="721"/>
      <c r="F28" s="721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21" t="s">
        <v>85</v>
      </c>
      <c r="E29" s="721"/>
      <c r="F29" s="721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21" t="s">
        <v>87</v>
      </c>
      <c r="E30" s="721"/>
      <c r="F30" s="721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21" t="s">
        <v>91</v>
      </c>
      <c r="E32" s="721"/>
      <c r="F32" s="721"/>
      <c r="G32" s="296">
        <v>0</v>
      </c>
      <c r="H32" s="296">
        <v>0</v>
      </c>
      <c r="I32" s="50"/>
      <c r="J32" s="50"/>
      <c r="K32" s="298"/>
      <c r="L32" s="722" t="s">
        <v>297</v>
      </c>
      <c r="M32" s="722"/>
      <c r="N32" s="722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21" t="s">
        <v>177</v>
      </c>
      <c r="E33" s="721"/>
      <c r="F33" s="721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21" t="s">
        <v>179</v>
      </c>
      <c r="E34" s="721"/>
      <c r="F34" s="721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21" t="s">
        <v>96</v>
      </c>
      <c r="E35" s="721"/>
      <c r="F35" s="721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21" t="s">
        <v>98</v>
      </c>
      <c r="E36" s="721"/>
      <c r="F36" s="721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21" t="s">
        <v>100</v>
      </c>
      <c r="E37" s="721"/>
      <c r="F37" s="721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21" t="s">
        <v>101</v>
      </c>
      <c r="E38" s="721"/>
      <c r="F38" s="721"/>
      <c r="G38" s="296">
        <v>0</v>
      </c>
      <c r="H38" s="296">
        <v>0</v>
      </c>
      <c r="I38" s="50"/>
      <c r="J38" s="50"/>
      <c r="K38" s="298"/>
      <c r="L38" s="722" t="s">
        <v>298</v>
      </c>
      <c r="M38" s="722"/>
      <c r="N38" s="722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21" t="s">
        <v>102</v>
      </c>
      <c r="E39" s="721"/>
      <c r="F39" s="721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21" t="s">
        <v>104</v>
      </c>
      <c r="E40" s="721"/>
      <c r="F40" s="721"/>
      <c r="G40" s="296">
        <v>0</v>
      </c>
      <c r="H40" s="296">
        <v>0</v>
      </c>
      <c r="I40" s="50"/>
      <c r="J40" s="50"/>
      <c r="K40" s="720" t="s">
        <v>182</v>
      </c>
      <c r="L40" s="720"/>
      <c r="M40" s="720"/>
      <c r="N40" s="720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21" t="s">
        <v>181</v>
      </c>
      <c r="E42" s="721"/>
      <c r="F42" s="721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21" t="s">
        <v>136</v>
      </c>
      <c r="E43" s="721"/>
      <c r="F43" s="721"/>
      <c r="G43" s="296">
        <v>0</v>
      </c>
      <c r="H43" s="296">
        <v>0</v>
      </c>
      <c r="I43" s="50"/>
      <c r="J43" s="723" t="s">
        <v>184</v>
      </c>
      <c r="K43" s="723"/>
      <c r="L43" s="723"/>
      <c r="M43" s="723"/>
      <c r="N43" s="723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21" t="s">
        <v>111</v>
      </c>
      <c r="E44" s="721"/>
      <c r="F44" s="721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21" t="s">
        <v>197</v>
      </c>
      <c r="E46" s="721"/>
      <c r="F46" s="721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3" t="s">
        <v>189</v>
      </c>
      <c r="K47" s="723"/>
      <c r="L47" s="723"/>
      <c r="M47" s="723"/>
      <c r="N47" s="723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20" t="s">
        <v>183</v>
      </c>
      <c r="D48" s="720"/>
      <c r="E48" s="720"/>
      <c r="F48" s="720"/>
      <c r="G48" s="300">
        <f>+G14+G27</f>
        <v>2011927.8999999166</v>
      </c>
      <c r="H48" s="300">
        <f>+H14+H27</f>
        <v>-605529.30000001192</v>
      </c>
      <c r="I48" s="302"/>
      <c r="J48" s="723" t="s">
        <v>190</v>
      </c>
      <c r="K48" s="723"/>
      <c r="L48" s="723"/>
      <c r="M48" s="723"/>
      <c r="N48" s="723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311"/>
      <c r="E55" s="311"/>
      <c r="F55" s="312"/>
      <c r="G55" s="312"/>
      <c r="H55" s="80"/>
      <c r="I55" s="81"/>
      <c r="J55" s="81"/>
      <c r="K55" s="32"/>
      <c r="L55" s="724"/>
      <c r="M55" s="724"/>
      <c r="N55" s="724"/>
      <c r="O55" s="724"/>
      <c r="P55" s="32"/>
      <c r="Q55" s="32"/>
    </row>
    <row r="56" spans="1:17" ht="14.1" customHeight="1">
      <c r="A56" s="32"/>
      <c r="B56" s="84"/>
      <c r="C56" s="32"/>
      <c r="D56" s="660" t="s">
        <v>729</v>
      </c>
      <c r="E56" s="660"/>
      <c r="F56" s="711"/>
      <c r="G56" s="711"/>
      <c r="H56" s="313"/>
      <c r="I56" s="86"/>
      <c r="J56" s="313"/>
      <c r="K56" s="194"/>
      <c r="L56" s="660" t="s">
        <v>764</v>
      </c>
      <c r="M56" s="660"/>
      <c r="N56" s="660"/>
      <c r="O56" s="660"/>
      <c r="P56" s="32"/>
      <c r="Q56" s="32"/>
    </row>
    <row r="57" spans="1:17" ht="14.1" customHeight="1">
      <c r="A57" s="32"/>
      <c r="B57" s="87"/>
      <c r="C57" s="32"/>
      <c r="D57" s="656" t="s">
        <v>730</v>
      </c>
      <c r="E57" s="656"/>
      <c r="F57" s="656"/>
      <c r="G57" s="656"/>
      <c r="H57" s="313"/>
      <c r="I57" s="86"/>
      <c r="J57" s="313"/>
      <c r="K57" s="314"/>
      <c r="L57" s="656" t="s">
        <v>728</v>
      </c>
      <c r="M57" s="656"/>
      <c r="N57" s="656"/>
      <c r="O57" s="656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5" customWidth="1"/>
    <col min="3" max="3" width="3.7109375" style="315" customWidth="1"/>
    <col min="4" max="4" width="46.42578125" style="315" customWidth="1"/>
    <col min="5" max="6" width="15.7109375" style="315" customWidth="1"/>
    <col min="7" max="16384" width="11.42578125" style="315"/>
  </cols>
  <sheetData>
    <row r="1" spans="1:8" ht="9.75" customHeight="1">
      <c r="A1" s="649"/>
      <c r="B1" s="649"/>
      <c r="C1" s="649"/>
      <c r="D1" s="649"/>
    </row>
    <row r="2" spans="1:8">
      <c r="A2" s="649" t="s">
        <v>455</v>
      </c>
      <c r="B2" s="649"/>
      <c r="C2" s="649"/>
      <c r="D2" s="649"/>
    </row>
    <row r="3" spans="1:8">
      <c r="A3" s="649" t="s">
        <v>776</v>
      </c>
      <c r="B3" s="649"/>
      <c r="C3" s="649"/>
      <c r="D3" s="649"/>
    </row>
    <row r="4" spans="1:8">
      <c r="A4" s="649" t="s">
        <v>0</v>
      </c>
      <c r="B4" s="649"/>
      <c r="C4" s="649"/>
      <c r="D4" s="649"/>
    </row>
    <row r="5" spans="1:8" ht="8.25" customHeight="1"/>
    <row r="6" spans="1:8" ht="15" customHeight="1">
      <c r="A6" s="316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7" t="s">
        <v>317</v>
      </c>
      <c r="B8" s="725" t="s">
        <v>75</v>
      </c>
      <c r="C8" s="725"/>
      <c r="D8" s="726"/>
    </row>
    <row r="9" spans="1:8">
      <c r="A9" s="318" t="s">
        <v>318</v>
      </c>
      <c r="B9" s="319"/>
      <c r="C9" s="319"/>
      <c r="D9" s="320"/>
    </row>
    <row r="10" spans="1:8">
      <c r="A10" s="67"/>
      <c r="B10" s="321"/>
      <c r="C10" s="321"/>
      <c r="D10" s="322"/>
    </row>
    <row r="11" spans="1:8">
      <c r="A11" s="67"/>
      <c r="B11" s="321"/>
      <c r="C11" s="321"/>
      <c r="D11" s="322"/>
    </row>
    <row r="12" spans="1:8">
      <c r="A12" s="67"/>
      <c r="B12" s="321"/>
      <c r="C12" s="321"/>
      <c r="D12" s="322"/>
    </row>
    <row r="13" spans="1:8">
      <c r="A13" s="67"/>
      <c r="B13" s="323" t="s">
        <v>514</v>
      </c>
      <c r="C13" s="321"/>
      <c r="D13" s="322"/>
    </row>
    <row r="14" spans="1:8">
      <c r="A14" s="67" t="s">
        <v>319</v>
      </c>
      <c r="B14" s="324" t="s">
        <v>514</v>
      </c>
      <c r="C14" s="321"/>
      <c r="D14" s="322"/>
    </row>
    <row r="15" spans="1:8">
      <c r="A15" s="67"/>
      <c r="B15" s="321"/>
      <c r="C15" s="321"/>
      <c r="D15" s="322"/>
    </row>
    <row r="16" spans="1:8">
      <c r="A16" s="67"/>
      <c r="B16" s="321"/>
      <c r="C16" s="321"/>
      <c r="D16" s="322"/>
    </row>
    <row r="17" spans="1:7">
      <c r="A17" s="67"/>
      <c r="B17" s="321"/>
      <c r="C17" s="321"/>
      <c r="D17" s="322"/>
    </row>
    <row r="18" spans="1:7">
      <c r="A18" s="67"/>
      <c r="B18" s="321"/>
      <c r="C18" s="321"/>
      <c r="D18" s="322"/>
    </row>
    <row r="19" spans="1:7">
      <c r="A19" s="67" t="s">
        <v>320</v>
      </c>
      <c r="B19" s="321"/>
      <c r="C19" s="321"/>
      <c r="D19" s="322"/>
    </row>
    <row r="20" spans="1:7">
      <c r="A20" s="67"/>
      <c r="B20" s="321"/>
      <c r="C20" s="321"/>
      <c r="D20" s="322"/>
    </row>
    <row r="21" spans="1:7">
      <c r="A21" s="67"/>
      <c r="B21" s="321"/>
      <c r="C21" s="321"/>
      <c r="D21" s="322"/>
    </row>
    <row r="22" spans="1:7">
      <c r="A22" s="67"/>
      <c r="B22" s="321"/>
      <c r="C22" s="321"/>
      <c r="D22" s="322"/>
    </row>
    <row r="23" spans="1:7">
      <c r="A23" s="67"/>
      <c r="B23" s="321"/>
      <c r="C23" s="321"/>
      <c r="D23" s="322"/>
    </row>
    <row r="24" spans="1:7">
      <c r="A24" s="67" t="s">
        <v>321</v>
      </c>
      <c r="B24" s="321"/>
      <c r="C24" s="321"/>
      <c r="D24" s="322"/>
    </row>
    <row r="25" spans="1:7">
      <c r="A25" s="71"/>
      <c r="B25" s="325"/>
      <c r="C25" s="325"/>
      <c r="D25" s="326"/>
    </row>
    <row r="27" spans="1:7">
      <c r="A27" s="25" t="s">
        <v>76</v>
      </c>
    </row>
    <row r="31" spans="1:7">
      <c r="A31" s="697" t="s">
        <v>731</v>
      </c>
      <c r="B31" s="697"/>
      <c r="C31" s="727" t="s">
        <v>732</v>
      </c>
      <c r="D31" s="727"/>
      <c r="E31" s="727"/>
      <c r="F31" s="321"/>
      <c r="G31" s="321"/>
    </row>
    <row r="32" spans="1:7" ht="15" customHeight="1">
      <c r="A32" s="711" t="s">
        <v>729</v>
      </c>
      <c r="B32" s="711"/>
      <c r="C32" s="711" t="s">
        <v>764</v>
      </c>
      <c r="D32" s="711"/>
      <c r="E32" s="711"/>
      <c r="F32" s="193"/>
      <c r="G32" s="193"/>
    </row>
    <row r="33" spans="1:7" ht="15" customHeight="1">
      <c r="A33" s="656" t="s">
        <v>730</v>
      </c>
      <c r="B33" s="656"/>
      <c r="C33" s="728" t="s">
        <v>728</v>
      </c>
      <c r="D33" s="728"/>
      <c r="E33" s="728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2017-08-08T21:35:56Z</cp:lastPrinted>
  <dcterms:created xsi:type="dcterms:W3CDTF">2014-01-27T16:27:43Z</dcterms:created>
  <dcterms:modified xsi:type="dcterms:W3CDTF">2017-08-08T21:36:01Z</dcterms:modified>
</cp:coreProperties>
</file>