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presupuestaria\1er trim 16\"/>
    </mc:Choice>
  </mc:AlternateContent>
  <bookViews>
    <workbookView xWindow="0" yWindow="0" windowWidth="20490" windowHeight="7755" tabRatio="821" firstSheet="4" activeTab="4"/>
  </bookViews>
  <sheets>
    <sheet name="EA" sheetId="5" r:id="rId1"/>
    <sheet name="ECSF" sheetId="2" r:id="rId2"/>
    <sheet name="ESF" sheetId="1" r:id="rId3"/>
    <sheet name="PT_ESF_ECSF" sheetId="3" state="hidden" r:id="rId4"/>
    <sheet name="EAI" sheetId="12" r:id="rId5"/>
  </sheets>
  <definedNames>
    <definedName name="_xlnm.Print_Area" localSheetId="0">EA!$A$1:$L$65</definedName>
    <definedName name="_xlnm.Print_Area" localSheetId="4">EAI!$B$1:$J$55</definedName>
    <definedName name="_xlnm.Print_Area" localSheetId="1">ECSF!$A$1:$K$62</definedName>
    <definedName name="_xlnm.Print_Area" localSheetId="2">ESF!$A$1:$L$73</definedName>
  </definedNames>
  <calcPr calcId="152511"/>
</workbook>
</file>

<file path=xl/calcChain.xml><?xml version="1.0" encoding="utf-8"?>
<calcChain xmlns="http://schemas.openxmlformats.org/spreadsheetml/2006/main">
  <c r="G41" i="12" l="1"/>
  <c r="G40" i="12"/>
  <c r="G39" i="12"/>
  <c r="G38" i="12"/>
  <c r="J23" i="12"/>
  <c r="J19" i="12"/>
  <c r="J18" i="12"/>
  <c r="I35" i="12" l="1"/>
  <c r="H35" i="12"/>
  <c r="F35" i="12"/>
  <c r="E35" i="12"/>
  <c r="I49" i="12"/>
  <c r="J49" i="12" s="1"/>
  <c r="H49" i="12"/>
  <c r="F49" i="12"/>
  <c r="E49" i="12"/>
  <c r="J41" i="12"/>
  <c r="J40" i="12"/>
  <c r="J39" i="12"/>
  <c r="J38" i="12"/>
  <c r="G49" i="12"/>
  <c r="J37" i="12"/>
  <c r="G37" i="12"/>
  <c r="G23" i="12"/>
  <c r="G24" i="12"/>
  <c r="J24" i="12"/>
  <c r="G25" i="12"/>
  <c r="J25" i="12"/>
  <c r="G19" i="12"/>
  <c r="G18" i="12" s="1"/>
  <c r="I18" i="12"/>
  <c r="H18" i="12"/>
  <c r="F18" i="12"/>
  <c r="E18" i="12"/>
  <c r="G16" i="12"/>
  <c r="I15" i="12"/>
  <c r="H15" i="12"/>
  <c r="F15" i="12"/>
  <c r="F28" i="12" s="1"/>
  <c r="E15" i="12"/>
  <c r="J20" i="12"/>
  <c r="J17" i="12"/>
  <c r="J16" i="12"/>
  <c r="J35" i="12" l="1"/>
  <c r="G35" i="12"/>
  <c r="G15" i="12"/>
  <c r="G28" i="12" s="1"/>
  <c r="H28" i="12"/>
  <c r="I28" i="12"/>
  <c r="J15" i="12"/>
  <c r="E28" i="12"/>
  <c r="J28" i="12" l="1"/>
  <c r="J11" i="12" l="1"/>
  <c r="J14" i="12"/>
  <c r="D39" i="1" l="1"/>
  <c r="J36" i="12" l="1"/>
  <c r="G36" i="12"/>
  <c r="J13" i="12"/>
  <c r="J12" i="12"/>
  <c r="G13" i="12"/>
  <c r="G12" i="12"/>
  <c r="G11" i="12"/>
  <c r="I27" i="2" l="1"/>
  <c r="E148" i="3" s="1"/>
  <c r="J49" i="5"/>
  <c r="I49" i="5"/>
  <c r="J41" i="5"/>
  <c r="I41" i="5"/>
  <c r="J34" i="5"/>
  <c r="I34" i="5"/>
  <c r="J29" i="5"/>
  <c r="I29" i="5"/>
  <c r="E27" i="5"/>
  <c r="D27" i="5"/>
  <c r="E23" i="5"/>
  <c r="D23" i="5"/>
  <c r="J18" i="5"/>
  <c r="I18" i="5"/>
  <c r="J13" i="5"/>
  <c r="I13" i="5"/>
  <c r="E13" i="5"/>
  <c r="D13" i="5"/>
  <c r="I16" i="2"/>
  <c r="E139" i="3" s="1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I53" i="2"/>
  <c r="J53" i="2" s="1"/>
  <c r="E217" i="3" s="1"/>
  <c r="I52" i="2"/>
  <c r="E166" i="3" s="1"/>
  <c r="I45" i="2"/>
  <c r="E161" i="3" s="1"/>
  <c r="I46" i="2"/>
  <c r="E162" i="3" s="1"/>
  <c r="I47" i="2"/>
  <c r="J47" i="2" s="1"/>
  <c r="E213" i="3" s="1"/>
  <c r="I48" i="2"/>
  <c r="I39" i="2"/>
  <c r="J39" i="2" s="1"/>
  <c r="E207" i="3" s="1"/>
  <c r="I40" i="2"/>
  <c r="J40" i="2" s="1"/>
  <c r="E208" i="3" s="1"/>
  <c r="E156" i="3"/>
  <c r="I28" i="2"/>
  <c r="J28" i="2" s="1"/>
  <c r="E199" i="3" s="1"/>
  <c r="I29" i="2"/>
  <c r="E150" i="3" s="1"/>
  <c r="I30" i="2"/>
  <c r="E151" i="3" s="1"/>
  <c r="I31" i="2"/>
  <c r="J31" i="2" s="1"/>
  <c r="E202" i="3" s="1"/>
  <c r="I32" i="2"/>
  <c r="I17" i="2"/>
  <c r="J17" i="2" s="1"/>
  <c r="E190" i="3" s="1"/>
  <c r="I18" i="2"/>
  <c r="J18" i="2" s="1"/>
  <c r="E191" i="3" s="1"/>
  <c r="I19" i="2"/>
  <c r="E142" i="3" s="1"/>
  <c r="I20" i="2"/>
  <c r="I21" i="2"/>
  <c r="J21" i="2" s="1"/>
  <c r="E194" i="3" s="1"/>
  <c r="I22" i="2"/>
  <c r="I23" i="2"/>
  <c r="E146" i="3" s="1"/>
  <c r="J22" i="2"/>
  <c r="E195" i="3" s="1"/>
  <c r="E145" i="3"/>
  <c r="J20" i="2"/>
  <c r="E193" i="3" s="1"/>
  <c r="E143" i="3"/>
  <c r="J48" i="2"/>
  <c r="E214" i="3" s="1"/>
  <c r="E164" i="3"/>
  <c r="J30" i="2"/>
  <c r="E201" i="3" s="1"/>
  <c r="J32" i="2"/>
  <c r="E203" i="3" s="1"/>
  <c r="E153" i="3"/>
  <c r="D27" i="2"/>
  <c r="E27" i="2" s="1"/>
  <c r="E179" i="3" s="1"/>
  <c r="D28" i="2"/>
  <c r="E130" i="3" s="1"/>
  <c r="D29" i="2"/>
  <c r="D30" i="2"/>
  <c r="E30" i="2" s="1"/>
  <c r="E182" i="3" s="1"/>
  <c r="E133" i="3"/>
  <c r="D32" i="2"/>
  <c r="E32" i="2" s="1"/>
  <c r="E184" i="3" s="1"/>
  <c r="D33" i="2"/>
  <c r="E135" i="3" s="1"/>
  <c r="D34" i="2"/>
  <c r="E34" i="2" s="1"/>
  <c r="E186" i="3" s="1"/>
  <c r="D26" i="2"/>
  <c r="E26" i="2" s="1"/>
  <c r="E178" i="3" s="1"/>
  <c r="E17" i="2"/>
  <c r="E171" i="3" s="1"/>
  <c r="D18" i="2"/>
  <c r="E18" i="2" s="1"/>
  <c r="E172" i="3" s="1"/>
  <c r="D19" i="2"/>
  <c r="E123" i="3" s="1"/>
  <c r="D20" i="2"/>
  <c r="E124" i="3" s="1"/>
  <c r="D21" i="2"/>
  <c r="E125" i="3" s="1"/>
  <c r="E22" i="2"/>
  <c r="E176" i="3" s="1"/>
  <c r="E19" i="2"/>
  <c r="E173" i="3" s="1"/>
  <c r="E21" i="2"/>
  <c r="E175" i="3" s="1"/>
  <c r="J56" i="1"/>
  <c r="E105" i="3" s="1"/>
  <c r="I56" i="1"/>
  <c r="E53" i="3" s="1"/>
  <c r="J42" i="1"/>
  <c r="E95" i="3" s="1"/>
  <c r="I42" i="1"/>
  <c r="E43" i="3" s="1"/>
  <c r="E39" i="1"/>
  <c r="E24" i="3"/>
  <c r="J36" i="1"/>
  <c r="E93" i="3" s="1"/>
  <c r="I36" i="1"/>
  <c r="J25" i="1"/>
  <c r="E86" i="3" s="1"/>
  <c r="I25" i="1"/>
  <c r="E34" i="3" s="1"/>
  <c r="E24" i="1"/>
  <c r="E66" i="3" s="1"/>
  <c r="D24" i="1"/>
  <c r="E14" i="3" s="1"/>
  <c r="E122" i="3" l="1"/>
  <c r="J46" i="2"/>
  <c r="E212" i="3" s="1"/>
  <c r="E34" i="5"/>
  <c r="E126" i="3"/>
  <c r="E134" i="3"/>
  <c r="E163" i="3"/>
  <c r="E28" i="2"/>
  <c r="E180" i="3" s="1"/>
  <c r="E121" i="3"/>
  <c r="E132" i="3"/>
  <c r="E140" i="3"/>
  <c r="J19" i="2"/>
  <c r="E192" i="3" s="1"/>
  <c r="E157" i="3"/>
  <c r="E33" i="2"/>
  <c r="E185" i="3" s="1"/>
  <c r="E167" i="3"/>
  <c r="J23" i="2"/>
  <c r="E196" i="3" s="1"/>
  <c r="E144" i="3"/>
  <c r="E131" i="3"/>
  <c r="E29" i="2"/>
  <c r="J38" i="2"/>
  <c r="E206" i="3" s="1"/>
  <c r="I52" i="5"/>
  <c r="E136" i="3"/>
  <c r="J27" i="2"/>
  <c r="E198" i="3" s="1"/>
  <c r="J52" i="5"/>
  <c r="E129" i="3"/>
  <c r="E149" i="3"/>
  <c r="I36" i="2"/>
  <c r="E155" i="3" s="1"/>
  <c r="I50" i="2"/>
  <c r="E165" i="3" s="1"/>
  <c r="E128" i="3"/>
  <c r="E141" i="3"/>
  <c r="E152" i="3"/>
  <c r="I14" i="2"/>
  <c r="E138" i="3" s="1"/>
  <c r="E158" i="3"/>
  <c r="J52" i="2"/>
  <c r="D34" i="5"/>
  <c r="I38" i="1"/>
  <c r="E41" i="1"/>
  <c r="E77" i="3" s="1"/>
  <c r="J38" i="1"/>
  <c r="E94" i="3" s="1"/>
  <c r="D41" i="1"/>
  <c r="E25" i="3" s="1"/>
  <c r="E183" i="3"/>
  <c r="D24" i="2"/>
  <c r="E76" i="3"/>
  <c r="E211" i="3"/>
  <c r="E41" i="3"/>
  <c r="I25" i="2"/>
  <c r="E147" i="3" s="1"/>
  <c r="J29" i="2"/>
  <c r="E200" i="3" s="1"/>
  <c r="E20" i="2"/>
  <c r="J54" i="5" l="1"/>
  <c r="J14" i="2"/>
  <c r="E188" i="3" s="1"/>
  <c r="E127" i="3"/>
  <c r="J36" i="2"/>
  <c r="E205" i="3" s="1"/>
  <c r="E189" i="3"/>
  <c r="E100" i="3"/>
  <c r="I54" i="5"/>
  <c r="J50" i="2"/>
  <c r="E215" i="3" s="1"/>
  <c r="E216" i="3"/>
  <c r="J48" i="1"/>
  <c r="E99" i="3" s="1"/>
  <c r="E42" i="3"/>
  <c r="E24" i="2"/>
  <c r="E181" i="3"/>
  <c r="J25" i="2"/>
  <c r="I12" i="2"/>
  <c r="E137" i="3" s="1"/>
  <c r="E174" i="3"/>
  <c r="J12" i="2" l="1"/>
  <c r="E187" i="3" s="1"/>
  <c r="J61" i="1"/>
  <c r="J63" i="1" s="1"/>
  <c r="E177" i="3"/>
  <c r="E48" i="3"/>
  <c r="J44" i="2"/>
  <c r="I48" i="1"/>
  <c r="I61" i="1" s="1"/>
  <c r="I63" i="1" s="1"/>
  <c r="E197" i="3"/>
  <c r="E108" i="3" l="1"/>
  <c r="E47" i="3"/>
  <c r="E160" i="3"/>
  <c r="I42" i="2"/>
  <c r="I34" i="2" s="1"/>
  <c r="E154" i="3" s="1"/>
  <c r="E109" i="3"/>
  <c r="E210" i="3"/>
  <c r="J42" i="2"/>
  <c r="E56" i="3"/>
  <c r="E159" i="3" l="1"/>
  <c r="E57" i="3"/>
  <c r="J34" i="2"/>
  <c r="E204" i="3" s="1"/>
  <c r="E209" i="3"/>
  <c r="E170" i="3"/>
  <c r="E14" i="2"/>
  <c r="E12" i="2" s="1"/>
  <c r="E168" i="3" s="1"/>
  <c r="E120" i="3"/>
  <c r="D14" i="2"/>
  <c r="D12" i="2" s="1"/>
  <c r="E118" i="3" s="1"/>
  <c r="E169" i="3" l="1"/>
  <c r="E119" i="3"/>
</calcChain>
</file>

<file path=xl/comments1.xml><?xml version="1.0" encoding="utf-8"?>
<comments xmlns="http://schemas.openxmlformats.org/spreadsheetml/2006/main">
  <authors>
    <author>DGCG</author>
  </authors>
  <commentList>
    <comment ref="H50" authorId="0" shapeId="0">
      <text>
        <r>
          <rPr>
            <b/>
            <sz val="9"/>
            <color indexed="81"/>
            <rFont val="Tahoma"/>
            <family val="2"/>
          </rPr>
          <t>DGCG:
Recaudado menos Estimado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<sst xmlns="http://schemas.openxmlformats.org/spreadsheetml/2006/main" count="508" uniqueCount="183">
  <si>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</si>
  <si>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</si>
  <si>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</si>
  <si>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</si>
  <si>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</si>
  <si>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</si>
  <si>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</si>
  <si>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</si>
  <si>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</si>
  <si>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</si>
  <si>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</si>
  <si>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</si>
  <si>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</si>
  <si>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</si>
  <si>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</si>
  <si>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</si>
  <si>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</si>
  <si>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</si>
  <si>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</si>
  <si>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</si>
  <si>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</si>
  <si>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</si>
  <si>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</si>
  <si>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</si>
  <si>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</si>
  <si>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</si>
  <si>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</si>
  <si>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</si>
  <si>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</si>
  <si>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</si>
  <si>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</si>
  <si>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</si>
  <si>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</si>
  <si>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</si>
  <si>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</si>
  <si>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</si>
  <si>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</si>
  <si>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</si>
  <si>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</si>
  <si>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</si>
  <si>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</si>
  <si>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</si>
  <si>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</si>
  <si>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</si>
  <si>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</si>
  <si>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</si>
  <si>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</si>
  <si>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</si>
  <si>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</si>
  <si>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</si>
  <si>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</si>
  <si>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</si>
  <si>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</si>
  <si>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</si>
  <si>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</si>
  <si>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</si>
  <si>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</si>
  <si>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</si>
  <si>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</si>
  <si>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</si>
  <si>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</si>
  <si>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</si>
  <si>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</si>
  <si>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</si>
  <si>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</si>
  <si>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</si>
  <si>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</si>
  <si>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</si>
  <si>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</si>
  <si>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</si>
  <si>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</si>
  <si>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</si>
  <si>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</si>
  <si>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</si>
  <si>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</si>
  <si>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CONCEPTO</t>
  </si>
  <si>
    <t>Bajo protesta de decir verdad declaramos que los Estados Financieros y sus Notas son razonablemente correctos y responsabilidad del emisor</t>
  </si>
  <si>
    <t>Exceso o Insuficiencia en la Actualización de la Hacienda Pública/Patrimonio</t>
  </si>
  <si>
    <t>INGRESOS Y OTROS BENEFICIOS</t>
  </si>
  <si>
    <t>GASTOS Y OTRAS PÉRDIDAS</t>
  </si>
  <si>
    <t>Ingresos de la Gestión</t>
  </si>
  <si>
    <t>Gastos de  Funcionamiento</t>
  </si>
  <si>
    <t>Impuestos</t>
  </si>
  <si>
    <t xml:space="preserve">Servicios Personales  </t>
  </si>
  <si>
    <t xml:space="preserve">Cuotas y Aportaciones de Seguridad Social </t>
  </si>
  <si>
    <t>Materiales y Suministros</t>
  </si>
  <si>
    <t>Contribuciones de Mejoras</t>
  </si>
  <si>
    <t>Servicios Generales</t>
  </si>
  <si>
    <t>Derechos</t>
  </si>
  <si>
    <t>Productos de Tipo Corriente</t>
  </si>
  <si>
    <t>Aprovechamientos de Tipo Corriente</t>
  </si>
  <si>
    <t>Transferencias Internas y Asignaciones al Sector Público</t>
  </si>
  <si>
    <t>Ingresos por Venta de Bienes y Servicios</t>
  </si>
  <si>
    <t>Transferencias al Resto del Sector Público</t>
  </si>
  <si>
    <t>Ingresos no Comprendidos en las Fracciones de la Ley de Ingresos Causados en Ejercicios Fiscales Anteriores Pendientes de Liquidación o Pago</t>
  </si>
  <si>
    <t>Subsidios y Subvenciones</t>
  </si>
  <si>
    <t>Ayudas Sociales</t>
  </si>
  <si>
    <t>Participaciones, Aportaciones, Transferencias, Asignaciones, Subsidios y Otras Ayudas</t>
  </si>
  <si>
    <t>Pensiones y Jubilaciones</t>
  </si>
  <si>
    <t>Participaciones y Aportaciones</t>
  </si>
  <si>
    <t>Transferencias a Fideicomisos, Mandatos y Contratos Análogos</t>
  </si>
  <si>
    <t>Transferencias a la Seguridad Social</t>
  </si>
  <si>
    <t>Donativos</t>
  </si>
  <si>
    <t>Otros Ingresos y Beneficios</t>
  </si>
  <si>
    <t>Transferencias al Exterior</t>
  </si>
  <si>
    <t xml:space="preserve">Ingresos Financieros  </t>
  </si>
  <si>
    <t>Incremento por Variación de Inventarios</t>
  </si>
  <si>
    <t>Disminución del Exceso de Estimaciones por Pérdida o Deterioro u Obsolescencia</t>
  </si>
  <si>
    <t>Participaciones</t>
  </si>
  <si>
    <t>Disminución del Exceso de Provisiones</t>
  </si>
  <si>
    <t>Otros Ingresos y Beneficios Varios</t>
  </si>
  <si>
    <t>Convenios</t>
  </si>
  <si>
    <t>Total de Ingresos y Otros Beneficios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</si>
  <si>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</si>
  <si>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</si>
  <si>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</si>
  <si>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</si>
  <si>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</si>
  <si>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</si>
  <si>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</si>
  <si>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</si>
  <si>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</si>
  <si>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</si>
  <si>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</si>
  <si>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</si>
  <si>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</si>
  <si>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</si>
  <si>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</si>
  <si>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</si>
  <si>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Total del  Pasivo</t>
  </si>
  <si>
    <t>Total del Activo</t>
  </si>
  <si>
    <t>Total del  Pasivo y Hacienda Pública / Patrimonio</t>
  </si>
  <si>
    <t>Transferencia, Asignaciones, Subsidios y Otras ayudas</t>
  </si>
  <si>
    <t>Transferencia, Asignaciones, Subsidios y Otras Ayudas</t>
  </si>
  <si>
    <t>Aumento por Insuficiencia de Estimaciones por Pérdida o Deterioro y Obsolescencia</t>
  </si>
  <si>
    <t>Cuotas y Aportaciones de Seguridad Social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</si>
  <si>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</si>
  <si>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</si>
  <si>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</si>
  <si>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</si>
  <si>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</si>
  <si>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</si>
  <si>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</si>
  <si>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</si>
  <si>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</si>
  <si>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</si>
  <si>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(3= 1 + 2)</t>
  </si>
  <si>
    <t>(4)</t>
  </si>
  <si>
    <t>(5)</t>
  </si>
  <si>
    <t>Productos</t>
  </si>
  <si>
    <t>Corriente</t>
  </si>
  <si>
    <t>Capital</t>
  </si>
  <si>
    <t>Aprovechamientos</t>
  </si>
  <si>
    <t>Ingresos por Ventas de Bienes y Servicios</t>
  </si>
  <si>
    <t>Transferencias, Asignaciones, Subsidios y Otras Ayudas</t>
  </si>
  <si>
    <t>Ingresos Derivados de Financiamientos</t>
  </si>
  <si>
    <t>Total</t>
  </si>
  <si>
    <t>Estado Analítico de Ingresos
Por Fuente de Financiamiento</t>
  </si>
  <si>
    <t>¹ Los ingresos excedentes se presentan para efectos de cumplimiento de la Ley General de Contabilidad Gubernamental y el importe reflejado debe ser siempre mayor a cero</t>
  </si>
  <si>
    <t>(6 = 5 - 1 )</t>
  </si>
  <si>
    <t>Ingresos excedentes¹</t>
  </si>
  <si>
    <t xml:space="preserve">Ente Público:      </t>
  </si>
  <si>
    <t>ESTADO DE ACTIVIDADES</t>
  </si>
  <si>
    <t>ESTADO DE SITUACIÓN FINANCIERA</t>
  </si>
  <si>
    <t>ESTADO DE CAMBIOS EN LA SITUACIÓN FINANCIERA</t>
  </si>
  <si>
    <t>ESTADO ANALÍTICO DE INGRESOS</t>
  </si>
  <si>
    <t>POR FUENTE DE FINANCIAMIENTO Y FUENTE DE FINANCIAMIENTO/RUBRO</t>
  </si>
  <si>
    <t>No Comprendidos en las fracciones de la Ley de Ingresos causadas en</t>
  </si>
  <si>
    <t>ejercicios fiscales anteriores pendiente de liquidación o pago</t>
  </si>
  <si>
    <t>INSTITUTO DE ALFABETIZACIÓN Y EDUCACIÓN BÁSICA PARA ADULTOS</t>
  </si>
  <si>
    <t>MAESTRA ESTHER ANGÉLICA MEDINA RIVERO</t>
  </si>
  <si>
    <t>DIRECTORA GENERAL</t>
  </si>
  <si>
    <t>LIC. LILIANA ESTHERLINA GALLARDO ESCOBEDO</t>
  </si>
  <si>
    <t>DIRECTORA ADMINISTRATIVA</t>
  </si>
  <si>
    <t>PRODUCTOS</t>
  </si>
  <si>
    <t>APROVECHAMIENTOS</t>
  </si>
  <si>
    <t>ING.POR VENTAS DE BIENES Y SERV.</t>
  </si>
  <si>
    <t>PARTICIPACIONES Y APORTACIONES</t>
  </si>
  <si>
    <t>TRANS.ASIGNACIONES,SUBSIDIOS Y OTRAS</t>
  </si>
  <si>
    <t>Del 01 de Enero al 31 de Marzo del 2016 y 2015</t>
  </si>
  <si>
    <t>Al 31 de Marzo del 2016</t>
  </si>
  <si>
    <t>Al 31 de Marzo del 2016 y  2015</t>
  </si>
  <si>
    <t>Del 1 de Enero al 31 de Marzo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</si>
</sst>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#,##0_ ;\-#,##0\ "/>
    <numFmt numFmtId="167" formatCode="_-[$€-2]* #,##0.00_-;\-[$€-2]* #,##0.00_-;_-[$€-2]* &quot;-&quot;??_-"/>
    <numFmt numFmtId="168" formatCode="_-* #,##0.00\ _€_-;\-* #,##0.00\ _€_-;_-* &quot;-&quot;??\ _€_-;_-@_-"/>
  </numFmts>
  <fonts count="3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b/>
      <sz val="10"/>
      <color theme="0" tint="-0.49998474074526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4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8" fillId="0" borderId="0" applyNumberFormat="0" applyFill="0" applyBorder="0" applyAlignment="0" applyProtection="0"/>
    <xf numFmtId="2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20" applyNumberFormat="0" applyFont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0" fontId="28" fillId="0" borderId="21" applyNumberFormat="0" applyFill="0" applyAlignment="0" applyProtection="0"/>
    <xf numFmtId="168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31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37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4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7" borderId="0" xfId="0" applyFont="1" applyFill="1"/>
    <xf numFmtId="0" fontId="17" fillId="7" borderId="0" xfId="0" applyFont="1" applyFill="1" applyBorder="1" applyAlignment="1"/>
    <xf numFmtId="0" fontId="16" fillId="4" borderId="0" xfId="0" applyFont="1" applyFill="1"/>
    <xf numFmtId="0" fontId="12" fillId="0" borderId="0" xfId="3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2" fillId="4" borderId="0" xfId="3" applyFont="1" applyFill="1" applyBorder="1" applyAlignment="1">
      <alignment horizontal="center"/>
    </xf>
    <xf numFmtId="0" fontId="12" fillId="4" borderId="0" xfId="0" applyFont="1" applyFill="1" applyBorder="1" applyAlignment="1">
      <alignment horizontal="right"/>
    </xf>
    <xf numFmtId="0" fontId="12" fillId="4" borderId="0" xfId="0" applyNumberFormat="1" applyFont="1" applyFill="1" applyBorder="1" applyAlignment="1" applyProtection="1">
      <protection locked="0"/>
    </xf>
    <xf numFmtId="0" fontId="16" fillId="4" borderId="0" xfId="0" applyFont="1" applyFill="1" applyBorder="1"/>
    <xf numFmtId="0" fontId="12" fillId="4" borderId="0" xfId="3" applyFont="1" applyFill="1" applyBorder="1" applyAlignment="1">
      <alignment horizontal="centerContinuous"/>
    </xf>
    <xf numFmtId="0" fontId="17" fillId="4" borderId="0" xfId="0" applyFont="1" applyFill="1" applyBorder="1" applyAlignment="1">
      <alignment horizontal="center"/>
    </xf>
    <xf numFmtId="0" fontId="16" fillId="4" borderId="0" xfId="0" applyFont="1" applyFill="1" applyBorder="1" applyAlignment="1"/>
    <xf numFmtId="0" fontId="3" fillId="4" borderId="0" xfId="3" applyFont="1" applyFill="1" applyBorder="1" applyAlignment="1">
      <alignment horizontal="center" vertical="center"/>
    </xf>
    <xf numFmtId="0" fontId="3" fillId="4" borderId="0" xfId="3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3" fillId="7" borderId="9" xfId="0" applyFont="1" applyFill="1" applyBorder="1" applyAlignment="1">
      <alignment horizontal="center" vertical="center"/>
    </xf>
    <xf numFmtId="165" fontId="12" fillId="7" borderId="6" xfId="2" applyNumberFormat="1" applyFont="1" applyFill="1" applyBorder="1" applyAlignment="1">
      <alignment horizontal="center" vertical="center"/>
    </xf>
    <xf numFmtId="0" fontId="12" fillId="7" borderId="6" xfId="3" applyFont="1" applyFill="1" applyBorder="1" applyAlignment="1">
      <alignment horizontal="center" vertical="center"/>
    </xf>
    <xf numFmtId="0" fontId="12" fillId="7" borderId="10" xfId="3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/>
    </xf>
    <xf numFmtId="0" fontId="16" fillId="4" borderId="1" xfId="0" applyFont="1" applyFill="1" applyBorder="1" applyAlignment="1"/>
    <xf numFmtId="0" fontId="12" fillId="4" borderId="0" xfId="3" applyFont="1" applyFill="1" applyBorder="1" applyAlignment="1">
      <alignment vertical="center"/>
    </xf>
    <xf numFmtId="0" fontId="3" fillId="4" borderId="0" xfId="3" applyFont="1" applyFill="1" applyBorder="1" applyAlignment="1"/>
    <xf numFmtId="0" fontId="16" fillId="4" borderId="2" xfId="0" applyFont="1" applyFill="1" applyBorder="1"/>
    <xf numFmtId="0" fontId="12" fillId="4" borderId="1" xfId="0" applyFont="1" applyFill="1" applyBorder="1" applyAlignment="1"/>
    <xf numFmtId="3" fontId="3" fillId="4" borderId="0" xfId="0" applyNumberFormat="1" applyFont="1" applyFill="1" applyBorder="1" applyAlignment="1">
      <alignment vertical="top"/>
    </xf>
    <xf numFmtId="0" fontId="16" fillId="4" borderId="0" xfId="0" applyFont="1" applyFill="1" applyBorder="1" applyAlignment="1">
      <alignment vertical="top"/>
    </xf>
    <xf numFmtId="0" fontId="16" fillId="4" borderId="2" xfId="0" applyFont="1" applyFill="1" applyBorder="1" applyAlignment="1"/>
    <xf numFmtId="0" fontId="16" fillId="4" borderId="0" xfId="0" applyFont="1" applyFill="1" applyAlignment="1"/>
    <xf numFmtId="0" fontId="12" fillId="4" borderId="1" xfId="0" applyFont="1" applyFill="1" applyBorder="1" applyAlignment="1">
      <alignment horizontal="left" vertical="top"/>
    </xf>
    <xf numFmtId="3" fontId="12" fillId="4" borderId="0" xfId="0" applyNumberFormat="1" applyFont="1" applyFill="1" applyBorder="1" applyAlignment="1">
      <alignment vertical="top"/>
    </xf>
    <xf numFmtId="0" fontId="16" fillId="4" borderId="2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/>
    </xf>
    <xf numFmtId="3" fontId="3" fillId="4" borderId="0" xfId="2" applyNumberFormat="1" applyFont="1" applyFill="1" applyBorder="1" applyAlignment="1" applyProtection="1">
      <alignment vertical="top"/>
      <protection locked="0"/>
    </xf>
    <xf numFmtId="0" fontId="12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vertical="top"/>
    </xf>
    <xf numFmtId="3" fontId="19" fillId="4" borderId="0" xfId="0" applyNumberFormat="1" applyFont="1" applyFill="1" applyBorder="1" applyAlignment="1">
      <alignment vertical="top"/>
    </xf>
    <xf numFmtId="3" fontId="3" fillId="4" borderId="0" xfId="0" applyNumberFormat="1" applyFont="1" applyFill="1" applyBorder="1" applyAlignment="1" applyProtection="1">
      <alignment vertical="top"/>
      <protection locked="0"/>
    </xf>
    <xf numFmtId="0" fontId="20" fillId="4" borderId="0" xfId="0" applyFont="1" applyFill="1" applyBorder="1" applyAlignment="1">
      <alignment vertical="top"/>
    </xf>
    <xf numFmtId="0" fontId="20" fillId="4" borderId="1" xfId="0" applyFont="1" applyFill="1" applyBorder="1" applyAlignment="1">
      <alignment horizontal="left" vertical="top"/>
    </xf>
    <xf numFmtId="3" fontId="20" fillId="4" borderId="0" xfId="0" applyNumberFormat="1" applyFont="1" applyFill="1" applyBorder="1" applyAlignment="1">
      <alignment vertical="top"/>
    </xf>
    <xf numFmtId="0" fontId="21" fillId="4" borderId="0" xfId="0" applyFont="1" applyFill="1" applyBorder="1" applyAlignment="1">
      <alignment vertical="top"/>
    </xf>
    <xf numFmtId="3" fontId="12" fillId="4" borderId="0" xfId="2" applyNumberFormat="1" applyFont="1" applyFill="1" applyBorder="1" applyAlignment="1">
      <alignment vertical="top"/>
    </xf>
    <xf numFmtId="0" fontId="16" fillId="4" borderId="1" xfId="0" applyFont="1" applyFill="1" applyBorder="1"/>
    <xf numFmtId="3" fontId="20" fillId="4" borderId="0" xfId="2" applyNumberFormat="1" applyFont="1" applyFill="1" applyBorder="1" applyAlignment="1">
      <alignment vertical="top"/>
    </xf>
    <xf numFmtId="0" fontId="21" fillId="4" borderId="2" xfId="0" applyFont="1" applyFill="1" applyBorder="1" applyAlignment="1">
      <alignment vertical="top"/>
    </xf>
    <xf numFmtId="0" fontId="20" fillId="4" borderId="0" xfId="0" applyFont="1" applyFill="1" applyBorder="1" applyAlignment="1">
      <alignment vertical="top" wrapText="1"/>
    </xf>
    <xf numFmtId="0" fontId="16" fillId="4" borderId="3" xfId="0" applyFont="1" applyFill="1" applyBorder="1"/>
    <xf numFmtId="0" fontId="16" fillId="4" borderId="4" xfId="0" applyFont="1" applyFill="1" applyBorder="1"/>
    <xf numFmtId="0" fontId="16" fillId="4" borderId="4" xfId="0" applyFont="1" applyFill="1" applyBorder="1" applyAlignment="1"/>
    <xf numFmtId="0" fontId="16" fillId="4" borderId="5" xfId="0" applyFont="1" applyFill="1" applyBorder="1"/>
    <xf numFmtId="0" fontId="3" fillId="4" borderId="4" xfId="0" applyFont="1" applyFill="1" applyBorder="1" applyAlignment="1">
      <alignment vertical="top"/>
    </xf>
    <xf numFmtId="0" fontId="3" fillId="4" borderId="4" xfId="0" applyFont="1" applyFill="1" applyBorder="1"/>
    <xf numFmtId="43" fontId="3" fillId="4" borderId="4" xfId="2" applyFont="1" applyFill="1" applyBorder="1"/>
    <xf numFmtId="0" fontId="3" fillId="4" borderId="4" xfId="0" applyFont="1" applyFill="1" applyBorder="1" applyAlignment="1">
      <alignment vertical="center"/>
    </xf>
    <xf numFmtId="0" fontId="3" fillId="4" borderId="4" xfId="0" applyFont="1" applyFill="1" applyBorder="1" applyAlignment="1"/>
    <xf numFmtId="0" fontId="3" fillId="4" borderId="0" xfId="0" applyFont="1" applyFill="1" applyBorder="1"/>
    <xf numFmtId="43" fontId="3" fillId="4" borderId="0" xfId="2" applyFont="1" applyFill="1" applyBorder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/>
    <xf numFmtId="0" fontId="12" fillId="4" borderId="0" xfId="0" applyFont="1" applyFill="1" applyBorder="1" applyAlignment="1">
      <alignment horizontal="right" vertical="top"/>
    </xf>
    <xf numFmtId="0" fontId="12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horizontal="right"/>
    </xf>
    <xf numFmtId="43" fontId="3" fillId="4" borderId="0" xfId="2" applyFont="1" applyFill="1" applyBorder="1" applyAlignment="1">
      <alignment vertical="top"/>
    </xf>
    <xf numFmtId="0" fontId="3" fillId="4" borderId="0" xfId="0" applyFont="1" applyFill="1" applyBorder="1" applyAlignment="1" applyProtection="1">
      <alignment vertical="top" wrapText="1"/>
      <protection locked="0"/>
    </xf>
    <xf numFmtId="0" fontId="16" fillId="7" borderId="0" xfId="0" applyFont="1" applyFill="1" applyBorder="1"/>
    <xf numFmtId="0" fontId="16" fillId="7" borderId="0" xfId="0" applyFont="1" applyFill="1" applyBorder="1" applyAlignment="1">
      <alignment vertical="top"/>
    </xf>
    <xf numFmtId="0" fontId="16" fillId="7" borderId="0" xfId="0" applyFont="1" applyFill="1" applyBorder="1" applyAlignment="1">
      <alignment horizontal="right" vertical="top"/>
    </xf>
    <xf numFmtId="0" fontId="12" fillId="7" borderId="0" xfId="0" applyFont="1" applyFill="1" applyBorder="1" applyAlignment="1"/>
    <xf numFmtId="0" fontId="16" fillId="4" borderId="0" xfId="0" applyFont="1" applyFill="1" applyAlignment="1">
      <alignment vertical="top"/>
    </xf>
    <xf numFmtId="0" fontId="12" fillId="7" borderId="0" xfId="1" applyNumberFormat="1" applyFont="1" applyFill="1" applyBorder="1" applyAlignment="1">
      <alignment vertical="center"/>
    </xf>
    <xf numFmtId="0" fontId="12" fillId="4" borderId="0" xfId="1" applyNumberFormat="1" applyFont="1" applyFill="1" applyBorder="1" applyAlignment="1">
      <alignment horizontal="centerContinuous" vertical="center"/>
    </xf>
    <xf numFmtId="0" fontId="12" fillId="4" borderId="0" xfId="1" applyNumberFormat="1" applyFont="1" applyFill="1" applyBorder="1" applyAlignment="1">
      <alignment vertical="center"/>
    </xf>
    <xf numFmtId="0" fontId="12" fillId="4" borderId="0" xfId="1" applyNumberFormat="1" applyFont="1" applyFill="1" applyBorder="1" applyAlignment="1">
      <alignment horizontal="right" vertical="top"/>
    </xf>
    <xf numFmtId="0" fontId="3" fillId="7" borderId="8" xfId="0" applyFont="1" applyFill="1" applyBorder="1"/>
    <xf numFmtId="0" fontId="18" fillId="4" borderId="0" xfId="0" applyFont="1" applyFill="1" applyAlignment="1">
      <alignment vertical="top"/>
    </xf>
    <xf numFmtId="0" fontId="18" fillId="4" borderId="0" xfId="0" applyFont="1" applyFill="1" applyBorder="1"/>
    <xf numFmtId="165" fontId="12" fillId="7" borderId="0" xfId="2" applyNumberFormat="1" applyFont="1" applyFill="1" applyBorder="1" applyAlignment="1">
      <alignment horizontal="center"/>
    </xf>
    <xf numFmtId="0" fontId="3" fillId="7" borderId="2" xfId="0" applyFont="1" applyFill="1" applyBorder="1"/>
    <xf numFmtId="166" fontId="3" fillId="4" borderId="0" xfId="2" applyNumberFormat="1" applyFont="1" applyFill="1" applyBorder="1" applyAlignment="1">
      <alignment vertical="top"/>
    </xf>
    <xf numFmtId="0" fontId="16" fillId="4" borderId="0" xfId="0" applyFont="1" applyFill="1" applyBorder="1" applyAlignment="1">
      <alignment horizontal="right" vertical="top"/>
    </xf>
    <xf numFmtId="0" fontId="3" fillId="4" borderId="0" xfId="0" applyFont="1" applyFill="1" applyBorder="1" applyAlignment="1">
      <alignment vertical="top" wrapText="1"/>
    </xf>
    <xf numFmtId="0" fontId="3" fillId="4" borderId="0" xfId="0" applyFont="1" applyFill="1" applyBorder="1" applyAlignment="1">
      <alignment horizontal="left" vertical="top" wrapText="1"/>
    </xf>
    <xf numFmtId="3" fontId="3" fillId="4" borderId="0" xfId="2" applyNumberFormat="1" applyFont="1" applyFill="1" applyBorder="1" applyAlignment="1">
      <alignment vertical="top"/>
    </xf>
    <xf numFmtId="3" fontId="12" fillId="4" borderId="0" xfId="0" applyNumberFormat="1" applyFont="1" applyFill="1" applyBorder="1" applyAlignment="1" applyProtection="1">
      <alignment vertical="top"/>
    </xf>
    <xf numFmtId="0" fontId="17" fillId="4" borderId="0" xfId="0" applyFont="1" applyFill="1" applyBorder="1" applyAlignment="1">
      <alignment horizontal="right" vertical="top"/>
    </xf>
    <xf numFmtId="0" fontId="12" fillId="4" borderId="0" xfId="0" applyFont="1" applyFill="1" applyBorder="1" applyAlignment="1">
      <alignment horizontal="left" vertical="top" wrapText="1"/>
    </xf>
    <xf numFmtId="0" fontId="16" fillId="4" borderId="0" xfId="0" applyFont="1" applyFill="1" applyBorder="1" applyAlignment="1">
      <alignment vertical="top" wrapText="1"/>
    </xf>
    <xf numFmtId="0" fontId="12" fillId="4" borderId="0" xfId="0" applyFont="1" applyFill="1" applyBorder="1" applyAlignment="1">
      <alignment horizontal="left" vertical="top"/>
    </xf>
    <xf numFmtId="3" fontId="19" fillId="4" borderId="0" xfId="2" applyNumberFormat="1" applyFont="1" applyFill="1" applyBorder="1" applyAlignment="1">
      <alignment vertical="top"/>
    </xf>
    <xf numFmtId="0" fontId="3" fillId="4" borderId="0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vertical="top"/>
    </xf>
    <xf numFmtId="0" fontId="16" fillId="4" borderId="4" xfId="0" applyFont="1" applyFill="1" applyBorder="1" applyAlignment="1">
      <alignment horizontal="right" vertical="top"/>
    </xf>
    <xf numFmtId="0" fontId="16" fillId="7" borderId="0" xfId="0" applyFont="1" applyFill="1" applyBorder="1" applyAlignment="1"/>
    <xf numFmtId="0" fontId="12" fillId="7" borderId="0" xfId="3" applyFont="1" applyFill="1" applyBorder="1" applyAlignment="1"/>
    <xf numFmtId="0" fontId="12" fillId="4" borderId="0" xfId="3" applyFont="1" applyFill="1" applyBorder="1" applyAlignment="1"/>
    <xf numFmtId="0" fontId="16" fillId="4" borderId="0" xfId="0" applyFont="1" applyFill="1" applyAlignment="1">
      <alignment wrapText="1"/>
    </xf>
    <xf numFmtId="0" fontId="16" fillId="4" borderId="0" xfId="0" applyFont="1" applyFill="1" applyBorder="1" applyAlignment="1">
      <alignment wrapText="1"/>
    </xf>
    <xf numFmtId="0" fontId="16" fillId="4" borderId="1" xfId="0" applyFont="1" applyFill="1" applyBorder="1" applyAlignment="1">
      <alignment vertical="top"/>
    </xf>
    <xf numFmtId="0" fontId="12" fillId="4" borderId="0" xfId="3" applyFont="1" applyFill="1" applyBorder="1" applyAlignment="1">
      <alignment vertical="top"/>
    </xf>
    <xf numFmtId="0" fontId="22" fillId="4" borderId="0" xfId="3" applyFont="1" applyFill="1" applyBorder="1" applyAlignment="1">
      <alignment horizontal="center"/>
    </xf>
    <xf numFmtId="3" fontId="12" fillId="4" borderId="0" xfId="0" applyNumberFormat="1" applyFont="1" applyFill="1" applyBorder="1" applyAlignment="1" applyProtection="1">
      <alignment horizontal="right" vertical="top"/>
    </xf>
    <xf numFmtId="3" fontId="3" fillId="4" borderId="0" xfId="0" applyNumberFormat="1" applyFont="1" applyFill="1" applyBorder="1" applyAlignment="1" applyProtection="1">
      <alignment horizontal="right" vertical="top"/>
    </xf>
    <xf numFmtId="3" fontId="3" fillId="4" borderId="0" xfId="2" applyNumberFormat="1" applyFont="1" applyFill="1" applyBorder="1" applyAlignment="1" applyProtection="1">
      <alignment horizontal="right" vertical="top" wrapText="1"/>
    </xf>
    <xf numFmtId="0" fontId="22" fillId="4" borderId="0" xfId="3" applyFont="1" applyFill="1" applyBorder="1" applyAlignment="1" applyProtection="1">
      <alignment horizontal="center"/>
    </xf>
    <xf numFmtId="0" fontId="3" fillId="4" borderId="3" xfId="0" applyFont="1" applyFill="1" applyBorder="1" applyAlignment="1">
      <alignment horizontal="left" vertical="top"/>
    </xf>
    <xf numFmtId="3" fontId="3" fillId="4" borderId="4" xfId="2" applyNumberFormat="1" applyFont="1" applyFill="1" applyBorder="1" applyAlignment="1" applyProtection="1">
      <alignment horizontal="right" vertical="top" wrapText="1"/>
    </xf>
    <xf numFmtId="0" fontId="16" fillId="4" borderId="6" xfId="0" applyFont="1" applyFill="1" applyBorder="1"/>
    <xf numFmtId="0" fontId="3" fillId="4" borderId="4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wrapText="1"/>
    </xf>
    <xf numFmtId="0" fontId="3" fillId="4" borderId="0" xfId="0" applyFont="1" applyFill="1" applyBorder="1" applyProtection="1">
      <protection locked="0"/>
    </xf>
    <xf numFmtId="43" fontId="3" fillId="4" borderId="0" xfId="2" applyFont="1" applyFill="1" applyBorder="1" applyProtection="1">
      <protection locked="0"/>
    </xf>
    <xf numFmtId="0" fontId="3" fillId="4" borderId="0" xfId="0" applyFont="1" applyFill="1" applyBorder="1" applyAlignment="1" applyProtection="1">
      <alignment vertical="center"/>
      <protection locked="0"/>
    </xf>
    <xf numFmtId="0" fontId="3" fillId="4" borderId="0" xfId="0" applyFont="1" applyFill="1" applyBorder="1" applyAlignment="1" applyProtection="1">
      <alignment wrapText="1"/>
      <protection locked="0"/>
    </xf>
    <xf numFmtId="0" fontId="12" fillId="4" borderId="0" xfId="0" applyFont="1" applyFill="1" applyBorder="1" applyAlignment="1"/>
    <xf numFmtId="0" fontId="17" fillId="4" borderId="1" xfId="0" applyFont="1" applyFill="1" applyBorder="1" applyAlignment="1">
      <alignment vertical="top"/>
    </xf>
    <xf numFmtId="0" fontId="16" fillId="4" borderId="3" xfId="0" applyFont="1" applyFill="1" applyBorder="1" applyAlignment="1">
      <alignment vertical="top"/>
    </xf>
    <xf numFmtId="0" fontId="16" fillId="0" borderId="0" xfId="0" applyFont="1"/>
    <xf numFmtId="0" fontId="12" fillId="4" borderId="4" xfId="0" applyNumberFormat="1" applyFont="1" applyFill="1" applyBorder="1" applyAlignment="1" applyProtection="1">
      <protection locked="0"/>
    </xf>
    <xf numFmtId="0" fontId="12" fillId="7" borderId="0" xfId="0" applyFont="1" applyFill="1" applyBorder="1" applyAlignment="1">
      <alignment horizontal="center"/>
    </xf>
    <xf numFmtId="0" fontId="17" fillId="4" borderId="0" xfId="4" applyFont="1" applyFill="1"/>
    <xf numFmtId="0" fontId="17" fillId="4" borderId="0" xfId="4" applyFont="1" applyFill="1" applyBorder="1"/>
    <xf numFmtId="0" fontId="17" fillId="4" borderId="0" xfId="4" applyFont="1" applyFill="1" applyBorder="1" applyAlignment="1">
      <alignment horizontal="center"/>
    </xf>
    <xf numFmtId="0" fontId="17" fillId="4" borderId="0" xfId="4" applyFont="1" applyFill="1" applyAlignment="1">
      <alignment horizontal="center"/>
    </xf>
    <xf numFmtId="0" fontId="17" fillId="4" borderId="0" xfId="4" applyFont="1" applyFill="1" applyAlignment="1"/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wrapText="1"/>
    </xf>
    <xf numFmtId="0" fontId="16" fillId="4" borderId="0" xfId="4" applyFont="1" applyFill="1"/>
    <xf numFmtId="0" fontId="25" fillId="4" borderId="11" xfId="4" applyFont="1" applyFill="1" applyBorder="1"/>
    <xf numFmtId="0" fontId="25" fillId="4" borderId="7" xfId="4" applyFont="1" applyFill="1" applyBorder="1"/>
    <xf numFmtId="0" fontId="25" fillId="4" borderId="8" xfId="4" applyFont="1" applyFill="1" applyBorder="1"/>
    <xf numFmtId="43" fontId="25" fillId="4" borderId="8" xfId="2" applyFont="1" applyFill="1" applyBorder="1" applyAlignment="1">
      <alignment horizontal="center"/>
    </xf>
    <xf numFmtId="43" fontId="25" fillId="4" borderId="17" xfId="2" applyFont="1" applyFill="1" applyBorder="1" applyAlignment="1">
      <alignment horizontal="center"/>
    </xf>
    <xf numFmtId="43" fontId="24" fillId="4" borderId="18" xfId="2" applyFont="1" applyFill="1" applyBorder="1" applyAlignment="1">
      <alignment vertical="center" wrapText="1"/>
    </xf>
    <xf numFmtId="0" fontId="25" fillId="4" borderId="1" xfId="4" applyFont="1" applyFill="1" applyBorder="1" applyAlignment="1">
      <alignment horizontal="center" vertical="center"/>
    </xf>
    <xf numFmtId="0" fontId="26" fillId="4" borderId="0" xfId="4" applyFont="1" applyFill="1"/>
    <xf numFmtId="0" fontId="25" fillId="4" borderId="3" xfId="4" applyFont="1" applyFill="1" applyBorder="1" applyAlignment="1">
      <alignment horizontal="center" vertical="center"/>
    </xf>
    <xf numFmtId="0" fontId="25" fillId="4" borderId="4" xfId="4" applyFont="1" applyFill="1" applyBorder="1" applyAlignment="1">
      <alignment horizontal="center" vertical="center"/>
    </xf>
    <xf numFmtId="0" fontId="25" fillId="4" borderId="5" xfId="4" applyFont="1" applyFill="1" applyBorder="1" applyAlignment="1">
      <alignment wrapText="1"/>
    </xf>
    <xf numFmtId="43" fontId="25" fillId="4" borderId="5" xfId="2" applyFont="1" applyFill="1" applyBorder="1" applyAlignment="1">
      <alignment horizontal="center"/>
    </xf>
    <xf numFmtId="43" fontId="25" fillId="4" borderId="19" xfId="2" applyFont="1" applyFill="1" applyBorder="1" applyAlignment="1">
      <alignment horizontal="center"/>
    </xf>
    <xf numFmtId="0" fontId="26" fillId="4" borderId="9" xfId="4" applyFont="1" applyFill="1" applyBorder="1" applyAlignment="1">
      <alignment horizontal="centerContinuous"/>
    </xf>
    <xf numFmtId="0" fontId="26" fillId="4" borderId="6" xfId="4" applyFont="1" applyFill="1" applyBorder="1" applyAlignment="1">
      <alignment horizontal="centerContinuous"/>
    </xf>
    <xf numFmtId="0" fontId="26" fillId="4" borderId="10" xfId="4" applyFont="1" applyFill="1" applyBorder="1" applyAlignment="1">
      <alignment horizontal="left" wrapText="1"/>
    </xf>
    <xf numFmtId="0" fontId="3" fillId="4" borderId="7" xfId="0" applyFont="1" applyFill="1" applyBorder="1" applyAlignment="1">
      <alignment vertical="top" wrapText="1"/>
    </xf>
    <xf numFmtId="43" fontId="3" fillId="4" borderId="7" xfId="2" applyFont="1" applyFill="1" applyBorder="1" applyAlignment="1">
      <alignment vertical="top" wrapText="1"/>
    </xf>
    <xf numFmtId="0" fontId="26" fillId="4" borderId="1" xfId="4" applyFont="1" applyFill="1" applyBorder="1" applyAlignment="1">
      <alignment horizontal="left"/>
    </xf>
    <xf numFmtId="0" fontId="26" fillId="4" borderId="0" xfId="4" applyFont="1" applyFill="1" applyBorder="1" applyAlignment="1">
      <alignment horizontal="left"/>
    </xf>
    <xf numFmtId="43" fontId="23" fillId="4" borderId="18" xfId="2" applyFont="1" applyFill="1" applyBorder="1" applyAlignment="1">
      <alignment vertical="center" wrapText="1"/>
    </xf>
    <xf numFmtId="0" fontId="24" fillId="4" borderId="2" xfId="0" applyFont="1" applyFill="1" applyBorder="1" applyAlignment="1">
      <alignment vertical="center" wrapText="1"/>
    </xf>
    <xf numFmtId="0" fontId="25" fillId="4" borderId="0" xfId="4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vertical="center" wrapText="1"/>
    </xf>
    <xf numFmtId="0" fontId="27" fillId="4" borderId="9" xfId="4" applyFont="1" applyFill="1" applyBorder="1" applyAlignment="1">
      <alignment horizontal="centerContinuous"/>
    </xf>
    <xf numFmtId="0" fontId="27" fillId="4" borderId="6" xfId="4" applyFont="1" applyFill="1" applyBorder="1" applyAlignment="1">
      <alignment horizontal="centerContinuous"/>
    </xf>
    <xf numFmtId="0" fontId="27" fillId="4" borderId="10" xfId="4" applyFont="1" applyFill="1" applyBorder="1" applyAlignment="1">
      <alignment horizontal="left" wrapText="1" indent="1"/>
    </xf>
    <xf numFmtId="0" fontId="8" fillId="0" borderId="0" xfId="0" applyFont="1"/>
    <xf numFmtId="43" fontId="1" fillId="4" borderId="7" xfId="2" applyFont="1" applyFill="1" applyBorder="1" applyAlignment="1">
      <alignment vertical="top" wrapText="1"/>
    </xf>
    <xf numFmtId="0" fontId="12" fillId="7" borderId="7" xfId="0" applyFont="1" applyFill="1" applyBorder="1" applyAlignment="1">
      <alignment horizontal="centerContinuous"/>
    </xf>
    <xf numFmtId="0" fontId="12" fillId="4" borderId="1" xfId="1" applyNumberFormat="1" applyFont="1" applyFill="1" applyBorder="1" applyAlignment="1">
      <alignment vertical="center"/>
    </xf>
    <xf numFmtId="0" fontId="16" fillId="4" borderId="0" xfId="0" applyFont="1" applyFill="1" applyBorder="1"/>
    <xf numFmtId="43" fontId="12" fillId="4" borderId="0" xfId="2" applyFont="1" applyFill="1" applyBorder="1"/>
    <xf numFmtId="43" fontId="12" fillId="4" borderId="0" xfId="2" applyFont="1" applyFill="1" applyBorder="1" applyAlignment="1">
      <alignment vertical="top"/>
    </xf>
    <xf numFmtId="43" fontId="16" fillId="0" borderId="0" xfId="0" applyNumberFormat="1" applyFont="1"/>
    <xf numFmtId="0" fontId="25" fillId="4" borderId="0" xfId="4" applyFont="1" applyFill="1" applyBorder="1" applyAlignment="1">
      <alignment vertical="center"/>
    </xf>
    <xf numFmtId="43" fontId="23" fillId="4" borderId="16" xfId="2" applyFont="1" applyFill="1" applyBorder="1" applyAlignment="1">
      <alignment vertical="center" wrapText="1"/>
    </xf>
    <xf numFmtId="43" fontId="3" fillId="0" borderId="0" xfId="2" applyFont="1" applyFill="1" applyBorder="1" applyProtection="1"/>
    <xf numFmtId="43" fontId="3" fillId="0" borderId="0" xfId="2" applyFont="1" applyFill="1" applyBorder="1" applyAlignment="1" applyProtection="1">
      <alignment vertical="top"/>
    </xf>
    <xf numFmtId="0" fontId="17" fillId="0" borderId="0" xfId="0" applyFont="1" applyFill="1" applyBorder="1" applyAlignment="1"/>
    <xf numFmtId="0" fontId="12" fillId="4" borderId="0" xfId="0" applyFont="1" applyFill="1" applyBorder="1" applyAlignment="1" applyProtection="1">
      <alignment horizontal="center" vertical="top" wrapText="1"/>
      <protection locked="0"/>
    </xf>
    <xf numFmtId="0" fontId="20" fillId="4" borderId="0" xfId="0" applyFont="1" applyFill="1" applyBorder="1" applyAlignment="1">
      <alignment vertical="top" wrapText="1"/>
    </xf>
    <xf numFmtId="0" fontId="3" fillId="4" borderId="4" xfId="0" applyFont="1" applyFill="1" applyBorder="1" applyAlignment="1" applyProtection="1">
      <alignment horizont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17" fillId="4" borderId="7" xfId="0" applyFont="1" applyFill="1" applyBorder="1" applyAlignment="1" applyProtection="1">
      <alignment horizontal="center"/>
      <protection locked="0"/>
    </xf>
    <xf numFmtId="0" fontId="20" fillId="4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12" fillId="4" borderId="0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justify" vertical="top" wrapText="1"/>
    </xf>
    <xf numFmtId="0" fontId="12" fillId="4" borderId="0" xfId="0" applyFont="1" applyFill="1" applyBorder="1" applyAlignment="1">
      <alignment vertical="top" wrapText="1"/>
    </xf>
    <xf numFmtId="0" fontId="12" fillId="7" borderId="6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" fillId="4" borderId="0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18" fillId="7" borderId="11" xfId="3" applyFont="1" applyFill="1" applyBorder="1" applyAlignment="1">
      <alignment horizontal="center" vertical="center"/>
    </xf>
    <xf numFmtId="0" fontId="18" fillId="7" borderId="1" xfId="3" applyFont="1" applyFill="1" applyBorder="1" applyAlignment="1">
      <alignment horizontal="center" vertical="center"/>
    </xf>
    <xf numFmtId="0" fontId="12" fillId="7" borderId="7" xfId="3" applyFont="1" applyFill="1" applyBorder="1" applyAlignment="1">
      <alignment horizontal="center" vertical="center"/>
    </xf>
    <xf numFmtId="0" fontId="12" fillId="7" borderId="0" xfId="3" applyFont="1" applyFill="1" applyBorder="1" applyAlignment="1">
      <alignment horizontal="center" vertical="center"/>
    </xf>
    <xf numFmtId="0" fontId="12" fillId="7" borderId="7" xfId="3" applyFont="1" applyFill="1" applyBorder="1" applyAlignment="1">
      <alignment horizontal="right" vertical="top"/>
    </xf>
    <xf numFmtId="0" fontId="12" fillId="7" borderId="0" xfId="3" applyFont="1" applyFill="1" applyBorder="1" applyAlignment="1">
      <alignment horizontal="right" vertical="top"/>
    </xf>
    <xf numFmtId="0" fontId="18" fillId="4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/>
    </xf>
    <xf numFmtId="0" fontId="2" fillId="2" borderId="13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left" vertical="center" wrapText="1"/>
    </xf>
    <xf numFmtId="0" fontId="24" fillId="4" borderId="0" xfId="0" applyFont="1" applyFill="1" applyBorder="1" applyAlignment="1">
      <alignment horizontal="left" vertical="center" wrapText="1"/>
    </xf>
    <xf numFmtId="0" fontId="24" fillId="4" borderId="2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center"/>
    </xf>
    <xf numFmtId="37" fontId="12" fillId="7" borderId="16" xfId="4" applyNumberFormat="1" applyFont="1" applyFill="1" applyBorder="1" applyAlignment="1">
      <alignment horizontal="center" vertical="center"/>
    </xf>
    <xf numFmtId="37" fontId="12" fillId="7" borderId="16" xfId="4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 vertical="top" wrapText="1"/>
      <protection locked="0"/>
    </xf>
    <xf numFmtId="0" fontId="1" fillId="4" borderId="0" xfId="0" applyFont="1" applyFill="1" applyAlignment="1">
      <alignment horizontal="left" vertical="top" wrapText="1"/>
    </xf>
    <xf numFmtId="43" fontId="23" fillId="4" borderId="17" xfId="2" applyFont="1" applyFill="1" applyBorder="1" applyAlignment="1">
      <alignment horizontal="right" vertical="center" wrapText="1"/>
    </xf>
    <xf numFmtId="43" fontId="23" fillId="4" borderId="19" xfId="2" applyFont="1" applyFill="1" applyBorder="1" applyAlignment="1">
      <alignment horizontal="right" vertical="center" wrapText="1"/>
    </xf>
    <xf numFmtId="43" fontId="4" fillId="0" borderId="9" xfId="2" applyFont="1" applyBorder="1" applyAlignment="1">
      <alignment horizontal="center" vertical="top" wrapText="1"/>
    </xf>
    <xf numFmtId="43" fontId="4" fillId="0" borderId="10" xfId="2" applyFont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/>
    </xf>
    <xf numFmtId="43" fontId="12" fillId="0" borderId="9" xfId="2" applyFont="1" applyBorder="1" applyAlignment="1">
      <alignment horizontal="center" vertical="top" wrapText="1"/>
    </xf>
    <xf numFmtId="43" fontId="12" fillId="0" borderId="10" xfId="2" applyFont="1" applyBorder="1" applyAlignment="1">
      <alignment horizontal="center" vertical="top" wrapText="1"/>
    </xf>
  </cellXfs>
  <cellStyles count="244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2">
    <dxf>
      <font>
        <color rgb="FFCC0000"/>
      </font>
    </dxf>
    <dxf>
      <font>
        <color rgb="FFCC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204107</xdr:colOff>
      <xdr:row>1</xdr:row>
      <xdr:rowOff>54428</xdr:rowOff>
    </xdr:from>
    <xdr:ext cx="184731" cy="264560"/>
    <xdr:sp macro="" textlink="">
      <xdr:nvSpPr>
        <xdr:cNvPr id="2" name="1 CuadroTexto"/>
        <xdr:cNvSpPr txBox="1"/>
      </xdr:nvSpPr>
      <xdr:spPr>
        <a:xfrm>
          <a:off x="6871607" y="2177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66"/>
  <sheetViews>
    <sheetView showGridLines="0" showRuler="0" zoomScale="85" zoomScaleNormal="85" zoomScalePageLayoutView="70" workbookViewId="0">
      <selection activeCell="I58" sqref="I58"/>
    </sheetView>
  </sheetViews>
  <sheetFormatPr baseColWidth="10" defaultRowHeight="12.75" x14ac:dyDescent="0.2"/>
  <cols>
    <col min="1" max="1" width="4.28515625" style="19" customWidth="1"/>
    <col min="2" max="2" width="24.28515625" style="19" customWidth="1"/>
    <col min="3" max="3" width="23.7109375" style="19" customWidth="1"/>
    <col min="4" max="5" width="20.5703125" style="19" customWidth="1"/>
    <col min="6" max="6" width="7.7109375" style="19" customWidth="1"/>
    <col min="7" max="7" width="27.140625" style="46" customWidth="1"/>
    <col min="8" max="8" width="33.85546875" style="46" customWidth="1"/>
    <col min="9" max="10" width="20.5703125" style="19" customWidth="1"/>
    <col min="11" max="11" width="4.28515625" style="19" customWidth="1"/>
    <col min="12" max="16384" width="11.42578125" style="19"/>
  </cols>
  <sheetData>
    <row r="3" spans="1:11" x14ac:dyDescent="0.2">
      <c r="A3" s="17"/>
      <c r="B3" s="18"/>
      <c r="C3" s="198" t="s">
        <v>162</v>
      </c>
      <c r="D3" s="198"/>
      <c r="E3" s="198"/>
      <c r="F3" s="198"/>
      <c r="G3" s="198"/>
      <c r="H3" s="198"/>
      <c r="I3" s="198"/>
      <c r="J3" s="18"/>
      <c r="K3" s="18"/>
    </row>
    <row r="4" spans="1:11" x14ac:dyDescent="0.2">
      <c r="A4" s="17"/>
      <c r="B4" s="18"/>
      <c r="C4" s="198" t="s">
        <v>179</v>
      </c>
      <c r="D4" s="198"/>
      <c r="E4" s="198"/>
      <c r="F4" s="198"/>
      <c r="G4" s="198"/>
      <c r="H4" s="198"/>
      <c r="I4" s="198"/>
      <c r="J4" s="18"/>
      <c r="K4" s="18"/>
    </row>
    <row r="5" spans="1:11" x14ac:dyDescent="0.2">
      <c r="A5" s="17"/>
      <c r="B5" s="18"/>
      <c r="C5" s="198" t="s">
        <v>0</v>
      </c>
      <c r="D5" s="198"/>
      <c r="E5" s="198"/>
      <c r="F5" s="198"/>
      <c r="G5" s="198"/>
      <c r="H5" s="198"/>
      <c r="I5" s="198"/>
      <c r="J5" s="18"/>
      <c r="K5" s="18"/>
    </row>
    <row r="6" spans="1:11" ht="9" customHeight="1" x14ac:dyDescent="0.2">
      <c r="A6" s="20"/>
      <c r="B6" s="20"/>
      <c r="C6" s="21"/>
      <c r="D6" s="21"/>
      <c r="E6" s="21"/>
      <c r="F6" s="21"/>
      <c r="G6" s="21"/>
      <c r="H6" s="21"/>
      <c r="I6" s="22"/>
      <c r="J6" s="22"/>
      <c r="K6" s="22"/>
    </row>
    <row r="7" spans="1:11" ht="34.5" customHeight="1" x14ac:dyDescent="0.2">
      <c r="A7" s="23"/>
      <c r="E7" s="24" t="s">
        <v>3</v>
      </c>
      <c r="F7" s="199" t="s">
        <v>169</v>
      </c>
      <c r="G7" s="199"/>
      <c r="H7" s="199"/>
      <c r="I7" s="25"/>
      <c r="J7" s="25"/>
      <c r="K7" s="26"/>
    </row>
    <row r="8" spans="1:11" s="26" customFormat="1" ht="3" customHeight="1" x14ac:dyDescent="0.2">
      <c r="A8" s="23"/>
      <c r="B8" s="27"/>
      <c r="C8" s="27"/>
      <c r="D8" s="27"/>
      <c r="E8" s="27"/>
      <c r="F8" s="28"/>
      <c r="G8" s="29"/>
      <c r="H8" s="29"/>
    </row>
    <row r="9" spans="1:11" s="26" customFormat="1" ht="3" customHeight="1" x14ac:dyDescent="0.2">
      <c r="A9" s="30"/>
      <c r="B9" s="30"/>
      <c r="C9" s="30"/>
      <c r="D9" s="31"/>
      <c r="E9" s="31"/>
      <c r="F9" s="32"/>
      <c r="G9" s="29"/>
      <c r="H9" s="29"/>
    </row>
    <row r="10" spans="1:11" s="37" customFormat="1" ht="20.100000000000001" customHeight="1" x14ac:dyDescent="0.2">
      <c r="A10" s="33"/>
      <c r="B10" s="197" t="s">
        <v>74</v>
      </c>
      <c r="C10" s="197"/>
      <c r="D10" s="34">
        <v>2016</v>
      </c>
      <c r="E10" s="34">
        <v>2015</v>
      </c>
      <c r="F10" s="35"/>
      <c r="G10" s="197" t="s">
        <v>74</v>
      </c>
      <c r="H10" s="197"/>
      <c r="I10" s="34">
        <v>2016</v>
      </c>
      <c r="J10" s="34">
        <v>2015</v>
      </c>
      <c r="K10" s="36"/>
    </row>
    <row r="11" spans="1:11" s="26" customFormat="1" ht="3" customHeight="1" x14ac:dyDescent="0.2">
      <c r="A11" s="38"/>
      <c r="B11" s="39"/>
      <c r="C11" s="39"/>
      <c r="D11" s="40"/>
      <c r="E11" s="40"/>
      <c r="F11" s="29"/>
      <c r="G11" s="29"/>
      <c r="H11" s="29"/>
      <c r="K11" s="41"/>
    </row>
    <row r="12" spans="1:11" s="46" customFormat="1" x14ac:dyDescent="0.2">
      <c r="A12" s="42"/>
      <c r="B12" s="196" t="s">
        <v>78</v>
      </c>
      <c r="C12" s="196"/>
      <c r="D12" s="43"/>
      <c r="E12" s="43"/>
      <c r="F12" s="44"/>
      <c r="G12" s="196" t="s">
        <v>79</v>
      </c>
      <c r="H12" s="196"/>
      <c r="I12" s="43"/>
      <c r="J12" s="43"/>
      <c r="K12" s="45"/>
    </row>
    <row r="13" spans="1:11" x14ac:dyDescent="0.2">
      <c r="A13" s="47"/>
      <c r="B13" s="194" t="s">
        <v>80</v>
      </c>
      <c r="C13" s="194"/>
      <c r="D13" s="48">
        <f>SUM(D14:D21)</f>
        <v>6114.83</v>
      </c>
      <c r="E13" s="48">
        <f>SUM(E14:E21)</f>
        <v>495459</v>
      </c>
      <c r="F13" s="44"/>
      <c r="G13" s="196" t="s">
        <v>81</v>
      </c>
      <c r="H13" s="196"/>
      <c r="I13" s="48">
        <f>SUM(I14:I16)</f>
        <v>33333416.5</v>
      </c>
      <c r="J13" s="48">
        <f>SUM(J14:J16)</f>
        <v>223618796</v>
      </c>
      <c r="K13" s="49"/>
    </row>
    <row r="14" spans="1:11" x14ac:dyDescent="0.2">
      <c r="A14" s="50"/>
      <c r="B14" s="193" t="s">
        <v>82</v>
      </c>
      <c r="C14" s="193"/>
      <c r="D14" s="51">
        <v>0</v>
      </c>
      <c r="E14" s="51">
        <v>0</v>
      </c>
      <c r="F14" s="44"/>
      <c r="G14" s="193" t="s">
        <v>83</v>
      </c>
      <c r="H14" s="193"/>
      <c r="I14" s="51">
        <v>28647184.370000001</v>
      </c>
      <c r="J14" s="51">
        <v>183394424</v>
      </c>
      <c r="K14" s="49"/>
    </row>
    <row r="15" spans="1:11" x14ac:dyDescent="0.2">
      <c r="A15" s="50"/>
      <c r="B15" s="193" t="s">
        <v>84</v>
      </c>
      <c r="C15" s="193"/>
      <c r="D15" s="51">
        <v>0</v>
      </c>
      <c r="E15" s="51">
        <v>0</v>
      </c>
      <c r="F15" s="44"/>
      <c r="G15" s="193" t="s">
        <v>85</v>
      </c>
      <c r="H15" s="193"/>
      <c r="I15" s="51">
        <v>327388.46999999997</v>
      </c>
      <c r="J15" s="51">
        <v>9922066</v>
      </c>
      <c r="K15" s="49"/>
    </row>
    <row r="16" spans="1:11" ht="12" customHeight="1" x14ac:dyDescent="0.2">
      <c r="A16" s="50"/>
      <c r="B16" s="193" t="s">
        <v>86</v>
      </c>
      <c r="C16" s="193"/>
      <c r="D16" s="51">
        <v>0</v>
      </c>
      <c r="E16" s="51">
        <v>0</v>
      </c>
      <c r="F16" s="44"/>
      <c r="G16" s="193" t="s">
        <v>87</v>
      </c>
      <c r="H16" s="193"/>
      <c r="I16" s="51">
        <v>4358843.66</v>
      </c>
      <c r="J16" s="51">
        <v>30302306</v>
      </c>
      <c r="K16" s="49"/>
    </row>
    <row r="17" spans="1:11" x14ac:dyDescent="0.2">
      <c r="A17" s="50"/>
      <c r="B17" s="193" t="s">
        <v>88</v>
      </c>
      <c r="C17" s="193"/>
      <c r="D17" s="51">
        <v>0</v>
      </c>
      <c r="E17" s="51">
        <v>0</v>
      </c>
      <c r="F17" s="44"/>
      <c r="G17" s="52"/>
      <c r="H17" s="53"/>
      <c r="I17" s="54"/>
      <c r="J17" s="54"/>
      <c r="K17" s="49"/>
    </row>
    <row r="18" spans="1:11" x14ac:dyDescent="0.2">
      <c r="A18" s="50"/>
      <c r="B18" s="193" t="s">
        <v>89</v>
      </c>
      <c r="C18" s="193"/>
      <c r="D18" s="51">
        <v>0</v>
      </c>
      <c r="E18" s="51">
        <v>0</v>
      </c>
      <c r="F18" s="44"/>
      <c r="G18" s="196" t="s">
        <v>133</v>
      </c>
      <c r="H18" s="196"/>
      <c r="I18" s="48">
        <f>SUM(I19:I27)</f>
        <v>3337392</v>
      </c>
      <c r="J18" s="48">
        <f>SUM(J19:J27)</f>
        <v>58989089</v>
      </c>
      <c r="K18" s="49"/>
    </row>
    <row r="19" spans="1:11" x14ac:dyDescent="0.2">
      <c r="A19" s="50"/>
      <c r="B19" s="193" t="s">
        <v>90</v>
      </c>
      <c r="C19" s="193"/>
      <c r="D19" s="51">
        <v>2225</v>
      </c>
      <c r="E19" s="51">
        <v>481970</v>
      </c>
      <c r="F19" s="44"/>
      <c r="G19" s="193" t="s">
        <v>91</v>
      </c>
      <c r="H19" s="193"/>
      <c r="I19" s="51">
        <v>0</v>
      </c>
      <c r="J19" s="51">
        <v>0</v>
      </c>
      <c r="K19" s="49"/>
    </row>
    <row r="20" spans="1:11" x14ac:dyDescent="0.2">
      <c r="A20" s="50"/>
      <c r="B20" s="193" t="s">
        <v>92</v>
      </c>
      <c r="C20" s="193"/>
      <c r="D20" s="51">
        <v>3889.83</v>
      </c>
      <c r="E20" s="51">
        <v>13489</v>
      </c>
      <c r="F20" s="44"/>
      <c r="G20" s="193" t="s">
        <v>93</v>
      </c>
      <c r="H20" s="193"/>
      <c r="I20" s="51">
        <v>0</v>
      </c>
      <c r="J20" s="51">
        <v>0</v>
      </c>
      <c r="K20" s="49"/>
    </row>
    <row r="21" spans="1:11" ht="52.5" customHeight="1" x14ac:dyDescent="0.2">
      <c r="A21" s="50"/>
      <c r="B21" s="195" t="s">
        <v>94</v>
      </c>
      <c r="C21" s="195"/>
      <c r="D21" s="51">
        <v>0</v>
      </c>
      <c r="E21" s="51">
        <v>0</v>
      </c>
      <c r="F21" s="44"/>
      <c r="G21" s="193" t="s">
        <v>95</v>
      </c>
      <c r="H21" s="193"/>
      <c r="I21" s="51">
        <v>0</v>
      </c>
      <c r="J21" s="51">
        <v>0</v>
      </c>
      <c r="K21" s="49"/>
    </row>
    <row r="22" spans="1:11" x14ac:dyDescent="0.2">
      <c r="A22" s="47"/>
      <c r="B22" s="52"/>
      <c r="C22" s="53"/>
      <c r="D22" s="54"/>
      <c r="E22" s="54"/>
      <c r="F22" s="44"/>
      <c r="G22" s="193" t="s">
        <v>96</v>
      </c>
      <c r="H22" s="193"/>
      <c r="I22" s="51">
        <v>3337392</v>
      </c>
      <c r="J22" s="51">
        <v>58989089</v>
      </c>
      <c r="K22" s="49"/>
    </row>
    <row r="23" spans="1:11" ht="29.25" customHeight="1" x14ac:dyDescent="0.2">
      <c r="A23" s="47"/>
      <c r="B23" s="194" t="s">
        <v>97</v>
      </c>
      <c r="C23" s="194"/>
      <c r="D23" s="48">
        <f>SUM(D24:D25)</f>
        <v>58680418.640000001</v>
      </c>
      <c r="E23" s="48">
        <f>SUM(E24:E25)</f>
        <v>279907988</v>
      </c>
      <c r="F23" s="44"/>
      <c r="G23" s="193" t="s">
        <v>98</v>
      </c>
      <c r="H23" s="193"/>
      <c r="I23" s="51">
        <v>0</v>
      </c>
      <c r="J23" s="51">
        <v>0</v>
      </c>
      <c r="K23" s="49"/>
    </row>
    <row r="24" spans="1:11" x14ac:dyDescent="0.2">
      <c r="A24" s="50"/>
      <c r="B24" s="193" t="s">
        <v>99</v>
      </c>
      <c r="C24" s="193"/>
      <c r="D24" s="55">
        <v>24429959</v>
      </c>
      <c r="E24" s="55">
        <v>141428775</v>
      </c>
      <c r="F24" s="44"/>
      <c r="G24" s="193" t="s">
        <v>100</v>
      </c>
      <c r="H24" s="193"/>
      <c r="I24" s="51">
        <v>0</v>
      </c>
      <c r="J24" s="51">
        <v>0</v>
      </c>
      <c r="K24" s="49"/>
    </row>
    <row r="25" spans="1:11" x14ac:dyDescent="0.2">
      <c r="A25" s="50"/>
      <c r="B25" s="193" t="s">
        <v>132</v>
      </c>
      <c r="C25" s="193"/>
      <c r="D25" s="51">
        <v>34250459.640000001</v>
      </c>
      <c r="E25" s="51">
        <v>138479213</v>
      </c>
      <c r="F25" s="44"/>
      <c r="G25" s="193" t="s">
        <v>101</v>
      </c>
      <c r="H25" s="193"/>
      <c r="I25" s="51">
        <v>0</v>
      </c>
      <c r="J25" s="51">
        <v>0</v>
      </c>
      <c r="K25" s="49"/>
    </row>
    <row r="26" spans="1:11" x14ac:dyDescent="0.2">
      <c r="A26" s="47"/>
      <c r="B26" s="52"/>
      <c r="C26" s="53"/>
      <c r="D26" s="54"/>
      <c r="E26" s="54"/>
      <c r="F26" s="44"/>
      <c r="G26" s="193" t="s">
        <v>102</v>
      </c>
      <c r="H26" s="193"/>
      <c r="I26" s="51">
        <v>0</v>
      </c>
      <c r="J26" s="51">
        <v>0</v>
      </c>
      <c r="K26" s="49"/>
    </row>
    <row r="27" spans="1:11" x14ac:dyDescent="0.2">
      <c r="A27" s="50"/>
      <c r="B27" s="194" t="s">
        <v>103</v>
      </c>
      <c r="C27" s="194"/>
      <c r="D27" s="48">
        <f>SUM(D28:D32)</f>
        <v>802.98</v>
      </c>
      <c r="E27" s="48">
        <f>SUM(E28:E32)</f>
        <v>192511</v>
      </c>
      <c r="F27" s="44"/>
      <c r="G27" s="193" t="s">
        <v>104</v>
      </c>
      <c r="H27" s="193"/>
      <c r="I27" s="51">
        <v>0</v>
      </c>
      <c r="J27" s="51">
        <v>0</v>
      </c>
      <c r="K27" s="49"/>
    </row>
    <row r="28" spans="1:11" x14ac:dyDescent="0.2">
      <c r="A28" s="50"/>
      <c r="B28" s="193" t="s">
        <v>105</v>
      </c>
      <c r="C28" s="193"/>
      <c r="D28" s="51">
        <v>802.98</v>
      </c>
      <c r="E28" s="51">
        <v>192511</v>
      </c>
      <c r="F28" s="44"/>
      <c r="G28" s="52"/>
      <c r="H28" s="53"/>
      <c r="I28" s="54"/>
      <c r="J28" s="54"/>
      <c r="K28" s="49"/>
    </row>
    <row r="29" spans="1:11" x14ac:dyDescent="0.2">
      <c r="A29" s="50"/>
      <c r="B29" s="193" t="s">
        <v>106</v>
      </c>
      <c r="C29" s="193"/>
      <c r="D29" s="51">
        <v>0</v>
      </c>
      <c r="E29" s="51">
        <v>0</v>
      </c>
      <c r="F29" s="44"/>
      <c r="G29" s="194" t="s">
        <v>99</v>
      </c>
      <c r="H29" s="194"/>
      <c r="I29" s="48">
        <f>SUM(I30:I32)</f>
        <v>0</v>
      </c>
      <c r="J29" s="48">
        <f>SUM(J30:J32)</f>
        <v>0</v>
      </c>
      <c r="K29" s="49"/>
    </row>
    <row r="30" spans="1:11" ht="26.25" customHeight="1" x14ac:dyDescent="0.2">
      <c r="A30" s="50"/>
      <c r="B30" s="195" t="s">
        <v>107</v>
      </c>
      <c r="C30" s="195"/>
      <c r="D30" s="51">
        <v>0</v>
      </c>
      <c r="E30" s="51">
        <v>0</v>
      </c>
      <c r="F30" s="44"/>
      <c r="G30" s="193" t="s">
        <v>108</v>
      </c>
      <c r="H30" s="193"/>
      <c r="I30" s="51">
        <v>0</v>
      </c>
      <c r="J30" s="51">
        <v>0</v>
      </c>
      <c r="K30" s="49"/>
    </row>
    <row r="31" spans="1:11" x14ac:dyDescent="0.2">
      <c r="A31" s="50"/>
      <c r="B31" s="193" t="s">
        <v>109</v>
      </c>
      <c r="C31" s="193"/>
      <c r="D31" s="51">
        <v>0</v>
      </c>
      <c r="E31" s="51">
        <v>0</v>
      </c>
      <c r="F31" s="44"/>
      <c r="G31" s="193" t="s">
        <v>49</v>
      </c>
      <c r="H31" s="193"/>
      <c r="I31" s="51">
        <v>0</v>
      </c>
      <c r="J31" s="51">
        <v>0</v>
      </c>
      <c r="K31" s="49"/>
    </row>
    <row r="32" spans="1:11" x14ac:dyDescent="0.2">
      <c r="A32" s="50"/>
      <c r="B32" s="193" t="s">
        <v>110</v>
      </c>
      <c r="C32" s="193"/>
      <c r="D32" s="51">
        <v>0</v>
      </c>
      <c r="E32" s="51">
        <v>0</v>
      </c>
      <c r="F32" s="44"/>
      <c r="G32" s="193" t="s">
        <v>111</v>
      </c>
      <c r="H32" s="193"/>
      <c r="I32" s="51">
        <v>0</v>
      </c>
      <c r="J32" s="51">
        <v>0</v>
      </c>
      <c r="K32" s="49"/>
    </row>
    <row r="33" spans="1:11" x14ac:dyDescent="0.2">
      <c r="A33" s="47"/>
      <c r="B33" s="52"/>
      <c r="C33" s="56"/>
      <c r="D33" s="43"/>
      <c r="E33" s="43"/>
      <c r="F33" s="44"/>
      <c r="G33" s="52"/>
      <c r="H33" s="53"/>
      <c r="I33" s="54"/>
      <c r="J33" s="54"/>
      <c r="K33" s="49"/>
    </row>
    <row r="34" spans="1:11" x14ac:dyDescent="0.2">
      <c r="A34" s="57"/>
      <c r="B34" s="192" t="s">
        <v>112</v>
      </c>
      <c r="C34" s="192"/>
      <c r="D34" s="58">
        <f>D13+D23+D27</f>
        <v>58687336.449999996</v>
      </c>
      <c r="E34" s="58">
        <f>E13+E23+E27</f>
        <v>280595958</v>
      </c>
      <c r="F34" s="59"/>
      <c r="G34" s="196" t="s">
        <v>113</v>
      </c>
      <c r="H34" s="196"/>
      <c r="I34" s="60">
        <f>SUM(I35:I39)</f>
        <v>0</v>
      </c>
      <c r="J34" s="60">
        <f>SUM(J35:J39)</f>
        <v>0</v>
      </c>
      <c r="K34" s="49"/>
    </row>
    <row r="35" spans="1:11" x14ac:dyDescent="0.2">
      <c r="A35" s="47"/>
      <c r="B35" s="192"/>
      <c r="C35" s="192"/>
      <c r="D35" s="43"/>
      <c r="E35" s="43"/>
      <c r="F35" s="44"/>
      <c r="G35" s="193" t="s">
        <v>114</v>
      </c>
      <c r="H35" s="193"/>
      <c r="I35" s="51">
        <v>0</v>
      </c>
      <c r="J35" s="51">
        <v>0</v>
      </c>
      <c r="K35" s="49"/>
    </row>
    <row r="36" spans="1:11" x14ac:dyDescent="0.2">
      <c r="A36" s="61"/>
      <c r="B36" s="44"/>
      <c r="C36" s="44"/>
      <c r="D36" s="44"/>
      <c r="E36" s="44"/>
      <c r="F36" s="44"/>
      <c r="G36" s="193" t="s">
        <v>115</v>
      </c>
      <c r="H36" s="193"/>
      <c r="I36" s="51">
        <v>0</v>
      </c>
      <c r="J36" s="51">
        <v>0</v>
      </c>
      <c r="K36" s="49"/>
    </row>
    <row r="37" spans="1:11" x14ac:dyDescent="0.2">
      <c r="A37" s="61"/>
      <c r="B37" s="44"/>
      <c r="C37" s="44"/>
      <c r="D37" s="44"/>
      <c r="E37" s="44"/>
      <c r="F37" s="44"/>
      <c r="G37" s="193" t="s">
        <v>116</v>
      </c>
      <c r="H37" s="193"/>
      <c r="I37" s="51">
        <v>0</v>
      </c>
      <c r="J37" s="51">
        <v>0</v>
      </c>
      <c r="K37" s="49"/>
    </row>
    <row r="38" spans="1:11" x14ac:dyDescent="0.2">
      <c r="A38" s="61"/>
      <c r="B38" s="44"/>
      <c r="C38" s="44"/>
      <c r="D38" s="44"/>
      <c r="E38" s="44"/>
      <c r="F38" s="44"/>
      <c r="G38" s="193" t="s">
        <v>117</v>
      </c>
      <c r="H38" s="193"/>
      <c r="I38" s="51">
        <v>0</v>
      </c>
      <c r="J38" s="51">
        <v>0</v>
      </c>
      <c r="K38" s="49"/>
    </row>
    <row r="39" spans="1:11" x14ac:dyDescent="0.2">
      <c r="A39" s="61"/>
      <c r="B39" s="44"/>
      <c r="C39" s="44"/>
      <c r="D39" s="44"/>
      <c r="E39" s="44"/>
      <c r="F39" s="44"/>
      <c r="G39" s="193" t="s">
        <v>118</v>
      </c>
      <c r="H39" s="193"/>
      <c r="I39" s="51">
        <v>0</v>
      </c>
      <c r="J39" s="51">
        <v>0</v>
      </c>
      <c r="K39" s="49"/>
    </row>
    <row r="40" spans="1:11" x14ac:dyDescent="0.2">
      <c r="A40" s="61"/>
      <c r="B40" s="44"/>
      <c r="C40" s="44"/>
      <c r="D40" s="44"/>
      <c r="E40" s="44"/>
      <c r="F40" s="44"/>
      <c r="G40" s="52"/>
      <c r="H40" s="53"/>
      <c r="I40" s="54"/>
      <c r="J40" s="54"/>
      <c r="K40" s="49"/>
    </row>
    <row r="41" spans="1:11" x14ac:dyDescent="0.2">
      <c r="A41" s="61"/>
      <c r="B41" s="44"/>
      <c r="C41" s="44"/>
      <c r="D41" s="44"/>
      <c r="E41" s="44"/>
      <c r="F41" s="44"/>
      <c r="G41" s="194" t="s">
        <v>119</v>
      </c>
      <c r="H41" s="194"/>
      <c r="I41" s="60">
        <f>SUM(I42:I47)</f>
        <v>0</v>
      </c>
      <c r="J41" s="60">
        <f>SUM(J42:J47)</f>
        <v>2641428</v>
      </c>
      <c r="K41" s="49"/>
    </row>
    <row r="42" spans="1:11" ht="26.25" customHeight="1" x14ac:dyDescent="0.2">
      <c r="A42" s="61"/>
      <c r="B42" s="44"/>
      <c r="C42" s="44"/>
      <c r="D42" s="44"/>
      <c r="E42" s="44"/>
      <c r="F42" s="44"/>
      <c r="G42" s="195" t="s">
        <v>120</v>
      </c>
      <c r="H42" s="195"/>
      <c r="I42" s="51">
        <v>0</v>
      </c>
      <c r="J42" s="51">
        <v>2641428</v>
      </c>
      <c r="K42" s="49"/>
    </row>
    <row r="43" spans="1:11" x14ac:dyDescent="0.2">
      <c r="A43" s="61"/>
      <c r="B43" s="44"/>
      <c r="C43" s="44"/>
      <c r="D43" s="44"/>
      <c r="E43" s="44"/>
      <c r="F43" s="44"/>
      <c r="G43" s="193" t="s">
        <v>121</v>
      </c>
      <c r="H43" s="193"/>
      <c r="I43" s="51">
        <v>0</v>
      </c>
      <c r="J43" s="51">
        <v>0</v>
      </c>
      <c r="K43" s="49"/>
    </row>
    <row r="44" spans="1:11" ht="12" customHeight="1" x14ac:dyDescent="0.2">
      <c r="A44" s="61"/>
      <c r="B44" s="44"/>
      <c r="C44" s="44"/>
      <c r="D44" s="44"/>
      <c r="E44" s="44"/>
      <c r="F44" s="44"/>
      <c r="G44" s="193" t="s">
        <v>122</v>
      </c>
      <c r="H44" s="193"/>
      <c r="I44" s="51">
        <v>0</v>
      </c>
      <c r="J44" s="51">
        <v>0</v>
      </c>
      <c r="K44" s="49"/>
    </row>
    <row r="45" spans="1:11" ht="25.5" customHeight="1" x14ac:dyDescent="0.2">
      <c r="A45" s="61"/>
      <c r="B45" s="44"/>
      <c r="C45" s="44"/>
      <c r="D45" s="44"/>
      <c r="E45" s="44"/>
      <c r="F45" s="44"/>
      <c r="G45" s="195" t="s">
        <v>134</v>
      </c>
      <c r="H45" s="195"/>
      <c r="I45" s="51">
        <v>0</v>
      </c>
      <c r="J45" s="51">
        <v>0</v>
      </c>
      <c r="K45" s="49"/>
    </row>
    <row r="46" spans="1:11" x14ac:dyDescent="0.2">
      <c r="A46" s="61"/>
      <c r="B46" s="44"/>
      <c r="C46" s="44"/>
      <c r="D46" s="44"/>
      <c r="E46" s="44"/>
      <c r="F46" s="44"/>
      <c r="G46" s="193" t="s">
        <v>123</v>
      </c>
      <c r="H46" s="193"/>
      <c r="I46" s="51">
        <v>0</v>
      </c>
      <c r="J46" s="51">
        <v>0</v>
      </c>
      <c r="K46" s="49"/>
    </row>
    <row r="47" spans="1:11" x14ac:dyDescent="0.2">
      <c r="A47" s="61"/>
      <c r="B47" s="44"/>
      <c r="C47" s="44"/>
      <c r="D47" s="44"/>
      <c r="E47" s="44"/>
      <c r="F47" s="44"/>
      <c r="G47" s="193" t="s">
        <v>124</v>
      </c>
      <c r="H47" s="193"/>
      <c r="I47" s="51">
        <v>0</v>
      </c>
      <c r="J47" s="51">
        <v>0</v>
      </c>
      <c r="K47" s="49"/>
    </row>
    <row r="48" spans="1:11" x14ac:dyDescent="0.2">
      <c r="A48" s="61"/>
      <c r="B48" s="44"/>
      <c r="C48" s="44"/>
      <c r="D48" s="44"/>
      <c r="E48" s="44"/>
      <c r="F48" s="44"/>
      <c r="G48" s="52"/>
      <c r="H48" s="53"/>
      <c r="I48" s="54"/>
      <c r="J48" s="54"/>
      <c r="K48" s="49"/>
    </row>
    <row r="49" spans="1:11" x14ac:dyDescent="0.2">
      <c r="A49" s="61"/>
      <c r="B49" s="44"/>
      <c r="C49" s="44"/>
      <c r="D49" s="44"/>
      <c r="E49" s="44"/>
      <c r="F49" s="44"/>
      <c r="G49" s="194" t="s">
        <v>125</v>
      </c>
      <c r="H49" s="194"/>
      <c r="I49" s="60">
        <f>SUM(I50)</f>
        <v>0</v>
      </c>
      <c r="J49" s="60">
        <f>SUM(J50)</f>
        <v>0</v>
      </c>
      <c r="K49" s="49"/>
    </row>
    <row r="50" spans="1:11" x14ac:dyDescent="0.2">
      <c r="A50" s="61"/>
      <c r="B50" s="44"/>
      <c r="C50" s="44"/>
      <c r="D50" s="44"/>
      <c r="E50" s="44"/>
      <c r="F50" s="44"/>
      <c r="G50" s="193" t="s">
        <v>126</v>
      </c>
      <c r="H50" s="193"/>
      <c r="I50" s="51">
        <v>0</v>
      </c>
      <c r="J50" s="51">
        <v>0</v>
      </c>
      <c r="K50" s="49"/>
    </row>
    <row r="51" spans="1:11" x14ac:dyDescent="0.2">
      <c r="A51" s="61"/>
      <c r="B51" s="44"/>
      <c r="C51" s="44"/>
      <c r="D51" s="44"/>
      <c r="E51" s="44"/>
      <c r="F51" s="44"/>
      <c r="G51" s="52"/>
      <c r="H51" s="53"/>
      <c r="I51" s="54"/>
      <c r="J51" s="54"/>
      <c r="K51" s="49"/>
    </row>
    <row r="52" spans="1:11" x14ac:dyDescent="0.2">
      <c r="A52" s="61"/>
      <c r="B52" s="44"/>
      <c r="C52" s="44"/>
      <c r="D52" s="44"/>
      <c r="E52" s="44"/>
      <c r="F52" s="44"/>
      <c r="G52" s="192" t="s">
        <v>127</v>
      </c>
      <c r="H52" s="192"/>
      <c r="I52" s="62">
        <f>I13+I18+I29+I34+I41+I49</f>
        <v>36670808.5</v>
      </c>
      <c r="J52" s="62">
        <f>J13+J18+J29+J34+J41+J49</f>
        <v>285249313</v>
      </c>
      <c r="K52" s="63"/>
    </row>
    <row r="53" spans="1:11" x14ac:dyDescent="0.2">
      <c r="A53" s="61"/>
      <c r="B53" s="44"/>
      <c r="C53" s="44"/>
      <c r="D53" s="44"/>
      <c r="E53" s="44"/>
      <c r="F53" s="44"/>
      <c r="G53" s="64"/>
      <c r="H53" s="64"/>
      <c r="I53" s="54"/>
      <c r="J53" s="54"/>
      <c r="K53" s="63"/>
    </row>
    <row r="54" spans="1:11" x14ac:dyDescent="0.2">
      <c r="A54" s="61"/>
      <c r="B54" s="44"/>
      <c r="C54" s="44"/>
      <c r="D54" s="44"/>
      <c r="E54" s="44"/>
      <c r="F54" s="44"/>
      <c r="G54" s="188" t="s">
        <v>128</v>
      </c>
      <c r="H54" s="188"/>
      <c r="I54" s="62">
        <f>D34-I52</f>
        <v>22016527.949999996</v>
      </c>
      <c r="J54" s="62">
        <f>E34-J52</f>
        <v>-4653355</v>
      </c>
      <c r="K54" s="63"/>
    </row>
    <row r="55" spans="1:11" ht="6" customHeight="1" x14ac:dyDescent="0.2">
      <c r="A55" s="65"/>
      <c r="B55" s="66"/>
      <c r="C55" s="66"/>
      <c r="D55" s="66"/>
      <c r="E55" s="66"/>
      <c r="F55" s="66"/>
      <c r="G55" s="67"/>
      <c r="H55" s="67"/>
      <c r="I55" s="66"/>
      <c r="J55" s="66"/>
      <c r="K55" s="68"/>
    </row>
    <row r="56" spans="1:11" ht="6" customHeight="1" x14ac:dyDescent="0.2">
      <c r="A56" s="26"/>
      <c r="B56" s="26"/>
      <c r="C56" s="26"/>
      <c r="D56" s="26"/>
      <c r="E56" s="26"/>
      <c r="F56" s="26"/>
      <c r="G56" s="29"/>
      <c r="H56" s="29"/>
      <c r="I56" s="26"/>
      <c r="J56" s="26"/>
      <c r="K56" s="26"/>
    </row>
    <row r="57" spans="1:11" ht="6" customHeight="1" x14ac:dyDescent="0.2">
      <c r="A57" s="66"/>
      <c r="B57" s="69"/>
      <c r="C57" s="70"/>
      <c r="D57" s="71"/>
      <c r="E57" s="71"/>
      <c r="F57" s="66"/>
      <c r="G57" s="72"/>
      <c r="H57" s="73"/>
      <c r="I57" s="71"/>
      <c r="J57" s="71"/>
      <c r="K57" s="66"/>
    </row>
    <row r="58" spans="1:11" ht="6" customHeight="1" x14ac:dyDescent="0.2">
      <c r="A58" s="26"/>
      <c r="B58" s="53"/>
      <c r="C58" s="74"/>
      <c r="D58" s="75"/>
      <c r="E58" s="75"/>
      <c r="F58" s="26"/>
      <c r="G58" s="76"/>
      <c r="H58" s="77"/>
      <c r="I58" s="75"/>
      <c r="J58" s="75"/>
      <c r="K58" s="26"/>
    </row>
    <row r="59" spans="1:11" ht="15" customHeight="1" x14ac:dyDescent="0.2">
      <c r="A59" s="53" t="s">
        <v>76</v>
      </c>
      <c r="C59" s="53"/>
      <c r="D59" s="53"/>
      <c r="E59" s="53"/>
      <c r="F59" s="53"/>
      <c r="G59" s="53"/>
      <c r="H59" s="53"/>
      <c r="I59" s="53"/>
      <c r="J59" s="53"/>
    </row>
    <row r="60" spans="1:11" ht="9.75" customHeight="1" x14ac:dyDescent="0.2">
      <c r="B60" s="53"/>
      <c r="C60" s="74"/>
      <c r="D60" s="75"/>
      <c r="E60" s="75"/>
      <c r="G60" s="76"/>
      <c r="H60" s="74"/>
      <c r="I60" s="75"/>
      <c r="J60" s="75"/>
    </row>
    <row r="61" spans="1:11" ht="30" customHeight="1" x14ac:dyDescent="0.2">
      <c r="B61" s="53"/>
      <c r="C61" s="189"/>
      <c r="D61" s="189"/>
      <c r="E61" s="75"/>
      <c r="G61" s="190"/>
      <c r="H61" s="190"/>
      <c r="I61" s="75"/>
      <c r="J61" s="75"/>
    </row>
    <row r="62" spans="1:11" ht="14.1" customHeight="1" x14ac:dyDescent="0.2">
      <c r="B62" s="78"/>
      <c r="C62" s="191" t="s">
        <v>170</v>
      </c>
      <c r="D62" s="191"/>
      <c r="E62" s="179"/>
      <c r="F62" s="179"/>
      <c r="G62" s="191" t="s">
        <v>172</v>
      </c>
      <c r="H62" s="191"/>
      <c r="I62" s="79"/>
      <c r="J62" s="75"/>
    </row>
    <row r="63" spans="1:11" ht="14.1" customHeight="1" x14ac:dyDescent="0.2">
      <c r="B63" s="80"/>
      <c r="C63" s="187" t="s">
        <v>171</v>
      </c>
      <c r="D63" s="187"/>
      <c r="E63" s="180"/>
      <c r="F63" s="180"/>
      <c r="G63" s="187" t="s">
        <v>173</v>
      </c>
      <c r="H63" s="187"/>
      <c r="I63" s="79"/>
      <c r="J63" s="75"/>
    </row>
    <row r="64" spans="1:11" ht="9.9499999999999993" customHeight="1" x14ac:dyDescent="0.2">
      <c r="D64" s="82"/>
    </row>
    <row r="65" spans="2:11" x14ac:dyDescent="0.2">
      <c r="B65" s="26"/>
      <c r="C65" s="26"/>
      <c r="D65" s="82"/>
      <c r="E65" s="26"/>
      <c r="F65" s="26"/>
      <c r="G65" s="29"/>
      <c r="H65" s="29"/>
      <c r="I65" s="26"/>
      <c r="J65" s="26"/>
      <c r="K65" s="26"/>
    </row>
    <row r="66" spans="2:11" x14ac:dyDescent="0.2">
      <c r="D66" s="82"/>
    </row>
  </sheetData>
  <sheetProtection formatCells="0" selectLockedCells="1"/>
  <mergeCells count="69">
    <mergeCell ref="B10:C10"/>
    <mergeCell ref="G10:H10"/>
    <mergeCell ref="C3:I3"/>
    <mergeCell ref="C4:I4"/>
    <mergeCell ref="C5:I5"/>
    <mergeCell ref="F7:H7"/>
    <mergeCell ref="B18:C18"/>
    <mergeCell ref="G18:H18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B25:C25"/>
    <mergeCell ref="G25:H25"/>
    <mergeCell ref="B19:C19"/>
    <mergeCell ref="G19:H19"/>
    <mergeCell ref="B20:C20"/>
    <mergeCell ref="G20:H20"/>
    <mergeCell ref="B21:C21"/>
    <mergeCell ref="G21:H21"/>
    <mergeCell ref="G22:H22"/>
    <mergeCell ref="B23:C23"/>
    <mergeCell ref="G23:H23"/>
    <mergeCell ref="B24:C24"/>
    <mergeCell ref="G24:H24"/>
    <mergeCell ref="G26:H26"/>
    <mergeCell ref="B27:C27"/>
    <mergeCell ref="G27:H27"/>
    <mergeCell ref="B28:C28"/>
    <mergeCell ref="B29:C29"/>
    <mergeCell ref="G29:H29"/>
    <mergeCell ref="G37:H37"/>
    <mergeCell ref="B30:C30"/>
    <mergeCell ref="G30:H30"/>
    <mergeCell ref="B31:C31"/>
    <mergeCell ref="G31:H31"/>
    <mergeCell ref="B32:C32"/>
    <mergeCell ref="G32:H32"/>
    <mergeCell ref="B34:C34"/>
    <mergeCell ref="G34:H34"/>
    <mergeCell ref="B35:C35"/>
    <mergeCell ref="G35:H35"/>
    <mergeCell ref="G36:H36"/>
    <mergeCell ref="G52:H52"/>
    <mergeCell ref="G38:H38"/>
    <mergeCell ref="G39:H39"/>
    <mergeCell ref="G41:H41"/>
    <mergeCell ref="G42:H42"/>
    <mergeCell ref="G43:H43"/>
    <mergeCell ref="G44:H44"/>
    <mergeCell ref="G45:H45"/>
    <mergeCell ref="G46:H46"/>
    <mergeCell ref="G47:H47"/>
    <mergeCell ref="G49:H49"/>
    <mergeCell ref="G50:H50"/>
    <mergeCell ref="C63:D63"/>
    <mergeCell ref="G63:H63"/>
    <mergeCell ref="G54:H54"/>
    <mergeCell ref="C61:D61"/>
    <mergeCell ref="G61:H61"/>
    <mergeCell ref="C62:D62"/>
    <mergeCell ref="G62:H62"/>
  </mergeCells>
  <printOptions verticalCentered="1"/>
  <pageMargins left="0.39370078740157483" right="0" top="0.43307086614173229" bottom="0.70866141732283472" header="0.39370078740157483" footer="0"/>
  <pageSetup scale="60" orientation="landscape" r:id="rId1"/>
  <headerFooter scaleWithDoc="0">
    <oddFooter xml:space="preserve">&amp;C 1 /25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2"/>
  <sheetViews>
    <sheetView showGridLines="0" zoomScale="80" zoomScaleNormal="80" zoomScalePageLayoutView="80" workbookViewId="0">
      <selection activeCell="J17" sqref="J17"/>
    </sheetView>
  </sheetViews>
  <sheetFormatPr baseColWidth="10" defaultRowHeight="12.75" x14ac:dyDescent="0.2"/>
  <cols>
    <col min="1" max="1" width="4.5703125" style="19" customWidth="1"/>
    <col min="2" max="2" width="24.7109375" style="19" customWidth="1"/>
    <col min="3" max="3" width="40" style="19" customWidth="1"/>
    <col min="4" max="5" width="18.7109375" style="19" customWidth="1"/>
    <col min="6" max="6" width="10.7109375" style="19" customWidth="1"/>
    <col min="7" max="7" width="24.7109375" style="19" customWidth="1"/>
    <col min="8" max="8" width="29.7109375" style="114" customWidth="1"/>
    <col min="9" max="10" width="18.7109375" style="19" customWidth="1"/>
    <col min="11" max="11" width="4.5703125" style="19" customWidth="1"/>
    <col min="12" max="16384" width="11.42578125" style="19"/>
  </cols>
  <sheetData>
    <row r="1" spans="1:11" ht="14.1" customHeight="1" x14ac:dyDescent="0.2">
      <c r="A1" s="111"/>
      <c r="B1" s="17"/>
      <c r="C1" s="198"/>
      <c r="D1" s="198"/>
      <c r="E1" s="198"/>
      <c r="F1" s="198"/>
      <c r="G1" s="198"/>
      <c r="H1" s="198"/>
      <c r="I1" s="198"/>
      <c r="J1" s="112"/>
      <c r="K1" s="112"/>
    </row>
    <row r="2" spans="1:11" ht="14.1" customHeight="1" x14ac:dyDescent="0.2">
      <c r="A2" s="18"/>
      <c r="B2" s="17"/>
      <c r="C2" s="198" t="s">
        <v>164</v>
      </c>
      <c r="D2" s="198"/>
      <c r="E2" s="198"/>
      <c r="F2" s="198"/>
      <c r="G2" s="198"/>
      <c r="H2" s="198"/>
      <c r="I2" s="198"/>
      <c r="J2" s="18"/>
      <c r="K2" s="18"/>
    </row>
    <row r="3" spans="1:11" ht="14.1" customHeight="1" x14ac:dyDescent="0.2">
      <c r="A3" s="198" t="s">
        <v>180</v>
      </c>
      <c r="B3" s="198"/>
      <c r="C3" s="198"/>
      <c r="D3" s="198"/>
      <c r="E3" s="198"/>
      <c r="F3" s="198"/>
      <c r="G3" s="198"/>
      <c r="H3" s="198"/>
      <c r="I3" s="198"/>
      <c r="J3" s="198"/>
      <c r="K3" s="198"/>
    </row>
    <row r="4" spans="1:11" ht="14.1" customHeight="1" x14ac:dyDescent="0.2">
      <c r="A4" s="198" t="s">
        <v>0</v>
      </c>
      <c r="B4" s="198"/>
      <c r="C4" s="198"/>
      <c r="D4" s="198"/>
      <c r="E4" s="198"/>
      <c r="F4" s="198"/>
      <c r="G4" s="198"/>
      <c r="H4" s="198"/>
      <c r="I4" s="198"/>
      <c r="J4" s="198"/>
      <c r="K4" s="198"/>
    </row>
    <row r="5" spans="1:11" ht="20.100000000000001" customHeight="1" x14ac:dyDescent="0.2">
      <c r="A5" s="23"/>
      <c r="B5" s="24"/>
      <c r="C5" s="25"/>
      <c r="D5" s="24" t="s">
        <v>3</v>
      </c>
      <c r="E5" s="137" t="s">
        <v>169</v>
      </c>
      <c r="F5" s="137"/>
      <c r="G5" s="137"/>
      <c r="H5" s="25"/>
      <c r="I5" s="25"/>
      <c r="J5" s="25"/>
    </row>
    <row r="6" spans="1:11" ht="3" customHeight="1" x14ac:dyDescent="0.2">
      <c r="A6" s="113"/>
      <c r="B6" s="113"/>
      <c r="C6" s="113"/>
      <c r="D6" s="113"/>
      <c r="E6" s="113"/>
      <c r="F6" s="113"/>
    </row>
    <row r="7" spans="1:11" s="26" customFormat="1" ht="3" customHeight="1" x14ac:dyDescent="0.2">
      <c r="A7" s="23"/>
      <c r="B7" s="27"/>
      <c r="C7" s="27"/>
      <c r="D7" s="27"/>
      <c r="E7" s="27"/>
      <c r="F7" s="28"/>
      <c r="H7" s="115"/>
    </row>
    <row r="8" spans="1:11" s="26" customFormat="1" ht="3" customHeight="1" x14ac:dyDescent="0.2">
      <c r="A8" s="30"/>
      <c r="B8" s="30"/>
      <c r="C8" s="30"/>
      <c r="D8" s="31"/>
      <c r="E8" s="31"/>
      <c r="F8" s="32"/>
      <c r="H8" s="115"/>
    </row>
    <row r="9" spans="1:11" s="26" customFormat="1" ht="20.100000000000001" customHeight="1" x14ac:dyDescent="0.2">
      <c r="A9" s="33"/>
      <c r="B9" s="197" t="s">
        <v>74</v>
      </c>
      <c r="C9" s="197"/>
      <c r="D9" s="34" t="s">
        <v>65</v>
      </c>
      <c r="E9" s="34" t="s">
        <v>66</v>
      </c>
      <c r="F9" s="35"/>
      <c r="G9" s="197" t="s">
        <v>74</v>
      </c>
      <c r="H9" s="197"/>
      <c r="I9" s="34" t="s">
        <v>65</v>
      </c>
      <c r="J9" s="34" t="s">
        <v>66</v>
      </c>
      <c r="K9" s="36"/>
    </row>
    <row r="10" spans="1:11" ht="3" customHeight="1" x14ac:dyDescent="0.2">
      <c r="A10" s="38"/>
      <c r="B10" s="39"/>
      <c r="C10" s="39"/>
      <c r="D10" s="40"/>
      <c r="E10" s="40"/>
      <c r="F10" s="29"/>
      <c r="G10" s="26"/>
      <c r="H10" s="115"/>
      <c r="I10" s="26"/>
      <c r="J10" s="26"/>
      <c r="K10" s="41"/>
    </row>
    <row r="11" spans="1:11" s="26" customFormat="1" ht="3" customHeight="1" x14ac:dyDescent="0.2">
      <c r="A11" s="116"/>
      <c r="B11" s="117"/>
      <c r="C11" s="117"/>
      <c r="D11" s="118"/>
      <c r="E11" s="118"/>
      <c r="F11" s="44"/>
      <c r="H11" s="115"/>
      <c r="K11" s="41"/>
    </row>
    <row r="12" spans="1:11" x14ac:dyDescent="0.2">
      <c r="A12" s="50"/>
      <c r="B12" s="194" t="s">
        <v>5</v>
      </c>
      <c r="C12" s="194"/>
      <c r="D12" s="119">
        <f>D14+D24</f>
        <v>19688882.670000002</v>
      </c>
      <c r="E12" s="119">
        <f>E14+E24</f>
        <v>12149.599999999977</v>
      </c>
      <c r="F12" s="44"/>
      <c r="G12" s="194" t="s">
        <v>6</v>
      </c>
      <c r="H12" s="194"/>
      <c r="I12" s="119">
        <f>I14+I25</f>
        <v>0</v>
      </c>
      <c r="J12" s="119">
        <f>J14+J25</f>
        <v>44338260.850000001</v>
      </c>
      <c r="K12" s="41"/>
    </row>
    <row r="13" spans="1:11" x14ac:dyDescent="0.2">
      <c r="A13" s="47"/>
      <c r="B13" s="52"/>
      <c r="C13" s="79"/>
      <c r="D13" s="120"/>
      <c r="E13" s="120"/>
      <c r="F13" s="44"/>
      <c r="G13" s="52"/>
      <c r="H13" s="52"/>
      <c r="I13" s="120"/>
      <c r="J13" s="120"/>
      <c r="K13" s="41"/>
    </row>
    <row r="14" spans="1:11" x14ac:dyDescent="0.2">
      <c r="A14" s="47"/>
      <c r="B14" s="194" t="s">
        <v>7</v>
      </c>
      <c r="C14" s="194"/>
      <c r="D14" s="119">
        <f>SUM(D16:D22)</f>
        <v>19688882.670000002</v>
      </c>
      <c r="E14" s="119">
        <f>SUM(E16:E22)</f>
        <v>12149.599999999977</v>
      </c>
      <c r="F14" s="44"/>
      <c r="G14" s="194" t="s">
        <v>8</v>
      </c>
      <c r="H14" s="194"/>
      <c r="I14" s="119">
        <f>SUM(I16:I23)</f>
        <v>0</v>
      </c>
      <c r="J14" s="119">
        <f>SUM(J16:J23)</f>
        <v>44338260.850000001</v>
      </c>
      <c r="K14" s="41"/>
    </row>
    <row r="15" spans="1:11" x14ac:dyDescent="0.2">
      <c r="A15" s="47"/>
      <c r="B15" s="52"/>
      <c r="C15" s="79"/>
      <c r="D15" s="120"/>
      <c r="E15" s="120"/>
      <c r="F15" s="44"/>
      <c r="G15" s="52"/>
      <c r="H15" s="52"/>
      <c r="I15" s="120"/>
      <c r="J15" s="120"/>
      <c r="K15" s="41"/>
    </row>
    <row r="16" spans="1:11" x14ac:dyDescent="0.2">
      <c r="A16" s="50"/>
      <c r="B16" s="193" t="s">
        <v>9</v>
      </c>
      <c r="C16" s="193"/>
      <c r="D16" s="121">
        <v>10152543.25</v>
      </c>
      <c r="E16" s="121"/>
      <c r="F16" s="44"/>
      <c r="G16" s="193" t="s">
        <v>10</v>
      </c>
      <c r="H16" s="193"/>
      <c r="I16" s="121">
        <f>IF(ESF!I16&gt;ESF!J16,ESF!I16-ESF!J16,0)</f>
        <v>0</v>
      </c>
      <c r="J16" s="121">
        <v>44338260.850000001</v>
      </c>
      <c r="K16" s="41"/>
    </row>
    <row r="17" spans="1:11" x14ac:dyDescent="0.2">
      <c r="A17" s="50"/>
      <c r="B17" s="193" t="s">
        <v>11</v>
      </c>
      <c r="C17" s="193"/>
      <c r="D17" s="121">
        <v>9536339.4199999999</v>
      </c>
      <c r="E17" s="121">
        <f>IF(D17&gt;0,0,ESF!D17-ESF!E17)</f>
        <v>0</v>
      </c>
      <c r="F17" s="44"/>
      <c r="G17" s="193" t="s">
        <v>12</v>
      </c>
      <c r="H17" s="193"/>
      <c r="I17" s="121">
        <f>IF(ESF!I17&gt;ESF!J17,ESF!I17-ESF!J17,0)</f>
        <v>0</v>
      </c>
      <c r="J17" s="121">
        <f>IF(I17&gt;0,0,ESF!J17-ESF!I17)</f>
        <v>0</v>
      </c>
      <c r="K17" s="41"/>
    </row>
    <row r="18" spans="1:11" x14ac:dyDescent="0.2">
      <c r="A18" s="50"/>
      <c r="B18" s="193" t="s">
        <v>13</v>
      </c>
      <c r="C18" s="193"/>
      <c r="D18" s="121">
        <f>IF(ESF!D18&lt;ESF!E18,ESF!E18-ESF!D18,0)</f>
        <v>0</v>
      </c>
      <c r="E18" s="121">
        <f>IF(D18&gt;0,0,ESF!D18-ESF!E18)</f>
        <v>0</v>
      </c>
      <c r="F18" s="44"/>
      <c r="G18" s="193" t="s">
        <v>14</v>
      </c>
      <c r="H18" s="193"/>
      <c r="I18" s="121">
        <f>IF(ESF!I18&gt;ESF!J18,ESF!I18-ESF!J18,0)</f>
        <v>0</v>
      </c>
      <c r="J18" s="121">
        <f>IF(I18&gt;0,0,ESF!J18-ESF!I18)</f>
        <v>0</v>
      </c>
      <c r="K18" s="41"/>
    </row>
    <row r="19" spans="1:11" x14ac:dyDescent="0.2">
      <c r="A19" s="50"/>
      <c r="B19" s="193" t="s">
        <v>15</v>
      </c>
      <c r="C19" s="193"/>
      <c r="D19" s="121">
        <f>IF(ESF!D19&lt;ESF!E19,ESF!E19-ESF!D19,0)</f>
        <v>0</v>
      </c>
      <c r="E19" s="121">
        <f>IF(D19&gt;0,0,ESF!D19-ESF!E19)</f>
        <v>0</v>
      </c>
      <c r="F19" s="44"/>
      <c r="G19" s="193" t="s">
        <v>16</v>
      </c>
      <c r="H19" s="193"/>
      <c r="I19" s="121">
        <f>IF(ESF!I19&gt;ESF!J19,ESF!I19-ESF!J19,0)</f>
        <v>0</v>
      </c>
      <c r="J19" s="121">
        <f>IF(I19&gt;0,0,ESF!J19-ESF!I19)</f>
        <v>0</v>
      </c>
      <c r="K19" s="41"/>
    </row>
    <row r="20" spans="1:11" x14ac:dyDescent="0.2">
      <c r="A20" s="50"/>
      <c r="B20" s="193" t="s">
        <v>17</v>
      </c>
      <c r="C20" s="193"/>
      <c r="D20" s="121">
        <f>IF(ESF!D20&lt;ESF!E20,ESF!E20-ESF!D20,0)</f>
        <v>0</v>
      </c>
      <c r="E20" s="121">
        <f>IF(D20&gt;0,0,ESF!D20-ESF!E20)</f>
        <v>0</v>
      </c>
      <c r="F20" s="44"/>
      <c r="G20" s="193" t="s">
        <v>18</v>
      </c>
      <c r="H20" s="193"/>
      <c r="I20" s="121">
        <f>IF(ESF!I20&gt;ESF!J20,ESF!I20-ESF!J20,0)</f>
        <v>0</v>
      </c>
      <c r="J20" s="121">
        <f>IF(I20&gt;0,0,ESF!J20-ESF!I20)</f>
        <v>0</v>
      </c>
      <c r="K20" s="41"/>
    </row>
    <row r="21" spans="1:11" ht="25.5" customHeight="1" x14ac:dyDescent="0.2">
      <c r="A21" s="50"/>
      <c r="B21" s="193" t="s">
        <v>19</v>
      </c>
      <c r="C21" s="193"/>
      <c r="D21" s="121">
        <f>IF(ESF!D21&lt;ESF!E21,ESF!E21-ESF!D21,0)</f>
        <v>0</v>
      </c>
      <c r="E21" s="121">
        <f>IF(D21&gt;0,0,ESF!D21-ESF!E21)</f>
        <v>0</v>
      </c>
      <c r="F21" s="44"/>
      <c r="G21" s="195" t="s">
        <v>20</v>
      </c>
      <c r="H21" s="195"/>
      <c r="I21" s="121">
        <f>IF(ESF!I21&gt;ESF!J21,ESF!I21-ESF!J21,0)</f>
        <v>0</v>
      </c>
      <c r="J21" s="121">
        <f>IF(I21&gt;0,0,ESF!J21-ESF!I21)</f>
        <v>0</v>
      </c>
      <c r="K21" s="41"/>
    </row>
    <row r="22" spans="1:11" x14ac:dyDescent="0.2">
      <c r="A22" s="50"/>
      <c r="B22" s="193" t="s">
        <v>21</v>
      </c>
      <c r="C22" s="193"/>
      <c r="D22" s="121"/>
      <c r="E22" s="121">
        <f>IF(D22&gt;0,0,ESF!D22-ESF!E22)</f>
        <v>12149.599999999977</v>
      </c>
      <c r="F22" s="44"/>
      <c r="G22" s="193" t="s">
        <v>22</v>
      </c>
      <c r="H22" s="193"/>
      <c r="I22" s="121">
        <f>IF(ESF!I22&gt;ESF!J22,ESF!I22-ESF!J22,0)</f>
        <v>0</v>
      </c>
      <c r="J22" s="121">
        <f>IF(I22&gt;0,0,ESF!J22-ESF!I22)</f>
        <v>0</v>
      </c>
      <c r="K22" s="41"/>
    </row>
    <row r="23" spans="1:11" x14ac:dyDescent="0.2">
      <c r="A23" s="47"/>
      <c r="B23" s="52"/>
      <c r="C23" s="79"/>
      <c r="D23" s="120"/>
      <c r="E23" s="120"/>
      <c r="F23" s="44"/>
      <c r="G23" s="193" t="s">
        <v>23</v>
      </c>
      <c r="H23" s="193"/>
      <c r="I23" s="121">
        <f>IF(ESF!I23&gt;ESF!J23,ESF!I23-ESF!J23,0)</f>
        <v>0</v>
      </c>
      <c r="J23" s="121">
        <f>IF(I23&gt;0,0,ESF!J23-ESF!I23)</f>
        <v>0</v>
      </c>
      <c r="K23" s="41"/>
    </row>
    <row r="24" spans="1:11" x14ac:dyDescent="0.2">
      <c r="A24" s="47"/>
      <c r="B24" s="194" t="s">
        <v>26</v>
      </c>
      <c r="C24" s="194"/>
      <c r="D24" s="119">
        <f>SUM(D26:D34)</f>
        <v>0</v>
      </c>
      <c r="E24" s="119">
        <f>SUM(E26:E34)</f>
        <v>0</v>
      </c>
      <c r="F24" s="44"/>
      <c r="G24" s="52"/>
      <c r="H24" s="52"/>
      <c r="I24" s="120"/>
      <c r="J24" s="120"/>
      <c r="K24" s="41"/>
    </row>
    <row r="25" spans="1:11" x14ac:dyDescent="0.2">
      <c r="A25" s="47"/>
      <c r="B25" s="52"/>
      <c r="C25" s="79"/>
      <c r="D25" s="120"/>
      <c r="E25" s="120"/>
      <c r="F25" s="44"/>
      <c r="G25" s="192" t="s">
        <v>27</v>
      </c>
      <c r="H25" s="192"/>
      <c r="I25" s="119">
        <f>SUM(I27:I32)</f>
        <v>0</v>
      </c>
      <c r="J25" s="119">
        <f>SUM(J27:J32)</f>
        <v>0</v>
      </c>
      <c r="K25" s="41"/>
    </row>
    <row r="26" spans="1:11" x14ac:dyDescent="0.2">
      <c r="A26" s="50"/>
      <c r="B26" s="193" t="s">
        <v>28</v>
      </c>
      <c r="C26" s="193"/>
      <c r="D26" s="121">
        <f>IF(ESF!D29&lt;ESF!E29,ESF!E29-ESF!D29,0)</f>
        <v>0</v>
      </c>
      <c r="E26" s="121">
        <f>IF(D26&gt;0,0,ESF!D29-ESF!E29)</f>
        <v>0</v>
      </c>
      <c r="F26" s="44"/>
      <c r="G26" s="52"/>
      <c r="H26" s="52"/>
      <c r="I26" s="120"/>
      <c r="J26" s="120"/>
      <c r="K26" s="41"/>
    </row>
    <row r="27" spans="1:11" x14ac:dyDescent="0.2">
      <c r="A27" s="50"/>
      <c r="B27" s="193" t="s">
        <v>30</v>
      </c>
      <c r="C27" s="193"/>
      <c r="D27" s="121">
        <f>IF(ESF!D30&lt;ESF!E30,ESF!E30-ESF!D30,0)</f>
        <v>0</v>
      </c>
      <c r="E27" s="121">
        <f>IF(D27&gt;0,0,ESF!D30-ESF!E30)</f>
        <v>0</v>
      </c>
      <c r="F27" s="44"/>
      <c r="G27" s="193" t="s">
        <v>29</v>
      </c>
      <c r="H27" s="193"/>
      <c r="I27" s="121">
        <f>IF(ESF!I29&gt;ESF!J29,ESF!I29-ESF!J29,0)</f>
        <v>0</v>
      </c>
      <c r="J27" s="121">
        <f>IF(I27&gt;0,0,ESF!J29-ESF!I29)</f>
        <v>0</v>
      </c>
      <c r="K27" s="41"/>
    </row>
    <row r="28" spans="1:11" x14ac:dyDescent="0.2">
      <c r="A28" s="50"/>
      <c r="B28" s="193" t="s">
        <v>32</v>
      </c>
      <c r="C28" s="193"/>
      <c r="D28" s="121">
        <f>IF(ESF!D31&lt;ESF!E31,ESF!E31-ESF!D31,0)</f>
        <v>0</v>
      </c>
      <c r="E28" s="121">
        <f>IF(D28&gt;0,0,ESF!D31-ESF!E31)</f>
        <v>0</v>
      </c>
      <c r="F28" s="44"/>
      <c r="G28" s="193" t="s">
        <v>31</v>
      </c>
      <c r="H28" s="193"/>
      <c r="I28" s="121">
        <f>IF(ESF!I30&gt;ESF!J30,ESF!I30-ESF!J30,0)</f>
        <v>0</v>
      </c>
      <c r="J28" s="121">
        <f>IF(I28&gt;0,0,ESF!J30-ESF!I30)</f>
        <v>0</v>
      </c>
      <c r="K28" s="41"/>
    </row>
    <row r="29" spans="1:11" x14ac:dyDescent="0.2">
      <c r="A29" s="50"/>
      <c r="B29" s="193" t="s">
        <v>34</v>
      </c>
      <c r="C29" s="193"/>
      <c r="D29" s="121">
        <f>IF(ESF!D32&lt;ESF!E32,ESF!E32-ESF!D32,0)</f>
        <v>0</v>
      </c>
      <c r="E29" s="121">
        <f>IF(D29&gt;0,0,ESF!D32-ESF!E32)</f>
        <v>0</v>
      </c>
      <c r="F29" s="44"/>
      <c r="G29" s="193" t="s">
        <v>33</v>
      </c>
      <c r="H29" s="193"/>
      <c r="I29" s="121">
        <f>IF(ESF!I31&gt;ESF!J31,ESF!I31-ESF!J31,0)</f>
        <v>0</v>
      </c>
      <c r="J29" s="121">
        <f>IF(I29&gt;0,0,ESF!J31-ESF!I31)</f>
        <v>0</v>
      </c>
      <c r="K29" s="41"/>
    </row>
    <row r="30" spans="1:11" x14ac:dyDescent="0.2">
      <c r="A30" s="50"/>
      <c r="B30" s="193" t="s">
        <v>36</v>
      </c>
      <c r="C30" s="193"/>
      <c r="D30" s="121">
        <f>IF(ESF!D33&lt;ESF!E33,ESF!E33-ESF!D33,0)</f>
        <v>0</v>
      </c>
      <c r="E30" s="121">
        <f>IF(D30&gt;0,0,ESF!D33-ESF!E33)</f>
        <v>0</v>
      </c>
      <c r="F30" s="44"/>
      <c r="G30" s="193" t="s">
        <v>35</v>
      </c>
      <c r="H30" s="193"/>
      <c r="I30" s="121">
        <f>IF(ESF!I32&gt;ESF!J32,ESF!I32-ESF!J32,0)</f>
        <v>0</v>
      </c>
      <c r="J30" s="121">
        <f>IF(I30&gt;0,0,ESF!J32-ESF!I32)</f>
        <v>0</v>
      </c>
      <c r="K30" s="41"/>
    </row>
    <row r="31" spans="1:11" ht="26.1" customHeight="1" x14ac:dyDescent="0.2">
      <c r="A31" s="50"/>
      <c r="B31" s="195" t="s">
        <v>38</v>
      </c>
      <c r="C31" s="195"/>
      <c r="D31" s="121">
        <v>0</v>
      </c>
      <c r="E31" s="121">
        <v>0</v>
      </c>
      <c r="F31" s="44"/>
      <c r="G31" s="195" t="s">
        <v>37</v>
      </c>
      <c r="H31" s="195"/>
      <c r="I31" s="121">
        <f>IF(ESF!I33&gt;ESF!J33,ESF!I33-ESF!J33,0)</f>
        <v>0</v>
      </c>
      <c r="J31" s="121">
        <f>IF(I31&gt;0,0,ESF!J33-ESF!I33)</f>
        <v>0</v>
      </c>
      <c r="K31" s="41"/>
    </row>
    <row r="32" spans="1:11" x14ac:dyDescent="0.2">
      <c r="A32" s="50"/>
      <c r="B32" s="193" t="s">
        <v>40</v>
      </c>
      <c r="C32" s="193"/>
      <c r="D32" s="121">
        <f>IF(ESF!D35&lt;ESF!E35,ESF!E35-ESF!D35,0)</f>
        <v>0</v>
      </c>
      <c r="E32" s="121">
        <f>IF(D32&gt;0,0,ESF!D35-ESF!E35)</f>
        <v>0</v>
      </c>
      <c r="F32" s="44"/>
      <c r="G32" s="193" t="s">
        <v>39</v>
      </c>
      <c r="H32" s="193"/>
      <c r="I32" s="121">
        <f>IF(ESF!I34&gt;ESF!J34,ESF!I34-ESF!J34,0)</f>
        <v>0</v>
      </c>
      <c r="J32" s="121">
        <f>IF(I32&gt;0,0,ESF!J34-ESF!I34)</f>
        <v>0</v>
      </c>
      <c r="K32" s="41"/>
    </row>
    <row r="33" spans="1:11" ht="25.5" customHeight="1" x14ac:dyDescent="0.2">
      <c r="A33" s="50"/>
      <c r="B33" s="195" t="s">
        <v>41</v>
      </c>
      <c r="C33" s="195"/>
      <c r="D33" s="121">
        <f>IF(ESF!D36&lt;ESF!E36,ESF!E36-ESF!D36,0)</f>
        <v>0</v>
      </c>
      <c r="E33" s="121">
        <f>IF(D33&gt;0,0,ESF!D36-ESF!E36)</f>
        <v>0</v>
      </c>
      <c r="F33" s="44"/>
      <c r="G33" s="52"/>
      <c r="H33" s="52"/>
      <c r="I33" s="122"/>
      <c r="J33" s="122"/>
      <c r="K33" s="41"/>
    </row>
    <row r="34" spans="1:11" x14ac:dyDescent="0.2">
      <c r="A34" s="50"/>
      <c r="B34" s="193" t="s">
        <v>43</v>
      </c>
      <c r="C34" s="193"/>
      <c r="D34" s="121">
        <f>IF(ESF!D37&lt;ESF!E37,ESF!E37-ESF!D37,0)</f>
        <v>0</v>
      </c>
      <c r="E34" s="121">
        <f>IF(D34&gt;0,0,ESF!D37-ESF!E37)</f>
        <v>0</v>
      </c>
      <c r="F34" s="44"/>
      <c r="G34" s="194" t="s">
        <v>46</v>
      </c>
      <c r="H34" s="194"/>
      <c r="I34" s="119">
        <f>I36+I42+I50</f>
        <v>24661527.949999999</v>
      </c>
      <c r="J34" s="119">
        <f>J36+J42+J50</f>
        <v>0</v>
      </c>
      <c r="K34" s="41"/>
    </row>
    <row r="35" spans="1:11" x14ac:dyDescent="0.2">
      <c r="A35" s="47"/>
      <c r="B35" s="52"/>
      <c r="C35" s="79"/>
      <c r="D35" s="122"/>
      <c r="E35" s="122"/>
      <c r="F35" s="44"/>
      <c r="G35" s="52"/>
      <c r="H35" s="52"/>
      <c r="I35" s="120"/>
      <c r="J35" s="120"/>
      <c r="K35" s="41"/>
    </row>
    <row r="36" spans="1:11" x14ac:dyDescent="0.2">
      <c r="A36" s="50"/>
      <c r="B36" s="26"/>
      <c r="C36" s="26"/>
      <c r="D36" s="26"/>
      <c r="E36" s="26"/>
      <c r="F36" s="44"/>
      <c r="G36" s="194" t="s">
        <v>48</v>
      </c>
      <c r="H36" s="194"/>
      <c r="I36" s="119">
        <f>SUM(I38:I40)</f>
        <v>2645000</v>
      </c>
      <c r="J36" s="119">
        <f>SUM(J38:J40)</f>
        <v>0</v>
      </c>
      <c r="K36" s="41"/>
    </row>
    <row r="37" spans="1:11" x14ac:dyDescent="0.2">
      <c r="A37" s="47"/>
      <c r="B37" s="26"/>
      <c r="C37" s="26"/>
      <c r="D37" s="26"/>
      <c r="E37" s="26"/>
      <c r="F37" s="44"/>
      <c r="G37" s="52"/>
      <c r="H37" s="52"/>
      <c r="I37" s="120"/>
      <c r="J37" s="120"/>
      <c r="K37" s="41"/>
    </row>
    <row r="38" spans="1:11" x14ac:dyDescent="0.2">
      <c r="A38" s="50"/>
      <c r="B38" s="26"/>
      <c r="C38" s="26"/>
      <c r="D38" s="26"/>
      <c r="E38" s="26"/>
      <c r="F38" s="44"/>
      <c r="G38" s="193" t="s">
        <v>49</v>
      </c>
      <c r="H38" s="193"/>
      <c r="I38" s="121">
        <v>2645000</v>
      </c>
      <c r="J38" s="121">
        <f>IF(I38&gt;0,0,ESF!J44-ESF!I44)</f>
        <v>0</v>
      </c>
      <c r="K38" s="41"/>
    </row>
    <row r="39" spans="1:11" x14ac:dyDescent="0.2">
      <c r="A39" s="47"/>
      <c r="B39" s="26"/>
      <c r="C39" s="26"/>
      <c r="D39" s="26"/>
      <c r="E39" s="26"/>
      <c r="F39" s="44"/>
      <c r="G39" s="193" t="s">
        <v>50</v>
      </c>
      <c r="H39" s="193"/>
      <c r="I39" s="121">
        <f>IF(ESF!I45&gt;ESF!J45,ESF!I45-ESF!J45,0)</f>
        <v>0</v>
      </c>
      <c r="J39" s="121">
        <f>IF(I39&gt;0,0,ESF!J45-ESF!I45)</f>
        <v>0</v>
      </c>
      <c r="K39" s="41"/>
    </row>
    <row r="40" spans="1:11" x14ac:dyDescent="0.2">
      <c r="A40" s="50"/>
      <c r="B40" s="26"/>
      <c r="C40" s="26"/>
      <c r="D40" s="26"/>
      <c r="E40" s="26"/>
      <c r="F40" s="44"/>
      <c r="G40" s="193" t="s">
        <v>51</v>
      </c>
      <c r="H40" s="193"/>
      <c r="I40" s="121">
        <f>IF(ESF!I46&gt;ESF!J46,ESF!I46-ESF!J46,0)</f>
        <v>0</v>
      </c>
      <c r="J40" s="121">
        <f>IF(I40&gt;0,0,ESF!J46-ESF!I46)</f>
        <v>0</v>
      </c>
      <c r="K40" s="41"/>
    </row>
    <row r="41" spans="1:11" x14ac:dyDescent="0.2">
      <c r="A41" s="50"/>
      <c r="B41" s="26"/>
      <c r="C41" s="26"/>
      <c r="D41" s="26"/>
      <c r="E41" s="26"/>
      <c r="F41" s="44"/>
      <c r="G41" s="52"/>
      <c r="H41" s="52"/>
      <c r="I41" s="120"/>
      <c r="J41" s="120"/>
      <c r="K41" s="41"/>
    </row>
    <row r="42" spans="1:11" x14ac:dyDescent="0.2">
      <c r="A42" s="50"/>
      <c r="B42" s="26"/>
      <c r="C42" s="26"/>
      <c r="D42" s="26"/>
      <c r="E42" s="26"/>
      <c r="F42" s="44"/>
      <c r="G42" s="194" t="s">
        <v>52</v>
      </c>
      <c r="H42" s="194"/>
      <c r="I42" s="119">
        <f>SUM(I44:I48)</f>
        <v>22016527.949999999</v>
      </c>
      <c r="J42" s="119">
        <f>SUM(J44:J48)</f>
        <v>0</v>
      </c>
      <c r="K42" s="41"/>
    </row>
    <row r="43" spans="1:11" x14ac:dyDescent="0.2">
      <c r="A43" s="50"/>
      <c r="B43" s="26"/>
      <c r="C43" s="26"/>
      <c r="D43" s="26"/>
      <c r="E43" s="26"/>
      <c r="F43" s="44"/>
      <c r="G43" s="52"/>
      <c r="H43" s="52"/>
      <c r="I43" s="120"/>
      <c r="J43" s="120"/>
      <c r="K43" s="41"/>
    </row>
    <row r="44" spans="1:11" x14ac:dyDescent="0.2">
      <c r="A44" s="50"/>
      <c r="B44" s="26"/>
      <c r="C44" s="26"/>
      <c r="D44" s="26"/>
      <c r="E44" s="26"/>
      <c r="F44" s="44"/>
      <c r="G44" s="193" t="s">
        <v>53</v>
      </c>
      <c r="H44" s="193"/>
      <c r="I44" s="121">
        <v>22016527.949999999</v>
      </c>
      <c r="J44" s="121">
        <f>IF(I44&gt;0,0,ESF!J50-ESF!I50)</f>
        <v>0</v>
      </c>
      <c r="K44" s="41"/>
    </row>
    <row r="45" spans="1:11" x14ac:dyDescent="0.2">
      <c r="A45" s="50"/>
      <c r="B45" s="26"/>
      <c r="C45" s="26"/>
      <c r="D45" s="26"/>
      <c r="E45" s="26"/>
      <c r="F45" s="44"/>
      <c r="G45" s="193" t="s">
        <v>54</v>
      </c>
      <c r="H45" s="193"/>
      <c r="I45" s="121">
        <f>IF(ESF!I51&gt;ESF!J51,ESF!I51-ESF!J51,0)</f>
        <v>0</v>
      </c>
      <c r="J45" s="121">
        <v>0</v>
      </c>
      <c r="K45" s="41"/>
    </row>
    <row r="46" spans="1:11" x14ac:dyDescent="0.2">
      <c r="A46" s="50"/>
      <c r="B46" s="26"/>
      <c r="C46" s="26"/>
      <c r="D46" s="26"/>
      <c r="E46" s="26"/>
      <c r="F46" s="44"/>
      <c r="G46" s="193" t="s">
        <v>55</v>
      </c>
      <c r="H46" s="193"/>
      <c r="I46" s="121">
        <f>IF(ESF!I52&gt;ESF!J52,ESF!I52-ESF!J52,0)</f>
        <v>0</v>
      </c>
      <c r="J46" s="121">
        <f>IF(I46&gt;0,0,ESF!J52-ESF!I52)</f>
        <v>0</v>
      </c>
      <c r="K46" s="41"/>
    </row>
    <row r="47" spans="1:11" x14ac:dyDescent="0.2">
      <c r="A47" s="50"/>
      <c r="B47" s="26"/>
      <c r="C47" s="26"/>
      <c r="D47" s="26"/>
      <c r="E47" s="26"/>
      <c r="F47" s="44"/>
      <c r="G47" s="193" t="s">
        <v>56</v>
      </c>
      <c r="H47" s="193"/>
      <c r="I47" s="121">
        <f>IF(ESF!I53&gt;ESF!J53,ESF!I53-ESF!J53,0)</f>
        <v>0</v>
      </c>
      <c r="J47" s="121">
        <f>IF(I47&gt;0,0,ESF!J53-ESF!I53)</f>
        <v>0</v>
      </c>
      <c r="K47" s="41"/>
    </row>
    <row r="48" spans="1:11" x14ac:dyDescent="0.2">
      <c r="A48" s="47"/>
      <c r="B48" s="26"/>
      <c r="C48" s="26"/>
      <c r="D48" s="26"/>
      <c r="E48" s="26"/>
      <c r="F48" s="44"/>
      <c r="G48" s="193" t="s">
        <v>57</v>
      </c>
      <c r="H48" s="193"/>
      <c r="I48" s="121">
        <f>IF(ESF!I54&gt;ESF!J54,ESF!I54-ESF!J54,0)</f>
        <v>0</v>
      </c>
      <c r="J48" s="121">
        <f>IF(I48&gt;0,0,ESF!J54-ESF!I54)</f>
        <v>0</v>
      </c>
      <c r="K48" s="41"/>
    </row>
    <row r="49" spans="1:11" x14ac:dyDescent="0.2">
      <c r="A49" s="50"/>
      <c r="B49" s="26"/>
      <c r="C49" s="26"/>
      <c r="D49" s="26"/>
      <c r="E49" s="26"/>
      <c r="F49" s="44"/>
      <c r="G49" s="52"/>
      <c r="H49" s="52"/>
      <c r="I49" s="120"/>
      <c r="J49" s="120"/>
      <c r="K49" s="41"/>
    </row>
    <row r="50" spans="1:11" ht="26.1" customHeight="1" x14ac:dyDescent="0.2">
      <c r="A50" s="47"/>
      <c r="B50" s="26"/>
      <c r="C50" s="26"/>
      <c r="D50" s="26"/>
      <c r="E50" s="26"/>
      <c r="F50" s="44"/>
      <c r="G50" s="194" t="s">
        <v>77</v>
      </c>
      <c r="H50" s="194"/>
      <c r="I50" s="119">
        <f>SUM(I52:I53)</f>
        <v>0</v>
      </c>
      <c r="J50" s="119">
        <f>SUM(J52:J53)</f>
        <v>0</v>
      </c>
      <c r="K50" s="41"/>
    </row>
    <row r="51" spans="1:11" x14ac:dyDescent="0.2">
      <c r="A51" s="50"/>
      <c r="B51" s="26"/>
      <c r="C51" s="26"/>
      <c r="D51" s="26"/>
      <c r="E51" s="26"/>
      <c r="F51" s="44"/>
      <c r="G51" s="52"/>
      <c r="H51" s="52"/>
      <c r="I51" s="120"/>
      <c r="J51" s="120"/>
      <c r="K51" s="41"/>
    </row>
    <row r="52" spans="1:11" x14ac:dyDescent="0.2">
      <c r="A52" s="50"/>
      <c r="B52" s="26"/>
      <c r="C52" s="26"/>
      <c r="D52" s="26"/>
      <c r="E52" s="26"/>
      <c r="F52" s="44"/>
      <c r="G52" s="193" t="s">
        <v>59</v>
      </c>
      <c r="H52" s="193"/>
      <c r="I52" s="121">
        <f>IF(ESF!I58&gt;ESF!J58,ESF!I58-ESF!J58,0)</f>
        <v>0</v>
      </c>
      <c r="J52" s="121">
        <f>IF(I52&gt;0,0,ESF!J58-ESF!I58)</f>
        <v>0</v>
      </c>
      <c r="K52" s="41"/>
    </row>
    <row r="53" spans="1:11" ht="19.5" customHeight="1" x14ac:dyDescent="0.2">
      <c r="A53" s="123"/>
      <c r="B53" s="66"/>
      <c r="C53" s="66"/>
      <c r="D53" s="66"/>
      <c r="E53" s="66"/>
      <c r="F53" s="109"/>
      <c r="G53" s="201" t="s">
        <v>60</v>
      </c>
      <c r="H53" s="201"/>
      <c r="I53" s="124">
        <f>IF(ESF!I59&gt;ESF!J59,ESF!I59-ESF!J59,0)</f>
        <v>0</v>
      </c>
      <c r="J53" s="124">
        <f>IF(I53&gt;0,0,ESF!J59-ESF!I59)</f>
        <v>0</v>
      </c>
      <c r="K53" s="68"/>
    </row>
    <row r="54" spans="1:11" ht="6" customHeight="1" x14ac:dyDescent="0.2">
      <c r="A54" s="125"/>
      <c r="B54" s="66"/>
      <c r="C54" s="69"/>
      <c r="D54" s="70"/>
      <c r="E54" s="71"/>
      <c r="F54" s="71"/>
      <c r="G54" s="66"/>
      <c r="H54" s="126"/>
      <c r="I54" s="70"/>
      <c r="J54" s="71"/>
      <c r="K54" s="71"/>
    </row>
    <row r="55" spans="1:11" ht="6" customHeight="1" x14ac:dyDescent="0.2">
      <c r="A55" s="26"/>
      <c r="C55" s="53"/>
      <c r="D55" s="74"/>
      <c r="E55" s="75"/>
      <c r="F55" s="75"/>
      <c r="H55" s="127"/>
      <c r="I55" s="74"/>
      <c r="J55" s="75"/>
      <c r="K55" s="75"/>
    </row>
    <row r="56" spans="1:11" ht="6" customHeight="1" x14ac:dyDescent="0.2">
      <c r="B56" s="53"/>
      <c r="C56" s="74"/>
      <c r="D56" s="75"/>
      <c r="E56" s="75"/>
      <c r="G56" s="76"/>
      <c r="H56" s="128"/>
      <c r="I56" s="75"/>
      <c r="J56" s="75"/>
    </row>
    <row r="57" spans="1:11" ht="15" customHeight="1" x14ac:dyDescent="0.2">
      <c r="B57" s="200" t="s">
        <v>76</v>
      </c>
      <c r="C57" s="200"/>
      <c r="D57" s="200"/>
      <c r="E57" s="200"/>
      <c r="F57" s="200"/>
      <c r="G57" s="200"/>
      <c r="H57" s="200"/>
      <c r="I57" s="200"/>
      <c r="J57" s="200"/>
    </row>
    <row r="58" spans="1:11" ht="9.75" customHeight="1" x14ac:dyDescent="0.2">
      <c r="B58" s="53"/>
      <c r="C58" s="74"/>
      <c r="D58" s="75"/>
      <c r="E58" s="75"/>
      <c r="G58" s="76"/>
      <c r="H58" s="128"/>
      <c r="I58" s="75"/>
      <c r="J58" s="75"/>
    </row>
    <row r="59" spans="1:11" ht="50.1" customHeight="1" x14ac:dyDescent="0.2">
      <c r="B59" s="53"/>
      <c r="C59" s="129"/>
      <c r="D59" s="130"/>
      <c r="E59" s="75"/>
      <c r="G59" s="131"/>
      <c r="H59" s="132"/>
      <c r="I59" s="75"/>
      <c r="J59" s="75"/>
    </row>
    <row r="60" spans="1:11" ht="14.1" customHeight="1" x14ac:dyDescent="0.2">
      <c r="B60" s="78"/>
      <c r="C60" s="191" t="s">
        <v>170</v>
      </c>
      <c r="D60" s="191"/>
      <c r="E60" s="75"/>
      <c r="F60" s="75"/>
      <c r="G60" s="191" t="s">
        <v>172</v>
      </c>
      <c r="H60" s="191"/>
      <c r="I60" s="79"/>
      <c r="J60" s="75"/>
    </row>
    <row r="61" spans="1:11" ht="14.1" customHeight="1" x14ac:dyDescent="0.2">
      <c r="B61" s="80"/>
      <c r="C61" s="187" t="s">
        <v>171</v>
      </c>
      <c r="D61" s="187"/>
      <c r="E61" s="81"/>
      <c r="F61" s="81"/>
      <c r="G61" s="187" t="s">
        <v>173</v>
      </c>
      <c r="H61" s="187"/>
      <c r="I61" s="79"/>
      <c r="J61" s="75"/>
    </row>
    <row r="62" spans="1:11" x14ac:dyDescent="0.2">
      <c r="A62" s="108"/>
      <c r="F62" s="44"/>
    </row>
  </sheetData>
  <sheetProtection formatCells="0" selectLockedCells="1"/>
  <mergeCells count="61">
    <mergeCell ref="C1:I1"/>
    <mergeCell ref="C2:I2"/>
    <mergeCell ref="G9:H9"/>
    <mergeCell ref="A3:K3"/>
    <mergeCell ref="A4:K4"/>
    <mergeCell ref="B34:C34"/>
    <mergeCell ref="G32:H32"/>
    <mergeCell ref="G39:H39"/>
    <mergeCell ref="G44:H44"/>
    <mergeCell ref="G23:H23"/>
    <mergeCell ref="G25:H25"/>
    <mergeCell ref="G27:H27"/>
    <mergeCell ref="G36:H36"/>
    <mergeCell ref="G38:H38"/>
    <mergeCell ref="G42:H42"/>
    <mergeCell ref="G40:H40"/>
    <mergeCell ref="G34:H34"/>
    <mergeCell ref="G28:H28"/>
    <mergeCell ref="G29:H29"/>
    <mergeCell ref="G30:H30"/>
    <mergeCell ref="B24:C24"/>
    <mergeCell ref="G45:H45"/>
    <mergeCell ref="G46:H46"/>
    <mergeCell ref="G47:H47"/>
    <mergeCell ref="G48:H48"/>
    <mergeCell ref="G50:H50"/>
    <mergeCell ref="G52:H52"/>
    <mergeCell ref="C61:D61"/>
    <mergeCell ref="G61:H61"/>
    <mergeCell ref="B57:J57"/>
    <mergeCell ref="C60:D60"/>
    <mergeCell ref="G60:H60"/>
    <mergeCell ref="G53:H53"/>
    <mergeCell ref="B33:C33"/>
    <mergeCell ref="B32:C32"/>
    <mergeCell ref="B26:C26"/>
    <mergeCell ref="B27:C27"/>
    <mergeCell ref="B30:C30"/>
    <mergeCell ref="B28:C28"/>
    <mergeCell ref="B29:C29"/>
    <mergeCell ref="B17:C17"/>
    <mergeCell ref="B9:C9"/>
    <mergeCell ref="B18:C18"/>
    <mergeCell ref="G17:H17"/>
    <mergeCell ref="B31:C31"/>
    <mergeCell ref="B19:C19"/>
    <mergeCell ref="B20:C20"/>
    <mergeCell ref="B21:C21"/>
    <mergeCell ref="B22:C22"/>
    <mergeCell ref="G31:H31"/>
    <mergeCell ref="G22:H22"/>
    <mergeCell ref="G20:H20"/>
    <mergeCell ref="G21:H21"/>
    <mergeCell ref="G19:H19"/>
    <mergeCell ref="G18:H18"/>
    <mergeCell ref="G12:H12"/>
    <mergeCell ref="G14:H14"/>
    <mergeCell ref="G16:H16"/>
    <mergeCell ref="B12:C12"/>
    <mergeCell ref="B14:C14"/>
    <mergeCell ref="B16:C16"/>
  </mergeCells>
  <printOptions horizontalCentered="1" verticalCentered="1"/>
  <pageMargins left="0" right="0" top="0.23622047244094491" bottom="0.59055118110236227" header="0" footer="0"/>
  <pageSetup scale="63" orientation="landscape" r:id="rId1"/>
  <headerFooter>
    <oddFooter>&amp;C3/25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showGridLines="0" zoomScale="80" zoomScaleNormal="80" zoomScalePageLayoutView="80" workbookViewId="0">
      <selection activeCell="D16" sqref="D16"/>
    </sheetView>
  </sheetViews>
  <sheetFormatPr baseColWidth="10" defaultRowHeight="12.75" x14ac:dyDescent="0.2"/>
  <cols>
    <col min="1" max="1" width="4.85546875" style="26" customWidth="1"/>
    <col min="2" max="2" width="27.5703125" style="44" customWidth="1"/>
    <col min="3" max="3" width="37.85546875" style="26" customWidth="1"/>
    <col min="4" max="5" width="21" style="26" customWidth="1"/>
    <col min="6" max="6" width="11" style="98" customWidth="1"/>
    <col min="7" max="8" width="27.5703125" style="26" customWidth="1"/>
    <col min="9" max="10" width="21" style="26" customWidth="1"/>
    <col min="11" max="11" width="4.85546875" style="19" customWidth="1"/>
    <col min="12" max="12" width="1.7109375" style="87" customWidth="1"/>
    <col min="13" max="16384" width="11.42578125" style="26"/>
  </cols>
  <sheetData>
    <row r="1" spans="1:12" ht="6" customHeight="1" x14ac:dyDescent="0.2">
      <c r="A1" s="83"/>
      <c r="B1" s="84"/>
      <c r="C1" s="83"/>
      <c r="D1" s="83"/>
      <c r="E1" s="83"/>
      <c r="F1" s="85"/>
      <c r="G1" s="83"/>
      <c r="H1" s="83"/>
      <c r="I1" s="83"/>
      <c r="J1" s="83"/>
      <c r="K1" s="83"/>
      <c r="L1" s="44"/>
    </row>
    <row r="2" spans="1:12" ht="14.1" customHeight="1" x14ac:dyDescent="0.2">
      <c r="A2" s="83"/>
      <c r="B2" s="86"/>
      <c r="C2" s="198" t="s">
        <v>163</v>
      </c>
      <c r="D2" s="198"/>
      <c r="E2" s="198"/>
      <c r="F2" s="198"/>
      <c r="G2" s="198"/>
      <c r="H2" s="198"/>
      <c r="I2" s="198"/>
      <c r="J2" s="86"/>
      <c r="K2" s="86"/>
    </row>
    <row r="3" spans="1:12" ht="14.1" customHeight="1" x14ac:dyDescent="0.2">
      <c r="A3" s="83"/>
      <c r="B3" s="86"/>
      <c r="C3" s="198" t="s">
        <v>181</v>
      </c>
      <c r="D3" s="198"/>
      <c r="E3" s="198"/>
      <c r="F3" s="198"/>
      <c r="G3" s="198"/>
      <c r="H3" s="198"/>
      <c r="I3" s="198"/>
      <c r="J3" s="86"/>
      <c r="K3" s="86"/>
    </row>
    <row r="4" spans="1:12" ht="14.1" customHeight="1" x14ac:dyDescent="0.2">
      <c r="A4" s="83"/>
      <c r="B4" s="88"/>
      <c r="C4" s="198" t="s">
        <v>0</v>
      </c>
      <c r="D4" s="198"/>
      <c r="E4" s="198"/>
      <c r="F4" s="198"/>
      <c r="G4" s="198"/>
      <c r="H4" s="198"/>
      <c r="I4" s="198"/>
      <c r="J4" s="88"/>
      <c r="K4" s="88"/>
    </row>
    <row r="5" spans="1:12" ht="26.25" customHeight="1" x14ac:dyDescent="0.2">
      <c r="A5" s="89"/>
      <c r="B5" s="24"/>
      <c r="C5" s="25"/>
      <c r="D5" s="24" t="s">
        <v>3</v>
      </c>
      <c r="E5" s="137" t="s">
        <v>169</v>
      </c>
      <c r="F5" s="137"/>
      <c r="G5" s="137"/>
      <c r="H5" s="25"/>
      <c r="I5" s="25"/>
      <c r="J5" s="25"/>
      <c r="K5" s="26"/>
    </row>
    <row r="6" spans="1:12" ht="3" customHeight="1" x14ac:dyDescent="0.2">
      <c r="A6" s="90"/>
      <c r="B6" s="90"/>
      <c r="C6" s="90"/>
      <c r="D6" s="90"/>
      <c r="E6" s="90"/>
      <c r="F6" s="91"/>
      <c r="G6" s="90"/>
      <c r="H6" s="90"/>
      <c r="I6" s="90"/>
      <c r="J6" s="90"/>
      <c r="K6" s="26"/>
      <c r="L6" s="44"/>
    </row>
    <row r="7" spans="1:12" ht="3" customHeight="1" x14ac:dyDescent="0.2">
      <c r="A7" s="90"/>
      <c r="B7" s="90"/>
      <c r="C7" s="90"/>
      <c r="D7" s="90"/>
      <c r="E7" s="90"/>
      <c r="F7" s="91"/>
      <c r="G7" s="90"/>
      <c r="H7" s="90"/>
      <c r="I7" s="90"/>
      <c r="J7" s="90"/>
    </row>
    <row r="8" spans="1:12" s="94" customFormat="1" ht="15" customHeight="1" x14ac:dyDescent="0.2">
      <c r="A8" s="202"/>
      <c r="B8" s="204" t="s">
        <v>75</v>
      </c>
      <c r="C8" s="204"/>
      <c r="D8" s="176" t="s">
        <v>4</v>
      </c>
      <c r="E8" s="176"/>
      <c r="F8" s="206"/>
      <c r="G8" s="204" t="s">
        <v>75</v>
      </c>
      <c r="H8" s="204"/>
      <c r="I8" s="176" t="s">
        <v>4</v>
      </c>
      <c r="J8" s="176"/>
      <c r="K8" s="92"/>
      <c r="L8" s="93"/>
    </row>
    <row r="9" spans="1:12" s="94" customFormat="1" ht="15" customHeight="1" x14ac:dyDescent="0.2">
      <c r="A9" s="203"/>
      <c r="B9" s="205"/>
      <c r="C9" s="205"/>
      <c r="D9" s="95">
        <v>2016</v>
      </c>
      <c r="E9" s="95">
        <v>2015</v>
      </c>
      <c r="F9" s="207"/>
      <c r="G9" s="205"/>
      <c r="H9" s="205"/>
      <c r="I9" s="95">
        <v>2016</v>
      </c>
      <c r="J9" s="95">
        <v>2015</v>
      </c>
      <c r="K9" s="96"/>
      <c r="L9" s="93"/>
    </row>
    <row r="10" spans="1:12" ht="3" customHeight="1" x14ac:dyDescent="0.2">
      <c r="A10" s="177"/>
      <c r="B10" s="90"/>
      <c r="C10" s="90"/>
      <c r="D10" s="90"/>
      <c r="E10" s="90"/>
      <c r="F10" s="91"/>
      <c r="G10" s="90"/>
      <c r="H10" s="90"/>
      <c r="I10" s="90"/>
      <c r="J10" s="90"/>
      <c r="K10" s="41"/>
      <c r="L10" s="44"/>
    </row>
    <row r="11" spans="1:12" ht="3" customHeight="1" x14ac:dyDescent="0.2">
      <c r="A11" s="177"/>
      <c r="B11" s="90"/>
      <c r="C11" s="90"/>
      <c r="D11" s="90"/>
      <c r="E11" s="90"/>
      <c r="F11" s="91"/>
      <c r="G11" s="90"/>
      <c r="H11" s="90"/>
      <c r="I11" s="90"/>
      <c r="J11" s="90"/>
      <c r="K11" s="41"/>
    </row>
    <row r="12" spans="1:12" x14ac:dyDescent="0.2">
      <c r="A12" s="116"/>
      <c r="B12" s="194" t="s">
        <v>5</v>
      </c>
      <c r="C12" s="194"/>
      <c r="D12" s="97"/>
      <c r="E12" s="53"/>
      <c r="G12" s="194" t="s">
        <v>6</v>
      </c>
      <c r="H12" s="194"/>
      <c r="I12" s="79"/>
      <c r="J12" s="79"/>
      <c r="K12" s="41"/>
    </row>
    <row r="13" spans="1:12" ht="5.0999999999999996" customHeight="1" x14ac:dyDescent="0.2">
      <c r="A13" s="116"/>
      <c r="B13" s="52"/>
      <c r="C13" s="79"/>
      <c r="D13" s="43"/>
      <c r="E13" s="43"/>
      <c r="G13" s="52"/>
      <c r="H13" s="79"/>
      <c r="I13" s="48"/>
      <c r="J13" s="48"/>
      <c r="K13" s="41"/>
    </row>
    <row r="14" spans="1:12" x14ac:dyDescent="0.2">
      <c r="A14" s="116"/>
      <c r="B14" s="192" t="s">
        <v>7</v>
      </c>
      <c r="C14" s="192"/>
      <c r="D14" s="43"/>
      <c r="E14" s="43"/>
      <c r="G14" s="192" t="s">
        <v>8</v>
      </c>
      <c r="H14" s="192"/>
      <c r="I14" s="43"/>
      <c r="J14" s="43"/>
      <c r="K14" s="41"/>
    </row>
    <row r="15" spans="1:12" ht="5.0999999999999996" customHeight="1" x14ac:dyDescent="0.2">
      <c r="A15" s="116"/>
      <c r="B15" s="64"/>
      <c r="C15" s="56"/>
      <c r="D15" s="43"/>
      <c r="E15" s="43"/>
      <c r="G15" s="64"/>
      <c r="H15" s="56"/>
      <c r="I15" s="43"/>
      <c r="J15" s="43"/>
      <c r="K15" s="41"/>
    </row>
    <row r="16" spans="1:12" x14ac:dyDescent="0.2">
      <c r="A16" s="116"/>
      <c r="B16" s="193" t="s">
        <v>9</v>
      </c>
      <c r="C16" s="193"/>
      <c r="D16" s="55">
        <v>76093603.640000001</v>
      </c>
      <c r="E16" s="55">
        <v>86246147</v>
      </c>
      <c r="G16" s="193" t="s">
        <v>10</v>
      </c>
      <c r="H16" s="193"/>
      <c r="I16" s="55">
        <v>38587182.82</v>
      </c>
      <c r="J16" s="55">
        <v>82925444</v>
      </c>
      <c r="K16" s="41"/>
    </row>
    <row r="17" spans="1:11" x14ac:dyDescent="0.2">
      <c r="A17" s="116"/>
      <c r="B17" s="193" t="s">
        <v>11</v>
      </c>
      <c r="C17" s="193"/>
      <c r="D17" s="55">
        <v>-13205224.004000001</v>
      </c>
      <c r="E17" s="55">
        <v>-3668885</v>
      </c>
      <c r="G17" s="193" t="s">
        <v>12</v>
      </c>
      <c r="H17" s="193"/>
      <c r="I17" s="55">
        <v>0</v>
      </c>
      <c r="J17" s="55">
        <v>0</v>
      </c>
      <c r="K17" s="41"/>
    </row>
    <row r="18" spans="1:11" x14ac:dyDescent="0.2">
      <c r="A18" s="116"/>
      <c r="B18" s="193" t="s">
        <v>13</v>
      </c>
      <c r="C18" s="193"/>
      <c r="D18" s="55">
        <v>-765</v>
      </c>
      <c r="E18" s="55">
        <v>-765</v>
      </c>
      <c r="G18" s="193" t="s">
        <v>14</v>
      </c>
      <c r="H18" s="193"/>
      <c r="I18" s="55">
        <v>0</v>
      </c>
      <c r="J18" s="55">
        <v>0</v>
      </c>
      <c r="K18" s="41"/>
    </row>
    <row r="19" spans="1:11" x14ac:dyDescent="0.2">
      <c r="A19" s="116"/>
      <c r="B19" s="193" t="s">
        <v>15</v>
      </c>
      <c r="C19" s="193"/>
      <c r="D19" s="55">
        <v>0</v>
      </c>
      <c r="E19" s="55">
        <v>0</v>
      </c>
      <c r="G19" s="193" t="s">
        <v>16</v>
      </c>
      <c r="H19" s="193"/>
      <c r="I19" s="55">
        <v>0</v>
      </c>
      <c r="J19" s="55">
        <v>0</v>
      </c>
      <c r="K19" s="41"/>
    </row>
    <row r="20" spans="1:11" x14ac:dyDescent="0.2">
      <c r="A20" s="116"/>
      <c r="B20" s="193" t="s">
        <v>17</v>
      </c>
      <c r="C20" s="193"/>
      <c r="D20" s="55">
        <v>0</v>
      </c>
      <c r="E20" s="55">
        <v>0</v>
      </c>
      <c r="G20" s="193" t="s">
        <v>18</v>
      </c>
      <c r="H20" s="193"/>
      <c r="I20" s="55">
        <v>0</v>
      </c>
      <c r="J20" s="55">
        <v>0</v>
      </c>
      <c r="K20" s="41"/>
    </row>
    <row r="21" spans="1:11" ht="25.5" customHeight="1" x14ac:dyDescent="0.2">
      <c r="A21" s="116"/>
      <c r="B21" s="193" t="s">
        <v>19</v>
      </c>
      <c r="C21" s="193"/>
      <c r="D21" s="55">
        <v>0</v>
      </c>
      <c r="E21" s="55">
        <v>0</v>
      </c>
      <c r="G21" s="195" t="s">
        <v>20</v>
      </c>
      <c r="H21" s="195"/>
      <c r="I21" s="55">
        <v>0</v>
      </c>
      <c r="J21" s="55">
        <v>0</v>
      </c>
      <c r="K21" s="41"/>
    </row>
    <row r="22" spans="1:11" x14ac:dyDescent="0.2">
      <c r="A22" s="116"/>
      <c r="B22" s="193" t="s">
        <v>21</v>
      </c>
      <c r="C22" s="193"/>
      <c r="D22" s="55">
        <v>321175.59999999998</v>
      </c>
      <c r="E22" s="55">
        <v>309026</v>
      </c>
      <c r="G22" s="193" t="s">
        <v>22</v>
      </c>
      <c r="H22" s="193"/>
      <c r="I22" s="55">
        <v>0</v>
      </c>
      <c r="J22" s="55">
        <v>0</v>
      </c>
      <c r="K22" s="41"/>
    </row>
    <row r="23" spans="1:11" x14ac:dyDescent="0.2">
      <c r="A23" s="116"/>
      <c r="B23" s="99"/>
      <c r="C23" s="100"/>
      <c r="D23" s="101"/>
      <c r="E23" s="101"/>
      <c r="G23" s="193" t="s">
        <v>23</v>
      </c>
      <c r="H23" s="193"/>
      <c r="I23" s="55">
        <v>0</v>
      </c>
      <c r="J23" s="55">
        <v>0</v>
      </c>
      <c r="K23" s="41"/>
    </row>
    <row r="24" spans="1:11" x14ac:dyDescent="0.2">
      <c r="A24" s="134"/>
      <c r="B24" s="192" t="s">
        <v>24</v>
      </c>
      <c r="C24" s="192"/>
      <c r="D24" s="102">
        <f>SUM(D16:D22)</f>
        <v>63208790.236000001</v>
      </c>
      <c r="E24" s="102">
        <f>SUM(E16:E22)</f>
        <v>82885523</v>
      </c>
      <c r="F24" s="103"/>
      <c r="G24" s="52"/>
      <c r="H24" s="79"/>
      <c r="I24" s="60"/>
      <c r="J24" s="60"/>
      <c r="K24" s="41"/>
    </row>
    <row r="25" spans="1:11" x14ac:dyDescent="0.2">
      <c r="A25" s="134"/>
      <c r="B25" s="52"/>
      <c r="C25" s="104"/>
      <c r="D25" s="60"/>
      <c r="E25" s="60"/>
      <c r="F25" s="103"/>
      <c r="G25" s="192" t="s">
        <v>25</v>
      </c>
      <c r="H25" s="192"/>
      <c r="I25" s="102">
        <f>SUM(I16:I23)</f>
        <v>38587182.82</v>
      </c>
      <c r="J25" s="102">
        <f>SUM(J16:J23)</f>
        <v>82925444</v>
      </c>
      <c r="K25" s="41"/>
    </row>
    <row r="26" spans="1:11" x14ac:dyDescent="0.2">
      <c r="A26" s="116"/>
      <c r="B26" s="99"/>
      <c r="C26" s="99"/>
      <c r="D26" s="101"/>
      <c r="E26" s="101"/>
      <c r="G26" s="105"/>
      <c r="H26" s="100"/>
      <c r="I26" s="101"/>
      <c r="J26" s="101"/>
      <c r="K26" s="41"/>
    </row>
    <row r="27" spans="1:11" x14ac:dyDescent="0.2">
      <c r="A27" s="116"/>
      <c r="B27" s="192" t="s">
        <v>26</v>
      </c>
      <c r="C27" s="192"/>
      <c r="D27" s="43"/>
      <c r="E27" s="43"/>
      <c r="G27" s="192" t="s">
        <v>27</v>
      </c>
      <c r="H27" s="192"/>
      <c r="I27" s="43"/>
      <c r="J27" s="43"/>
      <c r="K27" s="41"/>
    </row>
    <row r="28" spans="1:11" x14ac:dyDescent="0.2">
      <c r="A28" s="116"/>
      <c r="B28" s="99"/>
      <c r="C28" s="99"/>
      <c r="D28" s="101"/>
      <c r="E28" s="101"/>
      <c r="G28" s="99"/>
      <c r="H28" s="100"/>
      <c r="I28" s="101"/>
      <c r="J28" s="101"/>
      <c r="K28" s="41"/>
    </row>
    <row r="29" spans="1:11" x14ac:dyDescent="0.2">
      <c r="A29" s="116"/>
      <c r="B29" s="193" t="s">
        <v>28</v>
      </c>
      <c r="C29" s="193"/>
      <c r="D29" s="55">
        <v>0</v>
      </c>
      <c r="E29" s="55">
        <v>0</v>
      </c>
      <c r="G29" s="193" t="s">
        <v>29</v>
      </c>
      <c r="H29" s="193"/>
      <c r="I29" s="55">
        <v>0</v>
      </c>
      <c r="J29" s="55">
        <v>0</v>
      </c>
      <c r="K29" s="41"/>
    </row>
    <row r="30" spans="1:11" x14ac:dyDescent="0.2">
      <c r="A30" s="116"/>
      <c r="B30" s="193" t="s">
        <v>30</v>
      </c>
      <c r="C30" s="193"/>
      <c r="D30" s="55">
        <v>0</v>
      </c>
      <c r="E30" s="55">
        <v>0</v>
      </c>
      <c r="G30" s="193" t="s">
        <v>31</v>
      </c>
      <c r="H30" s="193"/>
      <c r="I30" s="55">
        <v>0</v>
      </c>
      <c r="J30" s="55">
        <v>0</v>
      </c>
      <c r="K30" s="41"/>
    </row>
    <row r="31" spans="1:11" x14ac:dyDescent="0.2">
      <c r="A31" s="116"/>
      <c r="B31" s="193" t="s">
        <v>32</v>
      </c>
      <c r="C31" s="193"/>
      <c r="D31" s="55">
        <v>0</v>
      </c>
      <c r="E31" s="55">
        <v>0</v>
      </c>
      <c r="G31" s="193" t="s">
        <v>33</v>
      </c>
      <c r="H31" s="193"/>
      <c r="I31" s="55">
        <v>0</v>
      </c>
      <c r="J31" s="55">
        <v>0</v>
      </c>
      <c r="K31" s="41"/>
    </row>
    <row r="32" spans="1:11" x14ac:dyDescent="0.2">
      <c r="A32" s="116"/>
      <c r="B32" s="193" t="s">
        <v>34</v>
      </c>
      <c r="C32" s="193"/>
      <c r="D32" s="55">
        <v>76064391</v>
      </c>
      <c r="E32" s="55">
        <v>76064391</v>
      </c>
      <c r="G32" s="193" t="s">
        <v>35</v>
      </c>
      <c r="H32" s="193"/>
      <c r="I32" s="55">
        <v>0</v>
      </c>
      <c r="J32" s="55">
        <v>0</v>
      </c>
      <c r="K32" s="41"/>
    </row>
    <row r="33" spans="1:11" ht="26.25" customHeight="1" x14ac:dyDescent="0.2">
      <c r="A33" s="116"/>
      <c r="B33" s="193" t="s">
        <v>36</v>
      </c>
      <c r="C33" s="193"/>
      <c r="D33" s="55">
        <v>0</v>
      </c>
      <c r="E33" s="55">
        <v>0</v>
      </c>
      <c r="G33" s="195" t="s">
        <v>37</v>
      </c>
      <c r="H33" s="195"/>
      <c r="I33" s="55">
        <v>0</v>
      </c>
      <c r="J33" s="55">
        <v>0</v>
      </c>
      <c r="K33" s="41"/>
    </row>
    <row r="34" spans="1:11" x14ac:dyDescent="0.2">
      <c r="A34" s="116"/>
      <c r="B34" s="193" t="s">
        <v>38</v>
      </c>
      <c r="C34" s="193"/>
      <c r="D34" s="55">
        <v>-17925324</v>
      </c>
      <c r="E34" s="55">
        <v>-17925324</v>
      </c>
      <c r="G34" s="193" t="s">
        <v>39</v>
      </c>
      <c r="H34" s="193"/>
      <c r="I34" s="55">
        <v>0</v>
      </c>
      <c r="J34" s="55">
        <v>0</v>
      </c>
      <c r="K34" s="41"/>
    </row>
    <row r="35" spans="1:11" x14ac:dyDescent="0.2">
      <c r="A35" s="116"/>
      <c r="B35" s="193" t="s">
        <v>40</v>
      </c>
      <c r="C35" s="193"/>
      <c r="D35" s="55">
        <v>0</v>
      </c>
      <c r="E35" s="55">
        <v>0</v>
      </c>
      <c r="G35" s="99"/>
      <c r="H35" s="100"/>
      <c r="I35" s="101"/>
      <c r="J35" s="101"/>
      <c r="K35" s="41"/>
    </row>
    <row r="36" spans="1:11" x14ac:dyDescent="0.2">
      <c r="A36" s="116"/>
      <c r="B36" s="193" t="s">
        <v>41</v>
      </c>
      <c r="C36" s="193"/>
      <c r="D36" s="55">
        <v>0</v>
      </c>
      <c r="E36" s="55">
        <v>0</v>
      </c>
      <c r="G36" s="192" t="s">
        <v>42</v>
      </c>
      <c r="H36" s="192"/>
      <c r="I36" s="102">
        <f>SUM(I29:I34)</f>
        <v>0</v>
      </c>
      <c r="J36" s="102">
        <f>SUM(J29:J34)</f>
        <v>0</v>
      </c>
      <c r="K36" s="41"/>
    </row>
    <row r="37" spans="1:11" x14ac:dyDescent="0.2">
      <c r="A37" s="116"/>
      <c r="B37" s="193" t="s">
        <v>43</v>
      </c>
      <c r="C37" s="193"/>
      <c r="D37" s="55">
        <v>0</v>
      </c>
      <c r="E37" s="55">
        <v>0</v>
      </c>
      <c r="G37" s="52"/>
      <c r="H37" s="104"/>
      <c r="I37" s="60"/>
      <c r="J37" s="60"/>
      <c r="K37" s="41"/>
    </row>
    <row r="38" spans="1:11" x14ac:dyDescent="0.2">
      <c r="A38" s="116"/>
      <c r="B38" s="99"/>
      <c r="C38" s="100"/>
      <c r="D38" s="101"/>
      <c r="E38" s="101"/>
      <c r="G38" s="192" t="s">
        <v>129</v>
      </c>
      <c r="H38" s="192"/>
      <c r="I38" s="102">
        <f>I25+I36</f>
        <v>38587182.82</v>
      </c>
      <c r="J38" s="102">
        <f>J25+J36</f>
        <v>82925444</v>
      </c>
      <c r="K38" s="41"/>
    </row>
    <row r="39" spans="1:11" x14ac:dyDescent="0.2">
      <c r="A39" s="134"/>
      <c r="B39" s="192" t="s">
        <v>45</v>
      </c>
      <c r="C39" s="192"/>
      <c r="D39" s="102">
        <f>SUM(D29:D37)</f>
        <v>58139067</v>
      </c>
      <c r="E39" s="102">
        <f>SUM(E29:E37)</f>
        <v>58139067</v>
      </c>
      <c r="F39" s="103"/>
      <c r="G39" s="52"/>
      <c r="H39" s="106"/>
      <c r="I39" s="60"/>
      <c r="J39" s="60"/>
      <c r="K39" s="41"/>
    </row>
    <row r="40" spans="1:11" x14ac:dyDescent="0.2">
      <c r="A40" s="116"/>
      <c r="B40" s="99"/>
      <c r="C40" s="52"/>
      <c r="D40" s="101"/>
      <c r="E40" s="101"/>
      <c r="G40" s="194" t="s">
        <v>46</v>
      </c>
      <c r="H40" s="194"/>
      <c r="I40" s="101"/>
      <c r="J40" s="101"/>
      <c r="K40" s="41"/>
    </row>
    <row r="41" spans="1:11" x14ac:dyDescent="0.2">
      <c r="A41" s="116"/>
      <c r="B41" s="192" t="s">
        <v>130</v>
      </c>
      <c r="C41" s="192"/>
      <c r="D41" s="102">
        <f>D24+D39</f>
        <v>121347857.236</v>
      </c>
      <c r="E41" s="102">
        <f>E24+E39</f>
        <v>141024590</v>
      </c>
      <c r="G41" s="52"/>
      <c r="H41" s="106"/>
      <c r="I41" s="101"/>
      <c r="J41" s="101"/>
      <c r="K41" s="41"/>
    </row>
    <row r="42" spans="1:11" x14ac:dyDescent="0.2">
      <c r="A42" s="116"/>
      <c r="B42" s="99"/>
      <c r="C42" s="99"/>
      <c r="D42" s="101"/>
      <c r="E42" s="101"/>
      <c r="G42" s="192" t="s">
        <v>48</v>
      </c>
      <c r="H42" s="192"/>
      <c r="I42" s="102">
        <f>SUM(I44:I46)</f>
        <v>68486038.900000006</v>
      </c>
      <c r="J42" s="102">
        <f>SUM(J44:J46)</f>
        <v>65841039</v>
      </c>
      <c r="K42" s="41"/>
    </row>
    <row r="43" spans="1:11" x14ac:dyDescent="0.2">
      <c r="A43" s="116"/>
      <c r="B43" s="99"/>
      <c r="C43" s="99"/>
      <c r="D43" s="101"/>
      <c r="E43" s="101"/>
      <c r="G43" s="99"/>
      <c r="H43" s="53"/>
      <c r="I43" s="101"/>
      <c r="J43" s="101"/>
      <c r="K43" s="41"/>
    </row>
    <row r="44" spans="1:11" x14ac:dyDescent="0.2">
      <c r="A44" s="116"/>
      <c r="B44" s="99"/>
      <c r="C44" s="99"/>
      <c r="D44" s="101"/>
      <c r="E44" s="101"/>
      <c r="G44" s="193" t="s">
        <v>49</v>
      </c>
      <c r="H44" s="193"/>
      <c r="I44" s="55">
        <v>68486038.900000006</v>
      </c>
      <c r="J44" s="55">
        <v>65841039</v>
      </c>
      <c r="K44" s="41"/>
    </row>
    <row r="45" spans="1:11" x14ac:dyDescent="0.2">
      <c r="A45" s="116"/>
      <c r="B45" s="99"/>
      <c r="C45" s="208"/>
      <c r="D45" s="208"/>
      <c r="E45" s="101"/>
      <c r="G45" s="193" t="s">
        <v>50</v>
      </c>
      <c r="H45" s="193"/>
      <c r="I45" s="55">
        <v>0</v>
      </c>
      <c r="J45" s="55">
        <v>0</v>
      </c>
      <c r="K45" s="41"/>
    </row>
    <row r="46" spans="1:11" x14ac:dyDescent="0.2">
      <c r="A46" s="116"/>
      <c r="B46" s="99"/>
      <c r="C46" s="208"/>
      <c r="D46" s="208"/>
      <c r="E46" s="101"/>
      <c r="G46" s="193" t="s">
        <v>51</v>
      </c>
      <c r="H46" s="193"/>
      <c r="I46" s="55">
        <v>0</v>
      </c>
      <c r="J46" s="55">
        <v>0</v>
      </c>
      <c r="K46" s="41"/>
    </row>
    <row r="47" spans="1:11" x14ac:dyDescent="0.2">
      <c r="A47" s="116"/>
      <c r="B47" s="99"/>
      <c r="C47" s="208"/>
      <c r="D47" s="208"/>
      <c r="E47" s="101"/>
      <c r="G47" s="99"/>
      <c r="H47" s="53"/>
      <c r="I47" s="101"/>
      <c r="J47" s="101"/>
      <c r="K47" s="41"/>
    </row>
    <row r="48" spans="1:11" x14ac:dyDescent="0.2">
      <c r="A48" s="116"/>
      <c r="B48" s="99"/>
      <c r="C48" s="208"/>
      <c r="D48" s="208"/>
      <c r="E48" s="101"/>
      <c r="G48" s="192" t="s">
        <v>52</v>
      </c>
      <c r="H48" s="192"/>
      <c r="I48" s="102">
        <f>SUM(I50:I54)</f>
        <v>14274635.949999999</v>
      </c>
      <c r="J48" s="102">
        <f>SUM(J50:J54)</f>
        <v>-7741893</v>
      </c>
      <c r="K48" s="41"/>
    </row>
    <row r="49" spans="1:11" x14ac:dyDescent="0.2">
      <c r="A49" s="116"/>
      <c r="B49" s="99"/>
      <c r="C49" s="208"/>
      <c r="D49" s="208"/>
      <c r="E49" s="101"/>
      <c r="G49" s="52"/>
      <c r="H49" s="53"/>
      <c r="I49" s="107"/>
      <c r="J49" s="107"/>
      <c r="K49" s="41"/>
    </row>
    <row r="50" spans="1:11" x14ac:dyDescent="0.2">
      <c r="A50" s="116"/>
      <c r="B50" s="99"/>
      <c r="C50" s="208"/>
      <c r="D50" s="208"/>
      <c r="E50" s="101"/>
      <c r="G50" s="193" t="s">
        <v>53</v>
      </c>
      <c r="H50" s="193"/>
      <c r="I50" s="55">
        <v>22016527.949999999</v>
      </c>
      <c r="J50" s="55">
        <v>-4653356</v>
      </c>
      <c r="K50" s="41"/>
    </row>
    <row r="51" spans="1:11" x14ac:dyDescent="0.2">
      <c r="A51" s="116"/>
      <c r="B51" s="99"/>
      <c r="C51" s="208"/>
      <c r="D51" s="208"/>
      <c r="E51" s="101"/>
      <c r="G51" s="193" t="s">
        <v>54</v>
      </c>
      <c r="H51" s="193"/>
      <c r="I51" s="55">
        <v>-7741892</v>
      </c>
      <c r="J51" s="55">
        <v>-3088537</v>
      </c>
      <c r="K51" s="41"/>
    </row>
    <row r="52" spans="1:11" x14ac:dyDescent="0.2">
      <c r="A52" s="116"/>
      <c r="B52" s="99"/>
      <c r="C52" s="208"/>
      <c r="D52" s="208"/>
      <c r="E52" s="101"/>
      <c r="G52" s="193" t="s">
        <v>55</v>
      </c>
      <c r="H52" s="193"/>
      <c r="I52" s="55">
        <v>0</v>
      </c>
      <c r="J52" s="55">
        <v>0</v>
      </c>
      <c r="K52" s="41"/>
    </row>
    <row r="53" spans="1:11" x14ac:dyDescent="0.2">
      <c r="A53" s="116"/>
      <c r="B53" s="99"/>
      <c r="C53" s="99"/>
      <c r="D53" s="101"/>
      <c r="E53" s="101"/>
      <c r="G53" s="193" t="s">
        <v>56</v>
      </c>
      <c r="H53" s="193"/>
      <c r="I53" s="55">
        <v>0</v>
      </c>
      <c r="J53" s="55">
        <v>0</v>
      </c>
      <c r="K53" s="41"/>
    </row>
    <row r="54" spans="1:11" x14ac:dyDescent="0.2">
      <c r="A54" s="116"/>
      <c r="B54" s="99"/>
      <c r="C54" s="99"/>
      <c r="D54" s="101"/>
      <c r="E54" s="101"/>
      <c r="G54" s="193" t="s">
        <v>57</v>
      </c>
      <c r="H54" s="193"/>
      <c r="I54" s="55">
        <v>0</v>
      </c>
      <c r="J54" s="55">
        <v>0</v>
      </c>
      <c r="K54" s="41"/>
    </row>
    <row r="55" spans="1:11" x14ac:dyDescent="0.2">
      <c r="A55" s="116"/>
      <c r="B55" s="99"/>
      <c r="C55" s="99"/>
      <c r="D55" s="101"/>
      <c r="E55" s="101"/>
      <c r="G55" s="99"/>
      <c r="H55" s="53"/>
      <c r="I55" s="101"/>
      <c r="J55" s="101"/>
      <c r="K55" s="41"/>
    </row>
    <row r="56" spans="1:11" ht="25.5" customHeight="1" x14ac:dyDescent="0.2">
      <c r="A56" s="116"/>
      <c r="B56" s="99"/>
      <c r="C56" s="99"/>
      <c r="D56" s="101"/>
      <c r="E56" s="101"/>
      <c r="G56" s="192" t="s">
        <v>58</v>
      </c>
      <c r="H56" s="192"/>
      <c r="I56" s="102">
        <f>SUM(I58:I59)</f>
        <v>0</v>
      </c>
      <c r="J56" s="102">
        <f>SUM(J58:J59)</f>
        <v>0</v>
      </c>
      <c r="K56" s="41"/>
    </row>
    <row r="57" spans="1:11" x14ac:dyDescent="0.2">
      <c r="A57" s="116"/>
      <c r="B57" s="99"/>
      <c r="C57" s="99"/>
      <c r="D57" s="101"/>
      <c r="E57" s="101"/>
      <c r="G57" s="99"/>
      <c r="H57" s="53"/>
      <c r="I57" s="101"/>
      <c r="J57" s="101"/>
      <c r="K57" s="41"/>
    </row>
    <row r="58" spans="1:11" x14ac:dyDescent="0.2">
      <c r="A58" s="116"/>
      <c r="B58" s="99"/>
      <c r="C58" s="99"/>
      <c r="D58" s="101"/>
      <c r="E58" s="101"/>
      <c r="G58" s="193" t="s">
        <v>59</v>
      </c>
      <c r="H58" s="193"/>
      <c r="I58" s="55">
        <v>0</v>
      </c>
      <c r="J58" s="55">
        <v>0</v>
      </c>
      <c r="K58" s="41"/>
    </row>
    <row r="59" spans="1:11" x14ac:dyDescent="0.2">
      <c r="A59" s="116"/>
      <c r="B59" s="99"/>
      <c r="C59" s="99"/>
      <c r="D59" s="101"/>
      <c r="E59" s="101"/>
      <c r="G59" s="193" t="s">
        <v>60</v>
      </c>
      <c r="H59" s="193"/>
      <c r="I59" s="55">
        <v>0</v>
      </c>
      <c r="J59" s="55">
        <v>0</v>
      </c>
      <c r="K59" s="41"/>
    </row>
    <row r="60" spans="1:11" ht="9.9499999999999993" customHeight="1" x14ac:dyDescent="0.2">
      <c r="A60" s="116"/>
      <c r="B60" s="99"/>
      <c r="C60" s="99"/>
      <c r="D60" s="101"/>
      <c r="E60" s="101"/>
      <c r="G60" s="99"/>
      <c r="H60" s="108"/>
      <c r="I60" s="101"/>
      <c r="J60" s="101"/>
      <c r="K60" s="41"/>
    </row>
    <row r="61" spans="1:11" x14ac:dyDescent="0.2">
      <c r="A61" s="116"/>
      <c r="B61" s="99"/>
      <c r="C61" s="99"/>
      <c r="D61" s="101"/>
      <c r="E61" s="101"/>
      <c r="G61" s="192" t="s">
        <v>61</v>
      </c>
      <c r="H61" s="192"/>
      <c r="I61" s="102">
        <f>I42+I48+I56</f>
        <v>82760674.850000009</v>
      </c>
      <c r="J61" s="102">
        <f>J42+J48+J56</f>
        <v>58099146</v>
      </c>
      <c r="K61" s="41"/>
    </row>
    <row r="62" spans="1:11" ht="9.9499999999999993" customHeight="1" x14ac:dyDescent="0.2">
      <c r="A62" s="116"/>
      <c r="B62" s="99"/>
      <c r="C62" s="99"/>
      <c r="D62" s="101"/>
      <c r="E62" s="101"/>
      <c r="G62" s="99"/>
      <c r="H62" s="53"/>
      <c r="I62" s="101"/>
      <c r="J62" s="101"/>
      <c r="K62" s="41"/>
    </row>
    <row r="63" spans="1:11" x14ac:dyDescent="0.2">
      <c r="A63" s="116"/>
      <c r="B63" s="99"/>
      <c r="C63" s="99"/>
      <c r="D63" s="101"/>
      <c r="E63" s="101"/>
      <c r="G63" s="192" t="s">
        <v>131</v>
      </c>
      <c r="H63" s="192"/>
      <c r="I63" s="102">
        <f>I38+I61</f>
        <v>121347857.67000002</v>
      </c>
      <c r="J63" s="102">
        <f>J38+J61</f>
        <v>141024590</v>
      </c>
      <c r="K63" s="41"/>
    </row>
    <row r="64" spans="1:11" ht="6" customHeight="1" x14ac:dyDescent="0.2">
      <c r="A64" s="135"/>
      <c r="B64" s="109"/>
      <c r="C64" s="109"/>
      <c r="D64" s="109"/>
      <c r="E64" s="109"/>
      <c r="F64" s="110"/>
      <c r="G64" s="109"/>
      <c r="H64" s="109"/>
      <c r="I64" s="109"/>
      <c r="J64" s="109"/>
      <c r="K64" s="68"/>
    </row>
    <row r="65" spans="2:10" ht="6" customHeight="1" x14ac:dyDescent="0.2">
      <c r="B65" s="53"/>
      <c r="C65" s="74"/>
      <c r="D65" s="75"/>
      <c r="E65" s="75"/>
      <c r="G65" s="76"/>
      <c r="H65" s="74"/>
      <c r="I65" s="75"/>
      <c r="J65" s="75"/>
    </row>
    <row r="66" spans="2:10" ht="6" customHeight="1" x14ac:dyDescent="0.2">
      <c r="B66" s="53"/>
      <c r="C66" s="74"/>
      <c r="D66" s="75"/>
      <c r="E66" s="75"/>
      <c r="G66" s="76"/>
      <c r="H66" s="74"/>
      <c r="I66" s="75"/>
      <c r="J66" s="75"/>
    </row>
    <row r="67" spans="2:10" ht="6" customHeight="1" x14ac:dyDescent="0.2">
      <c r="B67" s="53"/>
      <c r="C67" s="74"/>
      <c r="D67" s="75"/>
      <c r="E67" s="75"/>
      <c r="G67" s="76"/>
      <c r="H67" s="74"/>
      <c r="I67" s="75"/>
      <c r="J67" s="75"/>
    </row>
    <row r="68" spans="2:10" ht="15" customHeight="1" x14ac:dyDescent="0.2">
      <c r="B68" s="200" t="s">
        <v>76</v>
      </c>
      <c r="C68" s="200"/>
      <c r="D68" s="200"/>
      <c r="E68" s="200"/>
      <c r="F68" s="200"/>
      <c r="G68" s="200"/>
      <c r="H68" s="200"/>
      <c r="I68" s="200"/>
      <c r="J68" s="200"/>
    </row>
    <row r="69" spans="2:10" ht="9.75" customHeight="1" x14ac:dyDescent="0.2">
      <c r="B69" s="53"/>
      <c r="C69" s="74"/>
      <c r="D69" s="75"/>
      <c r="E69" s="75"/>
      <c r="G69" s="76"/>
      <c r="H69" s="74"/>
      <c r="I69" s="75"/>
      <c r="J69" s="75"/>
    </row>
    <row r="70" spans="2:10" ht="50.1" customHeight="1" x14ac:dyDescent="0.2">
      <c r="B70" s="53"/>
      <c r="C70" s="189"/>
      <c r="D70" s="189"/>
      <c r="E70" s="75"/>
      <c r="G70" s="190"/>
      <c r="H70" s="190"/>
      <c r="I70" s="75"/>
      <c r="J70" s="75"/>
    </row>
    <row r="71" spans="2:10" ht="14.1" customHeight="1" x14ac:dyDescent="0.2">
      <c r="B71" s="78"/>
      <c r="C71" s="191" t="s">
        <v>170</v>
      </c>
      <c r="D71" s="191"/>
      <c r="E71" s="75"/>
      <c r="F71" s="75"/>
      <c r="G71" s="191" t="s">
        <v>172</v>
      </c>
      <c r="H71" s="191"/>
      <c r="I71" s="79"/>
      <c r="J71" s="75"/>
    </row>
    <row r="72" spans="2:10" ht="14.1" customHeight="1" x14ac:dyDescent="0.2">
      <c r="B72" s="80"/>
      <c r="C72" s="187" t="s">
        <v>171</v>
      </c>
      <c r="D72" s="187"/>
      <c r="E72" s="81"/>
      <c r="F72" s="81"/>
      <c r="G72" s="187" t="s">
        <v>173</v>
      </c>
      <c r="H72" s="187"/>
      <c r="I72" s="79"/>
      <c r="J72" s="75"/>
    </row>
  </sheetData>
  <sheetProtection formatCells="0" selectLockedCells="1"/>
  <mergeCells count="73">
    <mergeCell ref="G23:H23"/>
    <mergeCell ref="C2:I2"/>
    <mergeCell ref="C3:I3"/>
    <mergeCell ref="C4:I4"/>
    <mergeCell ref="B20:C20"/>
    <mergeCell ref="G20:H20"/>
    <mergeCell ref="B21:C21"/>
    <mergeCell ref="G21:H21"/>
    <mergeCell ref="B22:C22"/>
    <mergeCell ref="G22:H22"/>
    <mergeCell ref="B17:C17"/>
    <mergeCell ref="G17:H17"/>
    <mergeCell ref="B18:C18"/>
    <mergeCell ref="G18:H18"/>
    <mergeCell ref="B19:C19"/>
    <mergeCell ref="B24:C24"/>
    <mergeCell ref="G40:H40"/>
    <mergeCell ref="B41:C41"/>
    <mergeCell ref="G42:H42"/>
    <mergeCell ref="B33:C33"/>
    <mergeCell ref="G25:H25"/>
    <mergeCell ref="B27:C27"/>
    <mergeCell ref="B32:C32"/>
    <mergeCell ref="G32:H32"/>
    <mergeCell ref="B30:C30"/>
    <mergeCell ref="G30:H30"/>
    <mergeCell ref="B29:C29"/>
    <mergeCell ref="G29:H29"/>
    <mergeCell ref="B34:C34"/>
    <mergeCell ref="G34:H34"/>
    <mergeCell ref="G27:H27"/>
    <mergeCell ref="G58:H58"/>
    <mergeCell ref="G59:H59"/>
    <mergeCell ref="G45:H45"/>
    <mergeCell ref="G46:H46"/>
    <mergeCell ref="C72:D72"/>
    <mergeCell ref="G71:H71"/>
    <mergeCell ref="G72:H72"/>
    <mergeCell ref="G52:H52"/>
    <mergeCell ref="G53:H53"/>
    <mergeCell ref="C71:D71"/>
    <mergeCell ref="G70:H70"/>
    <mergeCell ref="C70:D70"/>
    <mergeCell ref="B68:J68"/>
    <mergeCell ref="G61:H61"/>
    <mergeCell ref="G63:H63"/>
    <mergeCell ref="B31:C31"/>
    <mergeCell ref="G31:H31"/>
    <mergeCell ref="G54:H54"/>
    <mergeCell ref="G56:H56"/>
    <mergeCell ref="B35:C35"/>
    <mergeCell ref="B36:C36"/>
    <mergeCell ref="G36:H36"/>
    <mergeCell ref="G44:H44"/>
    <mergeCell ref="B37:C37"/>
    <mergeCell ref="G38:H38"/>
    <mergeCell ref="B39:C39"/>
    <mergeCell ref="G48:H48"/>
    <mergeCell ref="G50:H50"/>
    <mergeCell ref="G51:H51"/>
    <mergeCell ref="G33:H33"/>
    <mergeCell ref="C45:D52"/>
    <mergeCell ref="A8:A9"/>
    <mergeCell ref="B8:C9"/>
    <mergeCell ref="F8:F9"/>
    <mergeCell ref="G8:H9"/>
    <mergeCell ref="G19:H19"/>
    <mergeCell ref="B12:C12"/>
    <mergeCell ref="B14:C14"/>
    <mergeCell ref="G14:H14"/>
    <mergeCell ref="B16:C16"/>
    <mergeCell ref="G16:H16"/>
    <mergeCell ref="G12:H12"/>
  </mergeCells>
  <conditionalFormatting sqref="C45:D52">
    <cfRule type="expression" dxfId="1" priority="1">
      <formula>$E$41&lt;&gt;$J$63</formula>
    </cfRule>
    <cfRule type="expression" dxfId="0" priority="2">
      <formula>$D$41&lt;&gt;$I$63</formula>
    </cfRule>
  </conditionalFormatting>
  <printOptions horizontalCentered="1" verticalCentered="1"/>
  <pageMargins left="0" right="0" top="0.31496062992125984" bottom="0.59055118110236227" header="0" footer="0"/>
  <pageSetup scale="59" orientation="landscape" r:id="rId1"/>
  <headerFooter>
    <oddFooter>&amp;C2/25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215" t="s">
        <v>1</v>
      </c>
      <c r="B2" s="215"/>
      <c r="C2" s="215"/>
      <c r="D2" s="215"/>
      <c r="E2" s="13" t="e">
        <f>ESF!#REF!</f>
        <v>#REF!</v>
      </c>
    </row>
    <row r="3" spans="1:5" x14ac:dyDescent="0.25">
      <c r="A3" s="215" t="s">
        <v>3</v>
      </c>
      <c r="B3" s="215"/>
      <c r="C3" s="215"/>
      <c r="D3" s="215"/>
      <c r="E3" s="13">
        <f>ESF!C5</f>
        <v>0</v>
      </c>
    </row>
    <row r="4" spans="1:5" x14ac:dyDescent="0.25">
      <c r="A4" s="215" t="s">
        <v>2</v>
      </c>
      <c r="B4" s="215"/>
      <c r="C4" s="215"/>
      <c r="D4" s="215"/>
      <c r="E4" s="14"/>
    </row>
    <row r="5" spans="1:5" x14ac:dyDescent="0.25">
      <c r="A5" s="215" t="s">
        <v>71</v>
      </c>
      <c r="B5" s="215"/>
      <c r="C5" s="215"/>
      <c r="D5" s="215"/>
      <c r="E5" t="s">
        <v>69</v>
      </c>
    </row>
    <row r="6" spans="1:5" x14ac:dyDescent="0.25">
      <c r="A6" s="6"/>
      <c r="B6" s="6"/>
      <c r="C6" s="220" t="s">
        <v>4</v>
      </c>
      <c r="D6" s="220"/>
      <c r="E6" s="1">
        <v>2013</v>
      </c>
    </row>
    <row r="7" spans="1:5" x14ac:dyDescent="0.25">
      <c r="A7" s="216" t="s">
        <v>67</v>
      </c>
      <c r="B7" s="214" t="s">
        <v>7</v>
      </c>
      <c r="C7" s="210" t="s">
        <v>9</v>
      </c>
      <c r="D7" s="210"/>
      <c r="E7" s="8">
        <f>ESF!D16</f>
        <v>76093603.640000001</v>
      </c>
    </row>
    <row r="8" spans="1:5" x14ac:dyDescent="0.25">
      <c r="A8" s="216"/>
      <c r="B8" s="214"/>
      <c r="C8" s="210" t="s">
        <v>11</v>
      </c>
      <c r="D8" s="210"/>
      <c r="E8" s="8">
        <f>ESF!D17</f>
        <v>-13205224.004000001</v>
      </c>
    </row>
    <row r="9" spans="1:5" x14ac:dyDescent="0.25">
      <c r="A9" s="216"/>
      <c r="B9" s="214"/>
      <c r="C9" s="210" t="s">
        <v>13</v>
      </c>
      <c r="D9" s="210"/>
      <c r="E9" s="8">
        <f>ESF!D18</f>
        <v>-765</v>
      </c>
    </row>
    <row r="10" spans="1:5" x14ac:dyDescent="0.25">
      <c r="A10" s="216"/>
      <c r="B10" s="214"/>
      <c r="C10" s="210" t="s">
        <v>15</v>
      </c>
      <c r="D10" s="210"/>
      <c r="E10" s="8">
        <f>ESF!D19</f>
        <v>0</v>
      </c>
    </row>
    <row r="11" spans="1:5" x14ac:dyDescent="0.25">
      <c r="A11" s="216"/>
      <c r="B11" s="214"/>
      <c r="C11" s="210" t="s">
        <v>17</v>
      </c>
      <c r="D11" s="210"/>
      <c r="E11" s="8">
        <f>ESF!D20</f>
        <v>0</v>
      </c>
    </row>
    <row r="12" spans="1:5" x14ac:dyDescent="0.25">
      <c r="A12" s="216"/>
      <c r="B12" s="214"/>
      <c r="C12" s="210" t="s">
        <v>19</v>
      </c>
      <c r="D12" s="210"/>
      <c r="E12" s="8">
        <f>ESF!D21</f>
        <v>0</v>
      </c>
    </row>
    <row r="13" spans="1:5" x14ac:dyDescent="0.25">
      <c r="A13" s="216"/>
      <c r="B13" s="214"/>
      <c r="C13" s="210" t="s">
        <v>21</v>
      </c>
      <c r="D13" s="210"/>
      <c r="E13" s="8">
        <f>ESF!D22</f>
        <v>321175.59999999998</v>
      </c>
    </row>
    <row r="14" spans="1:5" ht="15.75" thickBot="1" x14ac:dyDescent="0.3">
      <c r="A14" s="216"/>
      <c r="B14" s="4"/>
      <c r="C14" s="211" t="s">
        <v>24</v>
      </c>
      <c r="D14" s="211"/>
      <c r="E14" s="9">
        <f>ESF!D24</f>
        <v>63208790.236000001</v>
      </c>
    </row>
    <row r="15" spans="1:5" x14ac:dyDescent="0.25">
      <c r="A15" s="216"/>
      <c r="B15" s="214" t="s">
        <v>26</v>
      </c>
      <c r="C15" s="210" t="s">
        <v>28</v>
      </c>
      <c r="D15" s="210"/>
      <c r="E15" s="8">
        <f>ESF!D29</f>
        <v>0</v>
      </c>
    </row>
    <row r="16" spans="1:5" x14ac:dyDescent="0.25">
      <c r="A16" s="216"/>
      <c r="B16" s="214"/>
      <c r="C16" s="210" t="s">
        <v>30</v>
      </c>
      <c r="D16" s="210"/>
      <c r="E16" s="8">
        <f>ESF!D30</f>
        <v>0</v>
      </c>
    </row>
    <row r="17" spans="1:5" x14ac:dyDescent="0.25">
      <c r="A17" s="216"/>
      <c r="B17" s="214"/>
      <c r="C17" s="210" t="s">
        <v>32</v>
      </c>
      <c r="D17" s="210"/>
      <c r="E17" s="8">
        <f>ESF!D31</f>
        <v>0</v>
      </c>
    </row>
    <row r="18" spans="1:5" x14ac:dyDescent="0.25">
      <c r="A18" s="216"/>
      <c r="B18" s="214"/>
      <c r="C18" s="210" t="s">
        <v>34</v>
      </c>
      <c r="D18" s="210"/>
      <c r="E18" s="8">
        <f>ESF!D32</f>
        <v>76064391</v>
      </c>
    </row>
    <row r="19" spans="1:5" x14ac:dyDescent="0.25">
      <c r="A19" s="216"/>
      <c r="B19" s="214"/>
      <c r="C19" s="210" t="s">
        <v>36</v>
      </c>
      <c r="D19" s="210"/>
      <c r="E19" s="8">
        <f>ESF!D33</f>
        <v>0</v>
      </c>
    </row>
    <row r="20" spans="1:5" x14ac:dyDescent="0.25">
      <c r="A20" s="216"/>
      <c r="B20" s="214"/>
      <c r="C20" s="210" t="s">
        <v>38</v>
      </c>
      <c r="D20" s="210"/>
      <c r="E20" s="8">
        <f>ESF!D34</f>
        <v>-17925324</v>
      </c>
    </row>
    <row r="21" spans="1:5" x14ac:dyDescent="0.25">
      <c r="A21" s="216"/>
      <c r="B21" s="214"/>
      <c r="C21" s="210" t="s">
        <v>40</v>
      </c>
      <c r="D21" s="210"/>
      <c r="E21" s="8">
        <f>ESF!D35</f>
        <v>0</v>
      </c>
    </row>
    <row r="22" spans="1:5" x14ac:dyDescent="0.25">
      <c r="A22" s="216"/>
      <c r="B22" s="214"/>
      <c r="C22" s="210" t="s">
        <v>41</v>
      </c>
      <c r="D22" s="210"/>
      <c r="E22" s="8">
        <f>ESF!D36</f>
        <v>0</v>
      </c>
    </row>
    <row r="23" spans="1:5" x14ac:dyDescent="0.25">
      <c r="A23" s="216"/>
      <c r="B23" s="214"/>
      <c r="C23" s="210" t="s">
        <v>43</v>
      </c>
      <c r="D23" s="210"/>
      <c r="E23" s="8">
        <f>ESF!D37</f>
        <v>0</v>
      </c>
    </row>
    <row r="24" spans="1:5" ht="15.75" thickBot="1" x14ac:dyDescent="0.3">
      <c r="A24" s="216"/>
      <c r="B24" s="4"/>
      <c r="C24" s="211" t="s">
        <v>45</v>
      </c>
      <c r="D24" s="211"/>
      <c r="E24" s="9">
        <f>ESF!D39</f>
        <v>58139067</v>
      </c>
    </row>
    <row r="25" spans="1:5" ht="15.75" thickBot="1" x14ac:dyDescent="0.3">
      <c r="A25" s="216"/>
      <c r="B25" s="2"/>
      <c r="C25" s="211" t="s">
        <v>47</v>
      </c>
      <c r="D25" s="211"/>
      <c r="E25" s="9">
        <f>ESF!D41</f>
        <v>121347857.236</v>
      </c>
    </row>
    <row r="26" spans="1:5" x14ac:dyDescent="0.25">
      <c r="A26" s="216" t="s">
        <v>68</v>
      </c>
      <c r="B26" s="214" t="s">
        <v>8</v>
      </c>
      <c r="C26" s="210" t="s">
        <v>10</v>
      </c>
      <c r="D26" s="210"/>
      <c r="E26" s="8">
        <f>ESF!I16</f>
        <v>38587182.82</v>
      </c>
    </row>
    <row r="27" spans="1:5" x14ac:dyDescent="0.25">
      <c r="A27" s="216"/>
      <c r="B27" s="214"/>
      <c r="C27" s="210" t="s">
        <v>12</v>
      </c>
      <c r="D27" s="210"/>
      <c r="E27" s="8">
        <f>ESF!I17</f>
        <v>0</v>
      </c>
    </row>
    <row r="28" spans="1:5" x14ac:dyDescent="0.25">
      <c r="A28" s="216"/>
      <c r="B28" s="214"/>
      <c r="C28" s="210" t="s">
        <v>14</v>
      </c>
      <c r="D28" s="210"/>
      <c r="E28" s="8">
        <f>ESF!I18</f>
        <v>0</v>
      </c>
    </row>
    <row r="29" spans="1:5" x14ac:dyDescent="0.25">
      <c r="A29" s="216"/>
      <c r="B29" s="214"/>
      <c r="C29" s="210" t="s">
        <v>16</v>
      </c>
      <c r="D29" s="210"/>
      <c r="E29" s="8">
        <f>ESF!I19</f>
        <v>0</v>
      </c>
    </row>
    <row r="30" spans="1:5" x14ac:dyDescent="0.25">
      <c r="A30" s="216"/>
      <c r="B30" s="214"/>
      <c r="C30" s="210" t="s">
        <v>18</v>
      </c>
      <c r="D30" s="210"/>
      <c r="E30" s="8">
        <f>ESF!I20</f>
        <v>0</v>
      </c>
    </row>
    <row r="31" spans="1:5" x14ac:dyDescent="0.25">
      <c r="A31" s="216"/>
      <c r="B31" s="214"/>
      <c r="C31" s="210" t="s">
        <v>20</v>
      </c>
      <c r="D31" s="210"/>
      <c r="E31" s="8">
        <f>ESF!I21</f>
        <v>0</v>
      </c>
    </row>
    <row r="32" spans="1:5" x14ac:dyDescent="0.25">
      <c r="A32" s="216"/>
      <c r="B32" s="214"/>
      <c r="C32" s="210" t="s">
        <v>22</v>
      </c>
      <c r="D32" s="210"/>
      <c r="E32" s="8">
        <f>ESF!I22</f>
        <v>0</v>
      </c>
    </row>
    <row r="33" spans="1:5" x14ac:dyDescent="0.25">
      <c r="A33" s="216"/>
      <c r="B33" s="214"/>
      <c r="C33" s="210" t="s">
        <v>23</v>
      </c>
      <c r="D33" s="210"/>
      <c r="E33" s="8">
        <f>ESF!I23</f>
        <v>0</v>
      </c>
    </row>
    <row r="34" spans="1:5" ht="15.75" thickBot="1" x14ac:dyDescent="0.3">
      <c r="A34" s="216"/>
      <c r="B34" s="4"/>
      <c r="C34" s="211" t="s">
        <v>25</v>
      </c>
      <c r="D34" s="211"/>
      <c r="E34" s="9">
        <f>ESF!I25</f>
        <v>38587182.82</v>
      </c>
    </row>
    <row r="35" spans="1:5" x14ac:dyDescent="0.25">
      <c r="A35" s="216"/>
      <c r="B35" s="214" t="s">
        <v>27</v>
      </c>
      <c r="C35" s="210" t="s">
        <v>29</v>
      </c>
      <c r="D35" s="210"/>
      <c r="E35" s="8">
        <f>ESF!I29</f>
        <v>0</v>
      </c>
    </row>
    <row r="36" spans="1:5" x14ac:dyDescent="0.25">
      <c r="A36" s="216"/>
      <c r="B36" s="214"/>
      <c r="C36" s="210" t="s">
        <v>31</v>
      </c>
      <c r="D36" s="210"/>
      <c r="E36" s="8">
        <f>ESF!I30</f>
        <v>0</v>
      </c>
    </row>
    <row r="37" spans="1:5" x14ac:dyDescent="0.25">
      <c r="A37" s="216"/>
      <c r="B37" s="214"/>
      <c r="C37" s="210" t="s">
        <v>33</v>
      </c>
      <c r="D37" s="210"/>
      <c r="E37" s="8">
        <f>ESF!I31</f>
        <v>0</v>
      </c>
    </row>
    <row r="38" spans="1:5" x14ac:dyDescent="0.25">
      <c r="A38" s="216"/>
      <c r="B38" s="214"/>
      <c r="C38" s="210" t="s">
        <v>35</v>
      </c>
      <c r="D38" s="210"/>
      <c r="E38" s="8">
        <f>ESF!I32</f>
        <v>0</v>
      </c>
    </row>
    <row r="39" spans="1:5" x14ac:dyDescent="0.25">
      <c r="A39" s="216"/>
      <c r="B39" s="214"/>
      <c r="C39" s="210" t="s">
        <v>37</v>
      </c>
      <c r="D39" s="210"/>
      <c r="E39" s="8">
        <f>ESF!I33</f>
        <v>0</v>
      </c>
    </row>
    <row r="40" spans="1:5" x14ac:dyDescent="0.25">
      <c r="A40" s="216"/>
      <c r="B40" s="214"/>
      <c r="C40" s="210" t="s">
        <v>39</v>
      </c>
      <c r="D40" s="210"/>
      <c r="E40" s="8">
        <f>ESF!I34</f>
        <v>0</v>
      </c>
    </row>
    <row r="41" spans="1:5" ht="15.75" thickBot="1" x14ac:dyDescent="0.3">
      <c r="A41" s="216"/>
      <c r="B41" s="2"/>
      <c r="C41" s="211" t="s">
        <v>42</v>
      </c>
      <c r="D41" s="211"/>
      <c r="E41" s="9">
        <f>ESF!I36</f>
        <v>0</v>
      </c>
    </row>
    <row r="42" spans="1:5" ht="15.75" thickBot="1" x14ac:dyDescent="0.3">
      <c r="A42" s="216"/>
      <c r="B42" s="2"/>
      <c r="C42" s="211" t="s">
        <v>44</v>
      </c>
      <c r="D42" s="211"/>
      <c r="E42" s="9">
        <f>ESF!I38</f>
        <v>38587182.82</v>
      </c>
    </row>
    <row r="43" spans="1:5" x14ac:dyDescent="0.25">
      <c r="A43" s="3"/>
      <c r="B43" s="214" t="s">
        <v>46</v>
      </c>
      <c r="C43" s="212" t="s">
        <v>48</v>
      </c>
      <c r="D43" s="212"/>
      <c r="E43" s="10">
        <f>ESF!I42</f>
        <v>68486038.900000006</v>
      </c>
    </row>
    <row r="44" spans="1:5" x14ac:dyDescent="0.25">
      <c r="A44" s="3"/>
      <c r="B44" s="214"/>
      <c r="C44" s="210" t="s">
        <v>49</v>
      </c>
      <c r="D44" s="210"/>
      <c r="E44" s="8">
        <f>ESF!I44</f>
        <v>68486038.900000006</v>
      </c>
    </row>
    <row r="45" spans="1:5" x14ac:dyDescent="0.25">
      <c r="A45" s="3"/>
      <c r="B45" s="214"/>
      <c r="C45" s="210" t="s">
        <v>50</v>
      </c>
      <c r="D45" s="210"/>
      <c r="E45" s="8">
        <f>ESF!I45</f>
        <v>0</v>
      </c>
    </row>
    <row r="46" spans="1:5" x14ac:dyDescent="0.25">
      <c r="A46" s="3"/>
      <c r="B46" s="214"/>
      <c r="C46" s="210" t="s">
        <v>51</v>
      </c>
      <c r="D46" s="210"/>
      <c r="E46" s="8">
        <f>ESF!I46</f>
        <v>0</v>
      </c>
    </row>
    <row r="47" spans="1:5" x14ac:dyDescent="0.25">
      <c r="A47" s="3"/>
      <c r="B47" s="214"/>
      <c r="C47" s="212" t="s">
        <v>52</v>
      </c>
      <c r="D47" s="212"/>
      <c r="E47" s="10">
        <f>ESF!I48</f>
        <v>14274635.949999999</v>
      </c>
    </row>
    <row r="48" spans="1:5" x14ac:dyDescent="0.25">
      <c r="A48" s="3"/>
      <c r="B48" s="214"/>
      <c r="C48" s="210" t="s">
        <v>53</v>
      </c>
      <c r="D48" s="210"/>
      <c r="E48" s="8">
        <f>ESF!I50</f>
        <v>22016527.949999999</v>
      </c>
    </row>
    <row r="49" spans="1:5" x14ac:dyDescent="0.25">
      <c r="A49" s="3"/>
      <c r="B49" s="214"/>
      <c r="C49" s="210" t="s">
        <v>54</v>
      </c>
      <c r="D49" s="210"/>
      <c r="E49" s="8">
        <f>ESF!I51</f>
        <v>-7741892</v>
      </c>
    </row>
    <row r="50" spans="1:5" x14ac:dyDescent="0.25">
      <c r="A50" s="3"/>
      <c r="B50" s="214"/>
      <c r="C50" s="210" t="s">
        <v>55</v>
      </c>
      <c r="D50" s="210"/>
      <c r="E50" s="8">
        <f>ESF!I52</f>
        <v>0</v>
      </c>
    </row>
    <row r="51" spans="1:5" x14ac:dyDescent="0.25">
      <c r="A51" s="3"/>
      <c r="B51" s="214"/>
      <c r="C51" s="210" t="s">
        <v>56</v>
      </c>
      <c r="D51" s="210"/>
      <c r="E51" s="8">
        <f>ESF!I53</f>
        <v>0</v>
      </c>
    </row>
    <row r="52" spans="1:5" x14ac:dyDescent="0.25">
      <c r="A52" s="3"/>
      <c r="B52" s="214"/>
      <c r="C52" s="210" t="s">
        <v>57</v>
      </c>
      <c r="D52" s="210"/>
      <c r="E52" s="8">
        <f>ESF!I54</f>
        <v>0</v>
      </c>
    </row>
    <row r="53" spans="1:5" x14ac:dyDescent="0.25">
      <c r="A53" s="3"/>
      <c r="B53" s="214"/>
      <c r="C53" s="212" t="s">
        <v>58</v>
      </c>
      <c r="D53" s="212"/>
      <c r="E53" s="10">
        <f>ESF!I56</f>
        <v>0</v>
      </c>
    </row>
    <row r="54" spans="1:5" x14ac:dyDescent="0.25">
      <c r="A54" s="3"/>
      <c r="B54" s="214"/>
      <c r="C54" s="210" t="s">
        <v>59</v>
      </c>
      <c r="D54" s="210"/>
      <c r="E54" s="8">
        <f>ESF!I58</f>
        <v>0</v>
      </c>
    </row>
    <row r="55" spans="1:5" x14ac:dyDescent="0.25">
      <c r="A55" s="3"/>
      <c r="B55" s="214"/>
      <c r="C55" s="210" t="s">
        <v>60</v>
      </c>
      <c r="D55" s="210"/>
      <c r="E55" s="8">
        <f>ESF!I59</f>
        <v>0</v>
      </c>
    </row>
    <row r="56" spans="1:5" ht="15.75" thickBot="1" x14ac:dyDescent="0.3">
      <c r="A56" s="3"/>
      <c r="B56" s="214"/>
      <c r="C56" s="211" t="s">
        <v>61</v>
      </c>
      <c r="D56" s="211"/>
      <c r="E56" s="9">
        <f>ESF!I61</f>
        <v>82760674.850000009</v>
      </c>
    </row>
    <row r="57" spans="1:5" ht="15.75" thickBot="1" x14ac:dyDescent="0.3">
      <c r="A57" s="3"/>
      <c r="B57" s="2"/>
      <c r="C57" s="211" t="s">
        <v>62</v>
      </c>
      <c r="D57" s="211"/>
      <c r="E57" s="9">
        <f>ESF!I63</f>
        <v>121347857.67000002</v>
      </c>
    </row>
    <row r="58" spans="1:5" x14ac:dyDescent="0.25">
      <c r="A58" s="3"/>
      <c r="B58" s="2"/>
      <c r="C58" s="220" t="s">
        <v>4</v>
      </c>
      <c r="D58" s="220"/>
      <c r="E58" s="1">
        <v>2012</v>
      </c>
    </row>
    <row r="59" spans="1:5" x14ac:dyDescent="0.25">
      <c r="A59" s="216" t="s">
        <v>67</v>
      </c>
      <c r="B59" s="214" t="s">
        <v>7</v>
      </c>
      <c r="C59" s="210" t="s">
        <v>9</v>
      </c>
      <c r="D59" s="210"/>
      <c r="E59" s="8">
        <f>ESF!E16</f>
        <v>86246147</v>
      </c>
    </row>
    <row r="60" spans="1:5" x14ac:dyDescent="0.25">
      <c r="A60" s="216"/>
      <c r="B60" s="214"/>
      <c r="C60" s="210" t="s">
        <v>11</v>
      </c>
      <c r="D60" s="210"/>
      <c r="E60" s="8">
        <f>ESF!E17</f>
        <v>-3668885</v>
      </c>
    </row>
    <row r="61" spans="1:5" x14ac:dyDescent="0.25">
      <c r="A61" s="216"/>
      <c r="B61" s="214"/>
      <c r="C61" s="210" t="s">
        <v>13</v>
      </c>
      <c r="D61" s="210"/>
      <c r="E61" s="8">
        <f>ESF!E18</f>
        <v>-765</v>
      </c>
    </row>
    <row r="62" spans="1:5" x14ac:dyDescent="0.25">
      <c r="A62" s="216"/>
      <c r="B62" s="214"/>
      <c r="C62" s="210" t="s">
        <v>15</v>
      </c>
      <c r="D62" s="210"/>
      <c r="E62" s="8">
        <f>ESF!E19</f>
        <v>0</v>
      </c>
    </row>
    <row r="63" spans="1:5" x14ac:dyDescent="0.25">
      <c r="A63" s="216"/>
      <c r="B63" s="214"/>
      <c r="C63" s="210" t="s">
        <v>17</v>
      </c>
      <c r="D63" s="210"/>
      <c r="E63" s="8">
        <f>ESF!E20</f>
        <v>0</v>
      </c>
    </row>
    <row r="64" spans="1:5" x14ac:dyDescent="0.25">
      <c r="A64" s="216"/>
      <c r="B64" s="214"/>
      <c r="C64" s="210" t="s">
        <v>19</v>
      </c>
      <c r="D64" s="210"/>
      <c r="E64" s="8">
        <f>ESF!E21</f>
        <v>0</v>
      </c>
    </row>
    <row r="65" spans="1:5" x14ac:dyDescent="0.25">
      <c r="A65" s="216"/>
      <c r="B65" s="214"/>
      <c r="C65" s="210" t="s">
        <v>21</v>
      </c>
      <c r="D65" s="210"/>
      <c r="E65" s="8">
        <f>ESF!E22</f>
        <v>309026</v>
      </c>
    </row>
    <row r="66" spans="1:5" ht="15.75" thickBot="1" x14ac:dyDescent="0.3">
      <c r="A66" s="216"/>
      <c r="B66" s="4"/>
      <c r="C66" s="211" t="s">
        <v>24</v>
      </c>
      <c r="D66" s="211"/>
      <c r="E66" s="9">
        <f>ESF!E24</f>
        <v>82885523</v>
      </c>
    </row>
    <row r="67" spans="1:5" x14ac:dyDescent="0.25">
      <c r="A67" s="216"/>
      <c r="B67" s="214" t="s">
        <v>26</v>
      </c>
      <c r="C67" s="210" t="s">
        <v>28</v>
      </c>
      <c r="D67" s="210"/>
      <c r="E67" s="8">
        <f>ESF!E29</f>
        <v>0</v>
      </c>
    </row>
    <row r="68" spans="1:5" x14ac:dyDescent="0.25">
      <c r="A68" s="216"/>
      <c r="B68" s="214"/>
      <c r="C68" s="210" t="s">
        <v>30</v>
      </c>
      <c r="D68" s="210"/>
      <c r="E68" s="8">
        <f>ESF!E30</f>
        <v>0</v>
      </c>
    </row>
    <row r="69" spans="1:5" x14ac:dyDescent="0.25">
      <c r="A69" s="216"/>
      <c r="B69" s="214"/>
      <c r="C69" s="210" t="s">
        <v>32</v>
      </c>
      <c r="D69" s="210"/>
      <c r="E69" s="8">
        <f>ESF!E31</f>
        <v>0</v>
      </c>
    </row>
    <row r="70" spans="1:5" x14ac:dyDescent="0.25">
      <c r="A70" s="216"/>
      <c r="B70" s="214"/>
      <c r="C70" s="210" t="s">
        <v>34</v>
      </c>
      <c r="D70" s="210"/>
      <c r="E70" s="8">
        <f>ESF!E32</f>
        <v>76064391</v>
      </c>
    </row>
    <row r="71" spans="1:5" x14ac:dyDescent="0.25">
      <c r="A71" s="216"/>
      <c r="B71" s="214"/>
      <c r="C71" s="210" t="s">
        <v>36</v>
      </c>
      <c r="D71" s="210"/>
      <c r="E71" s="8">
        <f>ESF!E33</f>
        <v>0</v>
      </c>
    </row>
    <row r="72" spans="1:5" x14ac:dyDescent="0.25">
      <c r="A72" s="216"/>
      <c r="B72" s="214"/>
      <c r="C72" s="210" t="s">
        <v>38</v>
      </c>
      <c r="D72" s="210"/>
      <c r="E72" s="8">
        <f>ESF!E34</f>
        <v>-17925324</v>
      </c>
    </row>
    <row r="73" spans="1:5" x14ac:dyDescent="0.25">
      <c r="A73" s="216"/>
      <c r="B73" s="214"/>
      <c r="C73" s="210" t="s">
        <v>40</v>
      </c>
      <c r="D73" s="210"/>
      <c r="E73" s="8">
        <f>ESF!E35</f>
        <v>0</v>
      </c>
    </row>
    <row r="74" spans="1:5" x14ac:dyDescent="0.25">
      <c r="A74" s="216"/>
      <c r="B74" s="214"/>
      <c r="C74" s="210" t="s">
        <v>41</v>
      </c>
      <c r="D74" s="210"/>
      <c r="E74" s="8">
        <f>ESF!E36</f>
        <v>0</v>
      </c>
    </row>
    <row r="75" spans="1:5" x14ac:dyDescent="0.25">
      <c r="A75" s="216"/>
      <c r="B75" s="214"/>
      <c r="C75" s="210" t="s">
        <v>43</v>
      </c>
      <c r="D75" s="210"/>
      <c r="E75" s="8">
        <f>ESF!E37</f>
        <v>0</v>
      </c>
    </row>
    <row r="76" spans="1:5" ht="15.75" thickBot="1" x14ac:dyDescent="0.3">
      <c r="A76" s="216"/>
      <c r="B76" s="4"/>
      <c r="C76" s="211" t="s">
        <v>45</v>
      </c>
      <c r="D76" s="211"/>
      <c r="E76" s="9">
        <f>ESF!E39</f>
        <v>58139067</v>
      </c>
    </row>
    <row r="77" spans="1:5" ht="15.75" thickBot="1" x14ac:dyDescent="0.3">
      <c r="A77" s="216"/>
      <c r="B77" s="2"/>
      <c r="C77" s="211" t="s">
        <v>47</v>
      </c>
      <c r="D77" s="211"/>
      <c r="E77" s="9">
        <f>ESF!E41</f>
        <v>141024590</v>
      </c>
    </row>
    <row r="78" spans="1:5" x14ac:dyDescent="0.25">
      <c r="A78" s="216" t="s">
        <v>68</v>
      </c>
      <c r="B78" s="214" t="s">
        <v>8</v>
      </c>
      <c r="C78" s="210" t="s">
        <v>10</v>
      </c>
      <c r="D78" s="210"/>
      <c r="E78" s="8">
        <f>ESF!J16</f>
        <v>82925444</v>
      </c>
    </row>
    <row r="79" spans="1:5" x14ac:dyDescent="0.25">
      <c r="A79" s="216"/>
      <c r="B79" s="214"/>
      <c r="C79" s="210" t="s">
        <v>12</v>
      </c>
      <c r="D79" s="210"/>
      <c r="E79" s="8">
        <f>ESF!J17</f>
        <v>0</v>
      </c>
    </row>
    <row r="80" spans="1:5" x14ac:dyDescent="0.25">
      <c r="A80" s="216"/>
      <c r="B80" s="214"/>
      <c r="C80" s="210" t="s">
        <v>14</v>
      </c>
      <c r="D80" s="210"/>
      <c r="E80" s="8">
        <f>ESF!J18</f>
        <v>0</v>
      </c>
    </row>
    <row r="81" spans="1:5" x14ac:dyDescent="0.25">
      <c r="A81" s="216"/>
      <c r="B81" s="214"/>
      <c r="C81" s="210" t="s">
        <v>16</v>
      </c>
      <c r="D81" s="210"/>
      <c r="E81" s="8">
        <f>ESF!J19</f>
        <v>0</v>
      </c>
    </row>
    <row r="82" spans="1:5" x14ac:dyDescent="0.25">
      <c r="A82" s="216"/>
      <c r="B82" s="214"/>
      <c r="C82" s="210" t="s">
        <v>18</v>
      </c>
      <c r="D82" s="210"/>
      <c r="E82" s="8">
        <f>ESF!J20</f>
        <v>0</v>
      </c>
    </row>
    <row r="83" spans="1:5" x14ac:dyDescent="0.25">
      <c r="A83" s="216"/>
      <c r="B83" s="214"/>
      <c r="C83" s="210" t="s">
        <v>20</v>
      </c>
      <c r="D83" s="210"/>
      <c r="E83" s="8">
        <f>ESF!J21</f>
        <v>0</v>
      </c>
    </row>
    <row r="84" spans="1:5" x14ac:dyDescent="0.25">
      <c r="A84" s="216"/>
      <c r="B84" s="214"/>
      <c r="C84" s="210" t="s">
        <v>22</v>
      </c>
      <c r="D84" s="210"/>
      <c r="E84" s="8">
        <f>ESF!J22</f>
        <v>0</v>
      </c>
    </row>
    <row r="85" spans="1:5" x14ac:dyDescent="0.25">
      <c r="A85" s="216"/>
      <c r="B85" s="214"/>
      <c r="C85" s="210" t="s">
        <v>23</v>
      </c>
      <c r="D85" s="210"/>
      <c r="E85" s="8">
        <f>ESF!J23</f>
        <v>0</v>
      </c>
    </row>
    <row r="86" spans="1:5" ht="15.75" thickBot="1" x14ac:dyDescent="0.3">
      <c r="A86" s="216"/>
      <c r="B86" s="4"/>
      <c r="C86" s="211" t="s">
        <v>25</v>
      </c>
      <c r="D86" s="211"/>
      <c r="E86" s="9">
        <f>ESF!J25</f>
        <v>82925444</v>
      </c>
    </row>
    <row r="87" spans="1:5" x14ac:dyDescent="0.25">
      <c r="A87" s="216"/>
      <c r="B87" s="214" t="s">
        <v>27</v>
      </c>
      <c r="C87" s="210" t="s">
        <v>29</v>
      </c>
      <c r="D87" s="210"/>
      <c r="E87" s="8">
        <f>ESF!J29</f>
        <v>0</v>
      </c>
    </row>
    <row r="88" spans="1:5" x14ac:dyDescent="0.25">
      <c r="A88" s="216"/>
      <c r="B88" s="214"/>
      <c r="C88" s="210" t="s">
        <v>31</v>
      </c>
      <c r="D88" s="210"/>
      <c r="E88" s="8">
        <f>ESF!J30</f>
        <v>0</v>
      </c>
    </row>
    <row r="89" spans="1:5" x14ac:dyDescent="0.25">
      <c r="A89" s="216"/>
      <c r="B89" s="214"/>
      <c r="C89" s="210" t="s">
        <v>33</v>
      </c>
      <c r="D89" s="210"/>
      <c r="E89" s="8">
        <f>ESF!J31</f>
        <v>0</v>
      </c>
    </row>
    <row r="90" spans="1:5" x14ac:dyDescent="0.25">
      <c r="A90" s="216"/>
      <c r="B90" s="214"/>
      <c r="C90" s="210" t="s">
        <v>35</v>
      </c>
      <c r="D90" s="210"/>
      <c r="E90" s="8">
        <f>ESF!J32</f>
        <v>0</v>
      </c>
    </row>
    <row r="91" spans="1:5" x14ac:dyDescent="0.25">
      <c r="A91" s="216"/>
      <c r="B91" s="214"/>
      <c r="C91" s="210" t="s">
        <v>37</v>
      </c>
      <c r="D91" s="210"/>
      <c r="E91" s="8">
        <f>ESF!J33</f>
        <v>0</v>
      </c>
    </row>
    <row r="92" spans="1:5" x14ac:dyDescent="0.25">
      <c r="A92" s="216"/>
      <c r="B92" s="214"/>
      <c r="C92" s="210" t="s">
        <v>39</v>
      </c>
      <c r="D92" s="210"/>
      <c r="E92" s="8">
        <f>ESF!J34</f>
        <v>0</v>
      </c>
    </row>
    <row r="93" spans="1:5" ht="15.75" thickBot="1" x14ac:dyDescent="0.3">
      <c r="A93" s="216"/>
      <c r="B93" s="2"/>
      <c r="C93" s="211" t="s">
        <v>42</v>
      </c>
      <c r="D93" s="211"/>
      <c r="E93" s="9">
        <f>ESF!J36</f>
        <v>0</v>
      </c>
    </row>
    <row r="94" spans="1:5" ht="15.75" thickBot="1" x14ac:dyDescent="0.3">
      <c r="A94" s="216"/>
      <c r="B94" s="2"/>
      <c r="C94" s="211" t="s">
        <v>44</v>
      </c>
      <c r="D94" s="211"/>
      <c r="E94" s="9">
        <f>ESF!J38</f>
        <v>82925444</v>
      </c>
    </row>
    <row r="95" spans="1:5" x14ac:dyDescent="0.25">
      <c r="A95" s="3"/>
      <c r="B95" s="214" t="s">
        <v>46</v>
      </c>
      <c r="C95" s="212" t="s">
        <v>48</v>
      </c>
      <c r="D95" s="212"/>
      <c r="E95" s="10">
        <f>ESF!J42</f>
        <v>65841039</v>
      </c>
    </row>
    <row r="96" spans="1:5" x14ac:dyDescent="0.25">
      <c r="A96" s="3"/>
      <c r="B96" s="214"/>
      <c r="C96" s="210" t="s">
        <v>49</v>
      </c>
      <c r="D96" s="210"/>
      <c r="E96" s="8">
        <f>ESF!J44</f>
        <v>65841039</v>
      </c>
    </row>
    <row r="97" spans="1:5" x14ac:dyDescent="0.25">
      <c r="A97" s="3"/>
      <c r="B97" s="214"/>
      <c r="C97" s="210" t="s">
        <v>50</v>
      </c>
      <c r="D97" s="210"/>
      <c r="E97" s="8">
        <f>ESF!J45</f>
        <v>0</v>
      </c>
    </row>
    <row r="98" spans="1:5" x14ac:dyDescent="0.25">
      <c r="A98" s="3"/>
      <c r="B98" s="214"/>
      <c r="C98" s="210" t="s">
        <v>51</v>
      </c>
      <c r="D98" s="210"/>
      <c r="E98" s="8">
        <f>ESF!J46</f>
        <v>0</v>
      </c>
    </row>
    <row r="99" spans="1:5" x14ac:dyDescent="0.25">
      <c r="A99" s="3"/>
      <c r="B99" s="214"/>
      <c r="C99" s="212" t="s">
        <v>52</v>
      </c>
      <c r="D99" s="212"/>
      <c r="E99" s="10">
        <f>ESF!J48</f>
        <v>-7741893</v>
      </c>
    </row>
    <row r="100" spans="1:5" x14ac:dyDescent="0.25">
      <c r="A100" s="3"/>
      <c r="B100" s="214"/>
      <c r="C100" s="210" t="s">
        <v>53</v>
      </c>
      <c r="D100" s="210"/>
      <c r="E100" s="8">
        <f>ESF!J50</f>
        <v>-4653356</v>
      </c>
    </row>
    <row r="101" spans="1:5" x14ac:dyDescent="0.25">
      <c r="A101" s="3"/>
      <c r="B101" s="214"/>
      <c r="C101" s="210" t="s">
        <v>54</v>
      </c>
      <c r="D101" s="210"/>
      <c r="E101" s="8">
        <f>ESF!J51</f>
        <v>-3088537</v>
      </c>
    </row>
    <row r="102" spans="1:5" x14ac:dyDescent="0.25">
      <c r="A102" s="3"/>
      <c r="B102" s="214"/>
      <c r="C102" s="210" t="s">
        <v>55</v>
      </c>
      <c r="D102" s="210"/>
      <c r="E102" s="8">
        <f>ESF!J52</f>
        <v>0</v>
      </c>
    </row>
    <row r="103" spans="1:5" x14ac:dyDescent="0.25">
      <c r="A103" s="3"/>
      <c r="B103" s="214"/>
      <c r="C103" s="210" t="s">
        <v>56</v>
      </c>
      <c r="D103" s="210"/>
      <c r="E103" s="8">
        <f>ESF!J53</f>
        <v>0</v>
      </c>
    </row>
    <row r="104" spans="1:5" x14ac:dyDescent="0.25">
      <c r="A104" s="3"/>
      <c r="B104" s="214"/>
      <c r="C104" s="210" t="s">
        <v>57</v>
      </c>
      <c r="D104" s="210"/>
      <c r="E104" s="8">
        <f>ESF!J54</f>
        <v>0</v>
      </c>
    </row>
    <row r="105" spans="1:5" x14ac:dyDescent="0.25">
      <c r="A105" s="3"/>
      <c r="B105" s="214"/>
      <c r="C105" s="212" t="s">
        <v>58</v>
      </c>
      <c r="D105" s="212"/>
      <c r="E105" s="10">
        <f>ESF!J56</f>
        <v>0</v>
      </c>
    </row>
    <row r="106" spans="1:5" x14ac:dyDescent="0.25">
      <c r="A106" s="3"/>
      <c r="B106" s="214"/>
      <c r="C106" s="210" t="s">
        <v>59</v>
      </c>
      <c r="D106" s="210"/>
      <c r="E106" s="8">
        <f>ESF!J58</f>
        <v>0</v>
      </c>
    </row>
    <row r="107" spans="1:5" x14ac:dyDescent="0.25">
      <c r="A107" s="3"/>
      <c r="B107" s="214"/>
      <c r="C107" s="210" t="s">
        <v>60</v>
      </c>
      <c r="D107" s="210"/>
      <c r="E107" s="8">
        <f>ESF!J59</f>
        <v>0</v>
      </c>
    </row>
    <row r="108" spans="1:5" ht="15.75" thickBot="1" x14ac:dyDescent="0.3">
      <c r="A108" s="3"/>
      <c r="B108" s="214"/>
      <c r="C108" s="211" t="s">
        <v>61</v>
      </c>
      <c r="D108" s="211"/>
      <c r="E108" s="9">
        <f>ESF!J61</f>
        <v>58099146</v>
      </c>
    </row>
    <row r="109" spans="1:5" ht="15.75" thickBot="1" x14ac:dyDescent="0.3">
      <c r="A109" s="3"/>
      <c r="B109" s="2"/>
      <c r="C109" s="211" t="s">
        <v>62</v>
      </c>
      <c r="D109" s="211"/>
      <c r="E109" s="9">
        <f>ESF!J63</f>
        <v>141024590</v>
      </c>
    </row>
    <row r="110" spans="1:5" x14ac:dyDescent="0.25">
      <c r="A110" s="3"/>
      <c r="B110" s="2"/>
      <c r="C110" s="213" t="s">
        <v>73</v>
      </c>
      <c r="D110" s="5" t="s">
        <v>63</v>
      </c>
      <c r="E110" s="10" t="str">
        <f>ESF!C71</f>
        <v>MAESTRA ESTHER ANGÉLICA MEDINA RIVERO</v>
      </c>
    </row>
    <row r="111" spans="1:5" x14ac:dyDescent="0.25">
      <c r="A111" s="3"/>
      <c r="B111" s="2"/>
      <c r="C111" s="209"/>
      <c r="D111" s="5" t="s">
        <v>64</v>
      </c>
      <c r="E111" s="10" t="str">
        <f>ESF!C72</f>
        <v>DIRECTORA GENERAL</v>
      </c>
    </row>
    <row r="112" spans="1:5" x14ac:dyDescent="0.25">
      <c r="A112" s="3"/>
      <c r="B112" s="2"/>
      <c r="C112" s="209" t="s">
        <v>72</v>
      </c>
      <c r="D112" s="5" t="s">
        <v>63</v>
      </c>
      <c r="E112" s="10" t="str">
        <f>ESF!G71</f>
        <v>LIC. LILIANA ESTHERLINA GALLARDO ESCOBEDO</v>
      </c>
    </row>
    <row r="113" spans="1:5" x14ac:dyDescent="0.25">
      <c r="A113" s="3"/>
      <c r="B113" s="2"/>
      <c r="C113" s="209"/>
      <c r="D113" s="5" t="s">
        <v>64</v>
      </c>
      <c r="E113" s="10" t="str">
        <f>ESF!G72</f>
        <v>DIRECTORA ADMINISTRATIVA</v>
      </c>
    </row>
    <row r="114" spans="1:5" x14ac:dyDescent="0.25">
      <c r="A114" s="215" t="s">
        <v>1</v>
      </c>
      <c r="B114" s="215"/>
      <c r="C114" s="215"/>
      <c r="D114" s="215"/>
      <c r="E114" s="13" t="e">
        <f>ECSF!#REF!</f>
        <v>#REF!</v>
      </c>
    </row>
    <row r="115" spans="1:5" x14ac:dyDescent="0.25">
      <c r="A115" s="215" t="s">
        <v>3</v>
      </c>
      <c r="B115" s="215"/>
      <c r="C115" s="215"/>
      <c r="D115" s="215"/>
      <c r="E115" s="13">
        <f>ECSF!C5</f>
        <v>0</v>
      </c>
    </row>
    <row r="116" spans="1:5" x14ac:dyDescent="0.25">
      <c r="A116" s="215" t="s">
        <v>2</v>
      </c>
      <c r="B116" s="215"/>
      <c r="C116" s="215"/>
      <c r="D116" s="215"/>
      <c r="E116" s="14"/>
    </row>
    <row r="117" spans="1:5" x14ac:dyDescent="0.25">
      <c r="A117" s="215" t="s">
        <v>71</v>
      </c>
      <c r="B117" s="215"/>
      <c r="C117" s="215"/>
      <c r="D117" s="215"/>
      <c r="E117" t="s">
        <v>70</v>
      </c>
    </row>
    <row r="118" spans="1:5" x14ac:dyDescent="0.25">
      <c r="B118" s="217" t="s">
        <v>65</v>
      </c>
      <c r="C118" s="212" t="s">
        <v>5</v>
      </c>
      <c r="D118" s="212"/>
      <c r="E118" s="11">
        <f>ECSF!D12</f>
        <v>19688882.670000002</v>
      </c>
    </row>
    <row r="119" spans="1:5" x14ac:dyDescent="0.25">
      <c r="B119" s="217"/>
      <c r="C119" s="212" t="s">
        <v>7</v>
      </c>
      <c r="D119" s="212"/>
      <c r="E119" s="11">
        <f>ECSF!D14</f>
        <v>19688882.670000002</v>
      </c>
    </row>
    <row r="120" spans="1:5" x14ac:dyDescent="0.25">
      <c r="B120" s="217"/>
      <c r="C120" s="210" t="s">
        <v>9</v>
      </c>
      <c r="D120" s="210"/>
      <c r="E120" s="12">
        <f>ECSF!D16</f>
        <v>10152543.25</v>
      </c>
    </row>
    <row r="121" spans="1:5" x14ac:dyDescent="0.25">
      <c r="B121" s="217"/>
      <c r="C121" s="210" t="s">
        <v>11</v>
      </c>
      <c r="D121" s="210"/>
      <c r="E121" s="12">
        <f>ECSF!D17</f>
        <v>9536339.4199999999</v>
      </c>
    </row>
    <row r="122" spans="1:5" x14ac:dyDescent="0.25">
      <c r="B122" s="217"/>
      <c r="C122" s="210" t="s">
        <v>13</v>
      </c>
      <c r="D122" s="210"/>
      <c r="E122" s="12">
        <f>ECSF!D18</f>
        <v>0</v>
      </c>
    </row>
    <row r="123" spans="1:5" x14ac:dyDescent="0.25">
      <c r="B123" s="217"/>
      <c r="C123" s="210" t="s">
        <v>15</v>
      </c>
      <c r="D123" s="210"/>
      <c r="E123" s="12">
        <f>ECSF!D19</f>
        <v>0</v>
      </c>
    </row>
    <row r="124" spans="1:5" x14ac:dyDescent="0.25">
      <c r="B124" s="217"/>
      <c r="C124" s="210" t="s">
        <v>17</v>
      </c>
      <c r="D124" s="210"/>
      <c r="E124" s="12">
        <f>ECSF!D20</f>
        <v>0</v>
      </c>
    </row>
    <row r="125" spans="1:5" x14ac:dyDescent="0.25">
      <c r="B125" s="217"/>
      <c r="C125" s="210" t="s">
        <v>19</v>
      </c>
      <c r="D125" s="210"/>
      <c r="E125" s="12">
        <f>ECSF!D21</f>
        <v>0</v>
      </c>
    </row>
    <row r="126" spans="1:5" x14ac:dyDescent="0.25">
      <c r="B126" s="217"/>
      <c r="C126" s="210" t="s">
        <v>21</v>
      </c>
      <c r="D126" s="210"/>
      <c r="E126" s="12">
        <f>ECSF!D22</f>
        <v>0</v>
      </c>
    </row>
    <row r="127" spans="1:5" x14ac:dyDescent="0.25">
      <c r="B127" s="217"/>
      <c r="C127" s="212" t="s">
        <v>26</v>
      </c>
      <c r="D127" s="212"/>
      <c r="E127" s="11">
        <f>ECSF!D24</f>
        <v>0</v>
      </c>
    </row>
    <row r="128" spans="1:5" x14ac:dyDescent="0.25">
      <c r="B128" s="217"/>
      <c r="C128" s="210" t="s">
        <v>28</v>
      </c>
      <c r="D128" s="210"/>
      <c r="E128" s="12">
        <f>ECSF!D26</f>
        <v>0</v>
      </c>
    </row>
    <row r="129" spans="2:5" x14ac:dyDescent="0.25">
      <c r="B129" s="217"/>
      <c r="C129" s="210" t="s">
        <v>30</v>
      </c>
      <c r="D129" s="210"/>
      <c r="E129" s="12">
        <f>ECSF!D27</f>
        <v>0</v>
      </c>
    </row>
    <row r="130" spans="2:5" x14ac:dyDescent="0.25">
      <c r="B130" s="217"/>
      <c r="C130" s="210" t="s">
        <v>32</v>
      </c>
      <c r="D130" s="210"/>
      <c r="E130" s="12">
        <f>ECSF!D28</f>
        <v>0</v>
      </c>
    </row>
    <row r="131" spans="2:5" x14ac:dyDescent="0.25">
      <c r="B131" s="217"/>
      <c r="C131" s="210" t="s">
        <v>34</v>
      </c>
      <c r="D131" s="210"/>
      <c r="E131" s="12">
        <f>ECSF!D29</f>
        <v>0</v>
      </c>
    </row>
    <row r="132" spans="2:5" x14ac:dyDescent="0.25">
      <c r="B132" s="217"/>
      <c r="C132" s="210" t="s">
        <v>36</v>
      </c>
      <c r="D132" s="210"/>
      <c r="E132" s="12">
        <f>ECSF!D30</f>
        <v>0</v>
      </c>
    </row>
    <row r="133" spans="2:5" x14ac:dyDescent="0.25">
      <c r="B133" s="217"/>
      <c r="C133" s="210" t="s">
        <v>38</v>
      </c>
      <c r="D133" s="210"/>
      <c r="E133" s="12">
        <f>ECSF!D31</f>
        <v>0</v>
      </c>
    </row>
    <row r="134" spans="2:5" x14ac:dyDescent="0.25">
      <c r="B134" s="217"/>
      <c r="C134" s="210" t="s">
        <v>40</v>
      </c>
      <c r="D134" s="210"/>
      <c r="E134" s="12">
        <f>ECSF!D32</f>
        <v>0</v>
      </c>
    </row>
    <row r="135" spans="2:5" x14ac:dyDescent="0.25">
      <c r="B135" s="217"/>
      <c r="C135" s="210" t="s">
        <v>41</v>
      </c>
      <c r="D135" s="210"/>
      <c r="E135" s="12">
        <f>ECSF!D33</f>
        <v>0</v>
      </c>
    </row>
    <row r="136" spans="2:5" x14ac:dyDescent="0.25">
      <c r="B136" s="217"/>
      <c r="C136" s="210" t="s">
        <v>43</v>
      </c>
      <c r="D136" s="210"/>
      <c r="E136" s="12">
        <f>ECSF!D34</f>
        <v>0</v>
      </c>
    </row>
    <row r="137" spans="2:5" x14ac:dyDescent="0.25">
      <c r="B137" s="217"/>
      <c r="C137" s="212" t="s">
        <v>6</v>
      </c>
      <c r="D137" s="212"/>
      <c r="E137" s="11">
        <f>ECSF!I12</f>
        <v>0</v>
      </c>
    </row>
    <row r="138" spans="2:5" x14ac:dyDescent="0.25">
      <c r="B138" s="217"/>
      <c r="C138" s="212" t="s">
        <v>8</v>
      </c>
      <c r="D138" s="212"/>
      <c r="E138" s="11">
        <f>ECSF!I14</f>
        <v>0</v>
      </c>
    </row>
    <row r="139" spans="2:5" x14ac:dyDescent="0.25">
      <c r="B139" s="217"/>
      <c r="C139" s="210" t="s">
        <v>10</v>
      </c>
      <c r="D139" s="210"/>
      <c r="E139" s="12">
        <f>ECSF!I16</f>
        <v>0</v>
      </c>
    </row>
    <row r="140" spans="2:5" x14ac:dyDescent="0.25">
      <c r="B140" s="217"/>
      <c r="C140" s="210" t="s">
        <v>12</v>
      </c>
      <c r="D140" s="210"/>
      <c r="E140" s="12">
        <f>ECSF!I17</f>
        <v>0</v>
      </c>
    </row>
    <row r="141" spans="2:5" x14ac:dyDescent="0.25">
      <c r="B141" s="217"/>
      <c r="C141" s="210" t="s">
        <v>14</v>
      </c>
      <c r="D141" s="210"/>
      <c r="E141" s="12">
        <f>ECSF!I18</f>
        <v>0</v>
      </c>
    </row>
    <row r="142" spans="2:5" x14ac:dyDescent="0.25">
      <c r="B142" s="217"/>
      <c r="C142" s="210" t="s">
        <v>16</v>
      </c>
      <c r="D142" s="210"/>
      <c r="E142" s="12">
        <f>ECSF!I19</f>
        <v>0</v>
      </c>
    </row>
    <row r="143" spans="2:5" x14ac:dyDescent="0.25">
      <c r="B143" s="217"/>
      <c r="C143" s="210" t="s">
        <v>18</v>
      </c>
      <c r="D143" s="210"/>
      <c r="E143" s="12">
        <f>ECSF!I20</f>
        <v>0</v>
      </c>
    </row>
    <row r="144" spans="2:5" x14ac:dyDescent="0.25">
      <c r="B144" s="217"/>
      <c r="C144" s="210" t="s">
        <v>20</v>
      </c>
      <c r="D144" s="210"/>
      <c r="E144" s="12">
        <f>ECSF!I21</f>
        <v>0</v>
      </c>
    </row>
    <row r="145" spans="2:5" x14ac:dyDescent="0.25">
      <c r="B145" s="217"/>
      <c r="C145" s="210" t="s">
        <v>22</v>
      </c>
      <c r="D145" s="210"/>
      <c r="E145" s="12">
        <f>ECSF!I22</f>
        <v>0</v>
      </c>
    </row>
    <row r="146" spans="2:5" x14ac:dyDescent="0.25">
      <c r="B146" s="217"/>
      <c r="C146" s="210" t="s">
        <v>23</v>
      </c>
      <c r="D146" s="210"/>
      <c r="E146" s="12">
        <f>ECSF!I23</f>
        <v>0</v>
      </c>
    </row>
    <row r="147" spans="2:5" x14ac:dyDescent="0.25">
      <c r="B147" s="217"/>
      <c r="C147" s="219" t="s">
        <v>27</v>
      </c>
      <c r="D147" s="219"/>
      <c r="E147" s="11">
        <f>ECSF!I25</f>
        <v>0</v>
      </c>
    </row>
    <row r="148" spans="2:5" x14ac:dyDescent="0.25">
      <c r="B148" s="217"/>
      <c r="C148" s="210" t="s">
        <v>29</v>
      </c>
      <c r="D148" s="210"/>
      <c r="E148" s="12">
        <f>ECSF!I27</f>
        <v>0</v>
      </c>
    </row>
    <row r="149" spans="2:5" x14ac:dyDescent="0.25">
      <c r="B149" s="217"/>
      <c r="C149" s="210" t="s">
        <v>31</v>
      </c>
      <c r="D149" s="210"/>
      <c r="E149" s="12">
        <f>ECSF!I28</f>
        <v>0</v>
      </c>
    </row>
    <row r="150" spans="2:5" x14ac:dyDescent="0.25">
      <c r="B150" s="217"/>
      <c r="C150" s="210" t="s">
        <v>33</v>
      </c>
      <c r="D150" s="210"/>
      <c r="E150" s="12">
        <f>ECSF!I29</f>
        <v>0</v>
      </c>
    </row>
    <row r="151" spans="2:5" x14ac:dyDescent="0.25">
      <c r="B151" s="217"/>
      <c r="C151" s="210" t="s">
        <v>35</v>
      </c>
      <c r="D151" s="210"/>
      <c r="E151" s="12">
        <f>ECSF!I30</f>
        <v>0</v>
      </c>
    </row>
    <row r="152" spans="2:5" x14ac:dyDescent="0.25">
      <c r="B152" s="217"/>
      <c r="C152" s="210" t="s">
        <v>37</v>
      </c>
      <c r="D152" s="210"/>
      <c r="E152" s="12">
        <f>ECSF!I31</f>
        <v>0</v>
      </c>
    </row>
    <row r="153" spans="2:5" x14ac:dyDescent="0.25">
      <c r="B153" s="217"/>
      <c r="C153" s="210" t="s">
        <v>39</v>
      </c>
      <c r="D153" s="210"/>
      <c r="E153" s="12">
        <f>ECSF!I32</f>
        <v>0</v>
      </c>
    </row>
    <row r="154" spans="2:5" x14ac:dyDescent="0.25">
      <c r="B154" s="217"/>
      <c r="C154" s="212" t="s">
        <v>46</v>
      </c>
      <c r="D154" s="212"/>
      <c r="E154" s="11">
        <f>ECSF!I34</f>
        <v>24661527.949999999</v>
      </c>
    </row>
    <row r="155" spans="2:5" x14ac:dyDescent="0.25">
      <c r="B155" s="217"/>
      <c r="C155" s="212" t="s">
        <v>48</v>
      </c>
      <c r="D155" s="212"/>
      <c r="E155" s="11">
        <f>ECSF!I36</f>
        <v>2645000</v>
      </c>
    </row>
    <row r="156" spans="2:5" x14ac:dyDescent="0.25">
      <c r="B156" s="217"/>
      <c r="C156" s="210" t="s">
        <v>49</v>
      </c>
      <c r="D156" s="210"/>
      <c r="E156" s="12">
        <f>ECSF!I38</f>
        <v>2645000</v>
      </c>
    </row>
    <row r="157" spans="2:5" x14ac:dyDescent="0.25">
      <c r="B157" s="217"/>
      <c r="C157" s="210" t="s">
        <v>50</v>
      </c>
      <c r="D157" s="210"/>
      <c r="E157" s="12">
        <f>ECSF!I39</f>
        <v>0</v>
      </c>
    </row>
    <row r="158" spans="2:5" x14ac:dyDescent="0.25">
      <c r="B158" s="217"/>
      <c r="C158" s="210" t="s">
        <v>51</v>
      </c>
      <c r="D158" s="210"/>
      <c r="E158" s="12">
        <f>ECSF!I40</f>
        <v>0</v>
      </c>
    </row>
    <row r="159" spans="2:5" x14ac:dyDescent="0.25">
      <c r="B159" s="217"/>
      <c r="C159" s="212" t="s">
        <v>52</v>
      </c>
      <c r="D159" s="212"/>
      <c r="E159" s="11">
        <f>ECSF!I42</f>
        <v>22016527.949999999</v>
      </c>
    </row>
    <row r="160" spans="2:5" x14ac:dyDescent="0.25">
      <c r="B160" s="217"/>
      <c r="C160" s="210" t="s">
        <v>53</v>
      </c>
      <c r="D160" s="210"/>
      <c r="E160" s="12">
        <f>ECSF!I44</f>
        <v>22016527.949999999</v>
      </c>
    </row>
    <row r="161" spans="2:5" x14ac:dyDescent="0.25">
      <c r="B161" s="217"/>
      <c r="C161" s="210" t="s">
        <v>54</v>
      </c>
      <c r="D161" s="210"/>
      <c r="E161" s="12">
        <f>ECSF!I45</f>
        <v>0</v>
      </c>
    </row>
    <row r="162" spans="2:5" x14ac:dyDescent="0.25">
      <c r="B162" s="217"/>
      <c r="C162" s="210" t="s">
        <v>55</v>
      </c>
      <c r="D162" s="210"/>
      <c r="E162" s="12">
        <f>ECSF!I46</f>
        <v>0</v>
      </c>
    </row>
    <row r="163" spans="2:5" x14ac:dyDescent="0.25">
      <c r="B163" s="217"/>
      <c r="C163" s="210" t="s">
        <v>56</v>
      </c>
      <c r="D163" s="210"/>
      <c r="E163" s="12">
        <f>ECSF!I47</f>
        <v>0</v>
      </c>
    </row>
    <row r="164" spans="2:5" x14ac:dyDescent="0.25">
      <c r="B164" s="217"/>
      <c r="C164" s="210" t="s">
        <v>57</v>
      </c>
      <c r="D164" s="210"/>
      <c r="E164" s="12">
        <f>ECSF!I48</f>
        <v>0</v>
      </c>
    </row>
    <row r="165" spans="2:5" x14ac:dyDescent="0.25">
      <c r="B165" s="217"/>
      <c r="C165" s="212" t="s">
        <v>58</v>
      </c>
      <c r="D165" s="212"/>
      <c r="E165" s="11">
        <f>ECSF!I50</f>
        <v>0</v>
      </c>
    </row>
    <row r="166" spans="2:5" x14ac:dyDescent="0.25">
      <c r="B166" s="217"/>
      <c r="C166" s="210" t="s">
        <v>59</v>
      </c>
      <c r="D166" s="210"/>
      <c r="E166" s="12">
        <f>ECSF!I52</f>
        <v>0</v>
      </c>
    </row>
    <row r="167" spans="2:5" ht="15" customHeight="1" thickBot="1" x14ac:dyDescent="0.3">
      <c r="B167" s="218"/>
      <c r="C167" s="210" t="s">
        <v>60</v>
      </c>
      <c r="D167" s="210"/>
      <c r="E167" s="12">
        <f>ECSF!I53</f>
        <v>0</v>
      </c>
    </row>
    <row r="168" spans="2:5" x14ac:dyDescent="0.25">
      <c r="B168" s="217" t="s">
        <v>66</v>
      </c>
      <c r="C168" s="212" t="s">
        <v>5</v>
      </c>
      <c r="D168" s="212"/>
      <c r="E168" s="11">
        <f>ECSF!E12</f>
        <v>12149.599999999977</v>
      </c>
    </row>
    <row r="169" spans="2:5" ht="15" customHeight="1" x14ac:dyDescent="0.25">
      <c r="B169" s="217"/>
      <c r="C169" s="212" t="s">
        <v>7</v>
      </c>
      <c r="D169" s="212"/>
      <c r="E169" s="11">
        <f>ECSF!E14</f>
        <v>12149.599999999977</v>
      </c>
    </row>
    <row r="170" spans="2:5" ht="15" customHeight="1" x14ac:dyDescent="0.25">
      <c r="B170" s="217"/>
      <c r="C170" s="210" t="s">
        <v>9</v>
      </c>
      <c r="D170" s="210"/>
      <c r="E170" s="12">
        <f>ECSF!E16</f>
        <v>0</v>
      </c>
    </row>
    <row r="171" spans="2:5" ht="15" customHeight="1" x14ac:dyDescent="0.25">
      <c r="B171" s="217"/>
      <c r="C171" s="210" t="s">
        <v>11</v>
      </c>
      <c r="D171" s="210"/>
      <c r="E171" s="12">
        <f>ECSF!E17</f>
        <v>0</v>
      </c>
    </row>
    <row r="172" spans="2:5" x14ac:dyDescent="0.25">
      <c r="B172" s="217"/>
      <c r="C172" s="210" t="s">
        <v>13</v>
      </c>
      <c r="D172" s="210"/>
      <c r="E172" s="12">
        <f>ECSF!E18</f>
        <v>0</v>
      </c>
    </row>
    <row r="173" spans="2:5" x14ac:dyDescent="0.25">
      <c r="B173" s="217"/>
      <c r="C173" s="210" t="s">
        <v>15</v>
      </c>
      <c r="D173" s="210"/>
      <c r="E173" s="12">
        <f>ECSF!E19</f>
        <v>0</v>
      </c>
    </row>
    <row r="174" spans="2:5" ht="15" customHeight="1" x14ac:dyDescent="0.25">
      <c r="B174" s="217"/>
      <c r="C174" s="210" t="s">
        <v>17</v>
      </c>
      <c r="D174" s="210"/>
      <c r="E174" s="12">
        <f>ECSF!E20</f>
        <v>0</v>
      </c>
    </row>
    <row r="175" spans="2:5" ht="15" customHeight="1" x14ac:dyDescent="0.25">
      <c r="B175" s="217"/>
      <c r="C175" s="210" t="s">
        <v>19</v>
      </c>
      <c r="D175" s="210"/>
      <c r="E175" s="12">
        <f>ECSF!E21</f>
        <v>0</v>
      </c>
    </row>
    <row r="176" spans="2:5" x14ac:dyDescent="0.25">
      <c r="B176" s="217"/>
      <c r="C176" s="210" t="s">
        <v>21</v>
      </c>
      <c r="D176" s="210"/>
      <c r="E176" s="12">
        <f>ECSF!E22</f>
        <v>12149.599999999977</v>
      </c>
    </row>
    <row r="177" spans="2:5" ht="15" customHeight="1" x14ac:dyDescent="0.25">
      <c r="B177" s="217"/>
      <c r="C177" s="212" t="s">
        <v>26</v>
      </c>
      <c r="D177" s="212"/>
      <c r="E177" s="11">
        <f>ECSF!E24</f>
        <v>0</v>
      </c>
    </row>
    <row r="178" spans="2:5" x14ac:dyDescent="0.25">
      <c r="B178" s="217"/>
      <c r="C178" s="210" t="s">
        <v>28</v>
      </c>
      <c r="D178" s="210"/>
      <c r="E178" s="12">
        <f>ECSF!E26</f>
        <v>0</v>
      </c>
    </row>
    <row r="179" spans="2:5" ht="15" customHeight="1" x14ac:dyDescent="0.25">
      <c r="B179" s="217"/>
      <c r="C179" s="210" t="s">
        <v>30</v>
      </c>
      <c r="D179" s="210"/>
      <c r="E179" s="12">
        <f>ECSF!E27</f>
        <v>0</v>
      </c>
    </row>
    <row r="180" spans="2:5" ht="15" customHeight="1" x14ac:dyDescent="0.25">
      <c r="B180" s="217"/>
      <c r="C180" s="210" t="s">
        <v>32</v>
      </c>
      <c r="D180" s="210"/>
      <c r="E180" s="12">
        <f>ECSF!E28</f>
        <v>0</v>
      </c>
    </row>
    <row r="181" spans="2:5" ht="15" customHeight="1" x14ac:dyDescent="0.25">
      <c r="B181" s="217"/>
      <c r="C181" s="210" t="s">
        <v>34</v>
      </c>
      <c r="D181" s="210"/>
      <c r="E181" s="12">
        <f>ECSF!E29</f>
        <v>0</v>
      </c>
    </row>
    <row r="182" spans="2:5" ht="15" customHeight="1" x14ac:dyDescent="0.25">
      <c r="B182" s="217"/>
      <c r="C182" s="210" t="s">
        <v>36</v>
      </c>
      <c r="D182" s="210"/>
      <c r="E182" s="12">
        <f>ECSF!E30</f>
        <v>0</v>
      </c>
    </row>
    <row r="183" spans="2:5" ht="15" customHeight="1" x14ac:dyDescent="0.25">
      <c r="B183" s="217"/>
      <c r="C183" s="210" t="s">
        <v>38</v>
      </c>
      <c r="D183" s="210"/>
      <c r="E183" s="12">
        <f>ECSF!E31</f>
        <v>0</v>
      </c>
    </row>
    <row r="184" spans="2:5" ht="15" customHeight="1" x14ac:dyDescent="0.25">
      <c r="B184" s="217"/>
      <c r="C184" s="210" t="s">
        <v>40</v>
      </c>
      <c r="D184" s="210"/>
      <c r="E184" s="12">
        <f>ECSF!E32</f>
        <v>0</v>
      </c>
    </row>
    <row r="185" spans="2:5" ht="15" customHeight="1" x14ac:dyDescent="0.25">
      <c r="B185" s="217"/>
      <c r="C185" s="210" t="s">
        <v>41</v>
      </c>
      <c r="D185" s="210"/>
      <c r="E185" s="12">
        <f>ECSF!E33</f>
        <v>0</v>
      </c>
    </row>
    <row r="186" spans="2:5" ht="15" customHeight="1" x14ac:dyDescent="0.25">
      <c r="B186" s="217"/>
      <c r="C186" s="210" t="s">
        <v>43</v>
      </c>
      <c r="D186" s="210"/>
      <c r="E186" s="12">
        <f>ECSF!E34</f>
        <v>0</v>
      </c>
    </row>
    <row r="187" spans="2:5" ht="15" customHeight="1" x14ac:dyDescent="0.25">
      <c r="B187" s="217"/>
      <c r="C187" s="212" t="s">
        <v>6</v>
      </c>
      <c r="D187" s="212"/>
      <c r="E187" s="11">
        <f>ECSF!J12</f>
        <v>44338260.850000001</v>
      </c>
    </row>
    <row r="188" spans="2:5" x14ac:dyDescent="0.25">
      <c r="B188" s="217"/>
      <c r="C188" s="212" t="s">
        <v>8</v>
      </c>
      <c r="D188" s="212"/>
      <c r="E188" s="11">
        <f>ECSF!J14</f>
        <v>44338260.850000001</v>
      </c>
    </row>
    <row r="189" spans="2:5" x14ac:dyDescent="0.25">
      <c r="B189" s="217"/>
      <c r="C189" s="210" t="s">
        <v>10</v>
      </c>
      <c r="D189" s="210"/>
      <c r="E189" s="12">
        <f>ECSF!J16</f>
        <v>44338260.850000001</v>
      </c>
    </row>
    <row r="190" spans="2:5" x14ac:dyDescent="0.25">
      <c r="B190" s="217"/>
      <c r="C190" s="210" t="s">
        <v>12</v>
      </c>
      <c r="D190" s="210"/>
      <c r="E190" s="12">
        <f>ECSF!J17</f>
        <v>0</v>
      </c>
    </row>
    <row r="191" spans="2:5" ht="15" customHeight="1" x14ac:dyDescent="0.25">
      <c r="B191" s="217"/>
      <c r="C191" s="210" t="s">
        <v>14</v>
      </c>
      <c r="D191" s="210"/>
      <c r="E191" s="12">
        <f>ECSF!J18</f>
        <v>0</v>
      </c>
    </row>
    <row r="192" spans="2:5" x14ac:dyDescent="0.25">
      <c r="B192" s="217"/>
      <c r="C192" s="210" t="s">
        <v>16</v>
      </c>
      <c r="D192" s="210"/>
      <c r="E192" s="12">
        <f>ECSF!J19</f>
        <v>0</v>
      </c>
    </row>
    <row r="193" spans="2:5" ht="15" customHeight="1" x14ac:dyDescent="0.25">
      <c r="B193" s="217"/>
      <c r="C193" s="210" t="s">
        <v>18</v>
      </c>
      <c r="D193" s="210"/>
      <c r="E193" s="12">
        <f>ECSF!J20</f>
        <v>0</v>
      </c>
    </row>
    <row r="194" spans="2:5" ht="15" customHeight="1" x14ac:dyDescent="0.25">
      <c r="B194" s="217"/>
      <c r="C194" s="210" t="s">
        <v>20</v>
      </c>
      <c r="D194" s="210"/>
      <c r="E194" s="12">
        <f>ECSF!J21</f>
        <v>0</v>
      </c>
    </row>
    <row r="195" spans="2:5" ht="15" customHeight="1" x14ac:dyDescent="0.25">
      <c r="B195" s="217"/>
      <c r="C195" s="210" t="s">
        <v>22</v>
      </c>
      <c r="D195" s="210"/>
      <c r="E195" s="12">
        <f>ECSF!J22</f>
        <v>0</v>
      </c>
    </row>
    <row r="196" spans="2:5" ht="15" customHeight="1" x14ac:dyDescent="0.25">
      <c r="B196" s="217"/>
      <c r="C196" s="210" t="s">
        <v>23</v>
      </c>
      <c r="D196" s="210"/>
      <c r="E196" s="12">
        <f>ECSF!J23</f>
        <v>0</v>
      </c>
    </row>
    <row r="197" spans="2:5" ht="15" customHeight="1" x14ac:dyDescent="0.25">
      <c r="B197" s="217"/>
      <c r="C197" s="219" t="s">
        <v>27</v>
      </c>
      <c r="D197" s="219"/>
      <c r="E197" s="11">
        <f>ECSF!J25</f>
        <v>0</v>
      </c>
    </row>
    <row r="198" spans="2:5" ht="15" customHeight="1" x14ac:dyDescent="0.25">
      <c r="B198" s="217"/>
      <c r="C198" s="210" t="s">
        <v>29</v>
      </c>
      <c r="D198" s="210"/>
      <c r="E198" s="12">
        <f>ECSF!J27</f>
        <v>0</v>
      </c>
    </row>
    <row r="199" spans="2:5" ht="15" customHeight="1" x14ac:dyDescent="0.25">
      <c r="B199" s="217"/>
      <c r="C199" s="210" t="s">
        <v>31</v>
      </c>
      <c r="D199" s="210"/>
      <c r="E199" s="12">
        <f>ECSF!J28</f>
        <v>0</v>
      </c>
    </row>
    <row r="200" spans="2:5" ht="15" customHeight="1" x14ac:dyDescent="0.25">
      <c r="B200" s="217"/>
      <c r="C200" s="210" t="s">
        <v>33</v>
      </c>
      <c r="D200" s="210"/>
      <c r="E200" s="12">
        <f>ECSF!J29</f>
        <v>0</v>
      </c>
    </row>
    <row r="201" spans="2:5" x14ac:dyDescent="0.25">
      <c r="B201" s="217"/>
      <c r="C201" s="210" t="s">
        <v>35</v>
      </c>
      <c r="D201" s="210"/>
      <c r="E201" s="12">
        <f>ECSF!J30</f>
        <v>0</v>
      </c>
    </row>
    <row r="202" spans="2:5" ht="15" customHeight="1" x14ac:dyDescent="0.25">
      <c r="B202" s="217"/>
      <c r="C202" s="210" t="s">
        <v>37</v>
      </c>
      <c r="D202" s="210"/>
      <c r="E202" s="12">
        <f>ECSF!J31</f>
        <v>0</v>
      </c>
    </row>
    <row r="203" spans="2:5" x14ac:dyDescent="0.25">
      <c r="B203" s="217"/>
      <c r="C203" s="210" t="s">
        <v>39</v>
      </c>
      <c r="D203" s="210"/>
      <c r="E203" s="12">
        <f>ECSF!J32</f>
        <v>0</v>
      </c>
    </row>
    <row r="204" spans="2:5" ht="15" customHeight="1" x14ac:dyDescent="0.25">
      <c r="B204" s="217"/>
      <c r="C204" s="212" t="s">
        <v>46</v>
      </c>
      <c r="D204" s="212"/>
      <c r="E204" s="11">
        <f>ECSF!J34</f>
        <v>0</v>
      </c>
    </row>
    <row r="205" spans="2:5" ht="15" customHeight="1" x14ac:dyDescent="0.25">
      <c r="B205" s="217"/>
      <c r="C205" s="212" t="s">
        <v>48</v>
      </c>
      <c r="D205" s="212"/>
      <c r="E205" s="11">
        <f>ECSF!J36</f>
        <v>0</v>
      </c>
    </row>
    <row r="206" spans="2:5" ht="15" customHeight="1" x14ac:dyDescent="0.25">
      <c r="B206" s="217"/>
      <c r="C206" s="210" t="s">
        <v>49</v>
      </c>
      <c r="D206" s="210"/>
      <c r="E206" s="12">
        <f>ECSF!J38</f>
        <v>0</v>
      </c>
    </row>
    <row r="207" spans="2:5" ht="15" customHeight="1" x14ac:dyDescent="0.25">
      <c r="B207" s="217"/>
      <c r="C207" s="210" t="s">
        <v>50</v>
      </c>
      <c r="D207" s="210"/>
      <c r="E207" s="12">
        <f>ECSF!J39</f>
        <v>0</v>
      </c>
    </row>
    <row r="208" spans="2:5" ht="15" customHeight="1" x14ac:dyDescent="0.25">
      <c r="B208" s="217"/>
      <c r="C208" s="210" t="s">
        <v>51</v>
      </c>
      <c r="D208" s="210"/>
      <c r="E208" s="12">
        <f>ECSF!J40</f>
        <v>0</v>
      </c>
    </row>
    <row r="209" spans="2:5" ht="15" customHeight="1" x14ac:dyDescent="0.25">
      <c r="B209" s="217"/>
      <c r="C209" s="212" t="s">
        <v>52</v>
      </c>
      <c r="D209" s="212"/>
      <c r="E209" s="11">
        <f>ECSF!J42</f>
        <v>0</v>
      </c>
    </row>
    <row r="210" spans="2:5" x14ac:dyDescent="0.25">
      <c r="B210" s="217"/>
      <c r="C210" s="210" t="s">
        <v>53</v>
      </c>
      <c r="D210" s="210"/>
      <c r="E210" s="12">
        <f>ECSF!J44</f>
        <v>0</v>
      </c>
    </row>
    <row r="211" spans="2:5" ht="15" customHeight="1" x14ac:dyDescent="0.25">
      <c r="B211" s="217"/>
      <c r="C211" s="210" t="s">
        <v>54</v>
      </c>
      <c r="D211" s="210"/>
      <c r="E211" s="12">
        <f>ECSF!J45</f>
        <v>0</v>
      </c>
    </row>
    <row r="212" spans="2:5" x14ac:dyDescent="0.25">
      <c r="B212" s="217"/>
      <c r="C212" s="210" t="s">
        <v>55</v>
      </c>
      <c r="D212" s="210"/>
      <c r="E212" s="12">
        <f>ECSF!J46</f>
        <v>0</v>
      </c>
    </row>
    <row r="213" spans="2:5" ht="15" customHeight="1" x14ac:dyDescent="0.25">
      <c r="B213" s="217"/>
      <c r="C213" s="210" t="s">
        <v>56</v>
      </c>
      <c r="D213" s="210"/>
      <c r="E213" s="12">
        <f>ECSF!J47</f>
        <v>0</v>
      </c>
    </row>
    <row r="214" spans="2:5" x14ac:dyDescent="0.25">
      <c r="B214" s="217"/>
      <c r="C214" s="210" t="s">
        <v>57</v>
      </c>
      <c r="D214" s="210"/>
      <c r="E214" s="12">
        <f>ECSF!J48</f>
        <v>0</v>
      </c>
    </row>
    <row r="215" spans="2:5" x14ac:dyDescent="0.25">
      <c r="B215" s="217"/>
      <c r="C215" s="212" t="s">
        <v>58</v>
      </c>
      <c r="D215" s="212"/>
      <c r="E215" s="11">
        <f>ECSF!J50</f>
        <v>0</v>
      </c>
    </row>
    <row r="216" spans="2:5" x14ac:dyDescent="0.25">
      <c r="B216" s="217"/>
      <c r="C216" s="210" t="s">
        <v>59</v>
      </c>
      <c r="D216" s="210"/>
      <c r="E216" s="12">
        <f>ECSF!J52</f>
        <v>0</v>
      </c>
    </row>
    <row r="217" spans="2:5" ht="15.75" thickBot="1" x14ac:dyDescent="0.3">
      <c r="B217" s="218"/>
      <c r="C217" s="210" t="s">
        <v>60</v>
      </c>
      <c r="D217" s="210"/>
      <c r="E217" s="12">
        <f>ECSF!J53</f>
        <v>0</v>
      </c>
    </row>
    <row r="218" spans="2:5" x14ac:dyDescent="0.25">
      <c r="C218" s="213" t="s">
        <v>73</v>
      </c>
      <c r="D218" s="5" t="s">
        <v>63</v>
      </c>
      <c r="E218" s="15" t="str">
        <f>ECSF!C60</f>
        <v>MAESTRA ESTHER ANGÉLICA MEDINA RIVERO</v>
      </c>
    </row>
    <row r="219" spans="2:5" x14ac:dyDescent="0.25">
      <c r="C219" s="209"/>
      <c r="D219" s="5" t="s">
        <v>64</v>
      </c>
      <c r="E219" s="15" t="str">
        <f>ECSF!C61</f>
        <v>DIRECTORA GENERAL</v>
      </c>
    </row>
    <row r="220" spans="2:5" x14ac:dyDescent="0.25">
      <c r="C220" s="209" t="s">
        <v>72</v>
      </c>
      <c r="D220" s="5" t="s">
        <v>63</v>
      </c>
      <c r="E220" s="15" t="str">
        <f>ECSF!G60</f>
        <v>LIC. LILIANA ESTHERLINA GALLARDO ESCOBEDO</v>
      </c>
    </row>
    <row r="221" spans="2:5" x14ac:dyDescent="0.25">
      <c r="C221" s="209"/>
      <c r="D221" s="5" t="s">
        <v>64</v>
      </c>
      <c r="E221" s="15" t="str">
        <f>ECSF!G61</f>
        <v>DIRECTORA ADMINISTRATIVA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60"/>
  <sheetViews>
    <sheetView showGridLines="0" tabSelected="1" topLeftCell="A19" zoomScale="85" zoomScaleNormal="85" workbookViewId="0">
      <selection activeCell="B1" sqref="B1:J55"/>
    </sheetView>
  </sheetViews>
  <sheetFormatPr baseColWidth="10" defaultRowHeight="12.75" x14ac:dyDescent="0.2"/>
  <cols>
    <col min="1" max="1" width="1.140625" style="19" customWidth="1"/>
    <col min="2" max="3" width="3.7109375" style="136" customWidth="1"/>
    <col min="4" max="4" width="46.42578125" style="136" customWidth="1"/>
    <col min="5" max="10" width="15.7109375" style="136" customWidth="1"/>
    <col min="11" max="11" width="2" style="19" customWidth="1"/>
    <col min="12" max="12" width="11.42578125" style="136"/>
    <col min="13" max="13" width="15.140625" style="136" bestFit="1" customWidth="1"/>
    <col min="14" max="16384" width="11.42578125" style="136"/>
  </cols>
  <sheetData>
    <row r="1" spans="1:10" ht="18.75" customHeight="1" x14ac:dyDescent="0.2">
      <c r="B1" s="224" t="s">
        <v>165</v>
      </c>
      <c r="C1" s="224"/>
      <c r="D1" s="224"/>
      <c r="E1" s="224"/>
      <c r="F1" s="224"/>
      <c r="G1" s="224"/>
      <c r="H1" s="224"/>
      <c r="I1" s="224"/>
      <c r="J1" s="224"/>
    </row>
    <row r="2" spans="1:10" ht="15" customHeight="1" x14ac:dyDescent="0.2">
      <c r="B2" s="138"/>
      <c r="C2" s="138"/>
      <c r="D2" s="224" t="s">
        <v>166</v>
      </c>
      <c r="E2" s="224"/>
      <c r="F2" s="224"/>
      <c r="G2" s="224"/>
      <c r="H2" s="224"/>
      <c r="I2" s="224"/>
      <c r="J2" s="224"/>
    </row>
    <row r="3" spans="1:10" ht="15" customHeight="1" x14ac:dyDescent="0.2">
      <c r="B3" s="224" t="s">
        <v>182</v>
      </c>
      <c r="C3" s="224"/>
      <c r="D3" s="224"/>
      <c r="E3" s="224"/>
      <c r="F3" s="224"/>
      <c r="G3" s="224"/>
      <c r="H3" s="224"/>
      <c r="I3" s="224"/>
      <c r="J3" s="224"/>
    </row>
    <row r="4" spans="1:10" s="19" customFormat="1" ht="8.25" customHeight="1" x14ac:dyDescent="0.2">
      <c r="A4" s="139"/>
      <c r="B4" s="140"/>
      <c r="C4" s="140"/>
      <c r="D4" s="140"/>
      <c r="E4" s="26"/>
      <c r="F4" s="141"/>
      <c r="G4" s="141"/>
      <c r="H4" s="141"/>
      <c r="I4" s="141"/>
      <c r="J4" s="141"/>
    </row>
    <row r="5" spans="1:10" s="19" customFormat="1" ht="13.5" customHeight="1" x14ac:dyDescent="0.2">
      <c r="A5" s="139"/>
      <c r="B5" s="133"/>
      <c r="D5" s="24" t="s">
        <v>161</v>
      </c>
      <c r="E5" s="199" t="s">
        <v>169</v>
      </c>
      <c r="F5" s="199"/>
      <c r="G5" s="199"/>
      <c r="H5" s="199"/>
      <c r="I5" s="199"/>
      <c r="J5" s="142"/>
    </row>
    <row r="6" spans="1:10" s="19" customFormat="1" ht="11.25" customHeight="1" x14ac:dyDescent="0.2">
      <c r="A6" s="139"/>
      <c r="B6" s="139"/>
      <c r="C6" s="139"/>
      <c r="D6" s="139"/>
      <c r="F6" s="142"/>
      <c r="G6" s="142"/>
      <c r="H6" s="142"/>
      <c r="I6" s="142"/>
      <c r="J6" s="142"/>
    </row>
    <row r="7" spans="1:10" ht="12" customHeight="1" x14ac:dyDescent="0.2">
      <c r="A7" s="143"/>
      <c r="B7" s="225" t="s">
        <v>136</v>
      </c>
      <c r="C7" s="225"/>
      <c r="D7" s="225"/>
      <c r="E7" s="225" t="s">
        <v>137</v>
      </c>
      <c r="F7" s="225"/>
      <c r="G7" s="225"/>
      <c r="H7" s="225"/>
      <c r="I7" s="225"/>
      <c r="J7" s="226" t="s">
        <v>138</v>
      </c>
    </row>
    <row r="8" spans="1:10" ht="25.5" x14ac:dyDescent="0.2">
      <c r="A8" s="139"/>
      <c r="B8" s="225"/>
      <c r="C8" s="225"/>
      <c r="D8" s="225"/>
      <c r="E8" s="144" t="s">
        <v>139</v>
      </c>
      <c r="F8" s="145" t="s">
        <v>140</v>
      </c>
      <c r="G8" s="144" t="s">
        <v>141</v>
      </c>
      <c r="H8" s="144" t="s">
        <v>142</v>
      </c>
      <c r="I8" s="144" t="s">
        <v>143</v>
      </c>
      <c r="J8" s="226"/>
    </row>
    <row r="9" spans="1:10" ht="12" customHeight="1" x14ac:dyDescent="0.2">
      <c r="A9" s="139"/>
      <c r="B9" s="225"/>
      <c r="C9" s="225"/>
      <c r="D9" s="225"/>
      <c r="E9" s="144" t="s">
        <v>144</v>
      </c>
      <c r="F9" s="144" t="s">
        <v>145</v>
      </c>
      <c r="G9" s="144" t="s">
        <v>146</v>
      </c>
      <c r="H9" s="144" t="s">
        <v>147</v>
      </c>
      <c r="I9" s="144" t="s">
        <v>148</v>
      </c>
      <c r="J9" s="144" t="s">
        <v>159</v>
      </c>
    </row>
    <row r="10" spans="1:10" ht="12" customHeight="1" x14ac:dyDescent="0.2">
      <c r="A10" s="146"/>
      <c r="B10" s="147"/>
      <c r="C10" s="148"/>
      <c r="D10" s="149"/>
      <c r="E10" s="150"/>
      <c r="F10" s="151"/>
      <c r="G10" s="151"/>
      <c r="H10" s="151"/>
      <c r="I10" s="151"/>
      <c r="J10" s="151"/>
    </row>
    <row r="11" spans="1:10" ht="12" customHeight="1" x14ac:dyDescent="0.2">
      <c r="A11" s="146"/>
      <c r="B11" s="221" t="s">
        <v>82</v>
      </c>
      <c r="C11" s="222"/>
      <c r="D11" s="223"/>
      <c r="E11" s="152">
        <v>0</v>
      </c>
      <c r="F11" s="152">
        <v>0</v>
      </c>
      <c r="G11" s="152">
        <f>+E11+F11</f>
        <v>0</v>
      </c>
      <c r="H11" s="152">
        <v>0</v>
      </c>
      <c r="I11" s="152">
        <v>0</v>
      </c>
      <c r="J11" s="152">
        <f>+I11-E11</f>
        <v>0</v>
      </c>
    </row>
    <row r="12" spans="1:10" ht="12" customHeight="1" x14ac:dyDescent="0.2">
      <c r="A12" s="146"/>
      <c r="B12" s="221" t="s">
        <v>135</v>
      </c>
      <c r="C12" s="222"/>
      <c r="D12" s="223"/>
      <c r="E12" s="152">
        <v>0</v>
      </c>
      <c r="F12" s="152">
        <v>0</v>
      </c>
      <c r="G12" s="152">
        <f t="shared" ref="G12:G13" si="0">+E12+F12</f>
        <v>0</v>
      </c>
      <c r="H12" s="152">
        <v>0</v>
      </c>
      <c r="I12" s="152">
        <v>0</v>
      </c>
      <c r="J12" s="152">
        <f t="shared" ref="J12:J13" si="1">+I12-E12</f>
        <v>0</v>
      </c>
    </row>
    <row r="13" spans="1:10" ht="12" customHeight="1" x14ac:dyDescent="0.2">
      <c r="A13" s="146"/>
      <c r="B13" s="221" t="s">
        <v>86</v>
      </c>
      <c r="C13" s="222"/>
      <c r="D13" s="223"/>
      <c r="E13" s="152">
        <v>0</v>
      </c>
      <c r="F13" s="152">
        <v>0</v>
      </c>
      <c r="G13" s="152">
        <f t="shared" si="0"/>
        <v>0</v>
      </c>
      <c r="H13" s="152">
        <v>0</v>
      </c>
      <c r="I13" s="152">
        <v>0</v>
      </c>
      <c r="J13" s="152">
        <f t="shared" si="1"/>
        <v>0</v>
      </c>
    </row>
    <row r="14" spans="1:10" ht="12" customHeight="1" x14ac:dyDescent="0.2">
      <c r="A14" s="146"/>
      <c r="B14" s="221" t="s">
        <v>88</v>
      </c>
      <c r="C14" s="222"/>
      <c r="D14" s="223"/>
      <c r="E14" s="152"/>
      <c r="F14" s="152"/>
      <c r="G14" s="152"/>
      <c r="H14" s="152"/>
      <c r="I14" s="152"/>
      <c r="J14" s="152">
        <f t="shared" ref="J14:J20" si="2">+I14-E14</f>
        <v>0</v>
      </c>
    </row>
    <row r="15" spans="1:10" ht="12" customHeight="1" x14ac:dyDescent="0.2">
      <c r="A15" s="146"/>
      <c r="B15" s="221" t="s">
        <v>149</v>
      </c>
      <c r="C15" s="222"/>
      <c r="D15" s="223"/>
      <c r="E15" s="152">
        <f>+E16+E17</f>
        <v>121956</v>
      </c>
      <c r="F15" s="152">
        <f>+F16+F17</f>
        <v>0</v>
      </c>
      <c r="G15" s="152">
        <f>+E15+F15</f>
        <v>121956</v>
      </c>
      <c r="H15" s="152">
        <f>+H16+H17</f>
        <v>805.98</v>
      </c>
      <c r="I15" s="152">
        <f>+I16+I17</f>
        <v>802.98</v>
      </c>
      <c r="J15" s="152">
        <f t="shared" si="2"/>
        <v>-121153.02</v>
      </c>
    </row>
    <row r="16" spans="1:10" ht="12" customHeight="1" x14ac:dyDescent="0.2">
      <c r="A16" s="146"/>
      <c r="B16" s="153"/>
      <c r="C16" s="222" t="s">
        <v>150</v>
      </c>
      <c r="D16" s="223"/>
      <c r="E16" s="152">
        <v>121956</v>
      </c>
      <c r="F16" s="152">
        <v>0</v>
      </c>
      <c r="G16" s="152">
        <f>+E16+F16</f>
        <v>121956</v>
      </c>
      <c r="H16" s="152">
        <v>805.98</v>
      </c>
      <c r="I16" s="152">
        <v>802.98</v>
      </c>
      <c r="J16" s="152">
        <f t="shared" si="2"/>
        <v>-121153.02</v>
      </c>
    </row>
    <row r="17" spans="1:13" ht="12" customHeight="1" x14ac:dyDescent="0.2">
      <c r="A17" s="146"/>
      <c r="B17" s="153"/>
      <c r="C17" s="222" t="s">
        <v>151</v>
      </c>
      <c r="D17" s="223"/>
      <c r="E17" s="152"/>
      <c r="F17" s="152"/>
      <c r="G17" s="152"/>
      <c r="H17" s="152"/>
      <c r="I17" s="152"/>
      <c r="J17" s="152">
        <f t="shared" si="2"/>
        <v>0</v>
      </c>
    </row>
    <row r="18" spans="1:13" ht="12" customHeight="1" x14ac:dyDescent="0.2">
      <c r="A18" s="146"/>
      <c r="B18" s="221" t="s">
        <v>152</v>
      </c>
      <c r="C18" s="222"/>
      <c r="D18" s="223"/>
      <c r="E18" s="152">
        <f t="shared" ref="E18:I18" si="3">+E19+E20</f>
        <v>3000</v>
      </c>
      <c r="F18" s="152">
        <f t="shared" si="3"/>
        <v>205230</v>
      </c>
      <c r="G18" s="152">
        <f t="shared" si="3"/>
        <v>208230</v>
      </c>
      <c r="H18" s="152">
        <f t="shared" si="3"/>
        <v>2225</v>
      </c>
      <c r="I18" s="152">
        <f t="shared" si="3"/>
        <v>2225</v>
      </c>
      <c r="J18" s="152">
        <f t="shared" si="2"/>
        <v>-775</v>
      </c>
    </row>
    <row r="19" spans="1:13" ht="12" customHeight="1" x14ac:dyDescent="0.2">
      <c r="A19" s="146"/>
      <c r="B19" s="153"/>
      <c r="C19" s="222" t="s">
        <v>150</v>
      </c>
      <c r="D19" s="223"/>
      <c r="E19" s="152">
        <v>3000</v>
      </c>
      <c r="F19" s="152">
        <v>205230</v>
      </c>
      <c r="G19" s="152">
        <f>+E19+F19</f>
        <v>208230</v>
      </c>
      <c r="H19" s="152">
        <v>2225</v>
      </c>
      <c r="I19" s="152">
        <v>2225</v>
      </c>
      <c r="J19" s="152">
        <f t="shared" si="2"/>
        <v>-775</v>
      </c>
      <c r="M19" s="181"/>
    </row>
    <row r="20" spans="1:13" ht="12" customHeight="1" x14ac:dyDescent="0.2">
      <c r="A20" s="146"/>
      <c r="B20" s="153"/>
      <c r="C20" s="222" t="s">
        <v>151</v>
      </c>
      <c r="D20" s="223"/>
      <c r="E20" s="152"/>
      <c r="F20" s="152"/>
      <c r="G20" s="152"/>
      <c r="H20" s="152"/>
      <c r="I20" s="152"/>
      <c r="J20" s="152">
        <f t="shared" si="2"/>
        <v>0</v>
      </c>
    </row>
    <row r="21" spans="1:13" ht="12" customHeight="1" x14ac:dyDescent="0.2">
      <c r="A21" s="146"/>
      <c r="B21" s="153"/>
      <c r="C21" s="222" t="s">
        <v>167</v>
      </c>
      <c r="D21" s="223"/>
      <c r="E21" s="152"/>
      <c r="F21" s="152"/>
      <c r="G21" s="152"/>
      <c r="H21" s="152"/>
      <c r="I21" s="152"/>
      <c r="J21" s="152"/>
    </row>
    <row r="22" spans="1:13" ht="12" customHeight="1" x14ac:dyDescent="0.2">
      <c r="A22" s="146"/>
      <c r="B22" s="153"/>
      <c r="C22" s="222" t="s">
        <v>168</v>
      </c>
      <c r="D22" s="223"/>
      <c r="E22" s="152"/>
      <c r="F22" s="152"/>
      <c r="G22" s="152"/>
      <c r="H22" s="152"/>
      <c r="I22" s="152"/>
      <c r="J22" s="152"/>
    </row>
    <row r="23" spans="1:13" ht="12" customHeight="1" x14ac:dyDescent="0.2">
      <c r="A23" s="146"/>
      <c r="B23" s="221" t="s">
        <v>153</v>
      </c>
      <c r="C23" s="222"/>
      <c r="D23" s="223"/>
      <c r="E23" s="152">
        <v>9978</v>
      </c>
      <c r="F23" s="152"/>
      <c r="G23" s="152">
        <f>+E23+F23</f>
        <v>9978</v>
      </c>
      <c r="H23" s="152">
        <v>3889.83</v>
      </c>
      <c r="I23" s="152">
        <v>3889.83</v>
      </c>
      <c r="J23" s="152">
        <f>+I23-E23</f>
        <v>-6088.17</v>
      </c>
    </row>
    <row r="24" spans="1:13" ht="12" customHeight="1" x14ac:dyDescent="0.2">
      <c r="A24" s="146"/>
      <c r="B24" s="221" t="s">
        <v>99</v>
      </c>
      <c r="C24" s="222"/>
      <c r="D24" s="223"/>
      <c r="E24" s="152">
        <v>101418166</v>
      </c>
      <c r="F24" s="152">
        <v>9289131.6400000006</v>
      </c>
      <c r="G24" s="152">
        <f>+E24+F24</f>
        <v>110707297.64</v>
      </c>
      <c r="H24" s="152">
        <v>24429959</v>
      </c>
      <c r="I24" s="152">
        <v>24429959</v>
      </c>
      <c r="J24" s="152">
        <f>+I24-E24</f>
        <v>-76988207</v>
      </c>
    </row>
    <row r="25" spans="1:13" ht="12" customHeight="1" x14ac:dyDescent="0.2">
      <c r="A25" s="154"/>
      <c r="B25" s="221" t="s">
        <v>154</v>
      </c>
      <c r="C25" s="222"/>
      <c r="D25" s="223"/>
      <c r="E25" s="152">
        <v>142325054.84999999</v>
      </c>
      <c r="F25" s="152">
        <v>0</v>
      </c>
      <c r="G25" s="152">
        <f>+E25+F25</f>
        <v>142325054.84999999</v>
      </c>
      <c r="H25" s="152">
        <v>36895459.640000001</v>
      </c>
      <c r="I25" s="152">
        <v>36895459.640000001</v>
      </c>
      <c r="J25" s="152">
        <f>+I25-E25</f>
        <v>-105429595.20999999</v>
      </c>
    </row>
    <row r="26" spans="1:13" ht="12" customHeight="1" x14ac:dyDescent="0.2">
      <c r="A26" s="146"/>
      <c r="B26" s="221" t="s">
        <v>155</v>
      </c>
      <c r="C26" s="222"/>
      <c r="D26" s="223"/>
      <c r="E26" s="152"/>
      <c r="F26" s="152"/>
      <c r="G26" s="152"/>
      <c r="H26" s="152"/>
      <c r="I26" s="152"/>
      <c r="J26" s="152"/>
    </row>
    <row r="27" spans="1:13" ht="12" customHeight="1" x14ac:dyDescent="0.2">
      <c r="A27" s="146"/>
      <c r="B27" s="155"/>
      <c r="C27" s="156"/>
      <c r="D27" s="157"/>
      <c r="E27" s="158"/>
      <c r="F27" s="159"/>
      <c r="G27" s="159"/>
      <c r="H27" s="159"/>
      <c r="I27" s="159"/>
      <c r="J27" s="159"/>
    </row>
    <row r="28" spans="1:13" ht="12" customHeight="1" x14ac:dyDescent="0.2">
      <c r="A28" s="139"/>
      <c r="B28" s="160"/>
      <c r="C28" s="161"/>
      <c r="D28" s="162" t="s">
        <v>156</v>
      </c>
      <c r="E28" s="167">
        <f>+E15+E18+E23+E24+E25</f>
        <v>243878154.84999999</v>
      </c>
      <c r="F28" s="167">
        <f>SUM(F15+F23+F24+F25)</f>
        <v>9289131.6400000006</v>
      </c>
      <c r="G28" s="167">
        <f>+G15+G18+G23+G24+G25</f>
        <v>253372516.49000001</v>
      </c>
      <c r="H28" s="167">
        <f>+H15+H18+H23+H24+H25</f>
        <v>61332339.450000003</v>
      </c>
      <c r="I28" s="167">
        <f>+I15+I18+I23+I24+I25</f>
        <v>61332336.450000003</v>
      </c>
      <c r="J28" s="230">
        <f>SUM(I28-E28)</f>
        <v>-182545818.39999998</v>
      </c>
    </row>
    <row r="29" spans="1:13" ht="12" customHeight="1" x14ac:dyDescent="0.2">
      <c r="A29" s="146"/>
      <c r="B29" s="163"/>
      <c r="C29" s="163"/>
      <c r="D29" s="163"/>
      <c r="E29" s="164"/>
      <c r="F29" s="164"/>
      <c r="G29" s="164"/>
      <c r="H29" s="235" t="s">
        <v>160</v>
      </c>
      <c r="I29" s="236"/>
      <c r="J29" s="231"/>
    </row>
    <row r="30" spans="1:13" ht="12" customHeight="1" x14ac:dyDescent="0.2">
      <c r="A30" s="139"/>
      <c r="B30" s="139"/>
      <c r="C30" s="139"/>
      <c r="D30" s="139"/>
      <c r="E30" s="142"/>
      <c r="F30" s="142"/>
      <c r="G30" s="142"/>
      <c r="H30" s="142"/>
      <c r="I30" s="142"/>
      <c r="J30" s="142"/>
    </row>
    <row r="31" spans="1:13" ht="12" customHeight="1" x14ac:dyDescent="0.2">
      <c r="A31" s="139"/>
      <c r="B31" s="226" t="s">
        <v>157</v>
      </c>
      <c r="C31" s="226"/>
      <c r="D31" s="226"/>
      <c r="E31" s="225" t="s">
        <v>137</v>
      </c>
      <c r="F31" s="225"/>
      <c r="G31" s="225"/>
      <c r="H31" s="225"/>
      <c r="I31" s="225"/>
      <c r="J31" s="226" t="s">
        <v>138</v>
      </c>
    </row>
    <row r="32" spans="1:13" ht="25.5" x14ac:dyDescent="0.2">
      <c r="A32" s="139"/>
      <c r="B32" s="226"/>
      <c r="C32" s="226"/>
      <c r="D32" s="226"/>
      <c r="E32" s="144" t="s">
        <v>139</v>
      </c>
      <c r="F32" s="145" t="s">
        <v>140</v>
      </c>
      <c r="G32" s="144" t="s">
        <v>141</v>
      </c>
      <c r="H32" s="144" t="s">
        <v>142</v>
      </c>
      <c r="I32" s="144" t="s">
        <v>143</v>
      </c>
      <c r="J32" s="226"/>
    </row>
    <row r="33" spans="1:10" ht="12" customHeight="1" x14ac:dyDescent="0.2">
      <c r="A33" s="139"/>
      <c r="B33" s="226"/>
      <c r="C33" s="226"/>
      <c r="D33" s="226"/>
      <c r="E33" s="144" t="s">
        <v>144</v>
      </c>
      <c r="F33" s="144" t="s">
        <v>145</v>
      </c>
      <c r="G33" s="144" t="s">
        <v>146</v>
      </c>
      <c r="H33" s="144" t="s">
        <v>147</v>
      </c>
      <c r="I33" s="144" t="s">
        <v>148</v>
      </c>
      <c r="J33" s="144" t="s">
        <v>159</v>
      </c>
    </row>
    <row r="34" spans="1:10" ht="12" customHeight="1" x14ac:dyDescent="0.2">
      <c r="A34" s="146"/>
      <c r="B34" s="147"/>
      <c r="C34" s="148"/>
      <c r="D34" s="149"/>
      <c r="E34" s="151"/>
      <c r="F34" s="151"/>
      <c r="G34" s="151"/>
      <c r="H34" s="151"/>
      <c r="I34" s="151"/>
      <c r="J34" s="151"/>
    </row>
    <row r="35" spans="1:10" ht="12" customHeight="1" x14ac:dyDescent="0.2">
      <c r="A35" s="146"/>
      <c r="B35" s="165"/>
      <c r="C35" s="166"/>
      <c r="D35" s="41"/>
      <c r="E35" s="167">
        <f t="shared" ref="E35:J35" si="4">SUM(E37+E38+E39+E40+E41)</f>
        <v>243878154.84999999</v>
      </c>
      <c r="F35" s="167">
        <f t="shared" si="4"/>
        <v>9494361.6400000006</v>
      </c>
      <c r="G35" s="167">
        <f t="shared" si="4"/>
        <v>253372516.49000001</v>
      </c>
      <c r="H35" s="167">
        <f t="shared" si="4"/>
        <v>61332336.450000003</v>
      </c>
      <c r="I35" s="167">
        <f t="shared" si="4"/>
        <v>61332336.450000003</v>
      </c>
      <c r="J35" s="167">
        <f t="shared" si="4"/>
        <v>-182545818.39999998</v>
      </c>
    </row>
    <row r="36" spans="1:10" ht="12" customHeight="1" x14ac:dyDescent="0.2">
      <c r="A36" s="146"/>
      <c r="B36" s="153"/>
      <c r="C36" s="222"/>
      <c r="D36" s="223"/>
      <c r="E36" s="152">
        <v>0</v>
      </c>
      <c r="F36" s="152">
        <v>0</v>
      </c>
      <c r="G36" s="152">
        <f>+E36+F36</f>
        <v>0</v>
      </c>
      <c r="H36" s="152">
        <v>0</v>
      </c>
      <c r="I36" s="152">
        <v>0</v>
      </c>
      <c r="J36" s="152">
        <f>+I36-E36</f>
        <v>0</v>
      </c>
    </row>
    <row r="37" spans="1:10" ht="12" customHeight="1" x14ac:dyDescent="0.2">
      <c r="A37" s="146"/>
      <c r="B37" s="153"/>
      <c r="C37" s="170"/>
      <c r="D37" s="182" t="s">
        <v>174</v>
      </c>
      <c r="E37" s="152">
        <v>121956</v>
      </c>
      <c r="F37" s="152">
        <v>0</v>
      </c>
      <c r="G37" s="152">
        <f>+E37-F37</f>
        <v>121956</v>
      </c>
      <c r="H37" s="152">
        <v>802.98</v>
      </c>
      <c r="I37" s="152">
        <v>802.98</v>
      </c>
      <c r="J37" s="152">
        <f>+I37-E37</f>
        <v>-121153.02</v>
      </c>
    </row>
    <row r="38" spans="1:10" ht="12" customHeight="1" x14ac:dyDescent="0.2">
      <c r="A38" s="146"/>
      <c r="B38" s="153"/>
      <c r="C38" s="170"/>
      <c r="D38" s="182" t="s">
        <v>175</v>
      </c>
      <c r="E38" s="152">
        <v>3000</v>
      </c>
      <c r="F38" s="152">
        <v>205230</v>
      </c>
      <c r="G38" s="152">
        <f>+E38+F38</f>
        <v>208230</v>
      </c>
      <c r="H38" s="152">
        <v>2225</v>
      </c>
      <c r="I38" s="152">
        <v>2225</v>
      </c>
      <c r="J38" s="152">
        <f t="shared" ref="J38:J41" si="5">+I38-E38</f>
        <v>-775</v>
      </c>
    </row>
    <row r="39" spans="1:10" ht="12" customHeight="1" x14ac:dyDescent="0.2">
      <c r="A39" s="146"/>
      <c r="B39" s="153"/>
      <c r="C39" s="170"/>
      <c r="D39" s="182" t="s">
        <v>176</v>
      </c>
      <c r="E39" s="152">
        <v>9978</v>
      </c>
      <c r="F39" s="152">
        <v>0</v>
      </c>
      <c r="G39" s="152">
        <f t="shared" ref="G39:G41" si="6">+E39+F39</f>
        <v>9978</v>
      </c>
      <c r="H39" s="152">
        <v>3889.83</v>
      </c>
      <c r="I39" s="152">
        <v>3889.83</v>
      </c>
      <c r="J39" s="152">
        <f t="shared" si="5"/>
        <v>-6088.17</v>
      </c>
    </row>
    <row r="40" spans="1:10" ht="12" customHeight="1" x14ac:dyDescent="0.2">
      <c r="A40" s="146"/>
      <c r="B40" s="153"/>
      <c r="C40" s="178"/>
      <c r="D40" s="182" t="s">
        <v>177</v>
      </c>
      <c r="E40" s="152">
        <v>101418166</v>
      </c>
      <c r="F40" s="152">
        <v>9289131.6400000006</v>
      </c>
      <c r="G40" s="152">
        <f t="shared" si="6"/>
        <v>110707297.64</v>
      </c>
      <c r="H40" s="152">
        <v>24429959</v>
      </c>
      <c r="I40" s="152">
        <v>24429959</v>
      </c>
      <c r="J40" s="152">
        <f t="shared" si="5"/>
        <v>-76988207</v>
      </c>
    </row>
    <row r="41" spans="1:10" ht="12" customHeight="1" x14ac:dyDescent="0.2">
      <c r="A41" s="146"/>
      <c r="B41" s="153"/>
      <c r="C41" s="178"/>
      <c r="D41" s="182" t="s">
        <v>178</v>
      </c>
      <c r="E41" s="152">
        <v>142325054.84999999</v>
      </c>
      <c r="F41" s="152">
        <v>0</v>
      </c>
      <c r="G41" s="152">
        <f t="shared" si="6"/>
        <v>142325054.84999999</v>
      </c>
      <c r="H41" s="152">
        <v>36895459.640000001</v>
      </c>
      <c r="I41" s="152">
        <v>36895459.640000001</v>
      </c>
      <c r="J41" s="152">
        <f t="shared" si="5"/>
        <v>-105429595.20999999</v>
      </c>
    </row>
    <row r="42" spans="1:10" ht="12" customHeight="1" x14ac:dyDescent="0.2">
      <c r="A42" s="146"/>
      <c r="B42" s="153"/>
      <c r="C42" s="222"/>
      <c r="D42" s="223"/>
      <c r="E42" s="152"/>
      <c r="F42" s="152"/>
      <c r="G42" s="152"/>
      <c r="H42" s="152"/>
      <c r="I42" s="152"/>
      <c r="J42" s="152"/>
    </row>
    <row r="43" spans="1:10" ht="12" customHeight="1" x14ac:dyDescent="0.2">
      <c r="A43" s="146"/>
      <c r="B43" s="153"/>
      <c r="C43" s="26"/>
      <c r="D43" s="168"/>
      <c r="E43" s="152"/>
      <c r="F43" s="152"/>
      <c r="G43" s="152"/>
      <c r="H43" s="152"/>
      <c r="I43" s="152"/>
      <c r="J43" s="152"/>
    </row>
    <row r="44" spans="1:10" ht="12" customHeight="1" x14ac:dyDescent="0.2">
      <c r="A44" s="146"/>
      <c r="B44" s="153"/>
      <c r="C44" s="26"/>
      <c r="D44" s="168"/>
      <c r="E44" s="152"/>
      <c r="F44" s="152"/>
      <c r="G44" s="152"/>
      <c r="H44" s="152"/>
      <c r="I44" s="152"/>
      <c r="J44" s="152"/>
    </row>
    <row r="45" spans="1:10" ht="12" customHeight="1" x14ac:dyDescent="0.2">
      <c r="A45" s="146"/>
      <c r="B45" s="153"/>
      <c r="C45" s="222"/>
      <c r="D45" s="223"/>
      <c r="E45" s="152"/>
      <c r="F45" s="152"/>
      <c r="G45" s="152"/>
      <c r="H45" s="152"/>
      <c r="I45" s="152"/>
      <c r="J45" s="152"/>
    </row>
    <row r="46" spans="1:10" ht="12" customHeight="1" x14ac:dyDescent="0.2">
      <c r="A46" s="146"/>
      <c r="B46" s="165"/>
      <c r="C46" s="169"/>
      <c r="D46" s="168"/>
      <c r="E46" s="167"/>
      <c r="F46" s="167"/>
      <c r="G46" s="167"/>
      <c r="H46" s="167"/>
      <c r="I46" s="167"/>
      <c r="J46" s="167"/>
    </row>
    <row r="47" spans="1:10" ht="12" customHeight="1" x14ac:dyDescent="0.2">
      <c r="A47" s="146"/>
      <c r="B47" s="153"/>
      <c r="C47" s="222"/>
      <c r="D47" s="223"/>
      <c r="E47" s="152"/>
      <c r="F47" s="152"/>
      <c r="G47" s="152"/>
      <c r="H47" s="152"/>
      <c r="I47" s="152"/>
      <c r="J47" s="152"/>
    </row>
    <row r="48" spans="1:10" ht="12" customHeight="1" x14ac:dyDescent="0.2">
      <c r="A48" s="146"/>
      <c r="B48" s="155"/>
      <c r="C48" s="156"/>
      <c r="D48" s="157"/>
      <c r="E48" s="159"/>
      <c r="F48" s="159"/>
      <c r="G48" s="159"/>
      <c r="H48" s="159"/>
      <c r="I48" s="159"/>
      <c r="J48" s="159"/>
    </row>
    <row r="49" spans="1:11" ht="12" customHeight="1" x14ac:dyDescent="0.2">
      <c r="A49" s="139"/>
      <c r="B49" s="171"/>
      <c r="C49" s="172"/>
      <c r="D49" s="173" t="s">
        <v>156</v>
      </c>
      <c r="E49" s="183">
        <f>SUM(E36:E48)</f>
        <v>243878154.84999999</v>
      </c>
      <c r="F49" s="183">
        <f t="shared" ref="F49:I49" si="7">SUM(F36:F48)</f>
        <v>9494361.6400000006</v>
      </c>
      <c r="G49" s="183">
        <f t="shared" si="7"/>
        <v>253372516.49000001</v>
      </c>
      <c r="H49" s="183">
        <f t="shared" si="7"/>
        <v>61332336.450000003</v>
      </c>
      <c r="I49" s="183">
        <f t="shared" si="7"/>
        <v>61332336.450000003</v>
      </c>
      <c r="J49" s="230">
        <f>+I49-E49</f>
        <v>-182545818.39999998</v>
      </c>
    </row>
    <row r="50" spans="1:11" x14ac:dyDescent="0.2">
      <c r="A50" s="146"/>
      <c r="B50" s="16" t="s">
        <v>76</v>
      </c>
      <c r="C50" s="174"/>
      <c r="D50" s="174"/>
      <c r="E50" s="174"/>
      <c r="F50" s="175"/>
      <c r="G50" s="175"/>
      <c r="H50" s="232" t="s">
        <v>160</v>
      </c>
      <c r="I50" s="233"/>
      <c r="J50" s="231"/>
    </row>
    <row r="51" spans="1:11" x14ac:dyDescent="0.2">
      <c r="A51" s="146"/>
      <c r="B51" s="229"/>
      <c r="C51" s="229"/>
      <c r="D51" s="229"/>
      <c r="E51" s="229"/>
      <c r="F51" s="229"/>
      <c r="G51" s="229"/>
      <c r="H51" s="229"/>
      <c r="I51" s="229"/>
      <c r="J51" s="229"/>
    </row>
    <row r="52" spans="1:11" x14ac:dyDescent="0.2">
      <c r="B52" s="16" t="s">
        <v>158</v>
      </c>
      <c r="C52" s="16"/>
      <c r="D52" s="16"/>
      <c r="E52" s="16"/>
      <c r="F52" s="16"/>
      <c r="G52" s="16"/>
      <c r="H52" s="16"/>
      <c r="I52" s="16"/>
      <c r="J52" s="16"/>
    </row>
    <row r="53" spans="1:11" x14ac:dyDescent="0.2">
      <c r="B53" s="19"/>
      <c r="C53" s="19"/>
      <c r="D53" s="19"/>
      <c r="E53" s="19"/>
      <c r="F53" s="19"/>
      <c r="G53" s="19"/>
      <c r="H53" s="19"/>
      <c r="I53" s="19"/>
      <c r="J53" s="19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</row>
    <row r="56" spans="1:11" x14ac:dyDescent="0.2">
      <c r="D56" s="22"/>
      <c r="E56" s="22"/>
      <c r="F56" s="22"/>
      <c r="G56" s="22"/>
      <c r="H56" s="22"/>
      <c r="I56" s="22"/>
      <c r="J56" s="22"/>
      <c r="K56" s="22"/>
    </row>
    <row r="57" spans="1:11" x14ac:dyDescent="0.2">
      <c r="D57" s="227"/>
      <c r="E57" s="227"/>
      <c r="F57" s="184"/>
      <c r="G57" s="184"/>
      <c r="H57" s="234"/>
      <c r="I57" s="234"/>
      <c r="J57" s="234"/>
      <c r="K57" s="186"/>
    </row>
    <row r="58" spans="1:11" ht="12" customHeight="1" x14ac:dyDescent="0.2">
      <c r="D58" s="228"/>
      <c r="E58" s="228"/>
      <c r="F58" s="185"/>
      <c r="G58" s="185"/>
      <c r="H58" s="227"/>
      <c r="I58" s="227"/>
      <c r="J58" s="227"/>
      <c r="K58" s="227"/>
    </row>
    <row r="59" spans="1:11" x14ac:dyDescent="0.2">
      <c r="D59" s="22"/>
      <c r="E59" s="22"/>
      <c r="F59" s="22"/>
      <c r="G59" s="22"/>
      <c r="H59" s="22"/>
      <c r="I59" s="22"/>
      <c r="J59" s="22"/>
      <c r="K59" s="22"/>
    </row>
    <row r="60" spans="1:11" x14ac:dyDescent="0.2">
      <c r="D60" s="22"/>
      <c r="E60" s="22"/>
      <c r="F60" s="22"/>
      <c r="G60" s="22"/>
      <c r="H60" s="22"/>
      <c r="I60" s="22"/>
      <c r="J60" s="22"/>
      <c r="K60" s="22"/>
    </row>
  </sheetData>
  <mergeCells count="39">
    <mergeCell ref="J28:J29"/>
    <mergeCell ref="H29:I29"/>
    <mergeCell ref="B31:D33"/>
    <mergeCell ref="E31:I31"/>
    <mergeCell ref="J31:J32"/>
    <mergeCell ref="H58:K58"/>
    <mergeCell ref="B51:J51"/>
    <mergeCell ref="C47:D47"/>
    <mergeCell ref="J49:J50"/>
    <mergeCell ref="H50:I50"/>
    <mergeCell ref="H57:J57"/>
    <mergeCell ref="C20:D20"/>
    <mergeCell ref="B23:D23"/>
    <mergeCell ref="D57:E57"/>
    <mergeCell ref="D58:E58"/>
    <mergeCell ref="C21:D21"/>
    <mergeCell ref="C22:D22"/>
    <mergeCell ref="C36:D36"/>
    <mergeCell ref="C42:D42"/>
    <mergeCell ref="C45:D45"/>
    <mergeCell ref="B25:D25"/>
    <mergeCell ref="B26:D26"/>
    <mergeCell ref="B24:D24"/>
    <mergeCell ref="B15:D15"/>
    <mergeCell ref="C16:D16"/>
    <mergeCell ref="C17:D17"/>
    <mergeCell ref="B18:D18"/>
    <mergeCell ref="C19:D19"/>
    <mergeCell ref="B11:D11"/>
    <mergeCell ref="B12:D12"/>
    <mergeCell ref="B13:D13"/>
    <mergeCell ref="B14:D14"/>
    <mergeCell ref="B1:J1"/>
    <mergeCell ref="B3:J3"/>
    <mergeCell ref="B7:D9"/>
    <mergeCell ref="E7:I7"/>
    <mergeCell ref="J7:J8"/>
    <mergeCell ref="D2:J2"/>
    <mergeCell ref="E5:I5"/>
  </mergeCells>
  <pageMargins left="0.70866141732283472" right="0.70866141732283472" top="0.35433070866141736" bottom="0.74803149606299213" header="0.31496062992125984" footer="0.31496062992125984"/>
  <pageSetup scale="78" orientation="landscape" r:id="rId1"/>
  <ignoredErrors>
    <ignoredError sqref="E9:F9 H9:I9 E33:F33 H33:I3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EA</vt:lpstr>
      <vt:lpstr>ECSF</vt:lpstr>
      <vt:lpstr>ESF</vt:lpstr>
      <vt:lpstr>PT_ESF_ECSF</vt:lpstr>
      <vt:lpstr>EAI</vt:lpstr>
      <vt:lpstr>EA!Área_de_impresión</vt:lpstr>
      <vt:lpstr>EAI!Área_de_impresión</vt:lpstr>
      <vt:lpstr>ECSF!Área_de_impresión</vt:lpstr>
      <vt:lpstr>ESF!Área_de_impresión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2017-08-10T19:34:34Z</cp:lastPrinted>
  <dcterms:created xsi:type="dcterms:W3CDTF">2014-01-27T16:27:43Z</dcterms:created>
  <dcterms:modified xsi:type="dcterms:W3CDTF">2017-08-10T19:34:38Z</dcterms:modified>
</cp:coreProperties>
</file>