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2"/>
  </bookViews>
  <sheets>
    <sheet name="PT_ESF_ECSF" sheetId="3" state="hidden" r:id="rId1"/>
    <sheet name="EAI" sheetId="12" r:id="rId2"/>
    <sheet name="CAdmon" sheetId="13" r:id="rId3"/>
    <sheet name="CTG" sheetId="14" r:id="rId4"/>
    <sheet name="COG" sheetId="15" r:id="rId5"/>
    <sheet name="CFG" sheetId="16" r:id="rId6"/>
    <sheet name="EN" sheetId="27" r:id="rId7"/>
    <sheet name="ID" sheetId="28" r:id="rId8"/>
    <sheet name="IPF" sheetId="29" r:id="rId9"/>
    <sheet name="CProg" sheetId="19" r:id="rId10"/>
    <sheet name="PyPI" sheetId="34" r:id="rId11"/>
    <sheet name="IR" sheetId="35" r:id="rId12"/>
    <sheet name="Rel Cta Banc" sheetId="30" r:id="rId13"/>
    <sheet name="Esq Bur" sheetId="32" r:id="rId14"/>
    <sheet name="Hoja1" sheetId="36" r:id="rId15"/>
  </sheets>
  <externalReferences>
    <externalReference r:id="rId16"/>
  </externalReferences>
  <definedNames>
    <definedName name="_xlnm.Print_Area" localSheetId="6">EN!$B$1:$I$40</definedName>
    <definedName name="_xlnm.Print_Area" localSheetId="13">'Esq Bur'!$A$1:$E$31</definedName>
    <definedName name="_xlnm.Print_Area" localSheetId="7">ID!$A$1:$H$44</definedName>
    <definedName name="_xlnm.Print_Area" localSheetId="8">IPF!$A$1:$H$44</definedName>
    <definedName name="_xlnm.Print_Area" localSheetId="12">'Rel Cta Banc'!$A$1:$C$41</definedName>
  </definedNames>
  <calcPr calcId="152511"/>
</workbook>
</file>

<file path=xl/calcChain.xml><?xml version="1.0" encoding="utf-8"?>
<calcChain xmlns="http://schemas.openxmlformats.org/spreadsheetml/2006/main">
  <c r="F17" i="19" l="1"/>
  <c r="F15" i="19"/>
  <c r="J17" i="14"/>
  <c r="I17" i="14"/>
  <c r="I16" i="34" l="1"/>
  <c r="I12" i="34"/>
  <c r="I10" i="34"/>
  <c r="F24" i="19"/>
  <c r="F16" i="15" l="1"/>
  <c r="F15" i="15"/>
  <c r="F14" i="15"/>
  <c r="F13" i="15"/>
  <c r="G41" i="12" l="1"/>
  <c r="G40" i="12"/>
  <c r="G39" i="12"/>
  <c r="G38" i="12"/>
  <c r="G37" i="12"/>
  <c r="F34" i="15" l="1"/>
  <c r="F32" i="15"/>
  <c r="E14" i="29" l="1"/>
  <c r="D14" i="29"/>
  <c r="F19" i="15"/>
  <c r="F12" i="13"/>
  <c r="G24" i="19" l="1"/>
  <c r="G23" i="19" s="1"/>
  <c r="F38" i="15"/>
  <c r="F18" i="12"/>
  <c r="I15" i="12"/>
  <c r="H15" i="12"/>
  <c r="F49" i="15" l="1"/>
  <c r="I45" i="15" l="1"/>
  <c r="H45" i="15"/>
  <c r="F36" i="15" l="1"/>
  <c r="L24" i="19" l="1"/>
  <c r="K47" i="15"/>
  <c r="E14" i="19" l="1"/>
  <c r="E10" i="19" s="1"/>
  <c r="K23" i="19"/>
  <c r="K41" i="19" s="1"/>
  <c r="J23" i="19"/>
  <c r="I23" i="19"/>
  <c r="I41" i="19" s="1"/>
  <c r="H23" i="19"/>
  <c r="H41" i="19" s="1"/>
  <c r="F23" i="19"/>
  <c r="E23" i="19"/>
  <c r="E41" i="19" s="1"/>
  <c r="G17" i="19"/>
  <c r="L17" i="19" s="1"/>
  <c r="J41" i="19" l="1"/>
  <c r="J14" i="19"/>
  <c r="J10" i="19" s="1"/>
  <c r="I14" i="19"/>
  <c r="H14" i="19"/>
  <c r="H10" i="19" s="1"/>
  <c r="K14" i="19"/>
  <c r="K10" i="19" s="1"/>
  <c r="L23" i="19"/>
  <c r="I10" i="19" l="1"/>
  <c r="E10" i="15"/>
  <c r="E22" i="13"/>
  <c r="J23" i="12"/>
  <c r="J19" i="12"/>
  <c r="I21" i="16" l="1"/>
  <c r="N39" i="34" l="1"/>
  <c r="M39" i="34"/>
  <c r="L39" i="34"/>
  <c r="K39" i="34"/>
  <c r="I39" i="34"/>
  <c r="H39" i="34"/>
  <c r="P16" i="34"/>
  <c r="P14" i="34"/>
  <c r="P12" i="34"/>
  <c r="O14" i="34"/>
  <c r="J16" i="34"/>
  <c r="J39" i="34" s="1"/>
  <c r="J14" i="34"/>
  <c r="J12" i="34"/>
  <c r="O12" i="34" s="1"/>
  <c r="J10" i="34"/>
  <c r="O10" i="34" s="1"/>
  <c r="G21" i="16"/>
  <c r="K49" i="15"/>
  <c r="F48" i="15"/>
  <c r="K48" i="15" s="1"/>
  <c r="F46" i="15"/>
  <c r="K46" i="15" s="1"/>
  <c r="J45" i="15"/>
  <c r="G45" i="15"/>
  <c r="E45" i="15"/>
  <c r="D45" i="15"/>
  <c r="F44" i="15"/>
  <c r="K44" i="15" s="1"/>
  <c r="J43" i="15"/>
  <c r="I43" i="15"/>
  <c r="H43" i="15"/>
  <c r="G43" i="15"/>
  <c r="E43" i="15"/>
  <c r="D43" i="15"/>
  <c r="F42" i="15"/>
  <c r="K42" i="15" s="1"/>
  <c r="F41" i="15"/>
  <c r="K41" i="15" s="1"/>
  <c r="F40" i="15"/>
  <c r="K40" i="15" s="1"/>
  <c r="F39" i="15"/>
  <c r="K39" i="15" s="1"/>
  <c r="K38" i="15"/>
  <c r="F37" i="15"/>
  <c r="K37" i="15" s="1"/>
  <c r="K36" i="15"/>
  <c r="F35" i="15"/>
  <c r="K35" i="15" s="1"/>
  <c r="K34" i="15"/>
  <c r="F33" i="15"/>
  <c r="K33" i="15" s="1"/>
  <c r="K32" i="15"/>
  <c r="F31" i="15"/>
  <c r="K31" i="15" s="1"/>
  <c r="F30" i="15"/>
  <c r="K30" i="15" s="1"/>
  <c r="J29" i="15"/>
  <c r="I29" i="15"/>
  <c r="H29" i="15"/>
  <c r="G29" i="15"/>
  <c r="E29" i="15"/>
  <c r="D29" i="15"/>
  <c r="F28" i="15"/>
  <c r="K28" i="15" s="1"/>
  <c r="F27" i="15"/>
  <c r="K27" i="15" s="1"/>
  <c r="F26" i="15"/>
  <c r="K26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K20" i="15" s="1"/>
  <c r="K19" i="15"/>
  <c r="J18" i="15"/>
  <c r="I18" i="15"/>
  <c r="H18" i="15"/>
  <c r="G18" i="15"/>
  <c r="E18" i="15"/>
  <c r="D18" i="15"/>
  <c r="K16" i="15"/>
  <c r="K15" i="15"/>
  <c r="K14" i="15"/>
  <c r="K13" i="15"/>
  <c r="F12" i="15"/>
  <c r="K12" i="15" s="1"/>
  <c r="F11" i="15"/>
  <c r="K11" i="15" s="1"/>
  <c r="J10" i="15"/>
  <c r="I10" i="15"/>
  <c r="H10" i="15"/>
  <c r="G10" i="15"/>
  <c r="D10" i="15"/>
  <c r="K55" i="15"/>
  <c r="I35" i="12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J37" i="12"/>
  <c r="G23" i="12"/>
  <c r="G24" i="12"/>
  <c r="J24" i="12"/>
  <c r="G25" i="12"/>
  <c r="J25" i="12"/>
  <c r="G19" i="12"/>
  <c r="I18" i="12"/>
  <c r="J18" i="12" s="1"/>
  <c r="H18" i="12"/>
  <c r="E18" i="12"/>
  <c r="G18" i="12" s="1"/>
  <c r="G16" i="12"/>
  <c r="F15" i="12"/>
  <c r="F28" i="12" s="1"/>
  <c r="E15" i="12"/>
  <c r="J20" i="12"/>
  <c r="J17" i="12"/>
  <c r="J16" i="12"/>
  <c r="D51" i="15" l="1"/>
  <c r="O16" i="34"/>
  <c r="O39" i="34" s="1"/>
  <c r="I51" i="15"/>
  <c r="H51" i="15"/>
  <c r="E51" i="15"/>
  <c r="J35" i="12"/>
  <c r="G35" i="12"/>
  <c r="G51" i="15"/>
  <c r="J51" i="15"/>
  <c r="F29" i="15"/>
  <c r="K29" i="15" s="1"/>
  <c r="F45" i="15"/>
  <c r="K45" i="15" s="1"/>
  <c r="F18" i="15"/>
  <c r="K18" i="15" s="1"/>
  <c r="F10" i="15"/>
  <c r="F43" i="15"/>
  <c r="K43" i="15" s="1"/>
  <c r="G15" i="12"/>
  <c r="G28" i="12" s="1"/>
  <c r="H28" i="12"/>
  <c r="I28" i="12"/>
  <c r="J15" i="12"/>
  <c r="E28" i="12"/>
  <c r="K10" i="15" l="1"/>
  <c r="K51" i="15" s="1"/>
  <c r="F51" i="15"/>
  <c r="J28" i="12"/>
  <c r="G22" i="13" l="1"/>
  <c r="I22" i="13"/>
  <c r="G17" i="14"/>
  <c r="I11" i="16"/>
  <c r="I47" i="16" s="1"/>
  <c r="G11" i="16"/>
  <c r="G47" i="16" s="1"/>
  <c r="H17" i="14"/>
  <c r="D22" i="13"/>
  <c r="H22" i="13"/>
  <c r="J22" i="13"/>
  <c r="E11" i="16" l="1"/>
  <c r="H11" i="16"/>
  <c r="J11" i="16"/>
  <c r="D11" i="16"/>
  <c r="F12" i="16"/>
  <c r="F11" i="14"/>
  <c r="K20" i="13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K12" i="13"/>
  <c r="J11" i="12"/>
  <c r="J14" i="12"/>
  <c r="P10" i="34" l="1"/>
  <c r="K12" i="16"/>
  <c r="K11" i="14"/>
  <c r="F22" i="13"/>
  <c r="F19" i="27"/>
  <c r="E29" i="29"/>
  <c r="E33" i="29" s="1"/>
  <c r="D29" i="29"/>
  <c r="D33" i="29" s="1"/>
  <c r="C29" i="29"/>
  <c r="C33" i="29" s="1"/>
  <c r="C14" i="29"/>
  <c r="E12" i="29"/>
  <c r="E11" i="29" s="1"/>
  <c r="D12" i="29"/>
  <c r="C12" i="29"/>
  <c r="D34" i="28"/>
  <c r="C34" i="28"/>
  <c r="D19" i="28"/>
  <c r="D36" i="28" s="1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3" i="27"/>
  <c r="C11" i="29"/>
  <c r="C17" i="29" s="1"/>
  <c r="C21" i="29" s="1"/>
  <c r="C25" i="29" s="1"/>
  <c r="E17" i="29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6" i="16"/>
  <c r="K26" i="16" s="1"/>
  <c r="F25" i="16"/>
  <c r="F24" i="16"/>
  <c r="F23" i="16"/>
  <c r="F22" i="16"/>
  <c r="F20" i="16"/>
  <c r="F19" i="16"/>
  <c r="F18" i="16"/>
  <c r="F17" i="16"/>
  <c r="F16" i="16"/>
  <c r="F15" i="16"/>
  <c r="F14" i="16"/>
  <c r="F13" i="16"/>
  <c r="F11" i="16" l="1"/>
  <c r="E32" i="16"/>
  <c r="E17" i="14"/>
  <c r="F45" i="16" l="1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5" i="16"/>
  <c r="K24" i="16"/>
  <c r="K23" i="16"/>
  <c r="K22" i="16"/>
  <c r="J21" i="16"/>
  <c r="H21" i="16"/>
  <c r="E21" i="16"/>
  <c r="D21" i="16"/>
  <c r="K19" i="16"/>
  <c r="K18" i="16"/>
  <c r="K17" i="16"/>
  <c r="K16" i="16"/>
  <c r="K14" i="16"/>
  <c r="K13" i="16"/>
  <c r="F15" i="14"/>
  <c r="K15" i="14" s="1"/>
  <c r="F13" i="14"/>
  <c r="D17" i="14"/>
  <c r="K22" i="13"/>
  <c r="J36" i="12"/>
  <c r="G36" i="12"/>
  <c r="G49" i="12" s="1"/>
  <c r="J13" i="12"/>
  <c r="J12" i="12"/>
  <c r="G13" i="12"/>
  <c r="G12" i="12"/>
  <c r="G11" i="12"/>
  <c r="E47" i="16" l="1"/>
  <c r="J47" i="16"/>
  <c r="J49" i="16" s="1"/>
  <c r="F21" i="16"/>
  <c r="K21" i="16" s="1"/>
  <c r="H47" i="16"/>
  <c r="H49" i="16" s="1"/>
  <c r="K13" i="14"/>
  <c r="K17" i="14" s="1"/>
  <c r="F17" i="14"/>
  <c r="D47" i="16"/>
  <c r="F41" i="16"/>
  <c r="K41" i="16" s="1"/>
  <c r="H20" i="14"/>
  <c r="D20" i="14"/>
  <c r="J20" i="14"/>
  <c r="F30" i="16"/>
  <c r="K30" i="16" s="1"/>
  <c r="E20" i="14"/>
  <c r="K15" i="16"/>
  <c r="K11" i="16" s="1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K47" i="16"/>
  <c r="K49" i="16" s="1"/>
  <c r="F47" i="16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F20" i="14"/>
  <c r="E131" i="3"/>
  <c r="F49" i="16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  <c r="F41" i="19"/>
  <c r="F14" i="19"/>
  <c r="F10" i="19" s="1"/>
  <c r="G10" i="19" s="1"/>
  <c r="L10" i="19" s="1"/>
  <c r="G15" i="19"/>
  <c r="L15" i="19" s="1"/>
  <c r="G41" i="19" l="1"/>
  <c r="G14" i="19"/>
  <c r="L14" i="19" s="1"/>
  <c r="L41" i="19" s="1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<sst xmlns="http://schemas.openxmlformats.org/spreadsheetml/2006/main" count="692" uniqueCount="351">
  <si>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</si>
  <si>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</si>
  <si>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</si>
  <si>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</si>
  <si>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</si>
  <si>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</si>
  <si>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</si>
  <si>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</si>
  <si>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</si>
  <si>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</si>
  <si>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</si>
  <si>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</si>
  <si>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</si>
  <si>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</si>
  <si>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</si>
  <si>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</si>
  <si>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</si>
  <si>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</si>
  <si>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</si>
  <si>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</si>
  <si>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</si>
  <si>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</si>
  <si>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</si>
  <si>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</si>
  <si>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</si>
  <si>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</si>
  <si>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</si>
  <si>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</si>
  <si>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</si>
  <si>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</si>
  <si>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</si>
  <si>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</si>
  <si>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</si>
  <si>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</si>
  <si>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</si>
  <si>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</si>
  <si>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</si>
  <si>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</si>
  <si>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</si>
  <si>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</si>
  <si>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</si>
  <si>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</si>
  <si>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</si>
  <si>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</si>
  <si>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</si>
  <si>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</si>
  <si>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</si>
  <si>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</si>
  <si>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</si>
  <si>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</si>
  <si>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</si>
  <si>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</si>
  <si>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</si>
  <si>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</si>
  <si>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</si>
  <si>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</si>
  <si>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</si>
  <si>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</si>
  <si>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</si>
  <si>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</si>
  <si>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</si>
  <si>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</si>
  <si>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</si>
  <si>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</si>
  <si>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</si>
  <si>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</si>
  <si>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</si>
  <si>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</si>
  <si>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</si>
  <si>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</si>
  <si>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</si>
  <si>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</si>
  <si>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</si>
  <si>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</si>
  <si>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</si>
  <si>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</si>
  <si>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</si>
  <si>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Contribuciones de Mejoras</t>
  </si>
  <si>
    <t>Servicios Generales</t>
  </si>
  <si>
    <t>Derechos</t>
  </si>
  <si>
    <t>Subsidios y Subvenciones</t>
  </si>
  <si>
    <t>Participaciones y Aportaciones</t>
  </si>
  <si>
    <t>TOTAL</t>
  </si>
  <si>
    <t>Servicios Personales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</si>
  <si>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</si>
  <si>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</si>
  <si>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</si>
  <si>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</si>
  <si>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</si>
  <si>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</si>
  <si>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</si>
  <si>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</si>
  <si>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</si>
  <si>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</si>
  <si>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</si>
  <si>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</si>
  <si>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</si>
  <si>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</si>
  <si>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</si>
  <si>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</si>
  <si>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</si>
  <si>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</si>
  <si>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</si>
  <si>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</si>
  <si>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</si>
  <si>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</si>
  <si>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</si>
  <si>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</si>
  <si>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</si>
  <si>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</si>
  <si>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</si>
  <si>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</si>
  <si>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</si>
  <si>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</si>
  <si>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</si>
  <si>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</si>
  <si>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</si>
  <si>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</si>
  <si>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</si>
  <si>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</si>
  <si>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</si>
  <si>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</si>
  <si>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</si>
  <si>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</si>
  <si>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</si>
  <si>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</si>
  <si>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</si>
  <si>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</si>
  <si>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</si>
  <si>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</si>
  <si>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</si>
  <si>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</si>
  <si>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</si>
  <si>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</si>
  <si>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</si>
  <si>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</si>
  <si>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</si>
  <si>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</si>
  <si>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</si>
  <si>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</si>
  <si>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</si>
  <si>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</si>
  <si>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</si>
  <si>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</si>
  <si>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</si>
  <si>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</si>
  <si>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</si>
  <si>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</si>
  <si>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</si>
  <si>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</si>
  <si>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</si>
  <si>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</si>
  <si>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</si>
  <si>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</si>
  <si>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</si>
  <si>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</si>
  <si>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</si>
  <si>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</si>
  <si>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</si>
  <si>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</si>
  <si>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</si>
  <si>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</si>
  <si>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</si>
  <si>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</si>
  <si>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</si>
  <si>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</si>
  <si>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</si>
  <si>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</si>
  <si>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</si>
  <si>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</si>
  <si>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</si>
  <si>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</si>
  <si>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</si>
  <si>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</si>
  <si>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</si>
  <si>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</si>
  <si>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</si>
  <si>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</si>
  <si>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</si>
  <si>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</si>
  <si>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</si>
  <si>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</si>
  <si>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</si>
  <si>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Ingresos excedentes¹</t>
  </si>
  <si>
    <t>Mobiliario y equipo de administración</t>
  </si>
  <si>
    <t>Maquinaria, otros equipos y herramientas</t>
  </si>
  <si>
    <t xml:space="preserve">Ente Público:      </t>
  </si>
  <si>
    <t>Comprometido</t>
  </si>
  <si>
    <t>Ejercido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</si>
  <si>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</si>
  <si>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</si>
  <si>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</si>
  <si>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</si>
  <si>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</si>
  <si>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</si>
  <si>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</si>
  <si>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</si>
  <si>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</si>
  <si>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</si>
  <si>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</si>
  <si>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</si>
  <si>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</si>
  <si>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</si>
  <si>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</si>
  <si>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</si>
  <si>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</si>
  <si>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</si>
  <si>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</si>
  <si>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</si>
  <si>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</si>
  <si>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</si>
  <si>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</si>
  <si>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</si>
  <si>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</si>
  <si>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</si>
  <si>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</si>
  <si>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</si>
  <si>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</si>
  <si>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</si>
  <si>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</si>
  <si>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</si>
  <si>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</si>
  <si>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</si>
  <si>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</si>
  <si>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</si>
  <si>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</si>
  <si>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</si>
  <si>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</si>
  <si>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</si>
  <si>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</si>
  <si>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</si>
  <si>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</si>
  <si>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</si>
  <si>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</si>
  <si>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</si>
  <si>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</si>
  <si>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</si>
  <si>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</si>
  <si>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</si>
  <si>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</si>
  <si>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</si>
  <si>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</si>
  <si>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</si>
  <si>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</si>
  <si>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</si>
  <si>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</si>
  <si>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</si>
  <si>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</si>
  <si>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</si>
  <si>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</si>
  <si>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</si>
  <si>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</si>
  <si>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</si>
  <si>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</si>
  <si>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</si>
  <si>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</si>
  <si>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</si>
  <si>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</si>
  <si>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</si>
  <si>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</si>
  <si>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</si>
  <si>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</si>
  <si>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</si>
  <si>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</si>
  <si>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</si>
  <si>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</si>
  <si>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</si>
  <si>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</si>
  <si>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</si>
  <si>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</si>
  <si>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</si>
  <si>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</si>
  <si>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</si>
  <si>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No Comprendidos en las fracciones de la Ley de Ingresos causadas en</t>
  </si>
  <si>
    <t>ejercicios fiscales anteriores pendiente de liquidación o pago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</si>
  <si>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</si>
  <si>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</si>
  <si>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</si>
  <si>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</si>
  <si>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</si>
  <si>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t>INSTITUTO DE ALFABETIZACIÓN Y EDUCACIÓN BÁSICA PARA ADULTOS</t>
  </si>
  <si>
    <t>MAESTRA ESTHER ANGÉLICA MEDINA RIVERO</t>
  </si>
  <si>
    <t>DIRECTORA GENERAL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</si>
  <si>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</si>
  <si>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</si>
  <si>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</si>
  <si>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</si>
  <si>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</si>
  <si>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</si>
  <si>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</si>
  <si>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</si>
  <si>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</si>
  <si>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</si>
  <si>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</si>
  <si>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</si>
  <si>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</si>
  <si>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</si>
  <si>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</si>
  <si>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</si>
  <si>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</si>
  <si>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</si>
  <si>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</si>
  <si>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</si>
  <si>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</si>
  <si>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</si>
  <si>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</si>
  <si>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</si>
  <si>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</si>
  <si>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</si>
  <si>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</si>
  <si>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</si>
  <si>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</si>
  <si>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Ente Público: INSTITUTO DE ALFABETIZACIÓN Y EDUCACIÓN BÁSICA PARA ADULTOS</t>
  </si>
  <si>
    <t>PROGRAMA DE INVERSION</t>
  </si>
  <si>
    <t>Q1641</t>
  </si>
  <si>
    <t>SERVICIOS EDUCATIVOS</t>
  </si>
  <si>
    <t>Q1643</t>
  </si>
  <si>
    <t>Q1883</t>
  </si>
  <si>
    <t>Q1892</t>
  </si>
  <si>
    <t>UNIDADES MOVILES</t>
  </si>
  <si>
    <t>ANALFABETAS EN EDAD</t>
  </si>
  <si>
    <t>ATENCION A MUNICIPIO</t>
  </si>
  <si>
    <t>Estatal.</t>
  </si>
  <si>
    <t>BBVA BANCOMER</t>
  </si>
  <si>
    <t>Ingresos Propios</t>
  </si>
  <si>
    <t>FAETA 2013</t>
  </si>
  <si>
    <t>FAETA 2014</t>
  </si>
  <si>
    <t>FAETA remanente 2010</t>
  </si>
  <si>
    <t>RAMO 11 2013</t>
  </si>
  <si>
    <t>FAETA 2015</t>
  </si>
  <si>
    <t>RAMO 11 2015</t>
  </si>
  <si>
    <t>RAMO 11 2016</t>
  </si>
  <si>
    <t>FAETA 2016</t>
  </si>
  <si>
    <t>BANCO DEL BAJIO</t>
  </si>
  <si>
    <t xml:space="preserve">III </t>
  </si>
  <si>
    <t xml:space="preserve">II </t>
  </si>
  <si>
    <t>COMPONENTE</t>
  </si>
  <si>
    <t>EFICACIA</t>
  </si>
  <si>
    <t>ANUAL</t>
  </si>
  <si>
    <t>Mobiliario y Equipo Educaciona y Recreativo</t>
  </si>
  <si>
    <t>FAETA remanente 2012</t>
  </si>
  <si>
    <t>FAETA remanente 2015</t>
  </si>
  <si>
    <t>Estatal Inversión</t>
  </si>
  <si>
    <t>Al 31 de Diciembre del 2016</t>
  </si>
  <si>
    <t>Del 1 de Enero al 31 de Diciembre de 2016</t>
  </si>
  <si>
    <t>Del 01 de Enero al 31 de Diciembre de  2016</t>
  </si>
  <si>
    <t>Del 01 de Enero al 31 de Diciembre  de 2016</t>
  </si>
  <si>
    <t>Del 01 Enero al 31 de Diciembre del 2016</t>
  </si>
  <si>
    <t>Del 01 de Enero al 31 de Diciembre de 2016</t>
  </si>
  <si>
    <t>LIC. VICTOR HUGO GARCÍA BARRÓN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</si>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</sst>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  <numFmt numFmtId="175" formatCode="#,##0.00_ ;\-#,##0.00\ "/>
  </numFmts>
  <fonts count="3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2" fontId="29" fillId="0" borderId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48" applyNumberFormat="0" applyFont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0" fontId="29" fillId="0" borderId="49" applyNumberFormat="0" applyFill="0" applyAlignment="0" applyProtection="0"/>
    <xf numFmtId="171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3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33" fillId="0" borderId="0"/>
    <xf numFmtId="9" fontId="3" fillId="0" borderId="0" applyFont="0" applyFill="0" applyBorder="0" applyAlignment="0" applyProtection="0"/>
  </cellStyleXfs>
  <cellXfs count="42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4" xfId="0" applyFont="1" applyFill="1" applyBorder="1"/>
    <xf numFmtId="0" fontId="3" fillId="4" borderId="4" xfId="0" applyFont="1" applyFill="1" applyBorder="1"/>
    <xf numFmtId="0" fontId="16" fillId="4" borderId="0" xfId="0" applyFont="1" applyFill="1" applyAlignment="1">
      <alignment vertical="top"/>
    </xf>
    <xf numFmtId="0" fontId="12" fillId="4" borderId="0" xfId="0" applyFont="1" applyFill="1" applyBorder="1" applyAlignment="1"/>
    <xf numFmtId="0" fontId="16" fillId="4" borderId="0" xfId="0" applyFont="1" applyFill="1" applyAlignment="1">
      <alignment horizontal="left"/>
    </xf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3" fillId="4" borderId="0" xfId="0" applyFont="1" applyFill="1"/>
    <xf numFmtId="0" fontId="16" fillId="0" borderId="0" xfId="0" applyFont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16" fillId="0" borderId="4" xfId="0" applyFont="1" applyBorder="1"/>
    <xf numFmtId="0" fontId="16" fillId="0" borderId="5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3" fillId="4" borderId="11" xfId="4" applyFont="1" applyFill="1" applyBorder="1"/>
    <xf numFmtId="0" fontId="23" fillId="4" borderId="7" xfId="4" applyFont="1" applyFill="1" applyBorder="1"/>
    <xf numFmtId="0" fontId="23" fillId="4" borderId="8" xfId="4" applyFont="1" applyFill="1" applyBorder="1"/>
    <xf numFmtId="43" fontId="23" fillId="4" borderId="8" xfId="2" applyFont="1" applyFill="1" applyBorder="1" applyAlignment="1">
      <alignment horizontal="center"/>
    </xf>
    <xf numFmtId="43" fontId="23" fillId="4" borderId="17" xfId="2" applyFont="1" applyFill="1" applyBorder="1" applyAlignment="1">
      <alignment horizontal="center"/>
    </xf>
    <xf numFmtId="43" fontId="22" fillId="4" borderId="18" xfId="2" applyFont="1" applyFill="1" applyBorder="1" applyAlignment="1">
      <alignment vertical="center" wrapText="1"/>
    </xf>
    <xf numFmtId="0" fontId="23" fillId="4" borderId="1" xfId="4" applyFont="1" applyFill="1" applyBorder="1" applyAlignment="1">
      <alignment horizontal="center" vertical="center"/>
    </xf>
    <xf numFmtId="0" fontId="24" fillId="4" borderId="0" xfId="4" applyFont="1" applyFill="1"/>
    <xf numFmtId="0" fontId="23" fillId="4" borderId="3" xfId="4" applyFont="1" applyFill="1" applyBorder="1" applyAlignment="1">
      <alignment horizontal="center" vertical="center"/>
    </xf>
    <xf numFmtId="0" fontId="23" fillId="4" borderId="4" xfId="4" applyFont="1" applyFill="1" applyBorder="1" applyAlignment="1">
      <alignment horizontal="center" vertical="center"/>
    </xf>
    <xf numFmtId="0" fontId="23" fillId="4" borderId="5" xfId="4" applyFont="1" applyFill="1" applyBorder="1" applyAlignment="1">
      <alignment wrapText="1"/>
    </xf>
    <xf numFmtId="43" fontId="23" fillId="4" borderId="5" xfId="2" applyFont="1" applyFill="1" applyBorder="1" applyAlignment="1">
      <alignment horizontal="center"/>
    </xf>
    <xf numFmtId="43" fontId="23" fillId="4" borderId="19" xfId="2" applyFont="1" applyFill="1" applyBorder="1" applyAlignment="1">
      <alignment horizontal="center"/>
    </xf>
    <xf numFmtId="0" fontId="24" fillId="4" borderId="9" xfId="4" applyFont="1" applyFill="1" applyBorder="1" applyAlignment="1">
      <alignment horizontal="centerContinuous"/>
    </xf>
    <xf numFmtId="0" fontId="24" fillId="4" borderId="6" xfId="4" applyFont="1" applyFill="1" applyBorder="1" applyAlignment="1">
      <alignment horizontal="centerContinuous"/>
    </xf>
    <xf numFmtId="0" fontId="24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4" fillId="4" borderId="1" xfId="4" applyFont="1" applyFill="1" applyBorder="1" applyAlignment="1">
      <alignment horizontal="left"/>
    </xf>
    <xf numFmtId="0" fontId="24" fillId="4" borderId="0" xfId="4" applyFont="1" applyFill="1" applyBorder="1" applyAlignment="1">
      <alignment horizontal="left"/>
    </xf>
    <xf numFmtId="43" fontId="21" fillId="4" borderId="18" xfId="2" applyFont="1" applyFill="1" applyBorder="1" applyAlignment="1">
      <alignment vertical="center" wrapText="1"/>
    </xf>
    <xf numFmtId="0" fontId="22" fillId="4" borderId="2" xfId="0" applyFont="1" applyFill="1" applyBorder="1" applyAlignment="1">
      <alignment vertical="center" wrapText="1"/>
    </xf>
    <xf numFmtId="0" fontId="17" fillId="0" borderId="0" xfId="0" applyFont="1"/>
    <xf numFmtId="0" fontId="23" fillId="4" borderId="0" xfId="4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19" fillId="0" borderId="0" xfId="0" applyFont="1" applyAlignment="1">
      <alignment horizontal="center"/>
    </xf>
    <xf numFmtId="43" fontId="17" fillId="4" borderId="18" xfId="2" applyFont="1" applyFill="1" applyBorder="1" applyAlignment="1">
      <alignment horizontal="righ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3" fontId="16" fillId="4" borderId="18" xfId="2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43" fontId="17" fillId="4" borderId="19" xfId="2" applyFont="1" applyFill="1" applyBorder="1" applyAlignment="1">
      <alignment horizontal="right" vertical="top"/>
    </xf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justify" vertical="center" wrapText="1"/>
    </xf>
    <xf numFmtId="0" fontId="17" fillId="4" borderId="22" xfId="0" applyFont="1" applyFill="1" applyBorder="1" applyAlignment="1">
      <alignment horizontal="justify" vertical="center" wrapText="1"/>
    </xf>
    <xf numFmtId="0" fontId="16" fillId="4" borderId="23" xfId="0" applyFont="1" applyFill="1" applyBorder="1" applyAlignment="1">
      <alignment horizontal="right" vertical="center" wrapText="1"/>
    </xf>
    <xf numFmtId="0" fontId="16" fillId="4" borderId="27" xfId="0" applyFont="1" applyFill="1" applyBorder="1" applyAlignment="1">
      <alignment horizontal="right" vertical="center" wrapText="1"/>
    </xf>
    <xf numFmtId="0" fontId="16" fillId="4" borderId="28" xfId="0" applyFont="1" applyFill="1" applyBorder="1" applyAlignment="1">
      <alignment horizontal="right" vertical="center" wrapText="1"/>
    </xf>
    <xf numFmtId="0" fontId="16" fillId="4" borderId="29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30" xfId="0" applyFont="1" applyFill="1" applyBorder="1" applyAlignment="1">
      <alignment horizontal="right" vertical="center" wrapText="1"/>
    </xf>
    <xf numFmtId="0" fontId="17" fillId="4" borderId="21" xfId="0" applyFont="1" applyFill="1" applyBorder="1" applyAlignment="1">
      <alignment horizontal="justify" vertical="center" wrapText="1"/>
    </xf>
    <xf numFmtId="0" fontId="16" fillId="4" borderId="36" xfId="0" applyFont="1" applyFill="1" applyBorder="1" applyAlignment="1">
      <alignment horizontal="right" vertical="center" wrapText="1"/>
    </xf>
    <xf numFmtId="0" fontId="16" fillId="4" borderId="37" xfId="0" applyFont="1" applyFill="1" applyBorder="1" applyAlignment="1">
      <alignment horizontal="right" vertical="center" wrapText="1"/>
    </xf>
    <xf numFmtId="0" fontId="16" fillId="4" borderId="31" xfId="0" applyFont="1" applyFill="1" applyBorder="1" applyAlignment="1">
      <alignment horizontal="justify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33" xfId="0" applyFont="1" applyFill="1" applyBorder="1" applyAlignment="1">
      <alignment horizontal="right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justify" vertical="center" wrapText="1"/>
    </xf>
    <xf numFmtId="0" fontId="16" fillId="4" borderId="28" xfId="0" applyFont="1" applyFill="1" applyBorder="1" applyAlignment="1">
      <alignment horizontal="justify" vertical="center" wrapText="1"/>
    </xf>
    <xf numFmtId="0" fontId="16" fillId="4" borderId="29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31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right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23" xfId="0" applyFont="1" applyFill="1" applyBorder="1" applyAlignment="1">
      <alignment horizontal="right" vertical="center" wrapText="1"/>
    </xf>
    <xf numFmtId="0" fontId="17" fillId="4" borderId="27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0" fontId="16" fillId="0" borderId="18" xfId="0" applyFont="1" applyBorder="1"/>
    <xf numFmtId="9" fontId="16" fillId="4" borderId="18" xfId="20" applyFont="1" applyFill="1" applyBorder="1"/>
    <xf numFmtId="9" fontId="16" fillId="0" borderId="18" xfId="20" applyFont="1" applyBorder="1"/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40" xfId="0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28" fillId="4" borderId="9" xfId="4" applyFont="1" applyFill="1" applyBorder="1" applyAlignment="1">
      <alignment horizontal="centerContinuous"/>
    </xf>
    <xf numFmtId="0" fontId="28" fillId="4" borderId="6" xfId="4" applyFont="1" applyFill="1" applyBorder="1" applyAlignment="1">
      <alignment horizontal="centerContinuous"/>
    </xf>
    <xf numFmtId="0" fontId="28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21" fillId="4" borderId="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7" fillId="4" borderId="0" xfId="0" applyFont="1" applyFill="1" applyBorder="1" applyAlignment="1" applyProtection="1">
      <protection locked="0"/>
    </xf>
    <xf numFmtId="0" fontId="20" fillId="0" borderId="0" xfId="0" applyFont="1" applyBorder="1"/>
    <xf numFmtId="0" fontId="17" fillId="0" borderId="0" xfId="0" applyFont="1" applyBorder="1" applyAlignment="1"/>
    <xf numFmtId="43" fontId="16" fillId="0" borderId="0" xfId="0" applyNumberFormat="1" applyFont="1"/>
    <xf numFmtId="0" fontId="23" fillId="4" borderId="0" xfId="4" applyFont="1" applyFill="1" applyBorder="1" applyAlignment="1">
      <alignment vertical="center"/>
    </xf>
    <xf numFmtId="43" fontId="21" fillId="4" borderId="16" xfId="2" applyFont="1" applyFill="1" applyBorder="1" applyAlignment="1">
      <alignment vertical="center" wrapText="1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2" fontId="16" fillId="0" borderId="1" xfId="0" applyNumberFormat="1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16" fillId="0" borderId="1" xfId="0" applyFont="1" applyBorder="1"/>
    <xf numFmtId="0" fontId="17" fillId="0" borderId="0" xfId="0" applyFont="1" applyBorder="1" applyAlignment="1">
      <alignment horizontal="center"/>
    </xf>
    <xf numFmtId="4" fontId="17" fillId="4" borderId="18" xfId="0" applyNumberFormat="1" applyFont="1" applyFill="1" applyBorder="1" applyAlignment="1">
      <alignment horizontal="right" vertical="top" wrapText="1"/>
    </xf>
    <xf numFmtId="4" fontId="17" fillId="4" borderId="18" xfId="2" applyNumberFormat="1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0" borderId="4" xfId="0" applyFont="1" applyBorder="1" applyAlignment="1"/>
    <xf numFmtId="0" fontId="16" fillId="0" borderId="4" xfId="0" applyFont="1" applyBorder="1" applyAlignment="1">
      <alignment horizontal="center"/>
    </xf>
    <xf numFmtId="43" fontId="17" fillId="4" borderId="19" xfId="0" applyNumberFormat="1" applyFont="1" applyFill="1" applyBorder="1" applyAlignment="1">
      <alignment horizontal="right" vertical="center" wrapText="1"/>
    </xf>
    <xf numFmtId="0" fontId="16" fillId="4" borderId="30" xfId="0" applyNumberFormat="1" applyFont="1" applyFill="1" applyBorder="1" applyAlignment="1">
      <alignment horizontal="center" vertical="center" wrapText="1"/>
    </xf>
    <xf numFmtId="4" fontId="16" fillId="4" borderId="18" xfId="2" applyNumberFormat="1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 wrapText="1"/>
    </xf>
    <xf numFmtId="4" fontId="0" fillId="0" borderId="0" xfId="0" applyNumberFormat="1"/>
    <xf numFmtId="43" fontId="17" fillId="4" borderId="8" xfId="2" applyFont="1" applyFill="1" applyBorder="1" applyAlignment="1">
      <alignment horizontal="right" vertical="center" wrapText="1"/>
    </xf>
    <xf numFmtId="4" fontId="16" fillId="0" borderId="2" xfId="0" applyNumberFormat="1" applyFont="1" applyBorder="1"/>
    <xf numFmtId="43" fontId="17" fillId="4" borderId="2" xfId="2" applyFont="1" applyFill="1" applyBorder="1" applyAlignment="1">
      <alignment horizontal="right" vertical="center" wrapText="1"/>
    </xf>
    <xf numFmtId="4" fontId="16" fillId="0" borderId="0" xfId="0" applyNumberFormat="1" applyFont="1" applyBorder="1"/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8" xfId="0" applyNumberFormat="1" applyFont="1" applyFill="1" applyBorder="1" applyAlignment="1">
      <alignment horizontal="right" vertical="center" wrapText="1"/>
    </xf>
    <xf numFmtId="4" fontId="17" fillId="4" borderId="2" xfId="0" applyNumberFormat="1" applyFont="1" applyFill="1" applyBorder="1" applyAlignment="1">
      <alignment horizontal="right" vertical="center" wrapText="1"/>
    </xf>
    <xf numFmtId="4" fontId="16" fillId="4" borderId="18" xfId="2" applyNumberFormat="1" applyFont="1" applyFill="1" applyBorder="1" applyAlignment="1">
      <alignment horizontal="right" vertical="top" wrapText="1"/>
    </xf>
    <xf numFmtId="4" fontId="17" fillId="4" borderId="18" xfId="0" applyNumberFormat="1" applyFont="1" applyFill="1" applyBorder="1" applyAlignment="1">
      <alignment horizontal="right" vertical="center" wrapText="1"/>
    </xf>
    <xf numFmtId="4" fontId="17" fillId="4" borderId="19" xfId="0" applyNumberFormat="1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6" fillId="4" borderId="5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4" fontId="16" fillId="0" borderId="7" xfId="0" applyNumberFormat="1" applyFont="1" applyBorder="1"/>
    <xf numFmtId="0" fontId="16" fillId="4" borderId="36" xfId="0" applyFont="1" applyFill="1" applyBorder="1" applyAlignment="1">
      <alignment horizontal="center" vertical="center" wrapText="1"/>
    </xf>
    <xf numFmtId="0" fontId="16" fillId="4" borderId="37" xfId="0" applyFont="1" applyFill="1" applyBorder="1" applyAlignment="1">
      <alignment horizontal="center" vertical="center" wrapText="1"/>
    </xf>
    <xf numFmtId="175" fontId="16" fillId="0" borderId="1" xfId="0" applyNumberFormat="1" applyFont="1" applyBorder="1"/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7" fillId="4" borderId="0" xfId="0" applyFont="1" applyFill="1" applyBorder="1" applyAlignment="1" applyProtection="1">
      <alignment horizontal="center" wrapText="1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0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top" wrapText="1"/>
    </xf>
    <xf numFmtId="43" fontId="21" fillId="4" borderId="17" xfId="2" applyFont="1" applyFill="1" applyBorder="1" applyAlignment="1">
      <alignment horizontal="right" vertical="center" wrapText="1"/>
    </xf>
    <xf numFmtId="43" fontId="21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6" xfId="3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8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left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31" xfId="0" applyFont="1" applyFill="1" applyBorder="1" applyAlignment="1">
      <alignment horizontal="left" vertical="center" wrapText="1"/>
    </xf>
    <xf numFmtId="0" fontId="17" fillId="4" borderId="36" xfId="0" applyFont="1" applyFill="1" applyBorder="1" applyAlignment="1">
      <alignment horizontal="left" vertical="center" wrapText="1"/>
    </xf>
    <xf numFmtId="0" fontId="12" fillId="8" borderId="26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left" vertical="center" wrapText="1"/>
    </xf>
    <xf numFmtId="0" fontId="16" fillId="4" borderId="28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4" xfId="0" applyFont="1" applyFill="1" applyBorder="1" applyAlignment="1">
      <alignment horizontal="left" vertical="top" wrapText="1" indent="1"/>
    </xf>
    <xf numFmtId="0" fontId="16" fillId="4" borderId="28" xfId="0" applyFont="1" applyFill="1" applyBorder="1" applyAlignment="1">
      <alignment horizontal="left" vertical="top" wrapText="1" indent="1"/>
    </xf>
    <xf numFmtId="0" fontId="16" fillId="4" borderId="31" xfId="0" applyFont="1" applyFill="1" applyBorder="1" applyAlignment="1">
      <alignment horizontal="left" vertical="center" wrapText="1"/>
    </xf>
    <xf numFmtId="0" fontId="16" fillId="4" borderId="36" xfId="0" applyFont="1" applyFill="1" applyBorder="1" applyAlignment="1">
      <alignment horizontal="left" vertical="center" wrapText="1"/>
    </xf>
    <xf numFmtId="0" fontId="12" fillId="8" borderId="3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43" fontId="16" fillId="4" borderId="2" xfId="0" applyNumberFormat="1" applyFont="1" applyFill="1" applyBorder="1" applyAlignment="1">
      <alignment horizontal="center" vertical="center" wrapText="1"/>
    </xf>
    <xf numFmtId="43" fontId="16" fillId="4" borderId="18" xfId="0" applyNumberFormat="1" applyFont="1" applyFill="1" applyBorder="1" applyAlignment="1">
      <alignment horizontal="center" vertical="center" wrapText="1"/>
    </xf>
    <xf numFmtId="43" fontId="16" fillId="4" borderId="0" xfId="0" applyNumberFormat="1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center" vertical="top" wrapText="1"/>
    </xf>
    <xf numFmtId="4" fontId="16" fillId="4" borderId="18" xfId="0" applyNumberFormat="1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9" fontId="16" fillId="4" borderId="18" xfId="20" applyFont="1" applyFill="1" applyBorder="1" applyAlignment="1">
      <alignment horizontal="center" vertical="center"/>
    </xf>
    <xf numFmtId="9" fontId="16" fillId="0" borderId="18" xfId="20" applyFont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7" fillId="7" borderId="18" xfId="0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7" fillId="3" borderId="43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7" fillId="3" borderId="47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</cellXfs>
  <cellStyles count="250">
    <cellStyle name="=C:\WINNT\SYSTEM32\COMMAND.COM" xfId="1"/>
    <cellStyle name="20% - Énfasis1 2" xfId="105"/>
    <cellStyle name="20% - Énfasis2 2" xfId="106"/>
    <cellStyle name="20% - Énfasis3 2" xfId="107"/>
    <cellStyle name="20% - Énfasis4 2" xfId="108"/>
    <cellStyle name="40% - Énfasis3 2" xfId="109"/>
    <cellStyle name="60% - Énfasis3 2" xfId="110"/>
    <cellStyle name="60% - Énfasis4 2" xfId="111"/>
    <cellStyle name="60% - Énfasis6 2" xfId="112"/>
    <cellStyle name="Euro" xfId="10"/>
    <cellStyle name="Fecha" xfId="22"/>
    <cellStyle name="Fijo" xfId="23"/>
    <cellStyle name="HEADING1" xfId="24"/>
    <cellStyle name="HEADING2" xfId="25"/>
    <cellStyle name="Millares" xfId="2" builtinId="3"/>
    <cellStyle name="Millares 10" xfId="126"/>
    <cellStyle name="Millares 12" xfId="26"/>
    <cellStyle name="Millares 13" xfId="27"/>
    <cellStyle name="Millares 14" xfId="28"/>
    <cellStyle name="Millares 15" xfId="29"/>
    <cellStyle name="Millares 2" xfId="5"/>
    <cellStyle name="Millares 2 10" xfId="31"/>
    <cellStyle name="Millares 2 11" xfId="32"/>
    <cellStyle name="Millares 2 12" xfId="33"/>
    <cellStyle name="Millares 2 13" xfId="34"/>
    <cellStyle name="Millares 2 14" xfId="35"/>
    <cellStyle name="Millares 2 15" xfId="36"/>
    <cellStyle name="Millares 2 16" xfId="116"/>
    <cellStyle name="Millares 2 17" xfId="121"/>
    <cellStyle name="Millares 2 18" xfId="30"/>
    <cellStyle name="Millares 2 2" xfId="11"/>
    <cellStyle name="Millares 2 2 2" xfId="127"/>
    <cellStyle name="Millares 2 2 3" xfId="37"/>
    <cellStyle name="Millares 2 3" xfId="12"/>
    <cellStyle name="Millares 2 3 2" xfId="38"/>
    <cellStyle name="Millares 2 4" xfId="39"/>
    <cellStyle name="Millares 2 5" xfId="40"/>
    <cellStyle name="Millares 2 6" xfId="41"/>
    <cellStyle name="Millares 2 7" xfId="42"/>
    <cellStyle name="Millares 2 8" xfId="43"/>
    <cellStyle name="Millares 2 9" xfId="44"/>
    <cellStyle name="Millares 3" xfId="13"/>
    <cellStyle name="Millares 3 2" xfId="45"/>
    <cellStyle name="Millares 3 3" xfId="46"/>
    <cellStyle name="Millares 3 4" xfId="47"/>
    <cellStyle name="Millares 3 5" xfId="48"/>
    <cellStyle name="Millares 3 6" xfId="113"/>
    <cellStyle name="Millares 4" xfId="49"/>
    <cellStyle name="Millares 4 2" xfId="104"/>
    <cellStyle name="Millares 4 3" xfId="128"/>
    <cellStyle name="Millares 5" xfId="129"/>
    <cellStyle name="Millares 6" xfId="50"/>
    <cellStyle name="Millares 7" xfId="51"/>
    <cellStyle name="Millares 8" xfId="52"/>
    <cellStyle name="Millares 8 2" xfId="130"/>
    <cellStyle name="Millares 9" xfId="131"/>
    <cellStyle name="Moneda 2" xfId="14"/>
    <cellStyle name="Moneda 2 2" xfId="246"/>
    <cellStyle name="Normal" xfId="0" builtinId="0"/>
    <cellStyle name="Normal 10" xfId="132"/>
    <cellStyle name="Normal 10 2" xfId="53"/>
    <cellStyle name="Normal 10 3" xfId="54"/>
    <cellStyle name="Normal 10 4" xfId="55"/>
    <cellStyle name="Normal 10 5" xfId="56"/>
    <cellStyle name="Normal 11" xfId="133"/>
    <cellStyle name="Normal 12" xfId="57"/>
    <cellStyle name="Normal 12 2" xfId="134"/>
    <cellStyle name="Normal 13" xfId="135"/>
    <cellStyle name="Normal 14" xfId="58"/>
    <cellStyle name="Normal 2" xfId="3"/>
    <cellStyle name="Normal 2 10" xfId="59"/>
    <cellStyle name="Normal 2 10 2" xfId="136"/>
    <cellStyle name="Normal 2 10 3" xfId="137"/>
    <cellStyle name="Normal 2 11" xfId="60"/>
    <cellStyle name="Normal 2 11 2" xfId="138"/>
    <cellStyle name="Normal 2 11 3" xfId="139"/>
    <cellStyle name="Normal 2 12" xfId="61"/>
    <cellStyle name="Normal 2 12 2" xfId="140"/>
    <cellStyle name="Normal 2 12 3" xfId="141"/>
    <cellStyle name="Normal 2 13" xfId="62"/>
    <cellStyle name="Normal 2 13 2" xfId="142"/>
    <cellStyle name="Normal 2 13 3" xfId="143"/>
    <cellStyle name="Normal 2 14" xfId="63"/>
    <cellStyle name="Normal 2 14 2" xfId="144"/>
    <cellStyle name="Normal 2 14 3" xfId="145"/>
    <cellStyle name="Normal 2 15" xfId="64"/>
    <cellStyle name="Normal 2 15 2" xfId="146"/>
    <cellStyle name="Normal 2 15 3" xfId="147"/>
    <cellStyle name="Normal 2 16" xfId="65"/>
    <cellStyle name="Normal 2 16 2" xfId="148"/>
    <cellStyle name="Normal 2 16 3" xfId="149"/>
    <cellStyle name="Normal 2 17" xfId="66"/>
    <cellStyle name="Normal 2 17 2" xfId="150"/>
    <cellStyle name="Normal 2 17 3" xfId="151"/>
    <cellStyle name="Normal 2 18" xfId="67"/>
    <cellStyle name="Normal 2 18 2" xfId="152"/>
    <cellStyle name="Normal 2 19" xfId="114"/>
    <cellStyle name="Normal 2 2" xfId="6"/>
    <cellStyle name="Normal 2 2 10" xfId="154"/>
    <cellStyle name="Normal 2 2 11" xfId="155"/>
    <cellStyle name="Normal 2 2 12" xfId="156"/>
    <cellStyle name="Normal 2 2 13" xfId="157"/>
    <cellStyle name="Normal 2 2 14" xfId="158"/>
    <cellStyle name="Normal 2 2 15" xfId="159"/>
    <cellStyle name="Normal 2 2 16" xfId="160"/>
    <cellStyle name="Normal 2 2 17" xfId="161"/>
    <cellStyle name="Normal 2 2 18" xfId="162"/>
    <cellStyle name="Normal 2 2 19" xfId="163"/>
    <cellStyle name="Normal 2 2 2" xfId="164"/>
    <cellStyle name="Normal 2 2 2 2" xfId="165"/>
    <cellStyle name="Normal 2 2 2 3" xfId="166"/>
    <cellStyle name="Normal 2 2 2 4" xfId="167"/>
    <cellStyle name="Normal 2 2 2 5" xfId="168"/>
    <cellStyle name="Normal 2 2 2 6" xfId="169"/>
    <cellStyle name="Normal 2 2 2 7" xfId="170"/>
    <cellStyle name="Normal 2 2 20" xfId="171"/>
    <cellStyle name="Normal 2 2 21" xfId="172"/>
    <cellStyle name="Normal 2 2 22" xfId="173"/>
    <cellStyle name="Normal 2 2 23" xfId="153"/>
    <cellStyle name="Normal 2 2 3" xfId="174"/>
    <cellStyle name="Normal 2 2 4" xfId="175"/>
    <cellStyle name="Normal 2 2 5" xfId="176"/>
    <cellStyle name="Normal 2 2 6" xfId="177"/>
    <cellStyle name="Normal 2 2 7" xfId="178"/>
    <cellStyle name="Normal 2 2 8" xfId="179"/>
    <cellStyle name="Normal 2 2 9" xfId="180"/>
    <cellStyle name="Normal 2 20" xfId="181"/>
    <cellStyle name="Normal 2 21" xfId="182"/>
    <cellStyle name="Normal 2 22" xfId="183"/>
    <cellStyle name="Normal 2 23" xfId="184"/>
    <cellStyle name="Normal 2 24" xfId="185"/>
    <cellStyle name="Normal 2 25" xfId="186"/>
    <cellStyle name="Normal 2 26" xfId="187"/>
    <cellStyle name="Normal 2 27" xfId="188"/>
    <cellStyle name="Normal 2 28" xfId="189"/>
    <cellStyle name="Normal 2 29" xfId="190"/>
    <cellStyle name="Normal 2 3" xfId="68"/>
    <cellStyle name="Normal 2 3 2" xfId="192"/>
    <cellStyle name="Normal 2 3 3" xfId="193"/>
    <cellStyle name="Normal 2 3 4" xfId="194"/>
    <cellStyle name="Normal 2 3 5" xfId="195"/>
    <cellStyle name="Normal 2 3 6" xfId="196"/>
    <cellStyle name="Normal 2 3 7" xfId="197"/>
    <cellStyle name="Normal 2 3 8" xfId="191"/>
    <cellStyle name="Normal 2 30" xfId="198"/>
    <cellStyle name="Normal 2 31" xfId="247"/>
    <cellStyle name="Normal 2 4" xfId="69"/>
    <cellStyle name="Normal 2 4 2" xfId="199"/>
    <cellStyle name="Normal 2 4 3" xfId="200"/>
    <cellStyle name="Normal 2 5" xfId="70"/>
    <cellStyle name="Normal 2 5 2" xfId="201"/>
    <cellStyle name="Normal 2 5 3" xfId="202"/>
    <cellStyle name="Normal 2 6" xfId="71"/>
    <cellStyle name="Normal 2 6 2" xfId="203"/>
    <cellStyle name="Normal 2 6 3" xfId="204"/>
    <cellStyle name="Normal 2 7" xfId="72"/>
    <cellStyle name="Normal 2 7 2" xfId="205"/>
    <cellStyle name="Normal 2 7 3" xfId="206"/>
    <cellStyle name="Normal 2 8" xfId="73"/>
    <cellStyle name="Normal 2 8 2" xfId="207"/>
    <cellStyle name="Normal 2 8 3" xfId="208"/>
    <cellStyle name="Normal 2 82" xfId="209"/>
    <cellStyle name="Normal 2 83" xfId="210"/>
    <cellStyle name="Normal 2 86" xfId="211"/>
    <cellStyle name="Normal 2 9" xfId="74"/>
    <cellStyle name="Normal 2 9 2" xfId="212"/>
    <cellStyle name="Normal 2 9 3" xfId="213"/>
    <cellStyle name="Normal 3" xfId="7"/>
    <cellStyle name="Normal 3 10" xfId="248"/>
    <cellStyle name="Normal 3 2" xfId="76"/>
    <cellStyle name="Normal 3 3" xfId="77"/>
    <cellStyle name="Normal 3 4" xfId="78"/>
    <cellStyle name="Normal 3 5" xfId="79"/>
    <cellStyle name="Normal 3 6" xfId="80"/>
    <cellStyle name="Normal 3 7" xfId="81"/>
    <cellStyle name="Normal 3 8" xfId="82"/>
    <cellStyle name="Normal 3 9" xfId="75"/>
    <cellStyle name="Normal 4" xfId="15"/>
    <cellStyle name="Normal 4 2" xfId="8"/>
    <cellStyle name="Normal 4 2 2" xfId="117"/>
    <cellStyle name="Normal 4 3" xfId="122"/>
    <cellStyle name="Normal 4 4" xfId="125"/>
    <cellStyle name="Normal 4 5" xfId="83"/>
    <cellStyle name="Normal 5" xfId="16"/>
    <cellStyle name="Normal 5 10" xfId="214"/>
    <cellStyle name="Normal 5 11" xfId="215"/>
    <cellStyle name="Normal 5 12" xfId="216"/>
    <cellStyle name="Normal 5 13" xfId="217"/>
    <cellStyle name="Normal 5 14" xfId="218"/>
    <cellStyle name="Normal 5 15" xfId="219"/>
    <cellStyle name="Normal 5 16" xfId="220"/>
    <cellStyle name="Normal 5 17" xfId="221"/>
    <cellStyle name="Normal 5 2" xfId="17"/>
    <cellStyle name="Normal 5 2 2" xfId="222"/>
    <cellStyle name="Normal 5 3" xfId="84"/>
    <cellStyle name="Normal 5 3 2" xfId="223"/>
    <cellStyle name="Normal 5 4" xfId="85"/>
    <cellStyle name="Normal 5 4 2" xfId="224"/>
    <cellStyle name="Normal 5 5" xfId="86"/>
    <cellStyle name="Normal 5 5 2" xfId="225"/>
    <cellStyle name="Normal 5 6" xfId="118"/>
    <cellStyle name="Normal 5 7" xfId="123"/>
    <cellStyle name="Normal 5 7 2" xfId="226"/>
    <cellStyle name="Normal 5 8" xfId="227"/>
    <cellStyle name="Normal 5 9" xfId="228"/>
    <cellStyle name="Normal 56" xfId="119"/>
    <cellStyle name="Normal 6" xfId="18"/>
    <cellStyle name="Normal 6 2" xfId="19"/>
    <cellStyle name="Normal 6 3" xfId="87"/>
    <cellStyle name="Normal 7" xfId="88"/>
    <cellStyle name="Normal 7 10" xfId="230"/>
    <cellStyle name="Normal 7 11" xfId="231"/>
    <cellStyle name="Normal 7 12" xfId="232"/>
    <cellStyle name="Normal 7 13" xfId="233"/>
    <cellStyle name="Normal 7 14" xfId="234"/>
    <cellStyle name="Normal 7 15" xfId="235"/>
    <cellStyle name="Normal 7 16" xfId="236"/>
    <cellStyle name="Normal 7 17" xfId="237"/>
    <cellStyle name="Normal 7 18" xfId="229"/>
    <cellStyle name="Normal 7 2" xfId="238"/>
    <cellStyle name="Normal 7 3" xfId="239"/>
    <cellStyle name="Normal 7 4" xfId="240"/>
    <cellStyle name="Normal 7 5" xfId="241"/>
    <cellStyle name="Normal 7 6" xfId="242"/>
    <cellStyle name="Normal 7 7" xfId="243"/>
    <cellStyle name="Normal 7 8" xfId="244"/>
    <cellStyle name="Normal 7 9" xfId="245"/>
    <cellStyle name="Normal 8" xfId="89"/>
    <cellStyle name="Normal 9" xfId="4"/>
    <cellStyle name="Normal 9 2" xfId="124"/>
    <cellStyle name="Normal 9 3" xfId="115"/>
    <cellStyle name="Normal_141008Reportes Cuadros Institucionales-sectorialesADV" xfId="21"/>
    <cellStyle name="Notas 2" xfId="90"/>
    <cellStyle name="Porcentaje" xfId="20" builtinId="5"/>
    <cellStyle name="Porcentaje 2" xfId="120"/>
    <cellStyle name="Porcentual 2" xfId="9"/>
    <cellStyle name="Porcentual 2 2" xfId="249"/>
    <cellStyle name="Total 10" xfId="91"/>
    <cellStyle name="Total 11" xfId="92"/>
    <cellStyle name="Total 12" xfId="93"/>
    <cellStyle name="Total 13" xfId="94"/>
    <cellStyle name="Total 14" xfId="95"/>
    <cellStyle name="Total 2" xfId="96"/>
    <cellStyle name="Total 3" xfId="97"/>
    <cellStyle name="Total 4" xfId="98"/>
    <cellStyle name="Total 5" xfId="99"/>
    <cellStyle name="Total 6" xfId="100"/>
    <cellStyle name="Total 7" xfId="101"/>
    <cellStyle name="Total 8" xfId="102"/>
    <cellStyle name="Total 9" xfId="1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89" t="s">
        <v>0</v>
      </c>
      <c r="B2" s="289"/>
      <c r="C2" s="289"/>
      <c r="D2" s="289"/>
      <c r="E2" s="13" t="e">
        <f>#REF!</f>
        <v>#REF!</v>
      </c>
    </row>
    <row r="3" spans="1:5" x14ac:dyDescent="0.25">
      <c r="A3" s="289" t="s">
        <v>2</v>
      </c>
      <c r="B3" s="289"/>
      <c r="C3" s="289"/>
      <c r="D3" s="289"/>
      <c r="E3" s="13" t="e">
        <f>#REF!</f>
        <v>#REF!</v>
      </c>
    </row>
    <row r="4" spans="1:5" x14ac:dyDescent="0.25">
      <c r="A4" s="289" t="s">
        <v>1</v>
      </c>
      <c r="B4" s="289"/>
      <c r="C4" s="289"/>
      <c r="D4" s="289"/>
      <c r="E4" s="14"/>
    </row>
    <row r="5" spans="1:5" x14ac:dyDescent="0.25">
      <c r="A5" s="289" t="s">
        <v>70</v>
      </c>
      <c r="B5" s="289"/>
      <c r="C5" s="289"/>
      <c r="D5" s="289"/>
      <c r="E5" t="s">
        <v>68</v>
      </c>
    </row>
    <row r="6" spans="1:5" x14ac:dyDescent="0.25">
      <c r="A6" s="6"/>
      <c r="B6" s="6"/>
      <c r="C6" s="294" t="s">
        <v>3</v>
      </c>
      <c r="D6" s="294"/>
      <c r="E6" s="1">
        <v>2013</v>
      </c>
    </row>
    <row r="7" spans="1:5" x14ac:dyDescent="0.25">
      <c r="A7" s="290" t="s">
        <v>66</v>
      </c>
      <c r="B7" s="288" t="s">
        <v>6</v>
      </c>
      <c r="C7" s="284" t="s">
        <v>8</v>
      </c>
      <c r="D7" s="284"/>
      <c r="E7" s="8" t="e">
        <f>#REF!</f>
        <v>#REF!</v>
      </c>
    </row>
    <row r="8" spans="1:5" x14ac:dyDescent="0.25">
      <c r="A8" s="290"/>
      <c r="B8" s="288"/>
      <c r="C8" s="284" t="s">
        <v>10</v>
      </c>
      <c r="D8" s="284"/>
      <c r="E8" s="8" t="e">
        <f>#REF!</f>
        <v>#REF!</v>
      </c>
    </row>
    <row r="9" spans="1:5" x14ac:dyDescent="0.25">
      <c r="A9" s="290"/>
      <c r="B9" s="288"/>
      <c r="C9" s="284" t="s">
        <v>12</v>
      </c>
      <c r="D9" s="284"/>
      <c r="E9" s="8" t="e">
        <f>#REF!</f>
        <v>#REF!</v>
      </c>
    </row>
    <row r="10" spans="1:5" x14ac:dyDescent="0.25">
      <c r="A10" s="290"/>
      <c r="B10" s="288"/>
      <c r="C10" s="284" t="s">
        <v>14</v>
      </c>
      <c r="D10" s="284"/>
      <c r="E10" s="8" t="e">
        <f>#REF!</f>
        <v>#REF!</v>
      </c>
    </row>
    <row r="11" spans="1:5" x14ac:dyDescent="0.25">
      <c r="A11" s="290"/>
      <c r="B11" s="288"/>
      <c r="C11" s="284" t="s">
        <v>16</v>
      </c>
      <c r="D11" s="284"/>
      <c r="E11" s="8" t="e">
        <f>#REF!</f>
        <v>#REF!</v>
      </c>
    </row>
    <row r="12" spans="1:5" x14ac:dyDescent="0.25">
      <c r="A12" s="290"/>
      <c r="B12" s="288"/>
      <c r="C12" s="284" t="s">
        <v>18</v>
      </c>
      <c r="D12" s="284"/>
      <c r="E12" s="8" t="e">
        <f>#REF!</f>
        <v>#REF!</v>
      </c>
    </row>
    <row r="13" spans="1:5" x14ac:dyDescent="0.25">
      <c r="A13" s="290"/>
      <c r="B13" s="288"/>
      <c r="C13" s="284" t="s">
        <v>20</v>
      </c>
      <c r="D13" s="284"/>
      <c r="E13" s="8" t="e">
        <f>#REF!</f>
        <v>#REF!</v>
      </c>
    </row>
    <row r="14" spans="1:5" ht="15.75" thickBot="1" x14ac:dyDescent="0.3">
      <c r="A14" s="290"/>
      <c r="B14" s="4"/>
      <c r="C14" s="285" t="s">
        <v>23</v>
      </c>
      <c r="D14" s="285"/>
      <c r="E14" s="9" t="e">
        <f>#REF!</f>
        <v>#REF!</v>
      </c>
    </row>
    <row r="15" spans="1:5" x14ac:dyDescent="0.25">
      <c r="A15" s="290"/>
      <c r="B15" s="288" t="s">
        <v>25</v>
      </c>
      <c r="C15" s="284" t="s">
        <v>27</v>
      </c>
      <c r="D15" s="284"/>
      <c r="E15" s="8" t="e">
        <f>#REF!</f>
        <v>#REF!</v>
      </c>
    </row>
    <row r="16" spans="1:5" x14ac:dyDescent="0.25">
      <c r="A16" s="290"/>
      <c r="B16" s="288"/>
      <c r="C16" s="284" t="s">
        <v>29</v>
      </c>
      <c r="D16" s="284"/>
      <c r="E16" s="8" t="e">
        <f>#REF!</f>
        <v>#REF!</v>
      </c>
    </row>
    <row r="17" spans="1:5" x14ac:dyDescent="0.25">
      <c r="A17" s="290"/>
      <c r="B17" s="288"/>
      <c r="C17" s="284" t="s">
        <v>31</v>
      </c>
      <c r="D17" s="284"/>
      <c r="E17" s="8" t="e">
        <f>#REF!</f>
        <v>#REF!</v>
      </c>
    </row>
    <row r="18" spans="1:5" x14ac:dyDescent="0.25">
      <c r="A18" s="290"/>
      <c r="B18" s="288"/>
      <c r="C18" s="284" t="s">
        <v>33</v>
      </c>
      <c r="D18" s="284"/>
      <c r="E18" s="8" t="e">
        <f>#REF!</f>
        <v>#REF!</v>
      </c>
    </row>
    <row r="19" spans="1:5" x14ac:dyDescent="0.25">
      <c r="A19" s="290"/>
      <c r="B19" s="288"/>
      <c r="C19" s="284" t="s">
        <v>35</v>
      </c>
      <c r="D19" s="284"/>
      <c r="E19" s="8" t="e">
        <f>#REF!</f>
        <v>#REF!</v>
      </c>
    </row>
    <row r="20" spans="1:5" x14ac:dyDescent="0.25">
      <c r="A20" s="290"/>
      <c r="B20" s="288"/>
      <c r="C20" s="284" t="s">
        <v>37</v>
      </c>
      <c r="D20" s="284"/>
      <c r="E20" s="8" t="e">
        <f>#REF!</f>
        <v>#REF!</v>
      </c>
    </row>
    <row r="21" spans="1:5" x14ac:dyDescent="0.25">
      <c r="A21" s="290"/>
      <c r="B21" s="288"/>
      <c r="C21" s="284" t="s">
        <v>39</v>
      </c>
      <c r="D21" s="284"/>
      <c r="E21" s="8" t="e">
        <f>#REF!</f>
        <v>#REF!</v>
      </c>
    </row>
    <row r="22" spans="1:5" x14ac:dyDescent="0.25">
      <c r="A22" s="290"/>
      <c r="B22" s="288"/>
      <c r="C22" s="284" t="s">
        <v>40</v>
      </c>
      <c r="D22" s="284"/>
      <c r="E22" s="8" t="e">
        <f>#REF!</f>
        <v>#REF!</v>
      </c>
    </row>
    <row r="23" spans="1:5" x14ac:dyDescent="0.25">
      <c r="A23" s="290"/>
      <c r="B23" s="288"/>
      <c r="C23" s="284" t="s">
        <v>42</v>
      </c>
      <c r="D23" s="284"/>
      <c r="E23" s="8" t="e">
        <f>#REF!</f>
        <v>#REF!</v>
      </c>
    </row>
    <row r="24" spans="1:5" ht="15.75" thickBot="1" x14ac:dyDescent="0.3">
      <c r="A24" s="290"/>
      <c r="B24" s="4"/>
      <c r="C24" s="285" t="s">
        <v>44</v>
      </c>
      <c r="D24" s="285"/>
      <c r="E24" s="9" t="e">
        <f>#REF!</f>
        <v>#REF!</v>
      </c>
    </row>
    <row r="25" spans="1:5" ht="15.75" thickBot="1" x14ac:dyDescent="0.3">
      <c r="A25" s="290"/>
      <c r="B25" s="2"/>
      <c r="C25" s="285" t="s">
        <v>46</v>
      </c>
      <c r="D25" s="285"/>
      <c r="E25" s="9" t="e">
        <f>#REF!</f>
        <v>#REF!</v>
      </c>
    </row>
    <row r="26" spans="1:5" x14ac:dyDescent="0.25">
      <c r="A26" s="290" t="s">
        <v>67</v>
      </c>
      <c r="B26" s="288" t="s">
        <v>7</v>
      </c>
      <c r="C26" s="284" t="s">
        <v>9</v>
      </c>
      <c r="D26" s="284"/>
      <c r="E26" s="8" t="e">
        <f>#REF!</f>
        <v>#REF!</v>
      </c>
    </row>
    <row r="27" spans="1:5" x14ac:dyDescent="0.25">
      <c r="A27" s="290"/>
      <c r="B27" s="288"/>
      <c r="C27" s="284" t="s">
        <v>11</v>
      </c>
      <c r="D27" s="284"/>
      <c r="E27" s="8" t="e">
        <f>#REF!</f>
        <v>#REF!</v>
      </c>
    </row>
    <row r="28" spans="1:5" x14ac:dyDescent="0.25">
      <c r="A28" s="290"/>
      <c r="B28" s="288"/>
      <c r="C28" s="284" t="s">
        <v>13</v>
      </c>
      <c r="D28" s="284"/>
      <c r="E28" s="8" t="e">
        <f>#REF!</f>
        <v>#REF!</v>
      </c>
    </row>
    <row r="29" spans="1:5" x14ac:dyDescent="0.25">
      <c r="A29" s="290"/>
      <c r="B29" s="288"/>
      <c r="C29" s="284" t="s">
        <v>15</v>
      </c>
      <c r="D29" s="284"/>
      <c r="E29" s="8" t="e">
        <f>#REF!</f>
        <v>#REF!</v>
      </c>
    </row>
    <row r="30" spans="1:5" x14ac:dyDescent="0.25">
      <c r="A30" s="290"/>
      <c r="B30" s="288"/>
      <c r="C30" s="284" t="s">
        <v>17</v>
      </c>
      <c r="D30" s="284"/>
      <c r="E30" s="8" t="e">
        <f>#REF!</f>
        <v>#REF!</v>
      </c>
    </row>
    <row r="31" spans="1:5" x14ac:dyDescent="0.25">
      <c r="A31" s="290"/>
      <c r="B31" s="288"/>
      <c r="C31" s="284" t="s">
        <v>19</v>
      </c>
      <c r="D31" s="284"/>
      <c r="E31" s="8" t="e">
        <f>#REF!</f>
        <v>#REF!</v>
      </c>
    </row>
    <row r="32" spans="1:5" x14ac:dyDescent="0.25">
      <c r="A32" s="290"/>
      <c r="B32" s="288"/>
      <c r="C32" s="284" t="s">
        <v>21</v>
      </c>
      <c r="D32" s="284"/>
      <c r="E32" s="8" t="e">
        <f>#REF!</f>
        <v>#REF!</v>
      </c>
    </row>
    <row r="33" spans="1:5" x14ac:dyDescent="0.25">
      <c r="A33" s="290"/>
      <c r="B33" s="288"/>
      <c r="C33" s="284" t="s">
        <v>22</v>
      </c>
      <c r="D33" s="284"/>
      <c r="E33" s="8" t="e">
        <f>#REF!</f>
        <v>#REF!</v>
      </c>
    </row>
    <row r="34" spans="1:5" ht="15.75" thickBot="1" x14ac:dyDescent="0.3">
      <c r="A34" s="290"/>
      <c r="B34" s="4"/>
      <c r="C34" s="285" t="s">
        <v>24</v>
      </c>
      <c r="D34" s="285"/>
      <c r="E34" s="9" t="e">
        <f>#REF!</f>
        <v>#REF!</v>
      </c>
    </row>
    <row r="35" spans="1:5" x14ac:dyDescent="0.25">
      <c r="A35" s="290"/>
      <c r="B35" s="288" t="s">
        <v>26</v>
      </c>
      <c r="C35" s="284" t="s">
        <v>28</v>
      </c>
      <c r="D35" s="284"/>
      <c r="E35" s="8" t="e">
        <f>#REF!</f>
        <v>#REF!</v>
      </c>
    </row>
    <row r="36" spans="1:5" x14ac:dyDescent="0.25">
      <c r="A36" s="290"/>
      <c r="B36" s="288"/>
      <c r="C36" s="284" t="s">
        <v>30</v>
      </c>
      <c r="D36" s="284"/>
      <c r="E36" s="8" t="e">
        <f>#REF!</f>
        <v>#REF!</v>
      </c>
    </row>
    <row r="37" spans="1:5" x14ac:dyDescent="0.25">
      <c r="A37" s="290"/>
      <c r="B37" s="288"/>
      <c r="C37" s="284" t="s">
        <v>32</v>
      </c>
      <c r="D37" s="284"/>
      <c r="E37" s="8" t="e">
        <f>#REF!</f>
        <v>#REF!</v>
      </c>
    </row>
    <row r="38" spans="1:5" x14ac:dyDescent="0.25">
      <c r="A38" s="290"/>
      <c r="B38" s="288"/>
      <c r="C38" s="284" t="s">
        <v>34</v>
      </c>
      <c r="D38" s="284"/>
      <c r="E38" s="8" t="e">
        <f>#REF!</f>
        <v>#REF!</v>
      </c>
    </row>
    <row r="39" spans="1:5" x14ac:dyDescent="0.25">
      <c r="A39" s="290"/>
      <c r="B39" s="288"/>
      <c r="C39" s="284" t="s">
        <v>36</v>
      </c>
      <c r="D39" s="284"/>
      <c r="E39" s="8" t="e">
        <f>#REF!</f>
        <v>#REF!</v>
      </c>
    </row>
    <row r="40" spans="1:5" x14ac:dyDescent="0.25">
      <c r="A40" s="290"/>
      <c r="B40" s="288"/>
      <c r="C40" s="284" t="s">
        <v>38</v>
      </c>
      <c r="D40" s="284"/>
      <c r="E40" s="8" t="e">
        <f>#REF!</f>
        <v>#REF!</v>
      </c>
    </row>
    <row r="41" spans="1:5" ht="15.75" thickBot="1" x14ac:dyDescent="0.3">
      <c r="A41" s="290"/>
      <c r="B41" s="2"/>
      <c r="C41" s="285" t="s">
        <v>41</v>
      </c>
      <c r="D41" s="285"/>
      <c r="E41" s="9" t="e">
        <f>#REF!</f>
        <v>#REF!</v>
      </c>
    </row>
    <row r="42" spans="1:5" ht="15.75" thickBot="1" x14ac:dyDescent="0.3">
      <c r="A42" s="290"/>
      <c r="B42" s="2"/>
      <c r="C42" s="285" t="s">
        <v>43</v>
      </c>
      <c r="D42" s="285"/>
      <c r="E42" s="9" t="e">
        <f>#REF!</f>
        <v>#REF!</v>
      </c>
    </row>
    <row r="43" spans="1:5" x14ac:dyDescent="0.25">
      <c r="A43" s="3"/>
      <c r="B43" s="288" t="s">
        <v>45</v>
      </c>
      <c r="C43" s="286" t="s">
        <v>47</v>
      </c>
      <c r="D43" s="286"/>
      <c r="E43" s="10" t="e">
        <f>#REF!</f>
        <v>#REF!</v>
      </c>
    </row>
    <row r="44" spans="1:5" x14ac:dyDescent="0.25">
      <c r="A44" s="3"/>
      <c r="B44" s="288"/>
      <c r="C44" s="284" t="s">
        <v>48</v>
      </c>
      <c r="D44" s="284"/>
      <c r="E44" s="8" t="e">
        <f>#REF!</f>
        <v>#REF!</v>
      </c>
    </row>
    <row r="45" spans="1:5" x14ac:dyDescent="0.25">
      <c r="A45" s="3"/>
      <c r="B45" s="288"/>
      <c r="C45" s="284" t="s">
        <v>49</v>
      </c>
      <c r="D45" s="284"/>
      <c r="E45" s="8" t="e">
        <f>#REF!</f>
        <v>#REF!</v>
      </c>
    </row>
    <row r="46" spans="1:5" x14ac:dyDescent="0.25">
      <c r="A46" s="3"/>
      <c r="B46" s="288"/>
      <c r="C46" s="284" t="s">
        <v>50</v>
      </c>
      <c r="D46" s="284"/>
      <c r="E46" s="8" t="e">
        <f>#REF!</f>
        <v>#REF!</v>
      </c>
    </row>
    <row r="47" spans="1:5" x14ac:dyDescent="0.25">
      <c r="A47" s="3"/>
      <c r="B47" s="288"/>
      <c r="C47" s="286" t="s">
        <v>51</v>
      </c>
      <c r="D47" s="286"/>
      <c r="E47" s="10" t="e">
        <f>#REF!</f>
        <v>#REF!</v>
      </c>
    </row>
    <row r="48" spans="1:5" x14ac:dyDescent="0.25">
      <c r="A48" s="3"/>
      <c r="B48" s="288"/>
      <c r="C48" s="284" t="s">
        <v>52</v>
      </c>
      <c r="D48" s="284"/>
      <c r="E48" s="8" t="e">
        <f>#REF!</f>
        <v>#REF!</v>
      </c>
    </row>
    <row r="49" spans="1:5" x14ac:dyDescent="0.25">
      <c r="A49" s="3"/>
      <c r="B49" s="288"/>
      <c r="C49" s="284" t="s">
        <v>53</v>
      </c>
      <c r="D49" s="284"/>
      <c r="E49" s="8" t="e">
        <f>#REF!</f>
        <v>#REF!</v>
      </c>
    </row>
    <row r="50" spans="1:5" x14ac:dyDescent="0.25">
      <c r="A50" s="3"/>
      <c r="B50" s="288"/>
      <c r="C50" s="284" t="s">
        <v>54</v>
      </c>
      <c r="D50" s="284"/>
      <c r="E50" s="8" t="e">
        <f>#REF!</f>
        <v>#REF!</v>
      </c>
    </row>
    <row r="51" spans="1:5" x14ac:dyDescent="0.25">
      <c r="A51" s="3"/>
      <c r="B51" s="288"/>
      <c r="C51" s="284" t="s">
        <v>55</v>
      </c>
      <c r="D51" s="284"/>
      <c r="E51" s="8" t="e">
        <f>#REF!</f>
        <v>#REF!</v>
      </c>
    </row>
    <row r="52" spans="1:5" x14ac:dyDescent="0.25">
      <c r="A52" s="3"/>
      <c r="B52" s="288"/>
      <c r="C52" s="284" t="s">
        <v>56</v>
      </c>
      <c r="D52" s="284"/>
      <c r="E52" s="8" t="e">
        <f>#REF!</f>
        <v>#REF!</v>
      </c>
    </row>
    <row r="53" spans="1:5" x14ac:dyDescent="0.25">
      <c r="A53" s="3"/>
      <c r="B53" s="288"/>
      <c r="C53" s="286" t="s">
        <v>57</v>
      </c>
      <c r="D53" s="286"/>
      <c r="E53" s="10" t="e">
        <f>#REF!</f>
        <v>#REF!</v>
      </c>
    </row>
    <row r="54" spans="1:5" x14ac:dyDescent="0.25">
      <c r="A54" s="3"/>
      <c r="B54" s="288"/>
      <c r="C54" s="284" t="s">
        <v>58</v>
      </c>
      <c r="D54" s="284"/>
      <c r="E54" s="8" t="e">
        <f>#REF!</f>
        <v>#REF!</v>
      </c>
    </row>
    <row r="55" spans="1:5" x14ac:dyDescent="0.25">
      <c r="A55" s="3"/>
      <c r="B55" s="288"/>
      <c r="C55" s="284" t="s">
        <v>59</v>
      </c>
      <c r="D55" s="284"/>
      <c r="E55" s="8" t="e">
        <f>#REF!</f>
        <v>#REF!</v>
      </c>
    </row>
    <row r="56" spans="1:5" ht="15.75" thickBot="1" x14ac:dyDescent="0.3">
      <c r="A56" s="3"/>
      <c r="B56" s="288"/>
      <c r="C56" s="285" t="s">
        <v>60</v>
      </c>
      <c r="D56" s="285"/>
      <c r="E56" s="9" t="e">
        <f>#REF!</f>
        <v>#REF!</v>
      </c>
    </row>
    <row r="57" spans="1:5" ht="15.75" thickBot="1" x14ac:dyDescent="0.3">
      <c r="A57" s="3"/>
      <c r="B57" s="2"/>
      <c r="C57" s="285" t="s">
        <v>61</v>
      </c>
      <c r="D57" s="285"/>
      <c r="E57" s="9" t="e">
        <f>#REF!</f>
        <v>#REF!</v>
      </c>
    </row>
    <row r="58" spans="1:5" x14ac:dyDescent="0.25">
      <c r="A58" s="3"/>
      <c r="B58" s="2"/>
      <c r="C58" s="294" t="s">
        <v>3</v>
      </c>
      <c r="D58" s="294"/>
      <c r="E58" s="1">
        <v>2012</v>
      </c>
    </row>
    <row r="59" spans="1:5" x14ac:dyDescent="0.25">
      <c r="A59" s="290" t="s">
        <v>66</v>
      </c>
      <c r="B59" s="288" t="s">
        <v>6</v>
      </c>
      <c r="C59" s="284" t="s">
        <v>8</v>
      </c>
      <c r="D59" s="284"/>
      <c r="E59" s="8" t="e">
        <f>#REF!</f>
        <v>#REF!</v>
      </c>
    </row>
    <row r="60" spans="1:5" x14ac:dyDescent="0.25">
      <c r="A60" s="290"/>
      <c r="B60" s="288"/>
      <c r="C60" s="284" t="s">
        <v>10</v>
      </c>
      <c r="D60" s="284"/>
      <c r="E60" s="8" t="e">
        <f>#REF!</f>
        <v>#REF!</v>
      </c>
    </row>
    <row r="61" spans="1:5" x14ac:dyDescent="0.25">
      <c r="A61" s="290"/>
      <c r="B61" s="288"/>
      <c r="C61" s="284" t="s">
        <v>12</v>
      </c>
      <c r="D61" s="284"/>
      <c r="E61" s="8" t="e">
        <f>#REF!</f>
        <v>#REF!</v>
      </c>
    </row>
    <row r="62" spans="1:5" x14ac:dyDescent="0.25">
      <c r="A62" s="290"/>
      <c r="B62" s="288"/>
      <c r="C62" s="284" t="s">
        <v>14</v>
      </c>
      <c r="D62" s="284"/>
      <c r="E62" s="8" t="e">
        <f>#REF!</f>
        <v>#REF!</v>
      </c>
    </row>
    <row r="63" spans="1:5" x14ac:dyDescent="0.25">
      <c r="A63" s="290"/>
      <c r="B63" s="288"/>
      <c r="C63" s="284" t="s">
        <v>16</v>
      </c>
      <c r="D63" s="284"/>
      <c r="E63" s="8" t="e">
        <f>#REF!</f>
        <v>#REF!</v>
      </c>
    </row>
    <row r="64" spans="1:5" x14ac:dyDescent="0.25">
      <c r="A64" s="290"/>
      <c r="B64" s="288"/>
      <c r="C64" s="284" t="s">
        <v>18</v>
      </c>
      <c r="D64" s="284"/>
      <c r="E64" s="8" t="e">
        <f>#REF!</f>
        <v>#REF!</v>
      </c>
    </row>
    <row r="65" spans="1:5" x14ac:dyDescent="0.25">
      <c r="A65" s="290"/>
      <c r="B65" s="288"/>
      <c r="C65" s="284" t="s">
        <v>20</v>
      </c>
      <c r="D65" s="284"/>
      <c r="E65" s="8" t="e">
        <f>#REF!</f>
        <v>#REF!</v>
      </c>
    </row>
    <row r="66" spans="1:5" ht="15.75" thickBot="1" x14ac:dyDescent="0.3">
      <c r="A66" s="290"/>
      <c r="B66" s="4"/>
      <c r="C66" s="285" t="s">
        <v>23</v>
      </c>
      <c r="D66" s="285"/>
      <c r="E66" s="9" t="e">
        <f>#REF!</f>
        <v>#REF!</v>
      </c>
    </row>
    <row r="67" spans="1:5" x14ac:dyDescent="0.25">
      <c r="A67" s="290"/>
      <c r="B67" s="288" t="s">
        <v>25</v>
      </c>
      <c r="C67" s="284" t="s">
        <v>27</v>
      </c>
      <c r="D67" s="284"/>
      <c r="E67" s="8" t="e">
        <f>#REF!</f>
        <v>#REF!</v>
      </c>
    </row>
    <row r="68" spans="1:5" x14ac:dyDescent="0.25">
      <c r="A68" s="290"/>
      <c r="B68" s="288"/>
      <c r="C68" s="284" t="s">
        <v>29</v>
      </c>
      <c r="D68" s="284"/>
      <c r="E68" s="8" t="e">
        <f>#REF!</f>
        <v>#REF!</v>
      </c>
    </row>
    <row r="69" spans="1:5" x14ac:dyDescent="0.25">
      <c r="A69" s="290"/>
      <c r="B69" s="288"/>
      <c r="C69" s="284" t="s">
        <v>31</v>
      </c>
      <c r="D69" s="284"/>
      <c r="E69" s="8" t="e">
        <f>#REF!</f>
        <v>#REF!</v>
      </c>
    </row>
    <row r="70" spans="1:5" x14ac:dyDescent="0.25">
      <c r="A70" s="290"/>
      <c r="B70" s="288"/>
      <c r="C70" s="284" t="s">
        <v>33</v>
      </c>
      <c r="D70" s="284"/>
      <c r="E70" s="8" t="e">
        <f>#REF!</f>
        <v>#REF!</v>
      </c>
    </row>
    <row r="71" spans="1:5" x14ac:dyDescent="0.25">
      <c r="A71" s="290"/>
      <c r="B71" s="288"/>
      <c r="C71" s="284" t="s">
        <v>35</v>
      </c>
      <c r="D71" s="284"/>
      <c r="E71" s="8" t="e">
        <f>#REF!</f>
        <v>#REF!</v>
      </c>
    </row>
    <row r="72" spans="1:5" x14ac:dyDescent="0.25">
      <c r="A72" s="290"/>
      <c r="B72" s="288"/>
      <c r="C72" s="284" t="s">
        <v>37</v>
      </c>
      <c r="D72" s="284"/>
      <c r="E72" s="8" t="e">
        <f>#REF!</f>
        <v>#REF!</v>
      </c>
    </row>
    <row r="73" spans="1:5" x14ac:dyDescent="0.25">
      <c r="A73" s="290"/>
      <c r="B73" s="288"/>
      <c r="C73" s="284" t="s">
        <v>39</v>
      </c>
      <c r="D73" s="284"/>
      <c r="E73" s="8" t="e">
        <f>#REF!</f>
        <v>#REF!</v>
      </c>
    </row>
    <row r="74" spans="1:5" x14ac:dyDescent="0.25">
      <c r="A74" s="290"/>
      <c r="B74" s="288"/>
      <c r="C74" s="284" t="s">
        <v>40</v>
      </c>
      <c r="D74" s="284"/>
      <c r="E74" s="8" t="e">
        <f>#REF!</f>
        <v>#REF!</v>
      </c>
    </row>
    <row r="75" spans="1:5" x14ac:dyDescent="0.25">
      <c r="A75" s="290"/>
      <c r="B75" s="288"/>
      <c r="C75" s="284" t="s">
        <v>42</v>
      </c>
      <c r="D75" s="284"/>
      <c r="E75" s="8" t="e">
        <f>#REF!</f>
        <v>#REF!</v>
      </c>
    </row>
    <row r="76" spans="1:5" ht="15.75" thickBot="1" x14ac:dyDescent="0.3">
      <c r="A76" s="290"/>
      <c r="B76" s="4"/>
      <c r="C76" s="285" t="s">
        <v>44</v>
      </c>
      <c r="D76" s="285"/>
      <c r="E76" s="9" t="e">
        <f>#REF!</f>
        <v>#REF!</v>
      </c>
    </row>
    <row r="77" spans="1:5" ht="15.75" thickBot="1" x14ac:dyDescent="0.3">
      <c r="A77" s="290"/>
      <c r="B77" s="2"/>
      <c r="C77" s="285" t="s">
        <v>46</v>
      </c>
      <c r="D77" s="285"/>
      <c r="E77" s="9" t="e">
        <f>#REF!</f>
        <v>#REF!</v>
      </c>
    </row>
    <row r="78" spans="1:5" x14ac:dyDescent="0.25">
      <c r="A78" s="290" t="s">
        <v>67</v>
      </c>
      <c r="B78" s="288" t="s">
        <v>7</v>
      </c>
      <c r="C78" s="284" t="s">
        <v>9</v>
      </c>
      <c r="D78" s="284"/>
      <c r="E78" s="8" t="e">
        <f>#REF!</f>
        <v>#REF!</v>
      </c>
    </row>
    <row r="79" spans="1:5" x14ac:dyDescent="0.25">
      <c r="A79" s="290"/>
      <c r="B79" s="288"/>
      <c r="C79" s="284" t="s">
        <v>11</v>
      </c>
      <c r="D79" s="284"/>
      <c r="E79" s="8" t="e">
        <f>#REF!</f>
        <v>#REF!</v>
      </c>
    </row>
    <row r="80" spans="1:5" x14ac:dyDescent="0.25">
      <c r="A80" s="290"/>
      <c r="B80" s="288"/>
      <c r="C80" s="284" t="s">
        <v>13</v>
      </c>
      <c r="D80" s="284"/>
      <c r="E80" s="8" t="e">
        <f>#REF!</f>
        <v>#REF!</v>
      </c>
    </row>
    <row r="81" spans="1:5" x14ac:dyDescent="0.25">
      <c r="A81" s="290"/>
      <c r="B81" s="288"/>
      <c r="C81" s="284" t="s">
        <v>15</v>
      </c>
      <c r="D81" s="284"/>
      <c r="E81" s="8" t="e">
        <f>#REF!</f>
        <v>#REF!</v>
      </c>
    </row>
    <row r="82" spans="1:5" x14ac:dyDescent="0.25">
      <c r="A82" s="290"/>
      <c r="B82" s="288"/>
      <c r="C82" s="284" t="s">
        <v>17</v>
      </c>
      <c r="D82" s="284"/>
      <c r="E82" s="8" t="e">
        <f>#REF!</f>
        <v>#REF!</v>
      </c>
    </row>
    <row r="83" spans="1:5" x14ac:dyDescent="0.25">
      <c r="A83" s="290"/>
      <c r="B83" s="288"/>
      <c r="C83" s="284" t="s">
        <v>19</v>
      </c>
      <c r="D83" s="284"/>
      <c r="E83" s="8" t="e">
        <f>#REF!</f>
        <v>#REF!</v>
      </c>
    </row>
    <row r="84" spans="1:5" x14ac:dyDescent="0.25">
      <c r="A84" s="290"/>
      <c r="B84" s="288"/>
      <c r="C84" s="284" t="s">
        <v>21</v>
      </c>
      <c r="D84" s="284"/>
      <c r="E84" s="8" t="e">
        <f>#REF!</f>
        <v>#REF!</v>
      </c>
    </row>
    <row r="85" spans="1:5" x14ac:dyDescent="0.25">
      <c r="A85" s="290"/>
      <c r="B85" s="288"/>
      <c r="C85" s="284" t="s">
        <v>22</v>
      </c>
      <c r="D85" s="284"/>
      <c r="E85" s="8" t="e">
        <f>#REF!</f>
        <v>#REF!</v>
      </c>
    </row>
    <row r="86" spans="1:5" ht="15.75" thickBot="1" x14ac:dyDescent="0.3">
      <c r="A86" s="290"/>
      <c r="B86" s="4"/>
      <c r="C86" s="285" t="s">
        <v>24</v>
      </c>
      <c r="D86" s="285"/>
      <c r="E86" s="9" t="e">
        <f>#REF!</f>
        <v>#REF!</v>
      </c>
    </row>
    <row r="87" spans="1:5" x14ac:dyDescent="0.25">
      <c r="A87" s="290"/>
      <c r="B87" s="288" t="s">
        <v>26</v>
      </c>
      <c r="C87" s="284" t="s">
        <v>28</v>
      </c>
      <c r="D87" s="284"/>
      <c r="E87" s="8" t="e">
        <f>#REF!</f>
        <v>#REF!</v>
      </c>
    </row>
    <row r="88" spans="1:5" x14ac:dyDescent="0.25">
      <c r="A88" s="290"/>
      <c r="B88" s="288"/>
      <c r="C88" s="284" t="s">
        <v>30</v>
      </c>
      <c r="D88" s="284"/>
      <c r="E88" s="8" t="e">
        <f>#REF!</f>
        <v>#REF!</v>
      </c>
    </row>
    <row r="89" spans="1:5" x14ac:dyDescent="0.25">
      <c r="A89" s="290"/>
      <c r="B89" s="288"/>
      <c r="C89" s="284" t="s">
        <v>32</v>
      </c>
      <c r="D89" s="284"/>
      <c r="E89" s="8" t="e">
        <f>#REF!</f>
        <v>#REF!</v>
      </c>
    </row>
    <row r="90" spans="1:5" x14ac:dyDescent="0.25">
      <c r="A90" s="290"/>
      <c r="B90" s="288"/>
      <c r="C90" s="284" t="s">
        <v>34</v>
      </c>
      <c r="D90" s="284"/>
      <c r="E90" s="8" t="e">
        <f>#REF!</f>
        <v>#REF!</v>
      </c>
    </row>
    <row r="91" spans="1:5" x14ac:dyDescent="0.25">
      <c r="A91" s="290"/>
      <c r="B91" s="288"/>
      <c r="C91" s="284" t="s">
        <v>36</v>
      </c>
      <c r="D91" s="284"/>
      <c r="E91" s="8" t="e">
        <f>#REF!</f>
        <v>#REF!</v>
      </c>
    </row>
    <row r="92" spans="1:5" x14ac:dyDescent="0.25">
      <c r="A92" s="290"/>
      <c r="B92" s="288"/>
      <c r="C92" s="284" t="s">
        <v>38</v>
      </c>
      <c r="D92" s="284"/>
      <c r="E92" s="8" t="e">
        <f>#REF!</f>
        <v>#REF!</v>
      </c>
    </row>
    <row r="93" spans="1:5" ht="15.75" thickBot="1" x14ac:dyDescent="0.3">
      <c r="A93" s="290"/>
      <c r="B93" s="2"/>
      <c r="C93" s="285" t="s">
        <v>41</v>
      </c>
      <c r="D93" s="285"/>
      <c r="E93" s="9" t="e">
        <f>#REF!</f>
        <v>#REF!</v>
      </c>
    </row>
    <row r="94" spans="1:5" ht="15.75" thickBot="1" x14ac:dyDescent="0.3">
      <c r="A94" s="290"/>
      <c r="B94" s="2"/>
      <c r="C94" s="285" t="s">
        <v>43</v>
      </c>
      <c r="D94" s="285"/>
      <c r="E94" s="9" t="e">
        <f>#REF!</f>
        <v>#REF!</v>
      </c>
    </row>
    <row r="95" spans="1:5" x14ac:dyDescent="0.25">
      <c r="A95" s="3"/>
      <c r="B95" s="288" t="s">
        <v>45</v>
      </c>
      <c r="C95" s="286" t="s">
        <v>47</v>
      </c>
      <c r="D95" s="286"/>
      <c r="E95" s="10" t="e">
        <f>#REF!</f>
        <v>#REF!</v>
      </c>
    </row>
    <row r="96" spans="1:5" x14ac:dyDescent="0.25">
      <c r="A96" s="3"/>
      <c r="B96" s="288"/>
      <c r="C96" s="284" t="s">
        <v>48</v>
      </c>
      <c r="D96" s="284"/>
      <c r="E96" s="8" t="e">
        <f>#REF!</f>
        <v>#REF!</v>
      </c>
    </row>
    <row r="97" spans="1:5" x14ac:dyDescent="0.25">
      <c r="A97" s="3"/>
      <c r="B97" s="288"/>
      <c r="C97" s="284" t="s">
        <v>49</v>
      </c>
      <c r="D97" s="284"/>
      <c r="E97" s="8" t="e">
        <f>#REF!</f>
        <v>#REF!</v>
      </c>
    </row>
    <row r="98" spans="1:5" x14ac:dyDescent="0.25">
      <c r="A98" s="3"/>
      <c r="B98" s="288"/>
      <c r="C98" s="284" t="s">
        <v>50</v>
      </c>
      <c r="D98" s="284"/>
      <c r="E98" s="8" t="e">
        <f>#REF!</f>
        <v>#REF!</v>
      </c>
    </row>
    <row r="99" spans="1:5" x14ac:dyDescent="0.25">
      <c r="A99" s="3"/>
      <c r="B99" s="288"/>
      <c r="C99" s="286" t="s">
        <v>51</v>
      </c>
      <c r="D99" s="286"/>
      <c r="E99" s="10" t="e">
        <f>#REF!</f>
        <v>#REF!</v>
      </c>
    </row>
    <row r="100" spans="1:5" x14ac:dyDescent="0.25">
      <c r="A100" s="3"/>
      <c r="B100" s="288"/>
      <c r="C100" s="284" t="s">
        <v>52</v>
      </c>
      <c r="D100" s="284"/>
      <c r="E100" s="8" t="e">
        <f>#REF!</f>
        <v>#REF!</v>
      </c>
    </row>
    <row r="101" spans="1:5" x14ac:dyDescent="0.25">
      <c r="A101" s="3"/>
      <c r="B101" s="288"/>
      <c r="C101" s="284" t="s">
        <v>53</v>
      </c>
      <c r="D101" s="284"/>
      <c r="E101" s="8" t="e">
        <f>#REF!</f>
        <v>#REF!</v>
      </c>
    </row>
    <row r="102" spans="1:5" x14ac:dyDescent="0.25">
      <c r="A102" s="3"/>
      <c r="B102" s="288"/>
      <c r="C102" s="284" t="s">
        <v>54</v>
      </c>
      <c r="D102" s="284"/>
      <c r="E102" s="8" t="e">
        <f>#REF!</f>
        <v>#REF!</v>
      </c>
    </row>
    <row r="103" spans="1:5" x14ac:dyDescent="0.25">
      <c r="A103" s="3"/>
      <c r="B103" s="288"/>
      <c r="C103" s="284" t="s">
        <v>55</v>
      </c>
      <c r="D103" s="284"/>
      <c r="E103" s="8" t="e">
        <f>#REF!</f>
        <v>#REF!</v>
      </c>
    </row>
    <row r="104" spans="1:5" x14ac:dyDescent="0.25">
      <c r="A104" s="3"/>
      <c r="B104" s="288"/>
      <c r="C104" s="284" t="s">
        <v>56</v>
      </c>
      <c r="D104" s="284"/>
      <c r="E104" s="8" t="e">
        <f>#REF!</f>
        <v>#REF!</v>
      </c>
    </row>
    <row r="105" spans="1:5" x14ac:dyDescent="0.25">
      <c r="A105" s="3"/>
      <c r="B105" s="288"/>
      <c r="C105" s="286" t="s">
        <v>57</v>
      </c>
      <c r="D105" s="286"/>
      <c r="E105" s="10" t="e">
        <f>#REF!</f>
        <v>#REF!</v>
      </c>
    </row>
    <row r="106" spans="1:5" x14ac:dyDescent="0.25">
      <c r="A106" s="3"/>
      <c r="B106" s="288"/>
      <c r="C106" s="284" t="s">
        <v>58</v>
      </c>
      <c r="D106" s="284"/>
      <c r="E106" s="8" t="e">
        <f>#REF!</f>
        <v>#REF!</v>
      </c>
    </row>
    <row r="107" spans="1:5" x14ac:dyDescent="0.25">
      <c r="A107" s="3"/>
      <c r="B107" s="288"/>
      <c r="C107" s="284" t="s">
        <v>59</v>
      </c>
      <c r="D107" s="284"/>
      <c r="E107" s="8" t="e">
        <f>#REF!</f>
        <v>#REF!</v>
      </c>
    </row>
    <row r="108" spans="1:5" ht="15.75" thickBot="1" x14ac:dyDescent="0.3">
      <c r="A108" s="3"/>
      <c r="B108" s="288"/>
      <c r="C108" s="285" t="s">
        <v>60</v>
      </c>
      <c r="D108" s="285"/>
      <c r="E108" s="9" t="e">
        <f>#REF!</f>
        <v>#REF!</v>
      </c>
    </row>
    <row r="109" spans="1:5" ht="15.75" thickBot="1" x14ac:dyDescent="0.3">
      <c r="A109" s="3"/>
      <c r="B109" s="2"/>
      <c r="C109" s="285" t="s">
        <v>61</v>
      </c>
      <c r="D109" s="285"/>
      <c r="E109" s="9" t="e">
        <f>#REF!</f>
        <v>#REF!</v>
      </c>
    </row>
    <row r="110" spans="1:5" x14ac:dyDescent="0.25">
      <c r="A110" s="3"/>
      <c r="B110" s="2"/>
      <c r="C110" s="28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8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8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83"/>
      <c r="D113" s="5" t="s">
        <v>63</v>
      </c>
      <c r="E113" s="10" t="e">
        <f>#REF!</f>
        <v>#REF!</v>
      </c>
    </row>
    <row r="114" spans="1:5" x14ac:dyDescent="0.25">
      <c r="A114" s="289" t="s">
        <v>0</v>
      </c>
      <c r="B114" s="289"/>
      <c r="C114" s="289"/>
      <c r="D114" s="289"/>
      <c r="E114" s="13" t="e">
        <f>#REF!</f>
        <v>#REF!</v>
      </c>
    </row>
    <row r="115" spans="1:5" x14ac:dyDescent="0.25">
      <c r="A115" s="289" t="s">
        <v>2</v>
      </c>
      <c r="B115" s="289"/>
      <c r="C115" s="289"/>
      <c r="D115" s="289"/>
      <c r="E115" s="13" t="e">
        <f>#REF!</f>
        <v>#REF!</v>
      </c>
    </row>
    <row r="116" spans="1:5" x14ac:dyDescent="0.25">
      <c r="A116" s="289" t="s">
        <v>1</v>
      </c>
      <c r="B116" s="289"/>
      <c r="C116" s="289"/>
      <c r="D116" s="289"/>
      <c r="E116" s="14"/>
    </row>
    <row r="117" spans="1:5" x14ac:dyDescent="0.25">
      <c r="A117" s="289" t="s">
        <v>70</v>
      </c>
      <c r="B117" s="289"/>
      <c r="C117" s="289"/>
      <c r="D117" s="289"/>
      <c r="E117" t="s">
        <v>69</v>
      </c>
    </row>
    <row r="118" spans="1:5" x14ac:dyDescent="0.25">
      <c r="B118" s="291" t="s">
        <v>64</v>
      </c>
      <c r="C118" s="286" t="s">
        <v>4</v>
      </c>
      <c r="D118" s="286"/>
      <c r="E118" s="11" t="e">
        <f>#REF!</f>
        <v>#REF!</v>
      </c>
    </row>
    <row r="119" spans="1:5" x14ac:dyDescent="0.25">
      <c r="B119" s="291"/>
      <c r="C119" s="286" t="s">
        <v>6</v>
      </c>
      <c r="D119" s="286"/>
      <c r="E119" s="11" t="e">
        <f>#REF!</f>
        <v>#REF!</v>
      </c>
    </row>
    <row r="120" spans="1:5" x14ac:dyDescent="0.25">
      <c r="B120" s="291"/>
      <c r="C120" s="284" t="s">
        <v>8</v>
      </c>
      <c r="D120" s="284"/>
      <c r="E120" s="12" t="e">
        <f>#REF!</f>
        <v>#REF!</v>
      </c>
    </row>
    <row r="121" spans="1:5" x14ac:dyDescent="0.25">
      <c r="B121" s="291"/>
      <c r="C121" s="284" t="s">
        <v>10</v>
      </c>
      <c r="D121" s="284"/>
      <c r="E121" s="12" t="e">
        <f>#REF!</f>
        <v>#REF!</v>
      </c>
    </row>
    <row r="122" spans="1:5" x14ac:dyDescent="0.25">
      <c r="B122" s="291"/>
      <c r="C122" s="284" t="s">
        <v>12</v>
      </c>
      <c r="D122" s="284"/>
      <c r="E122" s="12" t="e">
        <f>#REF!</f>
        <v>#REF!</v>
      </c>
    </row>
    <row r="123" spans="1:5" x14ac:dyDescent="0.25">
      <c r="B123" s="291"/>
      <c r="C123" s="284" t="s">
        <v>14</v>
      </c>
      <c r="D123" s="284"/>
      <c r="E123" s="12" t="e">
        <f>#REF!</f>
        <v>#REF!</v>
      </c>
    </row>
    <row r="124" spans="1:5" x14ac:dyDescent="0.25">
      <c r="B124" s="291"/>
      <c r="C124" s="284" t="s">
        <v>16</v>
      </c>
      <c r="D124" s="284"/>
      <c r="E124" s="12" t="e">
        <f>#REF!</f>
        <v>#REF!</v>
      </c>
    </row>
    <row r="125" spans="1:5" x14ac:dyDescent="0.25">
      <c r="B125" s="291"/>
      <c r="C125" s="284" t="s">
        <v>18</v>
      </c>
      <c r="D125" s="284"/>
      <c r="E125" s="12" t="e">
        <f>#REF!</f>
        <v>#REF!</v>
      </c>
    </row>
    <row r="126" spans="1:5" x14ac:dyDescent="0.25">
      <c r="B126" s="291"/>
      <c r="C126" s="284" t="s">
        <v>20</v>
      </c>
      <c r="D126" s="284"/>
      <c r="E126" s="12" t="e">
        <f>#REF!</f>
        <v>#REF!</v>
      </c>
    </row>
    <row r="127" spans="1:5" x14ac:dyDescent="0.25">
      <c r="B127" s="291"/>
      <c r="C127" s="286" t="s">
        <v>25</v>
      </c>
      <c r="D127" s="286"/>
      <c r="E127" s="11" t="e">
        <f>#REF!</f>
        <v>#REF!</v>
      </c>
    </row>
    <row r="128" spans="1:5" x14ac:dyDescent="0.25">
      <c r="B128" s="291"/>
      <c r="C128" s="284" t="s">
        <v>27</v>
      </c>
      <c r="D128" s="284"/>
      <c r="E128" s="12" t="e">
        <f>#REF!</f>
        <v>#REF!</v>
      </c>
    </row>
    <row r="129" spans="2:5" x14ac:dyDescent="0.25">
      <c r="B129" s="291"/>
      <c r="C129" s="284" t="s">
        <v>29</v>
      </c>
      <c r="D129" s="284"/>
      <c r="E129" s="12" t="e">
        <f>#REF!</f>
        <v>#REF!</v>
      </c>
    </row>
    <row r="130" spans="2:5" x14ac:dyDescent="0.25">
      <c r="B130" s="291"/>
      <c r="C130" s="284" t="s">
        <v>31</v>
      </c>
      <c r="D130" s="284"/>
      <c r="E130" s="12" t="e">
        <f>#REF!</f>
        <v>#REF!</v>
      </c>
    </row>
    <row r="131" spans="2:5" x14ac:dyDescent="0.25">
      <c r="B131" s="291"/>
      <c r="C131" s="284" t="s">
        <v>33</v>
      </c>
      <c r="D131" s="284"/>
      <c r="E131" s="12" t="e">
        <f>#REF!</f>
        <v>#REF!</v>
      </c>
    </row>
    <row r="132" spans="2:5" x14ac:dyDescent="0.25">
      <c r="B132" s="291"/>
      <c r="C132" s="284" t="s">
        <v>35</v>
      </c>
      <c r="D132" s="284"/>
      <c r="E132" s="12" t="e">
        <f>#REF!</f>
        <v>#REF!</v>
      </c>
    </row>
    <row r="133" spans="2:5" x14ac:dyDescent="0.25">
      <c r="B133" s="291"/>
      <c r="C133" s="284" t="s">
        <v>37</v>
      </c>
      <c r="D133" s="284"/>
      <c r="E133" s="12" t="e">
        <f>#REF!</f>
        <v>#REF!</v>
      </c>
    </row>
    <row r="134" spans="2:5" x14ac:dyDescent="0.25">
      <c r="B134" s="291"/>
      <c r="C134" s="284" t="s">
        <v>39</v>
      </c>
      <c r="D134" s="284"/>
      <c r="E134" s="12" t="e">
        <f>#REF!</f>
        <v>#REF!</v>
      </c>
    </row>
    <row r="135" spans="2:5" x14ac:dyDescent="0.25">
      <c r="B135" s="291"/>
      <c r="C135" s="284" t="s">
        <v>40</v>
      </c>
      <c r="D135" s="284"/>
      <c r="E135" s="12" t="e">
        <f>#REF!</f>
        <v>#REF!</v>
      </c>
    </row>
    <row r="136" spans="2:5" x14ac:dyDescent="0.25">
      <c r="B136" s="291"/>
      <c r="C136" s="284" t="s">
        <v>42</v>
      </c>
      <c r="D136" s="284"/>
      <c r="E136" s="12" t="e">
        <f>#REF!</f>
        <v>#REF!</v>
      </c>
    </row>
    <row r="137" spans="2:5" x14ac:dyDescent="0.25">
      <c r="B137" s="291"/>
      <c r="C137" s="286" t="s">
        <v>5</v>
      </c>
      <c r="D137" s="286"/>
      <c r="E137" s="11" t="e">
        <f>#REF!</f>
        <v>#REF!</v>
      </c>
    </row>
    <row r="138" spans="2:5" x14ac:dyDescent="0.25">
      <c r="B138" s="291"/>
      <c r="C138" s="286" t="s">
        <v>7</v>
      </c>
      <c r="D138" s="286"/>
      <c r="E138" s="11" t="e">
        <f>#REF!</f>
        <v>#REF!</v>
      </c>
    </row>
    <row r="139" spans="2:5" x14ac:dyDescent="0.25">
      <c r="B139" s="291"/>
      <c r="C139" s="284" t="s">
        <v>9</v>
      </c>
      <c r="D139" s="284"/>
      <c r="E139" s="12" t="e">
        <f>#REF!</f>
        <v>#REF!</v>
      </c>
    </row>
    <row r="140" spans="2:5" x14ac:dyDescent="0.25">
      <c r="B140" s="291"/>
      <c r="C140" s="284" t="s">
        <v>11</v>
      </c>
      <c r="D140" s="284"/>
      <c r="E140" s="12" t="e">
        <f>#REF!</f>
        <v>#REF!</v>
      </c>
    </row>
    <row r="141" spans="2:5" x14ac:dyDescent="0.25">
      <c r="B141" s="291"/>
      <c r="C141" s="284" t="s">
        <v>13</v>
      </c>
      <c r="D141" s="284"/>
      <c r="E141" s="12" t="e">
        <f>#REF!</f>
        <v>#REF!</v>
      </c>
    </row>
    <row r="142" spans="2:5" x14ac:dyDescent="0.25">
      <c r="B142" s="291"/>
      <c r="C142" s="284" t="s">
        <v>15</v>
      </c>
      <c r="D142" s="284"/>
      <c r="E142" s="12" t="e">
        <f>#REF!</f>
        <v>#REF!</v>
      </c>
    </row>
    <row r="143" spans="2:5" x14ac:dyDescent="0.25">
      <c r="B143" s="291"/>
      <c r="C143" s="284" t="s">
        <v>17</v>
      </c>
      <c r="D143" s="284"/>
      <c r="E143" s="12" t="e">
        <f>#REF!</f>
        <v>#REF!</v>
      </c>
    </row>
    <row r="144" spans="2:5" x14ac:dyDescent="0.25">
      <c r="B144" s="291"/>
      <c r="C144" s="284" t="s">
        <v>19</v>
      </c>
      <c r="D144" s="284"/>
      <c r="E144" s="12" t="e">
        <f>#REF!</f>
        <v>#REF!</v>
      </c>
    </row>
    <row r="145" spans="2:5" x14ac:dyDescent="0.25">
      <c r="B145" s="291"/>
      <c r="C145" s="284" t="s">
        <v>21</v>
      </c>
      <c r="D145" s="284"/>
      <c r="E145" s="12" t="e">
        <f>#REF!</f>
        <v>#REF!</v>
      </c>
    </row>
    <row r="146" spans="2:5" x14ac:dyDescent="0.25">
      <c r="B146" s="291"/>
      <c r="C146" s="284" t="s">
        <v>22</v>
      </c>
      <c r="D146" s="284"/>
      <c r="E146" s="12" t="e">
        <f>#REF!</f>
        <v>#REF!</v>
      </c>
    </row>
    <row r="147" spans="2:5" x14ac:dyDescent="0.25">
      <c r="B147" s="291"/>
      <c r="C147" s="293" t="s">
        <v>26</v>
      </c>
      <c r="D147" s="293"/>
      <c r="E147" s="11" t="e">
        <f>#REF!</f>
        <v>#REF!</v>
      </c>
    </row>
    <row r="148" spans="2:5" x14ac:dyDescent="0.25">
      <c r="B148" s="291"/>
      <c r="C148" s="284" t="s">
        <v>28</v>
      </c>
      <c r="D148" s="284"/>
      <c r="E148" s="12" t="e">
        <f>#REF!</f>
        <v>#REF!</v>
      </c>
    </row>
    <row r="149" spans="2:5" x14ac:dyDescent="0.25">
      <c r="B149" s="291"/>
      <c r="C149" s="284" t="s">
        <v>30</v>
      </c>
      <c r="D149" s="284"/>
      <c r="E149" s="12" t="e">
        <f>#REF!</f>
        <v>#REF!</v>
      </c>
    </row>
    <row r="150" spans="2:5" x14ac:dyDescent="0.25">
      <c r="B150" s="291"/>
      <c r="C150" s="284" t="s">
        <v>32</v>
      </c>
      <c r="D150" s="284"/>
      <c r="E150" s="12" t="e">
        <f>#REF!</f>
        <v>#REF!</v>
      </c>
    </row>
    <row r="151" spans="2:5" x14ac:dyDescent="0.25">
      <c r="B151" s="291"/>
      <c r="C151" s="284" t="s">
        <v>34</v>
      </c>
      <c r="D151" s="284"/>
      <c r="E151" s="12" t="e">
        <f>#REF!</f>
        <v>#REF!</v>
      </c>
    </row>
    <row r="152" spans="2:5" x14ac:dyDescent="0.25">
      <c r="B152" s="291"/>
      <c r="C152" s="284" t="s">
        <v>36</v>
      </c>
      <c r="D152" s="284"/>
      <c r="E152" s="12" t="e">
        <f>#REF!</f>
        <v>#REF!</v>
      </c>
    </row>
    <row r="153" spans="2:5" x14ac:dyDescent="0.25">
      <c r="B153" s="291"/>
      <c r="C153" s="284" t="s">
        <v>38</v>
      </c>
      <c r="D153" s="284"/>
      <c r="E153" s="12" t="e">
        <f>#REF!</f>
        <v>#REF!</v>
      </c>
    </row>
    <row r="154" spans="2:5" x14ac:dyDescent="0.25">
      <c r="B154" s="291"/>
      <c r="C154" s="286" t="s">
        <v>45</v>
      </c>
      <c r="D154" s="286"/>
      <c r="E154" s="11" t="e">
        <f>#REF!</f>
        <v>#REF!</v>
      </c>
    </row>
    <row r="155" spans="2:5" x14ac:dyDescent="0.25">
      <c r="B155" s="291"/>
      <c r="C155" s="286" t="s">
        <v>47</v>
      </c>
      <c r="D155" s="286"/>
      <c r="E155" s="11" t="e">
        <f>#REF!</f>
        <v>#REF!</v>
      </c>
    </row>
    <row r="156" spans="2:5" x14ac:dyDescent="0.25">
      <c r="B156" s="291"/>
      <c r="C156" s="284" t="s">
        <v>48</v>
      </c>
      <c r="D156" s="284"/>
      <c r="E156" s="12" t="e">
        <f>#REF!</f>
        <v>#REF!</v>
      </c>
    </row>
    <row r="157" spans="2:5" x14ac:dyDescent="0.25">
      <c r="B157" s="291"/>
      <c r="C157" s="284" t="s">
        <v>49</v>
      </c>
      <c r="D157" s="284"/>
      <c r="E157" s="12" t="e">
        <f>#REF!</f>
        <v>#REF!</v>
      </c>
    </row>
    <row r="158" spans="2:5" x14ac:dyDescent="0.25">
      <c r="B158" s="291"/>
      <c r="C158" s="284" t="s">
        <v>50</v>
      </c>
      <c r="D158" s="284"/>
      <c r="E158" s="12" t="e">
        <f>#REF!</f>
        <v>#REF!</v>
      </c>
    </row>
    <row r="159" spans="2:5" x14ac:dyDescent="0.25">
      <c r="B159" s="291"/>
      <c r="C159" s="286" t="s">
        <v>51</v>
      </c>
      <c r="D159" s="286"/>
      <c r="E159" s="11" t="e">
        <f>#REF!</f>
        <v>#REF!</v>
      </c>
    </row>
    <row r="160" spans="2:5" x14ac:dyDescent="0.25">
      <c r="B160" s="291"/>
      <c r="C160" s="284" t="s">
        <v>52</v>
      </c>
      <c r="D160" s="284"/>
      <c r="E160" s="12" t="e">
        <f>#REF!</f>
        <v>#REF!</v>
      </c>
    </row>
    <row r="161" spans="2:5" x14ac:dyDescent="0.25">
      <c r="B161" s="291"/>
      <c r="C161" s="284" t="s">
        <v>53</v>
      </c>
      <c r="D161" s="284"/>
      <c r="E161" s="12" t="e">
        <f>#REF!</f>
        <v>#REF!</v>
      </c>
    </row>
    <row r="162" spans="2:5" x14ac:dyDescent="0.25">
      <c r="B162" s="291"/>
      <c r="C162" s="284" t="s">
        <v>54</v>
      </c>
      <c r="D162" s="284"/>
      <c r="E162" s="12" t="e">
        <f>#REF!</f>
        <v>#REF!</v>
      </c>
    </row>
    <row r="163" spans="2:5" x14ac:dyDescent="0.25">
      <c r="B163" s="291"/>
      <c r="C163" s="284" t="s">
        <v>55</v>
      </c>
      <c r="D163" s="284"/>
      <c r="E163" s="12" t="e">
        <f>#REF!</f>
        <v>#REF!</v>
      </c>
    </row>
    <row r="164" spans="2:5" x14ac:dyDescent="0.25">
      <c r="B164" s="291"/>
      <c r="C164" s="284" t="s">
        <v>56</v>
      </c>
      <c r="D164" s="284"/>
      <c r="E164" s="12" t="e">
        <f>#REF!</f>
        <v>#REF!</v>
      </c>
    </row>
    <row r="165" spans="2:5" x14ac:dyDescent="0.25">
      <c r="B165" s="291"/>
      <c r="C165" s="286" t="s">
        <v>57</v>
      </c>
      <c r="D165" s="286"/>
      <c r="E165" s="11" t="e">
        <f>#REF!</f>
        <v>#REF!</v>
      </c>
    </row>
    <row r="166" spans="2:5" x14ac:dyDescent="0.25">
      <c r="B166" s="291"/>
      <c r="C166" s="284" t="s">
        <v>58</v>
      </c>
      <c r="D166" s="284"/>
      <c r="E166" s="12" t="e">
        <f>#REF!</f>
        <v>#REF!</v>
      </c>
    </row>
    <row r="167" spans="2:5" ht="15" customHeight="1" thickBot="1" x14ac:dyDescent="0.3">
      <c r="B167" s="292"/>
      <c r="C167" s="284" t="s">
        <v>59</v>
      </c>
      <c r="D167" s="284"/>
      <c r="E167" s="12" t="e">
        <f>#REF!</f>
        <v>#REF!</v>
      </c>
    </row>
    <row r="168" spans="2:5" x14ac:dyDescent="0.25">
      <c r="B168" s="291" t="s">
        <v>65</v>
      </c>
      <c r="C168" s="286" t="s">
        <v>4</v>
      </c>
      <c r="D168" s="286"/>
      <c r="E168" s="11" t="e">
        <f>#REF!</f>
        <v>#REF!</v>
      </c>
    </row>
    <row r="169" spans="2:5" ht="15" customHeight="1" x14ac:dyDescent="0.25">
      <c r="B169" s="291"/>
      <c r="C169" s="286" t="s">
        <v>6</v>
      </c>
      <c r="D169" s="286"/>
      <c r="E169" s="11" t="e">
        <f>#REF!</f>
        <v>#REF!</v>
      </c>
    </row>
    <row r="170" spans="2:5" ht="15" customHeight="1" x14ac:dyDescent="0.25">
      <c r="B170" s="291"/>
      <c r="C170" s="284" t="s">
        <v>8</v>
      </c>
      <c r="D170" s="284"/>
      <c r="E170" s="12" t="e">
        <f>#REF!</f>
        <v>#REF!</v>
      </c>
    </row>
    <row r="171" spans="2:5" ht="15" customHeight="1" x14ac:dyDescent="0.25">
      <c r="B171" s="291"/>
      <c r="C171" s="284" t="s">
        <v>10</v>
      </c>
      <c r="D171" s="284"/>
      <c r="E171" s="12" t="e">
        <f>#REF!</f>
        <v>#REF!</v>
      </c>
    </row>
    <row r="172" spans="2:5" x14ac:dyDescent="0.25">
      <c r="B172" s="291"/>
      <c r="C172" s="284" t="s">
        <v>12</v>
      </c>
      <c r="D172" s="284"/>
      <c r="E172" s="12" t="e">
        <f>#REF!</f>
        <v>#REF!</v>
      </c>
    </row>
    <row r="173" spans="2:5" x14ac:dyDescent="0.25">
      <c r="B173" s="291"/>
      <c r="C173" s="284" t="s">
        <v>14</v>
      </c>
      <c r="D173" s="284"/>
      <c r="E173" s="12" t="e">
        <f>#REF!</f>
        <v>#REF!</v>
      </c>
    </row>
    <row r="174" spans="2:5" ht="15" customHeight="1" x14ac:dyDescent="0.25">
      <c r="B174" s="291"/>
      <c r="C174" s="284" t="s">
        <v>16</v>
      </c>
      <c r="D174" s="284"/>
      <c r="E174" s="12" t="e">
        <f>#REF!</f>
        <v>#REF!</v>
      </c>
    </row>
    <row r="175" spans="2:5" ht="15" customHeight="1" x14ac:dyDescent="0.25">
      <c r="B175" s="291"/>
      <c r="C175" s="284" t="s">
        <v>18</v>
      </c>
      <c r="D175" s="284"/>
      <c r="E175" s="12" t="e">
        <f>#REF!</f>
        <v>#REF!</v>
      </c>
    </row>
    <row r="176" spans="2:5" x14ac:dyDescent="0.25">
      <c r="B176" s="291"/>
      <c r="C176" s="284" t="s">
        <v>20</v>
      </c>
      <c r="D176" s="284"/>
      <c r="E176" s="12" t="e">
        <f>#REF!</f>
        <v>#REF!</v>
      </c>
    </row>
    <row r="177" spans="2:5" ht="15" customHeight="1" x14ac:dyDescent="0.25">
      <c r="B177" s="291"/>
      <c r="C177" s="286" t="s">
        <v>25</v>
      </c>
      <c r="D177" s="286"/>
      <c r="E177" s="11" t="e">
        <f>#REF!</f>
        <v>#REF!</v>
      </c>
    </row>
    <row r="178" spans="2:5" x14ac:dyDescent="0.25">
      <c r="B178" s="291"/>
      <c r="C178" s="284" t="s">
        <v>27</v>
      </c>
      <c r="D178" s="284"/>
      <c r="E178" s="12" t="e">
        <f>#REF!</f>
        <v>#REF!</v>
      </c>
    </row>
    <row r="179" spans="2:5" ht="15" customHeight="1" x14ac:dyDescent="0.25">
      <c r="B179" s="291"/>
      <c r="C179" s="284" t="s">
        <v>29</v>
      </c>
      <c r="D179" s="284"/>
      <c r="E179" s="12" t="e">
        <f>#REF!</f>
        <v>#REF!</v>
      </c>
    </row>
    <row r="180" spans="2:5" ht="15" customHeight="1" x14ac:dyDescent="0.25">
      <c r="B180" s="291"/>
      <c r="C180" s="284" t="s">
        <v>31</v>
      </c>
      <c r="D180" s="284"/>
      <c r="E180" s="12" t="e">
        <f>#REF!</f>
        <v>#REF!</v>
      </c>
    </row>
    <row r="181" spans="2:5" ht="15" customHeight="1" x14ac:dyDescent="0.25">
      <c r="B181" s="291"/>
      <c r="C181" s="284" t="s">
        <v>33</v>
      </c>
      <c r="D181" s="284"/>
      <c r="E181" s="12" t="e">
        <f>#REF!</f>
        <v>#REF!</v>
      </c>
    </row>
    <row r="182" spans="2:5" ht="15" customHeight="1" x14ac:dyDescent="0.25">
      <c r="B182" s="291"/>
      <c r="C182" s="284" t="s">
        <v>35</v>
      </c>
      <c r="D182" s="284"/>
      <c r="E182" s="12" t="e">
        <f>#REF!</f>
        <v>#REF!</v>
      </c>
    </row>
    <row r="183" spans="2:5" ht="15" customHeight="1" x14ac:dyDescent="0.25">
      <c r="B183" s="291"/>
      <c r="C183" s="284" t="s">
        <v>37</v>
      </c>
      <c r="D183" s="284"/>
      <c r="E183" s="12" t="e">
        <f>#REF!</f>
        <v>#REF!</v>
      </c>
    </row>
    <row r="184" spans="2:5" ht="15" customHeight="1" x14ac:dyDescent="0.25">
      <c r="B184" s="291"/>
      <c r="C184" s="284" t="s">
        <v>39</v>
      </c>
      <c r="D184" s="284"/>
      <c r="E184" s="12" t="e">
        <f>#REF!</f>
        <v>#REF!</v>
      </c>
    </row>
    <row r="185" spans="2:5" ht="15" customHeight="1" x14ac:dyDescent="0.25">
      <c r="B185" s="291"/>
      <c r="C185" s="284" t="s">
        <v>40</v>
      </c>
      <c r="D185" s="284"/>
      <c r="E185" s="12" t="e">
        <f>#REF!</f>
        <v>#REF!</v>
      </c>
    </row>
    <row r="186" spans="2:5" ht="15" customHeight="1" x14ac:dyDescent="0.25">
      <c r="B186" s="291"/>
      <c r="C186" s="284" t="s">
        <v>42</v>
      </c>
      <c r="D186" s="284"/>
      <c r="E186" s="12" t="e">
        <f>#REF!</f>
        <v>#REF!</v>
      </c>
    </row>
    <row r="187" spans="2:5" ht="15" customHeight="1" x14ac:dyDescent="0.25">
      <c r="B187" s="291"/>
      <c r="C187" s="286" t="s">
        <v>5</v>
      </c>
      <c r="D187" s="286"/>
      <c r="E187" s="11" t="e">
        <f>#REF!</f>
        <v>#REF!</v>
      </c>
    </row>
    <row r="188" spans="2:5" x14ac:dyDescent="0.25">
      <c r="B188" s="291"/>
      <c r="C188" s="286" t="s">
        <v>7</v>
      </c>
      <c r="D188" s="286"/>
      <c r="E188" s="11" t="e">
        <f>#REF!</f>
        <v>#REF!</v>
      </c>
    </row>
    <row r="189" spans="2:5" x14ac:dyDescent="0.25">
      <c r="B189" s="291"/>
      <c r="C189" s="284" t="s">
        <v>9</v>
      </c>
      <c r="D189" s="284"/>
      <c r="E189" s="12" t="e">
        <f>#REF!</f>
        <v>#REF!</v>
      </c>
    </row>
    <row r="190" spans="2:5" x14ac:dyDescent="0.25">
      <c r="B190" s="291"/>
      <c r="C190" s="284" t="s">
        <v>11</v>
      </c>
      <c r="D190" s="284"/>
      <c r="E190" s="12" t="e">
        <f>#REF!</f>
        <v>#REF!</v>
      </c>
    </row>
    <row r="191" spans="2:5" ht="15" customHeight="1" x14ac:dyDescent="0.25">
      <c r="B191" s="291"/>
      <c r="C191" s="284" t="s">
        <v>13</v>
      </c>
      <c r="D191" s="284"/>
      <c r="E191" s="12" t="e">
        <f>#REF!</f>
        <v>#REF!</v>
      </c>
    </row>
    <row r="192" spans="2:5" x14ac:dyDescent="0.25">
      <c r="B192" s="291"/>
      <c r="C192" s="284" t="s">
        <v>15</v>
      </c>
      <c r="D192" s="284"/>
      <c r="E192" s="12" t="e">
        <f>#REF!</f>
        <v>#REF!</v>
      </c>
    </row>
    <row r="193" spans="2:5" ht="15" customHeight="1" x14ac:dyDescent="0.25">
      <c r="B193" s="291"/>
      <c r="C193" s="284" t="s">
        <v>17</v>
      </c>
      <c r="D193" s="284"/>
      <c r="E193" s="12" t="e">
        <f>#REF!</f>
        <v>#REF!</v>
      </c>
    </row>
    <row r="194" spans="2:5" ht="15" customHeight="1" x14ac:dyDescent="0.25">
      <c r="B194" s="291"/>
      <c r="C194" s="284" t="s">
        <v>19</v>
      </c>
      <c r="D194" s="284"/>
      <c r="E194" s="12" t="e">
        <f>#REF!</f>
        <v>#REF!</v>
      </c>
    </row>
    <row r="195" spans="2:5" ht="15" customHeight="1" x14ac:dyDescent="0.25">
      <c r="B195" s="291"/>
      <c r="C195" s="284" t="s">
        <v>21</v>
      </c>
      <c r="D195" s="284"/>
      <c r="E195" s="12" t="e">
        <f>#REF!</f>
        <v>#REF!</v>
      </c>
    </row>
    <row r="196" spans="2:5" ht="15" customHeight="1" x14ac:dyDescent="0.25">
      <c r="B196" s="291"/>
      <c r="C196" s="284" t="s">
        <v>22</v>
      </c>
      <c r="D196" s="284"/>
      <c r="E196" s="12" t="e">
        <f>#REF!</f>
        <v>#REF!</v>
      </c>
    </row>
    <row r="197" spans="2:5" ht="15" customHeight="1" x14ac:dyDescent="0.25">
      <c r="B197" s="291"/>
      <c r="C197" s="293" t="s">
        <v>26</v>
      </c>
      <c r="D197" s="293"/>
      <c r="E197" s="11" t="e">
        <f>#REF!</f>
        <v>#REF!</v>
      </c>
    </row>
    <row r="198" spans="2:5" ht="15" customHeight="1" x14ac:dyDescent="0.25">
      <c r="B198" s="291"/>
      <c r="C198" s="284" t="s">
        <v>28</v>
      </c>
      <c r="D198" s="284"/>
      <c r="E198" s="12" t="e">
        <f>#REF!</f>
        <v>#REF!</v>
      </c>
    </row>
    <row r="199" spans="2:5" ht="15" customHeight="1" x14ac:dyDescent="0.25">
      <c r="B199" s="291"/>
      <c r="C199" s="284" t="s">
        <v>30</v>
      </c>
      <c r="D199" s="284"/>
      <c r="E199" s="12" t="e">
        <f>#REF!</f>
        <v>#REF!</v>
      </c>
    </row>
    <row r="200" spans="2:5" ht="15" customHeight="1" x14ac:dyDescent="0.25">
      <c r="B200" s="291"/>
      <c r="C200" s="284" t="s">
        <v>32</v>
      </c>
      <c r="D200" s="284"/>
      <c r="E200" s="12" t="e">
        <f>#REF!</f>
        <v>#REF!</v>
      </c>
    </row>
    <row r="201" spans="2:5" x14ac:dyDescent="0.25">
      <c r="B201" s="291"/>
      <c r="C201" s="284" t="s">
        <v>34</v>
      </c>
      <c r="D201" s="284"/>
      <c r="E201" s="12" t="e">
        <f>#REF!</f>
        <v>#REF!</v>
      </c>
    </row>
    <row r="202" spans="2:5" ht="15" customHeight="1" x14ac:dyDescent="0.25">
      <c r="B202" s="291"/>
      <c r="C202" s="284" t="s">
        <v>36</v>
      </c>
      <c r="D202" s="284"/>
      <c r="E202" s="12" t="e">
        <f>#REF!</f>
        <v>#REF!</v>
      </c>
    </row>
    <row r="203" spans="2:5" x14ac:dyDescent="0.25">
      <c r="B203" s="291"/>
      <c r="C203" s="284" t="s">
        <v>38</v>
      </c>
      <c r="D203" s="284"/>
      <c r="E203" s="12" t="e">
        <f>#REF!</f>
        <v>#REF!</v>
      </c>
    </row>
    <row r="204" spans="2:5" ht="15" customHeight="1" x14ac:dyDescent="0.25">
      <c r="B204" s="291"/>
      <c r="C204" s="286" t="s">
        <v>45</v>
      </c>
      <c r="D204" s="286"/>
      <c r="E204" s="11" t="e">
        <f>#REF!</f>
        <v>#REF!</v>
      </c>
    </row>
    <row r="205" spans="2:5" ht="15" customHeight="1" x14ac:dyDescent="0.25">
      <c r="B205" s="291"/>
      <c r="C205" s="286" t="s">
        <v>47</v>
      </c>
      <c r="D205" s="286"/>
      <c r="E205" s="11" t="e">
        <f>#REF!</f>
        <v>#REF!</v>
      </c>
    </row>
    <row r="206" spans="2:5" ht="15" customHeight="1" x14ac:dyDescent="0.25">
      <c r="B206" s="291"/>
      <c r="C206" s="284" t="s">
        <v>48</v>
      </c>
      <c r="D206" s="284"/>
      <c r="E206" s="12" t="e">
        <f>#REF!</f>
        <v>#REF!</v>
      </c>
    </row>
    <row r="207" spans="2:5" ht="15" customHeight="1" x14ac:dyDescent="0.25">
      <c r="B207" s="291"/>
      <c r="C207" s="284" t="s">
        <v>49</v>
      </c>
      <c r="D207" s="284"/>
      <c r="E207" s="12" t="e">
        <f>#REF!</f>
        <v>#REF!</v>
      </c>
    </row>
    <row r="208" spans="2:5" ht="15" customHeight="1" x14ac:dyDescent="0.25">
      <c r="B208" s="291"/>
      <c r="C208" s="284" t="s">
        <v>50</v>
      </c>
      <c r="D208" s="284"/>
      <c r="E208" s="12" t="e">
        <f>#REF!</f>
        <v>#REF!</v>
      </c>
    </row>
    <row r="209" spans="2:5" ht="15" customHeight="1" x14ac:dyDescent="0.25">
      <c r="B209" s="291"/>
      <c r="C209" s="286" t="s">
        <v>51</v>
      </c>
      <c r="D209" s="286"/>
      <c r="E209" s="11" t="e">
        <f>#REF!</f>
        <v>#REF!</v>
      </c>
    </row>
    <row r="210" spans="2:5" x14ac:dyDescent="0.25">
      <c r="B210" s="291"/>
      <c r="C210" s="284" t="s">
        <v>52</v>
      </c>
      <c r="D210" s="284"/>
      <c r="E210" s="12" t="e">
        <f>#REF!</f>
        <v>#REF!</v>
      </c>
    </row>
    <row r="211" spans="2:5" ht="15" customHeight="1" x14ac:dyDescent="0.25">
      <c r="B211" s="291"/>
      <c r="C211" s="284" t="s">
        <v>53</v>
      </c>
      <c r="D211" s="284"/>
      <c r="E211" s="12" t="e">
        <f>#REF!</f>
        <v>#REF!</v>
      </c>
    </row>
    <row r="212" spans="2:5" x14ac:dyDescent="0.25">
      <c r="B212" s="291"/>
      <c r="C212" s="284" t="s">
        <v>54</v>
      </c>
      <c r="D212" s="284"/>
      <c r="E212" s="12" t="e">
        <f>#REF!</f>
        <v>#REF!</v>
      </c>
    </row>
    <row r="213" spans="2:5" ht="15" customHeight="1" x14ac:dyDescent="0.25">
      <c r="B213" s="291"/>
      <c r="C213" s="284" t="s">
        <v>55</v>
      </c>
      <c r="D213" s="284"/>
      <c r="E213" s="12" t="e">
        <f>#REF!</f>
        <v>#REF!</v>
      </c>
    </row>
    <row r="214" spans="2:5" x14ac:dyDescent="0.25">
      <c r="B214" s="291"/>
      <c r="C214" s="284" t="s">
        <v>56</v>
      </c>
      <c r="D214" s="284"/>
      <c r="E214" s="12" t="e">
        <f>#REF!</f>
        <v>#REF!</v>
      </c>
    </row>
    <row r="215" spans="2:5" x14ac:dyDescent="0.25">
      <c r="B215" s="291"/>
      <c r="C215" s="286" t="s">
        <v>57</v>
      </c>
      <c r="D215" s="286"/>
      <c r="E215" s="11" t="e">
        <f>#REF!</f>
        <v>#REF!</v>
      </c>
    </row>
    <row r="216" spans="2:5" x14ac:dyDescent="0.25">
      <c r="B216" s="291"/>
      <c r="C216" s="284" t="s">
        <v>58</v>
      </c>
      <c r="D216" s="284"/>
      <c r="E216" s="12" t="e">
        <f>#REF!</f>
        <v>#REF!</v>
      </c>
    </row>
    <row r="217" spans="2:5" ht="15.75" thickBot="1" x14ac:dyDescent="0.3">
      <c r="B217" s="292"/>
      <c r="C217" s="284" t="s">
        <v>59</v>
      </c>
      <c r="D217" s="284"/>
      <c r="E217" s="12" t="e">
        <f>#REF!</f>
        <v>#REF!</v>
      </c>
    </row>
    <row r="218" spans="2:5" x14ac:dyDescent="0.25">
      <c r="C218" s="287" t="s">
        <v>72</v>
      </c>
      <c r="D218" s="5" t="s">
        <v>62</v>
      </c>
      <c r="E218" s="15" t="e">
        <f>#REF!</f>
        <v>#REF!</v>
      </c>
    </row>
    <row r="219" spans="2:5" x14ac:dyDescent="0.25">
      <c r="C219" s="283"/>
      <c r="D219" s="5" t="s">
        <v>63</v>
      </c>
      <c r="E219" s="15" t="e">
        <f>#REF!</f>
        <v>#REF!</v>
      </c>
    </row>
    <row r="220" spans="2:5" x14ac:dyDescent="0.25">
      <c r="C220" s="283" t="s">
        <v>71</v>
      </c>
      <c r="D220" s="5" t="s">
        <v>62</v>
      </c>
      <c r="E220" s="15" t="e">
        <f>#REF!</f>
        <v>#REF!</v>
      </c>
    </row>
    <row r="221" spans="2:5" x14ac:dyDescent="0.25">
      <c r="C221" s="28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9"/>
  <sheetViews>
    <sheetView showGridLines="0" topLeftCell="A28" zoomScale="85" zoomScaleNormal="85" workbookViewId="0">
      <selection activeCell="D45" sqref="D45:L49"/>
    </sheetView>
  </sheetViews>
  <sheetFormatPr baseColWidth="10" defaultRowHeight="12.75" x14ac:dyDescent="0.2"/>
  <cols>
    <col min="1" max="1" width="2.140625" style="17" customWidth="1"/>
    <col min="2" max="3" width="3.7109375" style="32" customWidth="1"/>
    <col min="4" max="4" width="65.7109375" style="32" customWidth="1"/>
    <col min="5" max="5" width="13.5703125" style="32" customWidth="1"/>
    <col min="6" max="6" width="14.28515625" style="32" customWidth="1"/>
    <col min="7" max="7" width="14.42578125" style="32" customWidth="1"/>
    <col min="8" max="8" width="15" style="32" customWidth="1"/>
    <col min="9" max="9" width="12.7109375" style="32" customWidth="1"/>
    <col min="10" max="10" width="16.42578125" style="32" bestFit="1" customWidth="1"/>
    <col min="11" max="11" width="13.7109375" style="32" bestFit="1" customWidth="1"/>
    <col min="12" max="12" width="14" style="32" customWidth="1"/>
    <col min="13" max="13" width="3.140625" style="17" customWidth="1"/>
    <col min="14" max="16384" width="11.42578125" style="32"/>
  </cols>
  <sheetData>
    <row r="1" spans="2:12" ht="6" customHeight="1" x14ac:dyDescent="0.2"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</row>
    <row r="2" spans="2:12" ht="13.5" customHeight="1" x14ac:dyDescent="0.2">
      <c r="B2" s="296" t="s">
        <v>232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</row>
    <row r="3" spans="2:12" ht="20.2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2:12" s="17" customFormat="1" ht="8.25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2:12" s="17" customFormat="1" ht="24" customHeight="1" x14ac:dyDescent="0.2">
      <c r="D5" s="19" t="s">
        <v>2</v>
      </c>
      <c r="E5" s="40" t="s">
        <v>280</v>
      </c>
      <c r="F5" s="40"/>
      <c r="G5" s="40"/>
      <c r="H5" s="40"/>
      <c r="I5" s="24"/>
      <c r="J5" s="24"/>
      <c r="K5" s="25"/>
      <c r="L5" s="31"/>
    </row>
    <row r="6" spans="2:12" s="17" customFormat="1" ht="8.2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2:12" x14ac:dyDescent="0.2">
      <c r="B7" s="314" t="s">
        <v>73</v>
      </c>
      <c r="C7" s="367"/>
      <c r="D7" s="315"/>
      <c r="E7" s="313" t="s">
        <v>116</v>
      </c>
      <c r="F7" s="313"/>
      <c r="G7" s="313"/>
      <c r="H7" s="313"/>
      <c r="I7" s="313"/>
      <c r="J7" s="313"/>
      <c r="K7" s="313"/>
      <c r="L7" s="313" t="s">
        <v>110</v>
      </c>
    </row>
    <row r="8" spans="2:12" ht="25.5" x14ac:dyDescent="0.2">
      <c r="B8" s="316"/>
      <c r="C8" s="299"/>
      <c r="D8" s="317"/>
      <c r="E8" s="78" t="s">
        <v>111</v>
      </c>
      <c r="F8" s="78" t="s">
        <v>112</v>
      </c>
      <c r="G8" s="78" t="s">
        <v>90</v>
      </c>
      <c r="H8" s="78" t="s">
        <v>187</v>
      </c>
      <c r="I8" s="78" t="s">
        <v>91</v>
      </c>
      <c r="J8" s="78" t="s">
        <v>188</v>
      </c>
      <c r="K8" s="78" t="s">
        <v>113</v>
      </c>
      <c r="L8" s="313"/>
    </row>
    <row r="9" spans="2:12" ht="15.75" customHeight="1" x14ac:dyDescent="0.2">
      <c r="B9" s="318"/>
      <c r="C9" s="368"/>
      <c r="D9" s="319"/>
      <c r="E9" s="78">
        <v>1</v>
      </c>
      <c r="F9" s="78">
        <v>2</v>
      </c>
      <c r="G9" s="78" t="s">
        <v>114</v>
      </c>
      <c r="H9" s="78">
        <v>4</v>
      </c>
      <c r="I9" s="78">
        <v>5</v>
      </c>
      <c r="J9" s="78">
        <v>6</v>
      </c>
      <c r="K9" s="78">
        <v>7</v>
      </c>
      <c r="L9" s="78" t="s">
        <v>239</v>
      </c>
    </row>
    <row r="10" spans="2:12" ht="15" customHeight="1" x14ac:dyDescent="0.2">
      <c r="B10" s="365" t="s">
        <v>153</v>
      </c>
      <c r="C10" s="356"/>
      <c r="D10" s="366"/>
      <c r="E10" s="257">
        <f>+E14+E23</f>
        <v>243878154.85000002</v>
      </c>
      <c r="F10" s="257">
        <f>+F14+F23</f>
        <v>11561152.510000002</v>
      </c>
      <c r="G10" s="258">
        <f>+E10+F10</f>
        <v>255439307.36000001</v>
      </c>
      <c r="H10" s="258">
        <f>+H14+H23</f>
        <v>0</v>
      </c>
      <c r="I10" s="258">
        <f>+I14+I23</f>
        <v>12715145.16</v>
      </c>
      <c r="J10" s="258">
        <f>+J14+J23</f>
        <v>250561491.56999999</v>
      </c>
      <c r="K10" s="258">
        <f>+K14+K23</f>
        <v>236334227.81999999</v>
      </c>
      <c r="L10" s="258">
        <f>+G10-I10</f>
        <v>242724162.20000002</v>
      </c>
    </row>
    <row r="11" spans="2:12" x14ac:dyDescent="0.2">
      <c r="B11" s="79"/>
      <c r="C11" s="363" t="s">
        <v>154</v>
      </c>
      <c r="D11" s="364"/>
      <c r="E11" s="259"/>
      <c r="F11" s="259"/>
      <c r="G11" s="259"/>
      <c r="H11" s="259"/>
      <c r="I11" s="259"/>
      <c r="J11" s="259"/>
      <c r="K11" s="259"/>
      <c r="L11" s="259"/>
    </row>
    <row r="12" spans="2:12" x14ac:dyDescent="0.2">
      <c r="B12" s="79"/>
      <c r="C12" s="160"/>
      <c r="D12" s="80" t="s">
        <v>155</v>
      </c>
      <c r="E12" s="260"/>
      <c r="F12" s="260"/>
      <c r="G12" s="260"/>
      <c r="H12" s="260"/>
      <c r="I12" s="260"/>
      <c r="J12" s="260"/>
      <c r="K12" s="260"/>
      <c r="L12" s="260"/>
    </row>
    <row r="13" spans="2:12" x14ac:dyDescent="0.2">
      <c r="B13" s="79"/>
      <c r="C13" s="160"/>
      <c r="D13" s="80" t="s">
        <v>156</v>
      </c>
      <c r="E13" s="257"/>
      <c r="F13" s="258"/>
      <c r="G13" s="258"/>
      <c r="H13" s="258"/>
      <c r="I13" s="258"/>
      <c r="J13" s="258"/>
      <c r="K13" s="258"/>
      <c r="L13" s="258"/>
    </row>
    <row r="14" spans="2:12" x14ac:dyDescent="0.2">
      <c r="B14" s="79"/>
      <c r="C14" s="363" t="s">
        <v>157</v>
      </c>
      <c r="D14" s="364"/>
      <c r="E14" s="259">
        <f>+E15+E17</f>
        <v>240094459.85000002</v>
      </c>
      <c r="F14" s="259">
        <f t="shared" ref="F14:K14" si="0">+F15+F17</f>
        <v>8049112.0600000024</v>
      </c>
      <c r="G14" s="259">
        <f t="shared" si="0"/>
        <v>248143571.91000003</v>
      </c>
      <c r="H14" s="259">
        <f t="shared" si="0"/>
        <v>0</v>
      </c>
      <c r="I14" s="259">
        <f t="shared" si="0"/>
        <v>12657758.120000001</v>
      </c>
      <c r="J14" s="259">
        <f t="shared" si="0"/>
        <v>243265756.12</v>
      </c>
      <c r="K14" s="259">
        <f t="shared" si="0"/>
        <v>229095879.41</v>
      </c>
      <c r="L14" s="261">
        <f>+G14-I14</f>
        <v>235485813.79000002</v>
      </c>
    </row>
    <row r="15" spans="2:12" x14ac:dyDescent="0.2">
      <c r="B15" s="79"/>
      <c r="C15" s="160"/>
      <c r="D15" s="80" t="s">
        <v>158</v>
      </c>
      <c r="E15" s="257">
        <v>168280418.61000001</v>
      </c>
      <c r="F15" s="258">
        <f>107990324.55-95975504.24</f>
        <v>12014820.310000002</v>
      </c>
      <c r="G15" s="258">
        <f>+E15+F15</f>
        <v>180295238.92000002</v>
      </c>
      <c r="H15" s="258"/>
      <c r="I15" s="258">
        <v>10067897.390000001</v>
      </c>
      <c r="J15" s="258">
        <v>175427057.18000001</v>
      </c>
      <c r="K15" s="258">
        <v>164890829.68000001</v>
      </c>
      <c r="L15" s="258">
        <f>+G15-I15</f>
        <v>170227341.53000003</v>
      </c>
    </row>
    <row r="16" spans="2:12" x14ac:dyDescent="0.2">
      <c r="B16" s="79"/>
      <c r="C16" s="160"/>
      <c r="D16" s="80" t="s">
        <v>159</v>
      </c>
      <c r="E16" s="257"/>
      <c r="F16" s="258"/>
      <c r="G16" s="258"/>
      <c r="H16" s="258"/>
      <c r="I16" s="258"/>
      <c r="J16" s="258"/>
      <c r="K16" s="258"/>
      <c r="L16" s="258"/>
    </row>
    <row r="17" spans="2:12" x14ac:dyDescent="0.2">
      <c r="B17" s="79"/>
      <c r="C17" s="160"/>
      <c r="D17" s="80" t="s">
        <v>160</v>
      </c>
      <c r="E17" s="257">
        <v>71814041.239999995</v>
      </c>
      <c r="F17" s="258">
        <f>46999847.09-50965555.34</f>
        <v>-3965708.25</v>
      </c>
      <c r="G17" s="258">
        <f>+E17+F17</f>
        <v>67848332.989999995</v>
      </c>
      <c r="H17" s="258">
        <v>0</v>
      </c>
      <c r="I17" s="258">
        <v>2589860.73</v>
      </c>
      <c r="J17" s="258">
        <v>67838698.939999998</v>
      </c>
      <c r="K17" s="258">
        <v>64205049.729999997</v>
      </c>
      <c r="L17" s="258">
        <f>+G17-I17</f>
        <v>65258472.259999998</v>
      </c>
    </row>
    <row r="18" spans="2:12" x14ac:dyDescent="0.2">
      <c r="B18" s="79"/>
      <c r="C18" s="160"/>
      <c r="D18" s="80" t="s">
        <v>161</v>
      </c>
      <c r="E18" s="257"/>
      <c r="F18" s="258"/>
      <c r="G18" s="258"/>
      <c r="H18" s="258"/>
      <c r="I18" s="258"/>
      <c r="J18" s="258"/>
      <c r="K18" s="258"/>
      <c r="L18" s="258"/>
    </row>
    <row r="19" spans="2:12" x14ac:dyDescent="0.2">
      <c r="B19" s="79"/>
      <c r="C19" s="160"/>
      <c r="D19" s="80" t="s">
        <v>162</v>
      </c>
      <c r="E19" s="257"/>
      <c r="F19" s="258"/>
      <c r="G19" s="258"/>
      <c r="H19" s="258"/>
      <c r="I19" s="258"/>
      <c r="J19" s="258"/>
      <c r="K19" s="258"/>
      <c r="L19" s="258"/>
    </row>
    <row r="20" spans="2:12" x14ac:dyDescent="0.2">
      <c r="B20" s="79"/>
      <c r="C20" s="160"/>
      <c r="D20" s="80" t="s">
        <v>163</v>
      </c>
      <c r="E20" s="257"/>
      <c r="F20" s="258"/>
      <c r="G20" s="258"/>
      <c r="H20" s="258"/>
      <c r="I20" s="258"/>
      <c r="J20" s="258"/>
      <c r="K20" s="258"/>
      <c r="L20" s="258"/>
    </row>
    <row r="21" spans="2:12" x14ac:dyDescent="0.2">
      <c r="B21" s="79"/>
      <c r="C21" s="160"/>
      <c r="D21" s="80" t="s">
        <v>164</v>
      </c>
      <c r="E21" s="257"/>
      <c r="F21" s="261"/>
      <c r="G21" s="258"/>
      <c r="H21" s="258"/>
      <c r="I21" s="258"/>
      <c r="J21" s="258"/>
      <c r="K21" s="258"/>
      <c r="L21" s="258"/>
    </row>
    <row r="22" spans="2:12" x14ac:dyDescent="0.2">
      <c r="B22" s="79"/>
      <c r="C22" s="160"/>
      <c r="D22" s="80" t="s">
        <v>165</v>
      </c>
      <c r="E22" s="257"/>
      <c r="F22" s="258"/>
      <c r="G22" s="258"/>
      <c r="H22" s="258"/>
      <c r="I22" s="258"/>
      <c r="J22" s="258"/>
      <c r="K22" s="258"/>
      <c r="L22" s="258"/>
    </row>
    <row r="23" spans="2:12" x14ac:dyDescent="0.2">
      <c r="B23" s="79"/>
      <c r="C23" s="363" t="s">
        <v>166</v>
      </c>
      <c r="D23" s="364"/>
      <c r="E23" s="259">
        <f>+E24</f>
        <v>3783695</v>
      </c>
      <c r="F23" s="259">
        <f t="shared" ref="F23:L23" si="1">+F24</f>
        <v>3512040.45</v>
      </c>
      <c r="G23" s="259">
        <f t="shared" si="1"/>
        <v>7295735.4500000002</v>
      </c>
      <c r="H23" s="259">
        <f t="shared" si="1"/>
        <v>0</v>
      </c>
      <c r="I23" s="259">
        <f t="shared" si="1"/>
        <v>57387.040000000001</v>
      </c>
      <c r="J23" s="259">
        <f t="shared" si="1"/>
        <v>7295735.4500000002</v>
      </c>
      <c r="K23" s="259">
        <f t="shared" si="1"/>
        <v>7238348.4100000001</v>
      </c>
      <c r="L23" s="259">
        <f t="shared" si="1"/>
        <v>7238348.4100000001</v>
      </c>
    </row>
    <row r="24" spans="2:12" x14ac:dyDescent="0.2">
      <c r="B24" s="79"/>
      <c r="C24" s="160"/>
      <c r="D24" s="80" t="s">
        <v>167</v>
      </c>
      <c r="E24" s="257">
        <v>3783695</v>
      </c>
      <c r="F24" s="258">
        <f>5798442.83-2286402.38</f>
        <v>3512040.45</v>
      </c>
      <c r="G24" s="258">
        <f>+E24+F24</f>
        <v>7295735.4500000002</v>
      </c>
      <c r="H24" s="258">
        <v>0</v>
      </c>
      <c r="I24" s="258">
        <v>57387.040000000001</v>
      </c>
      <c r="J24" s="258">
        <v>7295735.4500000002</v>
      </c>
      <c r="K24" s="258">
        <v>7238348.4100000001</v>
      </c>
      <c r="L24" s="258">
        <f>+G24-I24</f>
        <v>7238348.4100000001</v>
      </c>
    </row>
    <row r="25" spans="2:12" x14ac:dyDescent="0.2">
      <c r="B25" s="79"/>
      <c r="C25" s="160"/>
      <c r="D25" s="80" t="s">
        <v>168</v>
      </c>
      <c r="E25" s="257"/>
      <c r="F25" s="258"/>
      <c r="G25" s="258"/>
      <c r="H25" s="258"/>
      <c r="I25" s="258"/>
      <c r="J25" s="258"/>
      <c r="K25" s="258"/>
      <c r="L25" s="258"/>
    </row>
    <row r="26" spans="2:12" x14ac:dyDescent="0.2">
      <c r="B26" s="79"/>
      <c r="C26" s="160"/>
      <c r="D26" s="80" t="s">
        <v>169</v>
      </c>
      <c r="E26" s="170"/>
      <c r="F26" s="171"/>
      <c r="G26" s="171"/>
      <c r="H26" s="171"/>
      <c r="I26" s="171"/>
      <c r="J26" s="171"/>
      <c r="K26" s="171"/>
      <c r="L26" s="171"/>
    </row>
    <row r="27" spans="2:12" x14ac:dyDescent="0.2">
      <c r="B27" s="79"/>
      <c r="C27" s="363" t="s">
        <v>170</v>
      </c>
      <c r="D27" s="364"/>
      <c r="E27" s="173"/>
      <c r="F27" s="173"/>
      <c r="G27" s="174"/>
      <c r="H27" s="173"/>
      <c r="I27" s="173"/>
      <c r="J27" s="173"/>
      <c r="K27" s="173"/>
      <c r="L27" s="174"/>
    </row>
    <row r="28" spans="2:12" x14ac:dyDescent="0.2">
      <c r="B28" s="79"/>
      <c r="C28" s="160"/>
      <c r="D28" s="80" t="s">
        <v>171</v>
      </c>
      <c r="E28" s="170"/>
      <c r="F28" s="171"/>
      <c r="G28" s="171"/>
      <c r="H28" s="171"/>
      <c r="I28" s="171"/>
      <c r="J28" s="171"/>
      <c r="K28" s="171"/>
      <c r="L28" s="171"/>
    </row>
    <row r="29" spans="2:12" x14ac:dyDescent="0.2">
      <c r="B29" s="79"/>
      <c r="C29" s="160"/>
      <c r="D29" s="80" t="s">
        <v>172</v>
      </c>
      <c r="E29" s="170"/>
      <c r="F29" s="171"/>
      <c r="G29" s="171"/>
      <c r="H29" s="171"/>
      <c r="I29" s="171"/>
      <c r="J29" s="171"/>
      <c r="K29" s="171"/>
      <c r="L29" s="171"/>
    </row>
    <row r="30" spans="2:12" x14ac:dyDescent="0.2">
      <c r="B30" s="79"/>
      <c r="C30" s="363" t="s">
        <v>173</v>
      </c>
      <c r="D30" s="364"/>
      <c r="E30" s="173"/>
      <c r="F30" s="173"/>
      <c r="G30" s="174"/>
      <c r="H30" s="173"/>
      <c r="I30" s="173"/>
      <c r="J30" s="173"/>
      <c r="K30" s="173"/>
      <c r="L30" s="174"/>
    </row>
    <row r="31" spans="2:12" x14ac:dyDescent="0.2">
      <c r="B31" s="79"/>
      <c r="C31" s="160"/>
      <c r="D31" s="80" t="s">
        <v>174</v>
      </c>
      <c r="E31" s="170"/>
      <c r="F31" s="171"/>
      <c r="G31" s="171"/>
      <c r="H31" s="171"/>
      <c r="I31" s="171"/>
      <c r="J31" s="171"/>
      <c r="K31" s="171"/>
      <c r="L31" s="171"/>
    </row>
    <row r="32" spans="2:12" x14ac:dyDescent="0.2">
      <c r="B32" s="79"/>
      <c r="C32" s="160"/>
      <c r="D32" s="80" t="s">
        <v>175</v>
      </c>
      <c r="E32" s="170"/>
      <c r="F32" s="171"/>
      <c r="G32" s="171"/>
      <c r="H32" s="171"/>
      <c r="I32" s="171"/>
      <c r="J32" s="171"/>
      <c r="K32" s="171"/>
      <c r="L32" s="171"/>
    </row>
    <row r="33" spans="1:13" x14ac:dyDescent="0.2">
      <c r="B33" s="79"/>
      <c r="C33" s="160"/>
      <c r="D33" s="80" t="s">
        <v>176</v>
      </c>
      <c r="E33" s="170"/>
      <c r="F33" s="171"/>
      <c r="G33" s="171"/>
      <c r="H33" s="171"/>
      <c r="I33" s="171"/>
      <c r="J33" s="171"/>
      <c r="K33" s="171"/>
      <c r="L33" s="171"/>
    </row>
    <row r="34" spans="1:13" x14ac:dyDescent="0.2">
      <c r="B34" s="79"/>
      <c r="C34" s="160"/>
      <c r="D34" s="80" t="s">
        <v>177</v>
      </c>
      <c r="E34" s="170"/>
      <c r="F34" s="171"/>
      <c r="G34" s="171"/>
      <c r="H34" s="171"/>
      <c r="I34" s="171"/>
      <c r="J34" s="171"/>
      <c r="K34" s="171"/>
      <c r="L34" s="171"/>
    </row>
    <row r="35" spans="1:13" x14ac:dyDescent="0.2">
      <c r="B35" s="79"/>
      <c r="C35" s="363" t="s">
        <v>178</v>
      </c>
      <c r="D35" s="364"/>
      <c r="E35" s="173"/>
      <c r="F35" s="173"/>
      <c r="G35" s="174"/>
      <c r="H35" s="173"/>
      <c r="I35" s="173"/>
      <c r="J35" s="173"/>
      <c r="K35" s="173"/>
      <c r="L35" s="174"/>
    </row>
    <row r="36" spans="1:13" x14ac:dyDescent="0.2">
      <c r="B36" s="79"/>
      <c r="C36" s="160"/>
      <c r="D36" s="80" t="s">
        <v>179</v>
      </c>
      <c r="E36" s="170"/>
      <c r="F36" s="171"/>
      <c r="G36" s="171"/>
      <c r="H36" s="171"/>
      <c r="I36" s="171"/>
      <c r="J36" s="171"/>
      <c r="K36" s="171"/>
      <c r="L36" s="171"/>
    </row>
    <row r="37" spans="1:13" ht="15" customHeight="1" x14ac:dyDescent="0.2">
      <c r="B37" s="365" t="s">
        <v>180</v>
      </c>
      <c r="C37" s="356"/>
      <c r="D37" s="366"/>
      <c r="E37" s="170"/>
      <c r="F37" s="171"/>
      <c r="G37" s="171"/>
      <c r="H37" s="171"/>
      <c r="I37" s="171"/>
      <c r="J37" s="171"/>
      <c r="K37" s="171"/>
      <c r="L37" s="171"/>
    </row>
    <row r="38" spans="1:13" ht="15" customHeight="1" x14ac:dyDescent="0.2">
      <c r="B38" s="365" t="s">
        <v>181</v>
      </c>
      <c r="C38" s="356"/>
      <c r="D38" s="366"/>
      <c r="E38" s="170"/>
      <c r="F38" s="171"/>
      <c r="G38" s="171"/>
      <c r="H38" s="171"/>
      <c r="I38" s="171"/>
      <c r="J38" s="171"/>
      <c r="K38" s="171"/>
      <c r="L38" s="171"/>
    </row>
    <row r="39" spans="1:13" ht="15.75" customHeight="1" x14ac:dyDescent="0.2">
      <c r="B39" s="365" t="s">
        <v>182</v>
      </c>
      <c r="C39" s="356"/>
      <c r="D39" s="366"/>
      <c r="E39" s="170"/>
      <c r="F39" s="171"/>
      <c r="G39" s="171"/>
      <c r="H39" s="171"/>
      <c r="I39" s="171"/>
      <c r="J39" s="171"/>
      <c r="K39" s="171"/>
      <c r="L39" s="171"/>
    </row>
    <row r="40" spans="1:13" x14ac:dyDescent="0.2">
      <c r="B40" s="175"/>
      <c r="C40" s="176"/>
      <c r="D40" s="177"/>
      <c r="E40" s="178"/>
      <c r="F40" s="179"/>
      <c r="G40" s="179"/>
      <c r="H40" s="179"/>
      <c r="I40" s="179"/>
      <c r="J40" s="179"/>
      <c r="K40" s="179"/>
      <c r="L40" s="179"/>
    </row>
    <row r="41" spans="1:13" s="76" customFormat="1" ht="16.5" customHeight="1" x14ac:dyDescent="0.2">
      <c r="A41" s="41"/>
      <c r="B41" s="105"/>
      <c r="C41" s="369" t="s">
        <v>115</v>
      </c>
      <c r="D41" s="370"/>
      <c r="E41" s="262">
        <f>+E15+E17+E23</f>
        <v>243878154.85000002</v>
      </c>
      <c r="F41" s="262">
        <f t="shared" ref="F41:K41" si="2">+F15+F17+F23</f>
        <v>11561152.510000002</v>
      </c>
      <c r="G41" s="262">
        <f t="shared" si="2"/>
        <v>255439307.36000001</v>
      </c>
      <c r="H41" s="262">
        <f t="shared" si="2"/>
        <v>0</v>
      </c>
      <c r="I41" s="262">
        <f t="shared" si="2"/>
        <v>12715145.16</v>
      </c>
      <c r="J41" s="262">
        <f t="shared" si="2"/>
        <v>250561491.56999999</v>
      </c>
      <c r="K41" s="262">
        <f t="shared" si="2"/>
        <v>236334227.81999999</v>
      </c>
      <c r="L41" s="180">
        <f t="shared" ref="L41" si="3">+L11+L14+L23+L27+L30+L35+L37+L38+L39</f>
        <v>242724162.20000002</v>
      </c>
      <c r="M41" s="41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74</v>
      </c>
      <c r="F43" s="17"/>
      <c r="G43" s="17"/>
      <c r="H43" s="17"/>
      <c r="I43" s="17"/>
      <c r="J43" s="17"/>
      <c r="K43" s="17"/>
      <c r="L43" s="17"/>
    </row>
    <row r="45" spans="1:13" x14ac:dyDescent="0.2">
      <c r="D45" s="35"/>
      <c r="E45" s="35"/>
      <c r="F45" s="35"/>
      <c r="G45" s="35"/>
      <c r="H45" s="35"/>
      <c r="I45" s="35"/>
      <c r="J45" s="35"/>
      <c r="K45" s="35"/>
      <c r="L45" s="35"/>
    </row>
    <row r="46" spans="1:13" x14ac:dyDescent="0.2">
      <c r="D46" s="35"/>
      <c r="E46" s="35"/>
      <c r="F46" s="35"/>
      <c r="G46" s="35"/>
      <c r="H46" s="35"/>
      <c r="I46" s="35"/>
      <c r="J46" s="35"/>
      <c r="K46" s="35"/>
      <c r="L46" s="35"/>
    </row>
    <row r="47" spans="1:13" x14ac:dyDescent="0.2">
      <c r="D47" s="277"/>
      <c r="E47" s="35"/>
      <c r="F47" s="35"/>
      <c r="G47" s="295"/>
      <c r="H47" s="295"/>
      <c r="I47" s="295"/>
      <c r="J47" s="295"/>
      <c r="K47" s="295"/>
      <c r="L47" s="43"/>
    </row>
    <row r="48" spans="1:13" ht="12.75" customHeight="1" x14ac:dyDescent="0.2">
      <c r="D48" s="276"/>
      <c r="E48" s="35"/>
      <c r="F48" s="35"/>
      <c r="G48" s="279"/>
      <c r="H48" s="279"/>
      <c r="I48" s="279"/>
      <c r="J48" s="279"/>
      <c r="K48" s="279"/>
      <c r="L48" s="43"/>
    </row>
    <row r="49" spans="4:12" x14ac:dyDescent="0.2">
      <c r="D49" s="35"/>
      <c r="E49" s="35"/>
      <c r="F49" s="35"/>
      <c r="G49" s="35"/>
      <c r="H49" s="35"/>
      <c r="I49" s="35"/>
      <c r="J49" s="35"/>
      <c r="K49" s="35"/>
      <c r="L49" s="35"/>
    </row>
  </sheetData>
  <mergeCells count="19">
    <mergeCell ref="C35:D35"/>
    <mergeCell ref="B37:D37"/>
    <mergeCell ref="B38:D38"/>
    <mergeCell ref="G47:K47"/>
    <mergeCell ref="G48:K48"/>
    <mergeCell ref="B39:D39"/>
    <mergeCell ref="C41:D41"/>
    <mergeCell ref="B1:L1"/>
    <mergeCell ref="B2:L2"/>
    <mergeCell ref="B3:L3"/>
    <mergeCell ref="B7:D9"/>
    <mergeCell ref="E7:K7"/>
    <mergeCell ref="L7:L8"/>
    <mergeCell ref="C30:D30"/>
    <mergeCell ref="B10:D10"/>
    <mergeCell ref="C11:D11"/>
    <mergeCell ref="C14:D14"/>
    <mergeCell ref="C23:D23"/>
    <mergeCell ref="C27:D27"/>
  </mergeCells>
  <pageMargins left="0.23622047244094491" right="0.70866141732283472" top="0.43307086614173229" bottom="0.74803149606299213" header="0.31496062992125984" footer="0.31496062992125984"/>
  <pageSetup scale="66" fitToHeight="0" orientation="landscape" r:id="rId1"/>
  <headerFooter>
    <oddFooter>&amp;C21/25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9"/>
  <sheetViews>
    <sheetView showGridLines="0" topLeftCell="A25" zoomScale="85" zoomScaleNormal="85" workbookViewId="0">
      <selection activeCell="D43" sqref="D43:N49"/>
    </sheetView>
  </sheetViews>
  <sheetFormatPr baseColWidth="10" defaultRowHeight="12.75" x14ac:dyDescent="0.2"/>
  <cols>
    <col min="1" max="1" width="2.140625" style="17" customWidth="1"/>
    <col min="2" max="3" width="3.7109375" style="32" customWidth="1"/>
    <col min="4" max="4" width="29.42578125" style="32" customWidth="1"/>
    <col min="5" max="5" width="12.7109375" style="32" customWidth="1"/>
    <col min="6" max="6" width="14.42578125" style="32" customWidth="1"/>
    <col min="7" max="7" width="12.42578125" style="32" customWidth="1"/>
    <col min="8" max="13" width="12.7109375" style="32" customWidth="1"/>
    <col min="14" max="14" width="12.85546875" style="32" bestFit="1" customWidth="1"/>
    <col min="15" max="15" width="12.85546875" style="32" customWidth="1"/>
    <col min="16" max="16" width="14.5703125" style="17" customWidth="1"/>
    <col min="17" max="17" width="14" style="32" customWidth="1"/>
    <col min="18" max="16384" width="11.42578125" style="32"/>
  </cols>
  <sheetData>
    <row r="1" spans="2:17" ht="6" customHeight="1" x14ac:dyDescent="0.2"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</row>
    <row r="2" spans="2:17" ht="13.5" customHeight="1" x14ac:dyDescent="0.2">
      <c r="B2" s="296" t="s">
        <v>234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</row>
    <row r="3" spans="2:17" ht="20.2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</row>
    <row r="4" spans="2:17" s="17" customFormat="1" ht="8.25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7" s="17" customFormat="1" ht="24" customHeight="1" x14ac:dyDescent="0.2">
      <c r="D5" s="19" t="s">
        <v>2</v>
      </c>
      <c r="E5" s="40" t="s">
        <v>280</v>
      </c>
      <c r="F5" s="40"/>
      <c r="G5" s="39"/>
      <c r="H5" s="40"/>
      <c r="I5" s="40"/>
      <c r="J5" s="40"/>
      <c r="K5" s="40"/>
      <c r="L5" s="24"/>
      <c r="M5" s="24"/>
      <c r="N5" s="25"/>
      <c r="O5" s="31"/>
    </row>
    <row r="6" spans="2:17" s="17" customFormat="1" ht="8.2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17" ht="15" customHeight="1" x14ac:dyDescent="0.2">
      <c r="B7" s="314" t="s">
        <v>235</v>
      </c>
      <c r="C7" s="367"/>
      <c r="D7" s="315"/>
      <c r="E7" s="374" t="s">
        <v>236</v>
      </c>
      <c r="F7" s="181"/>
      <c r="G7" s="374" t="s">
        <v>233</v>
      </c>
      <c r="H7" s="377" t="s">
        <v>109</v>
      </c>
      <c r="I7" s="378"/>
      <c r="J7" s="378"/>
      <c r="K7" s="378"/>
      <c r="L7" s="378"/>
      <c r="M7" s="378"/>
      <c r="N7" s="379"/>
      <c r="O7" s="313" t="s">
        <v>110</v>
      </c>
      <c r="P7" s="371" t="s">
        <v>268</v>
      </c>
      <c r="Q7" s="298"/>
    </row>
    <row r="8" spans="2:17" ht="51" x14ac:dyDescent="0.2">
      <c r="B8" s="316"/>
      <c r="C8" s="299"/>
      <c r="D8" s="317"/>
      <c r="E8" s="375"/>
      <c r="F8" s="182" t="s">
        <v>237</v>
      </c>
      <c r="G8" s="375"/>
      <c r="H8" s="78" t="s">
        <v>111</v>
      </c>
      <c r="I8" s="78" t="s">
        <v>112</v>
      </c>
      <c r="J8" s="78" t="s">
        <v>90</v>
      </c>
      <c r="K8" s="78" t="s">
        <v>187</v>
      </c>
      <c r="L8" s="78" t="s">
        <v>91</v>
      </c>
      <c r="M8" s="78" t="s">
        <v>188</v>
      </c>
      <c r="N8" s="78" t="s">
        <v>113</v>
      </c>
      <c r="O8" s="313"/>
      <c r="P8" s="183" t="s">
        <v>269</v>
      </c>
      <c r="Q8" s="183" t="s">
        <v>270</v>
      </c>
    </row>
    <row r="9" spans="2:17" ht="15.75" customHeight="1" x14ac:dyDescent="0.2">
      <c r="B9" s="318"/>
      <c r="C9" s="368"/>
      <c r="D9" s="319"/>
      <c r="E9" s="376"/>
      <c r="F9" s="184"/>
      <c r="G9" s="376"/>
      <c r="H9" s="78">
        <v>1</v>
      </c>
      <c r="I9" s="78">
        <v>2</v>
      </c>
      <c r="J9" s="78" t="s">
        <v>114</v>
      </c>
      <c r="K9" s="78">
        <v>4</v>
      </c>
      <c r="L9" s="78">
        <v>5</v>
      </c>
      <c r="M9" s="78">
        <v>6</v>
      </c>
      <c r="N9" s="78">
        <v>7</v>
      </c>
      <c r="O9" s="78" t="s">
        <v>239</v>
      </c>
      <c r="P9" s="42" t="s">
        <v>271</v>
      </c>
      <c r="Q9" s="42" t="s">
        <v>272</v>
      </c>
    </row>
    <row r="10" spans="2:17" ht="12.75" customHeight="1" x14ac:dyDescent="0.2">
      <c r="B10" s="79"/>
      <c r="C10" s="380" t="s">
        <v>313</v>
      </c>
      <c r="D10" s="380"/>
      <c r="E10" s="382" t="s">
        <v>314</v>
      </c>
      <c r="F10" s="383" t="s">
        <v>315</v>
      </c>
      <c r="G10" s="380">
        <v>3035</v>
      </c>
      <c r="H10" s="385">
        <v>3000000</v>
      </c>
      <c r="I10" s="386">
        <f>-372726+697392.13</f>
        <v>324666.13</v>
      </c>
      <c r="J10" s="385">
        <f>+H10-I10</f>
        <v>2675333.87</v>
      </c>
      <c r="K10" s="384">
        <v>0</v>
      </c>
      <c r="L10" s="385">
        <v>0</v>
      </c>
      <c r="M10" s="385">
        <v>2675333.87</v>
      </c>
      <c r="N10" s="385">
        <v>2675333.87</v>
      </c>
      <c r="O10" s="385">
        <f>+J10-N10</f>
        <v>0</v>
      </c>
      <c r="P10" s="390">
        <f t="shared" ref="P10:P16" si="0">L10/H10</f>
        <v>0</v>
      </c>
      <c r="Q10" s="391"/>
    </row>
    <row r="11" spans="2:17" x14ac:dyDescent="0.2">
      <c r="B11" s="79"/>
      <c r="C11" s="380"/>
      <c r="D11" s="380"/>
      <c r="E11" s="382"/>
      <c r="F11" s="383"/>
      <c r="G11" s="380"/>
      <c r="H11" s="385"/>
      <c r="I11" s="386"/>
      <c r="J11" s="385"/>
      <c r="K11" s="384"/>
      <c r="L11" s="385"/>
      <c r="M11" s="385"/>
      <c r="N11" s="385"/>
      <c r="O11" s="385"/>
      <c r="P11" s="390"/>
      <c r="Q11" s="391"/>
    </row>
    <row r="12" spans="2:17" x14ac:dyDescent="0.2">
      <c r="B12" s="79"/>
      <c r="C12" s="380" t="s">
        <v>313</v>
      </c>
      <c r="D12" s="380"/>
      <c r="E12" s="383" t="s">
        <v>316</v>
      </c>
      <c r="F12" s="381" t="s">
        <v>319</v>
      </c>
      <c r="G12" s="383">
        <v>3035</v>
      </c>
      <c r="H12" s="387">
        <v>3000000</v>
      </c>
      <c r="I12" s="389">
        <f>-2762400+5721600</f>
        <v>2959200</v>
      </c>
      <c r="J12" s="385">
        <f t="shared" ref="J12" si="1">+H12-I12</f>
        <v>40800</v>
      </c>
      <c r="K12" s="388">
        <v>0</v>
      </c>
      <c r="L12" s="389"/>
      <c r="M12" s="388">
        <v>40800</v>
      </c>
      <c r="N12" s="388">
        <v>40800</v>
      </c>
      <c r="O12" s="385">
        <f t="shared" ref="O12" si="2">+J12-N12</f>
        <v>0</v>
      </c>
      <c r="P12" s="390">
        <f t="shared" si="0"/>
        <v>0</v>
      </c>
      <c r="Q12" s="391"/>
    </row>
    <row r="13" spans="2:17" x14ac:dyDescent="0.2">
      <c r="B13" s="79"/>
      <c r="C13" s="380"/>
      <c r="D13" s="380"/>
      <c r="E13" s="383"/>
      <c r="F13" s="381"/>
      <c r="G13" s="383"/>
      <c r="H13" s="387"/>
      <c r="I13" s="389"/>
      <c r="J13" s="385"/>
      <c r="K13" s="388"/>
      <c r="L13" s="389"/>
      <c r="M13" s="388"/>
      <c r="N13" s="388"/>
      <c r="O13" s="385"/>
      <c r="P13" s="390"/>
      <c r="Q13" s="391"/>
    </row>
    <row r="14" spans="2:17" x14ac:dyDescent="0.2">
      <c r="B14" s="79"/>
      <c r="C14" s="380" t="s">
        <v>313</v>
      </c>
      <c r="D14" s="380"/>
      <c r="E14" s="383" t="s">
        <v>317</v>
      </c>
      <c r="F14" s="381" t="s">
        <v>320</v>
      </c>
      <c r="G14" s="383">
        <v>3035</v>
      </c>
      <c r="H14" s="388">
        <v>1000000</v>
      </c>
      <c r="I14" s="383">
        <v>315970</v>
      </c>
      <c r="J14" s="385">
        <f t="shared" ref="J14" si="3">+H14-I14</f>
        <v>684030</v>
      </c>
      <c r="K14" s="383">
        <v>0</v>
      </c>
      <c r="L14" s="388"/>
      <c r="M14" s="388">
        <v>684030</v>
      </c>
      <c r="N14" s="388">
        <v>684030</v>
      </c>
      <c r="O14" s="385">
        <f t="shared" ref="O14" si="4">+J14-N14</f>
        <v>0</v>
      </c>
      <c r="P14" s="390">
        <f t="shared" si="0"/>
        <v>0</v>
      </c>
      <c r="Q14" s="391"/>
    </row>
    <row r="15" spans="2:17" x14ac:dyDescent="0.2">
      <c r="B15" s="79"/>
      <c r="C15" s="380"/>
      <c r="D15" s="380"/>
      <c r="E15" s="383"/>
      <c r="F15" s="381"/>
      <c r="G15" s="383"/>
      <c r="H15" s="388"/>
      <c r="I15" s="383"/>
      <c r="J15" s="385"/>
      <c r="K15" s="383"/>
      <c r="L15" s="388"/>
      <c r="M15" s="388"/>
      <c r="N15" s="388"/>
      <c r="O15" s="385"/>
      <c r="P15" s="390"/>
      <c r="Q15" s="391"/>
    </row>
    <row r="16" spans="2:17" ht="15" customHeight="1" x14ac:dyDescent="0.2">
      <c r="B16" s="79"/>
      <c r="C16" s="380" t="s">
        <v>313</v>
      </c>
      <c r="D16" s="380"/>
      <c r="E16" s="383" t="s">
        <v>318</v>
      </c>
      <c r="F16" s="381" t="s">
        <v>321</v>
      </c>
      <c r="G16" s="383">
        <v>3035</v>
      </c>
      <c r="H16" s="388">
        <v>2000000</v>
      </c>
      <c r="I16" s="383">
        <f>-214000+718723.68</f>
        <v>504723.68000000005</v>
      </c>
      <c r="J16" s="385">
        <f t="shared" ref="J16" si="5">+H16-I16</f>
        <v>1495276.3199999998</v>
      </c>
      <c r="K16" s="388"/>
      <c r="L16" s="388"/>
      <c r="M16" s="388">
        <v>1495276.32</v>
      </c>
      <c r="N16" s="388">
        <v>1495276.32</v>
      </c>
      <c r="O16" s="385">
        <f t="shared" ref="O16" si="6">+J16-N16</f>
        <v>0</v>
      </c>
      <c r="P16" s="390">
        <f t="shared" si="0"/>
        <v>0</v>
      </c>
      <c r="Q16" s="391"/>
    </row>
    <row r="17" spans="2:17" x14ac:dyDescent="0.2">
      <c r="B17" s="79"/>
      <c r="C17" s="380"/>
      <c r="D17" s="380"/>
      <c r="E17" s="383"/>
      <c r="F17" s="381"/>
      <c r="G17" s="383"/>
      <c r="H17" s="388"/>
      <c r="I17" s="383"/>
      <c r="J17" s="385"/>
      <c r="K17" s="388"/>
      <c r="L17" s="388"/>
      <c r="M17" s="388"/>
      <c r="N17" s="388"/>
      <c r="O17" s="385"/>
      <c r="P17" s="390"/>
      <c r="Q17" s="391"/>
    </row>
    <row r="18" spans="2:17" x14ac:dyDescent="0.2">
      <c r="B18" s="79"/>
      <c r="C18" s="380"/>
      <c r="D18" s="381"/>
      <c r="E18" s="170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92"/>
      <c r="Q18" s="391"/>
    </row>
    <row r="19" spans="2:17" x14ac:dyDescent="0.2">
      <c r="B19" s="79"/>
      <c r="C19" s="380"/>
      <c r="D19" s="381"/>
      <c r="E19" s="170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92"/>
      <c r="Q19" s="391"/>
    </row>
    <row r="20" spans="2:17" ht="15" customHeight="1" x14ac:dyDescent="0.2">
      <c r="B20" s="79"/>
      <c r="C20" s="380"/>
      <c r="D20" s="381"/>
      <c r="E20" s="170"/>
      <c r="F20" s="170"/>
      <c r="G20" s="171"/>
      <c r="H20" s="383"/>
      <c r="I20" s="383"/>
      <c r="J20" s="383"/>
      <c r="K20" s="383"/>
      <c r="L20" s="171"/>
      <c r="M20" s="383"/>
      <c r="N20" s="389"/>
      <c r="O20" s="383"/>
      <c r="P20" s="186"/>
      <c r="Q20" s="187"/>
    </row>
    <row r="21" spans="2:17" x14ac:dyDescent="0.2">
      <c r="B21" s="79"/>
      <c r="C21" s="363"/>
      <c r="D21" s="364"/>
      <c r="E21" s="173"/>
      <c r="F21" s="173"/>
      <c r="G21" s="173"/>
      <c r="H21" s="383"/>
      <c r="I21" s="383"/>
      <c r="J21" s="383"/>
      <c r="K21" s="383"/>
      <c r="L21" s="173"/>
      <c r="M21" s="383"/>
      <c r="N21" s="389"/>
      <c r="O21" s="383"/>
      <c r="P21" s="186"/>
      <c r="Q21" s="187"/>
    </row>
    <row r="22" spans="2:17" x14ac:dyDescent="0.2">
      <c r="B22" s="79"/>
      <c r="C22" s="160"/>
      <c r="D22" s="80"/>
      <c r="E22" s="170"/>
      <c r="F22" s="170"/>
      <c r="G22" s="171"/>
      <c r="H22" s="171"/>
      <c r="I22" s="383"/>
      <c r="J22" s="171"/>
      <c r="K22" s="383"/>
      <c r="L22" s="171"/>
      <c r="M22" s="171"/>
      <c r="N22" s="171"/>
      <c r="O22" s="171"/>
      <c r="P22" s="186"/>
      <c r="Q22" s="187"/>
    </row>
    <row r="23" spans="2:17" x14ac:dyDescent="0.2">
      <c r="B23" s="79"/>
      <c r="C23" s="160"/>
      <c r="D23" s="80"/>
      <c r="E23" s="170"/>
      <c r="F23" s="170"/>
      <c r="G23" s="171"/>
      <c r="H23" s="171"/>
      <c r="I23" s="383"/>
      <c r="J23" s="171"/>
      <c r="K23" s="383"/>
      <c r="L23" s="171"/>
      <c r="M23" s="171"/>
      <c r="N23" s="171"/>
      <c r="O23" s="171"/>
      <c r="P23" s="186"/>
      <c r="Q23" s="187"/>
    </row>
    <row r="24" spans="2:17" x14ac:dyDescent="0.2">
      <c r="B24" s="79"/>
      <c r="C24" s="160"/>
      <c r="D24" s="80"/>
      <c r="E24" s="170"/>
      <c r="F24" s="170"/>
      <c r="G24" s="171"/>
      <c r="H24" s="171"/>
      <c r="I24" s="383"/>
      <c r="J24" s="171"/>
      <c r="K24" s="171"/>
      <c r="L24" s="171"/>
      <c r="M24" s="171"/>
      <c r="N24" s="171"/>
      <c r="O24" s="171"/>
      <c r="P24" s="186"/>
      <c r="Q24" s="187"/>
    </row>
    <row r="25" spans="2:17" x14ac:dyDescent="0.2">
      <c r="B25" s="79"/>
      <c r="C25" s="363"/>
      <c r="D25" s="364"/>
      <c r="E25" s="173"/>
      <c r="F25" s="173"/>
      <c r="G25" s="173"/>
      <c r="H25" s="174"/>
      <c r="I25" s="383"/>
      <c r="J25" s="173"/>
      <c r="K25" s="173"/>
      <c r="L25" s="173"/>
      <c r="M25" s="173"/>
      <c r="N25" s="173"/>
      <c r="O25" s="174"/>
      <c r="P25" s="186"/>
      <c r="Q25" s="187"/>
    </row>
    <row r="26" spans="2:17" x14ac:dyDescent="0.2">
      <c r="B26" s="79"/>
      <c r="C26" s="160"/>
      <c r="D26" s="80"/>
      <c r="E26" s="170"/>
      <c r="F26" s="170"/>
      <c r="G26" s="171"/>
      <c r="H26" s="171"/>
      <c r="I26" s="171"/>
      <c r="J26" s="171"/>
      <c r="K26" s="171"/>
      <c r="L26" s="171"/>
      <c r="M26" s="171"/>
      <c r="N26" s="171"/>
      <c r="O26" s="171"/>
      <c r="P26" s="186"/>
      <c r="Q26" s="187"/>
    </row>
    <row r="27" spans="2:17" x14ac:dyDescent="0.2">
      <c r="B27" s="79"/>
      <c r="C27" s="160"/>
      <c r="D27" s="80"/>
      <c r="E27" s="170"/>
      <c r="F27" s="170"/>
      <c r="G27" s="171"/>
      <c r="H27" s="171"/>
      <c r="I27" s="171"/>
      <c r="J27" s="171"/>
      <c r="K27" s="171"/>
      <c r="L27" s="171"/>
      <c r="M27" s="171"/>
      <c r="N27" s="171"/>
      <c r="O27" s="171"/>
      <c r="P27" s="186"/>
      <c r="Q27" s="187"/>
    </row>
    <row r="28" spans="2:17" x14ac:dyDescent="0.2">
      <c r="B28" s="79"/>
      <c r="C28" s="363"/>
      <c r="D28" s="364"/>
      <c r="E28" s="173"/>
      <c r="F28" s="173"/>
      <c r="G28" s="173"/>
      <c r="H28" s="174"/>
      <c r="I28" s="173"/>
      <c r="J28" s="173"/>
      <c r="K28" s="173"/>
      <c r="L28" s="173"/>
      <c r="M28" s="173"/>
      <c r="N28" s="173"/>
      <c r="O28" s="174"/>
      <c r="P28" s="186"/>
      <c r="Q28" s="187"/>
    </row>
    <row r="29" spans="2:17" x14ac:dyDescent="0.2">
      <c r="B29" s="79"/>
      <c r="C29" s="160"/>
      <c r="D29" s="80"/>
      <c r="E29" s="170"/>
      <c r="F29" s="170"/>
      <c r="G29" s="171"/>
      <c r="H29" s="171"/>
      <c r="I29" s="171"/>
      <c r="J29" s="171"/>
      <c r="K29" s="171"/>
      <c r="L29" s="171"/>
      <c r="M29" s="171"/>
      <c r="N29" s="171"/>
      <c r="O29" s="171"/>
      <c r="P29" s="186"/>
      <c r="Q29" s="187"/>
    </row>
    <row r="30" spans="2:17" x14ac:dyDescent="0.2">
      <c r="B30" s="79"/>
      <c r="C30" s="160"/>
      <c r="D30" s="80"/>
      <c r="E30" s="170"/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86"/>
      <c r="Q30" s="187"/>
    </row>
    <row r="31" spans="2:17" x14ac:dyDescent="0.2">
      <c r="B31" s="79"/>
      <c r="C31" s="160"/>
      <c r="D31" s="80"/>
      <c r="E31" s="170"/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86"/>
      <c r="Q31" s="187"/>
    </row>
    <row r="32" spans="2:17" x14ac:dyDescent="0.2">
      <c r="B32" s="79"/>
      <c r="C32" s="160"/>
      <c r="D32" s="80"/>
      <c r="E32" s="170"/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86"/>
      <c r="Q32" s="187"/>
    </row>
    <row r="33" spans="1:17" x14ac:dyDescent="0.2">
      <c r="B33" s="79"/>
      <c r="C33" s="363"/>
      <c r="D33" s="364"/>
      <c r="E33" s="173"/>
      <c r="F33" s="173"/>
      <c r="G33" s="173"/>
      <c r="H33" s="174"/>
      <c r="I33" s="173"/>
      <c r="J33" s="173"/>
      <c r="K33" s="173"/>
      <c r="L33" s="173"/>
      <c r="M33" s="173"/>
      <c r="N33" s="173"/>
      <c r="O33" s="174"/>
      <c r="P33" s="186"/>
      <c r="Q33" s="187"/>
    </row>
    <row r="34" spans="1:17" x14ac:dyDescent="0.2">
      <c r="B34" s="79"/>
      <c r="C34" s="160"/>
      <c r="D34" s="80"/>
      <c r="E34" s="170"/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86"/>
      <c r="Q34" s="187"/>
    </row>
    <row r="35" spans="1:17" ht="15" customHeight="1" x14ac:dyDescent="0.2">
      <c r="B35" s="365"/>
      <c r="C35" s="356"/>
      <c r="D35" s="366"/>
      <c r="E35" s="170"/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86"/>
      <c r="Q35" s="187"/>
    </row>
    <row r="36" spans="1:17" ht="15" customHeight="1" x14ac:dyDescent="0.2">
      <c r="B36" s="365"/>
      <c r="C36" s="356"/>
      <c r="D36" s="366"/>
      <c r="E36" s="170"/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86"/>
      <c r="Q36" s="187"/>
    </row>
    <row r="37" spans="1:17" ht="15.75" customHeight="1" x14ac:dyDescent="0.2">
      <c r="B37" s="365"/>
      <c r="C37" s="356"/>
      <c r="D37" s="366"/>
      <c r="E37" s="170"/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86"/>
      <c r="Q37" s="187"/>
    </row>
    <row r="38" spans="1:17" x14ac:dyDescent="0.2">
      <c r="B38" s="175"/>
      <c r="C38" s="176"/>
      <c r="D38" s="177"/>
      <c r="E38" s="178"/>
      <c r="F38" s="178"/>
      <c r="G38" s="179"/>
      <c r="H38" s="179"/>
      <c r="I38" s="179"/>
      <c r="J38" s="179"/>
      <c r="K38" s="179"/>
      <c r="L38" s="179"/>
      <c r="M38" s="179"/>
      <c r="N38" s="179"/>
      <c r="O38" s="179"/>
      <c r="P38" s="186"/>
      <c r="Q38" s="187"/>
    </row>
    <row r="39" spans="1:17" s="76" customFormat="1" x14ac:dyDescent="0.2">
      <c r="A39" s="41"/>
      <c r="B39" s="105"/>
      <c r="C39" s="369" t="s">
        <v>115</v>
      </c>
      <c r="D39" s="370"/>
      <c r="E39" s="180"/>
      <c r="F39" s="180"/>
      <c r="G39" s="180"/>
      <c r="H39" s="248">
        <f t="shared" ref="H39:O39" si="7">SUM(H10:H17)</f>
        <v>9000000</v>
      </c>
      <c r="I39" s="248">
        <f t="shared" si="7"/>
        <v>4104559.81</v>
      </c>
      <c r="J39" s="248">
        <f t="shared" si="7"/>
        <v>4895440.1899999995</v>
      </c>
      <c r="K39" s="248">
        <f t="shared" si="7"/>
        <v>0</v>
      </c>
      <c r="L39" s="248">
        <f t="shared" si="7"/>
        <v>0</v>
      </c>
      <c r="M39" s="248">
        <f t="shared" si="7"/>
        <v>4895440.1900000004</v>
      </c>
      <c r="N39" s="248">
        <f t="shared" si="7"/>
        <v>4895440.1900000004</v>
      </c>
      <c r="O39" s="248">
        <f t="shared" si="7"/>
        <v>0</v>
      </c>
      <c r="P39" s="372"/>
      <c r="Q39" s="373"/>
    </row>
    <row r="40" spans="1:17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7" x14ac:dyDescent="0.2">
      <c r="B41" s="16" t="s">
        <v>74</v>
      </c>
      <c r="G41" s="17"/>
      <c r="H41" s="17"/>
      <c r="I41" s="17"/>
      <c r="J41" s="17"/>
      <c r="K41" s="17"/>
      <c r="L41" s="17"/>
      <c r="M41" s="17"/>
      <c r="N41" s="17"/>
      <c r="O41" s="17"/>
    </row>
    <row r="43" spans="1:17" x14ac:dyDescent="0.2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7" x14ac:dyDescent="0.2">
      <c r="D44" s="425"/>
      <c r="E44" s="42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23"/>
    </row>
    <row r="45" spans="1:17" x14ac:dyDescent="0.2">
      <c r="D45" s="295"/>
      <c r="E45" s="295"/>
      <c r="F45" s="35"/>
      <c r="G45" s="35"/>
      <c r="H45" s="226"/>
      <c r="I45" s="226"/>
      <c r="J45" s="295"/>
      <c r="K45" s="295"/>
      <c r="L45" s="295"/>
      <c r="M45" s="295"/>
      <c r="N45" s="295"/>
      <c r="O45" s="43"/>
    </row>
    <row r="46" spans="1:17" ht="12.75" customHeight="1" x14ac:dyDescent="0.2">
      <c r="D46" s="279"/>
      <c r="E46" s="279"/>
      <c r="F46" s="35"/>
      <c r="G46" s="35"/>
      <c r="H46" s="225"/>
      <c r="I46" s="225"/>
      <c r="J46" s="279"/>
      <c r="K46" s="279"/>
      <c r="L46" s="279"/>
      <c r="M46" s="279"/>
      <c r="N46" s="279"/>
      <c r="O46" s="44"/>
    </row>
    <row r="47" spans="1:17" x14ac:dyDescent="0.2"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1:17" x14ac:dyDescent="0.2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</row>
    <row r="49" spans="4:14" x14ac:dyDescent="0.2"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</sheetData>
  <mergeCells count="103">
    <mergeCell ref="J45:N45"/>
    <mergeCell ref="J46:N46"/>
    <mergeCell ref="P10:P11"/>
    <mergeCell ref="Q10:Q11"/>
    <mergeCell ref="D45:E45"/>
    <mergeCell ref="D46:E46"/>
    <mergeCell ref="D44:E44"/>
    <mergeCell ref="P12:P13"/>
    <mergeCell ref="P14:P15"/>
    <mergeCell ref="P16:P17"/>
    <mergeCell ref="P18:P19"/>
    <mergeCell ref="Q12:Q13"/>
    <mergeCell ref="Q14:Q15"/>
    <mergeCell ref="Q16:Q17"/>
    <mergeCell ref="Q18:Q19"/>
    <mergeCell ref="O12:O13"/>
    <mergeCell ref="O14:O15"/>
    <mergeCell ref="O16:O17"/>
    <mergeCell ref="O18:O19"/>
    <mergeCell ref="O20:O21"/>
    <mergeCell ref="N12:N13"/>
    <mergeCell ref="N14:N15"/>
    <mergeCell ref="N16:N17"/>
    <mergeCell ref="N18:N19"/>
    <mergeCell ref="N20:N21"/>
    <mergeCell ref="M12:M13"/>
    <mergeCell ref="M14:M15"/>
    <mergeCell ref="M16:M17"/>
    <mergeCell ref="M18:M19"/>
    <mergeCell ref="M20:M21"/>
    <mergeCell ref="K22:K23"/>
    <mergeCell ref="L12:L13"/>
    <mergeCell ref="L14:L15"/>
    <mergeCell ref="L16:L17"/>
    <mergeCell ref="L18:L19"/>
    <mergeCell ref="K12:K13"/>
    <mergeCell ref="K14:K15"/>
    <mergeCell ref="K16:K17"/>
    <mergeCell ref="K18:K19"/>
    <mergeCell ref="K20:K21"/>
    <mergeCell ref="I22:I23"/>
    <mergeCell ref="I24:I25"/>
    <mergeCell ref="J12:J13"/>
    <mergeCell ref="J14:J15"/>
    <mergeCell ref="J16:J17"/>
    <mergeCell ref="J18:J19"/>
    <mergeCell ref="J20:J21"/>
    <mergeCell ref="I12:I13"/>
    <mergeCell ref="I14:I15"/>
    <mergeCell ref="I16:I17"/>
    <mergeCell ref="I18:I19"/>
    <mergeCell ref="I20:I21"/>
    <mergeCell ref="H20:H21"/>
    <mergeCell ref="F12:F13"/>
    <mergeCell ref="F14:F15"/>
    <mergeCell ref="F16:F17"/>
    <mergeCell ref="F18:F19"/>
    <mergeCell ref="G12:G13"/>
    <mergeCell ref="G14:G15"/>
    <mergeCell ref="G16:G17"/>
    <mergeCell ref="G18:G19"/>
    <mergeCell ref="C18:D19"/>
    <mergeCell ref="E12:E13"/>
    <mergeCell ref="E14:E15"/>
    <mergeCell ref="E16:E17"/>
    <mergeCell ref="K10:K11"/>
    <mergeCell ref="L10:L11"/>
    <mergeCell ref="M10:M11"/>
    <mergeCell ref="N10:N11"/>
    <mergeCell ref="O10:O11"/>
    <mergeCell ref="F10:F11"/>
    <mergeCell ref="G10:G11"/>
    <mergeCell ref="H10:H11"/>
    <mergeCell ref="I10:I11"/>
    <mergeCell ref="J10:J11"/>
    <mergeCell ref="H12:H13"/>
    <mergeCell ref="H14:H15"/>
    <mergeCell ref="H16:H17"/>
    <mergeCell ref="H18:H19"/>
    <mergeCell ref="P7:Q7"/>
    <mergeCell ref="P39:Q39"/>
    <mergeCell ref="B1:O1"/>
    <mergeCell ref="B2:O2"/>
    <mergeCell ref="B3:O3"/>
    <mergeCell ref="B7:D9"/>
    <mergeCell ref="O7:O8"/>
    <mergeCell ref="G7:G9"/>
    <mergeCell ref="E7:E9"/>
    <mergeCell ref="H7:N7"/>
    <mergeCell ref="C33:D33"/>
    <mergeCell ref="B35:D35"/>
    <mergeCell ref="B36:D36"/>
    <mergeCell ref="B37:D37"/>
    <mergeCell ref="C39:D39"/>
    <mergeCell ref="C21:D21"/>
    <mergeCell ref="C25:D25"/>
    <mergeCell ref="C28:D28"/>
    <mergeCell ref="C20:D20"/>
    <mergeCell ref="E10:E11"/>
    <mergeCell ref="C10:D11"/>
    <mergeCell ref="C12:D13"/>
    <mergeCell ref="C14:D15"/>
    <mergeCell ref="C16:D17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3622047244094491" right="0.70866141732283472" top="0.43307086614173229" bottom="0.74803149606299213" header="0.31496062992125984" footer="0.31496062992125984"/>
  <pageSetup scale="61" fitToHeight="0" orientation="landscape" r:id="rId1"/>
  <headerFooter>
    <oddFooter>&amp;C22/25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9"/>
  <sheetViews>
    <sheetView showGridLines="0" topLeftCell="J19" zoomScale="85" zoomScaleNormal="85" workbookViewId="0">
      <selection activeCell="P48" sqref="P48:T48"/>
    </sheetView>
  </sheetViews>
  <sheetFormatPr baseColWidth="10" defaultRowHeight="12.75" x14ac:dyDescent="0.2"/>
  <cols>
    <col min="1" max="1" width="2.140625" style="17" customWidth="1"/>
    <col min="2" max="2" width="5.85546875" style="32" customWidth="1"/>
    <col min="3" max="3" width="15.7109375" style="32" customWidth="1"/>
    <col min="4" max="8" width="5.42578125" style="32" customWidth="1"/>
    <col min="9" max="9" width="12.7109375" style="32" customWidth="1"/>
    <col min="10" max="10" width="13.28515625" style="32" customWidth="1"/>
    <col min="11" max="13" width="12.7109375" style="32" customWidth="1"/>
    <col min="14" max="14" width="11.42578125" style="32" customWidth="1"/>
    <col min="15" max="15" width="12.85546875" style="32" customWidth="1"/>
    <col min="16" max="16" width="10.85546875" style="17" customWidth="1"/>
    <col min="17" max="20" width="11.42578125" style="32"/>
    <col min="21" max="23" width="13.7109375" style="32" bestFit="1" customWidth="1"/>
    <col min="24" max="16384" width="11.42578125" style="32"/>
  </cols>
  <sheetData>
    <row r="1" spans="2:25" ht="6" customHeight="1" x14ac:dyDescent="0.2">
      <c r="B1" s="296" t="s">
        <v>267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</row>
    <row r="2" spans="2:25" ht="13.5" customHeight="1" x14ac:dyDescent="0.2"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</row>
    <row r="3" spans="2:25" ht="20.2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</row>
    <row r="4" spans="2:25" s="17" customFormat="1" ht="8.25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25" s="17" customFormat="1" ht="24" customHeight="1" x14ac:dyDescent="0.2">
      <c r="D5" s="19" t="s">
        <v>2</v>
      </c>
      <c r="E5" s="40" t="s">
        <v>280</v>
      </c>
      <c r="F5" s="40"/>
      <c r="G5" s="39"/>
      <c r="H5" s="40"/>
      <c r="I5" s="40"/>
      <c r="J5" s="40"/>
      <c r="K5" s="40"/>
      <c r="L5" s="24"/>
      <c r="M5" s="24"/>
      <c r="N5" s="25"/>
      <c r="O5" s="31"/>
    </row>
    <row r="6" spans="2:25" s="17" customFormat="1" ht="8.2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25" ht="15" customHeight="1" x14ac:dyDescent="0.2">
      <c r="B7" s="401" t="s">
        <v>240</v>
      </c>
      <c r="C7" s="402"/>
      <c r="D7" s="403" t="s">
        <v>241</v>
      </c>
      <c r="E7" s="297"/>
      <c r="F7" s="297"/>
      <c r="G7" s="297"/>
      <c r="H7" s="404"/>
      <c r="I7" s="399" t="s">
        <v>242</v>
      </c>
      <c r="J7" s="399"/>
      <c r="K7" s="399"/>
      <c r="L7" s="399"/>
      <c r="M7" s="399"/>
      <c r="N7" s="399"/>
      <c r="O7" s="399"/>
      <c r="P7" s="399" t="s">
        <v>243</v>
      </c>
      <c r="Q7" s="399"/>
      <c r="R7" s="399"/>
      <c r="S7" s="399"/>
      <c r="T7" s="399"/>
      <c r="U7" s="399" t="s">
        <v>244</v>
      </c>
      <c r="V7" s="399"/>
      <c r="W7" s="399"/>
      <c r="X7" s="399"/>
      <c r="Y7" s="399"/>
    </row>
    <row r="8" spans="2:25" x14ac:dyDescent="0.2">
      <c r="B8" s="405" t="s">
        <v>245</v>
      </c>
      <c r="C8" s="405" t="s">
        <v>246</v>
      </c>
      <c r="D8" s="397" t="s">
        <v>247</v>
      </c>
      <c r="E8" s="397" t="s">
        <v>248</v>
      </c>
      <c r="F8" s="397" t="s">
        <v>249</v>
      </c>
      <c r="G8" s="397" t="s">
        <v>250</v>
      </c>
      <c r="H8" s="397" t="s">
        <v>233</v>
      </c>
      <c r="I8" s="393" t="s">
        <v>251</v>
      </c>
      <c r="J8" s="393" t="s">
        <v>252</v>
      </c>
      <c r="K8" s="393" t="s">
        <v>253</v>
      </c>
      <c r="L8" s="393" t="s">
        <v>254</v>
      </c>
      <c r="M8" s="393" t="s">
        <v>255</v>
      </c>
      <c r="N8" s="393" t="s">
        <v>256</v>
      </c>
      <c r="O8" s="393" t="s">
        <v>257</v>
      </c>
      <c r="P8" s="393" t="s">
        <v>258</v>
      </c>
      <c r="Q8" s="393" t="s">
        <v>259</v>
      </c>
      <c r="R8" s="393" t="s">
        <v>260</v>
      </c>
      <c r="S8" s="395" t="s">
        <v>261</v>
      </c>
      <c r="T8" s="396"/>
      <c r="U8" s="393" t="s">
        <v>111</v>
      </c>
      <c r="V8" s="393" t="s">
        <v>90</v>
      </c>
      <c r="W8" s="393" t="s">
        <v>91</v>
      </c>
      <c r="X8" s="395" t="s">
        <v>262</v>
      </c>
      <c r="Y8" s="396"/>
    </row>
    <row r="9" spans="2:25" ht="15.75" customHeight="1" x14ac:dyDescent="0.2">
      <c r="B9" s="406"/>
      <c r="C9" s="407"/>
      <c r="D9" s="398"/>
      <c r="E9" s="398"/>
      <c r="F9" s="398"/>
      <c r="G9" s="398"/>
      <c r="H9" s="398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188" t="s">
        <v>263</v>
      </c>
      <c r="T9" s="188" t="s">
        <v>264</v>
      </c>
      <c r="U9" s="400"/>
      <c r="V9" s="400"/>
      <c r="W9" s="400"/>
      <c r="X9" s="189" t="s">
        <v>265</v>
      </c>
      <c r="Y9" s="189" t="s">
        <v>266</v>
      </c>
    </row>
    <row r="10" spans="2:25" ht="15" customHeight="1" x14ac:dyDescent="0.2">
      <c r="B10" s="190" t="s">
        <v>334</v>
      </c>
      <c r="C10" s="191" t="s">
        <v>335</v>
      </c>
      <c r="D10" s="263"/>
      <c r="E10" s="170"/>
      <c r="F10" s="170"/>
      <c r="G10" s="171"/>
      <c r="H10" s="192"/>
      <c r="I10" s="193"/>
      <c r="J10" s="194" t="s">
        <v>336</v>
      </c>
      <c r="K10" s="194"/>
      <c r="L10" s="194" t="s">
        <v>337</v>
      </c>
      <c r="M10" s="194"/>
      <c r="N10" s="194" t="s">
        <v>338</v>
      </c>
      <c r="O10" s="195"/>
      <c r="P10" s="196">
        <v>43.98</v>
      </c>
      <c r="Q10" s="33"/>
      <c r="R10" s="33">
        <v>41.1</v>
      </c>
      <c r="S10" s="33"/>
      <c r="T10" s="34"/>
      <c r="U10" s="265">
        <v>243878154.84999999</v>
      </c>
      <c r="V10" s="270">
        <v>255439307.36000001</v>
      </c>
      <c r="W10" s="270">
        <v>15111205.98</v>
      </c>
      <c r="X10" s="33"/>
      <c r="Y10" s="34"/>
    </row>
    <row r="11" spans="2:25" ht="38.25" x14ac:dyDescent="0.2">
      <c r="B11" s="197" t="s">
        <v>334</v>
      </c>
      <c r="C11" s="198" t="s">
        <v>335</v>
      </c>
      <c r="D11" s="264"/>
      <c r="E11" s="173"/>
      <c r="F11" s="173"/>
      <c r="G11" s="173"/>
      <c r="H11" s="199"/>
      <c r="I11" s="199"/>
      <c r="J11" s="200" t="s">
        <v>336</v>
      </c>
      <c r="K11" s="200"/>
      <c r="L11" s="200" t="s">
        <v>337</v>
      </c>
      <c r="M11" s="200"/>
      <c r="N11" s="200" t="s">
        <v>338</v>
      </c>
      <c r="O11" s="172"/>
      <c r="P11" s="21">
        <v>6.74</v>
      </c>
      <c r="Q11" s="35"/>
      <c r="R11" s="35">
        <v>6.3</v>
      </c>
      <c r="S11" s="35"/>
      <c r="T11" s="36"/>
      <c r="U11" s="35"/>
      <c r="V11" s="35"/>
      <c r="W11" s="35"/>
      <c r="X11" s="35"/>
      <c r="Y11" s="36"/>
    </row>
    <row r="12" spans="2:25" x14ac:dyDescent="0.2">
      <c r="B12" s="197"/>
      <c r="C12" s="198"/>
      <c r="D12" s="264"/>
      <c r="E12" s="170"/>
      <c r="F12" s="170"/>
      <c r="G12" s="171"/>
      <c r="H12" s="201"/>
      <c r="I12" s="201"/>
      <c r="J12" s="202"/>
      <c r="K12" s="202"/>
      <c r="L12" s="202"/>
      <c r="M12" s="202"/>
      <c r="N12" s="202"/>
      <c r="O12" s="203"/>
      <c r="P12" s="21"/>
      <c r="Q12" s="35"/>
      <c r="R12" s="35"/>
      <c r="S12" s="35"/>
      <c r="T12" s="36"/>
      <c r="U12" s="35"/>
      <c r="V12" s="35"/>
      <c r="W12" s="35"/>
      <c r="X12" s="35"/>
      <c r="Y12" s="36"/>
    </row>
    <row r="13" spans="2:25" x14ac:dyDescent="0.2">
      <c r="B13" s="197"/>
      <c r="C13" s="198"/>
      <c r="D13" s="264"/>
      <c r="E13" s="170"/>
      <c r="F13" s="170"/>
      <c r="G13" s="171"/>
      <c r="H13" s="192"/>
      <c r="I13" s="192"/>
      <c r="J13" s="145"/>
      <c r="K13" s="145"/>
      <c r="L13" s="145"/>
      <c r="M13" s="145"/>
      <c r="N13" s="145"/>
      <c r="O13" s="170"/>
      <c r="P13" s="21"/>
      <c r="Q13" s="35"/>
      <c r="R13" s="35"/>
      <c r="S13" s="35"/>
      <c r="T13" s="36"/>
      <c r="U13" s="35"/>
      <c r="V13" s="35"/>
      <c r="W13" s="35"/>
      <c r="X13" s="35"/>
      <c r="Y13" s="36"/>
    </row>
    <row r="14" spans="2:25" x14ac:dyDescent="0.2">
      <c r="B14" s="197"/>
      <c r="C14" s="198"/>
      <c r="D14" s="264"/>
      <c r="E14" s="173"/>
      <c r="F14" s="173"/>
      <c r="G14" s="173"/>
      <c r="H14" s="204"/>
      <c r="I14" s="204"/>
      <c r="J14" s="205"/>
      <c r="K14" s="205"/>
      <c r="L14" s="205"/>
      <c r="M14" s="205"/>
      <c r="N14" s="205"/>
      <c r="O14" s="173"/>
      <c r="P14" s="21"/>
      <c r="Q14" s="35"/>
      <c r="R14" s="35"/>
      <c r="S14" s="35"/>
      <c r="T14" s="36"/>
      <c r="U14" s="35"/>
      <c r="V14" s="35"/>
      <c r="W14" s="35"/>
      <c r="X14" s="35"/>
      <c r="Y14" s="36"/>
    </row>
    <row r="15" spans="2:25" x14ac:dyDescent="0.2">
      <c r="B15" s="197"/>
      <c r="C15" s="198"/>
      <c r="D15" s="264"/>
      <c r="E15" s="170"/>
      <c r="F15" s="170"/>
      <c r="G15" s="171"/>
      <c r="H15" s="192"/>
      <c r="I15" s="192"/>
      <c r="J15" s="145"/>
      <c r="K15" s="145"/>
      <c r="L15" s="145"/>
      <c r="M15" s="145"/>
      <c r="N15" s="145"/>
      <c r="O15" s="170"/>
      <c r="P15" s="21"/>
      <c r="Q15" s="35"/>
      <c r="R15" s="35"/>
      <c r="S15" s="35"/>
      <c r="T15" s="36"/>
      <c r="U15" s="35"/>
      <c r="V15" s="35"/>
      <c r="W15" s="35"/>
      <c r="X15" s="35"/>
      <c r="Y15" s="36"/>
    </row>
    <row r="16" spans="2:25" x14ac:dyDescent="0.2">
      <c r="B16" s="197"/>
      <c r="C16" s="198"/>
      <c r="D16" s="264"/>
      <c r="E16" s="170"/>
      <c r="F16" s="170"/>
      <c r="G16" s="171"/>
      <c r="H16" s="192"/>
      <c r="I16" s="192"/>
      <c r="J16" s="145"/>
      <c r="K16" s="145"/>
      <c r="L16" s="145"/>
      <c r="M16" s="145"/>
      <c r="N16" s="145"/>
      <c r="O16" s="170"/>
      <c r="P16" s="21"/>
      <c r="Q16" s="35"/>
      <c r="R16" s="35"/>
      <c r="S16" s="35"/>
      <c r="T16" s="36"/>
      <c r="U16" s="35"/>
      <c r="V16" s="35"/>
      <c r="W16" s="35"/>
      <c r="X16" s="35"/>
      <c r="Y16" s="36"/>
    </row>
    <row r="17" spans="2:25" x14ac:dyDescent="0.2">
      <c r="B17" s="197"/>
      <c r="C17" s="198"/>
      <c r="D17" s="264"/>
      <c r="E17" s="170"/>
      <c r="F17" s="170"/>
      <c r="G17" s="171"/>
      <c r="H17" s="192"/>
      <c r="I17" s="192"/>
      <c r="J17" s="145"/>
      <c r="K17" s="145"/>
      <c r="L17" s="145"/>
      <c r="M17" s="145"/>
      <c r="N17" s="145"/>
      <c r="O17" s="170"/>
      <c r="P17" s="21"/>
      <c r="Q17" s="35"/>
      <c r="R17" s="35"/>
      <c r="S17" s="35"/>
      <c r="T17" s="36"/>
      <c r="U17" s="35"/>
      <c r="V17" s="35"/>
      <c r="W17" s="35"/>
      <c r="X17" s="35"/>
      <c r="Y17" s="36"/>
    </row>
    <row r="18" spans="2:25" x14ac:dyDescent="0.2">
      <c r="B18" s="197"/>
      <c r="C18" s="198"/>
      <c r="D18" s="264"/>
      <c r="E18" s="170"/>
      <c r="F18" s="170"/>
      <c r="G18" s="171"/>
      <c r="H18" s="192"/>
      <c r="I18" s="192"/>
      <c r="J18" s="145"/>
      <c r="K18" s="145"/>
      <c r="L18" s="145"/>
      <c r="M18" s="145"/>
      <c r="N18" s="145"/>
      <c r="O18" s="170"/>
      <c r="P18" s="21"/>
      <c r="Q18" s="35"/>
      <c r="R18" s="35"/>
      <c r="S18" s="35"/>
      <c r="T18" s="36"/>
      <c r="U18" s="35"/>
      <c r="V18" s="35"/>
      <c r="W18" s="35"/>
      <c r="X18" s="35"/>
      <c r="Y18" s="36"/>
    </row>
    <row r="19" spans="2:25" x14ac:dyDescent="0.2">
      <c r="B19" s="197"/>
      <c r="C19" s="198"/>
      <c r="D19" s="264"/>
      <c r="E19" s="170"/>
      <c r="F19" s="170"/>
      <c r="G19" s="171"/>
      <c r="H19" s="192"/>
      <c r="I19" s="192"/>
      <c r="J19" s="145"/>
      <c r="K19" s="145"/>
      <c r="L19" s="145"/>
      <c r="M19" s="145"/>
      <c r="N19" s="145"/>
      <c r="O19" s="170"/>
      <c r="P19" s="21"/>
      <c r="Q19" s="35"/>
      <c r="R19" s="35"/>
      <c r="S19" s="35"/>
      <c r="T19" s="36"/>
      <c r="U19" s="35"/>
      <c r="V19" s="35"/>
      <c r="W19" s="35"/>
      <c r="X19" s="35"/>
      <c r="Y19" s="36"/>
    </row>
    <row r="20" spans="2:25" x14ac:dyDescent="0.2">
      <c r="B20" s="197"/>
      <c r="C20" s="198"/>
      <c r="D20" s="264"/>
      <c r="E20" s="170"/>
      <c r="F20" s="170"/>
      <c r="G20" s="171"/>
      <c r="H20" s="192"/>
      <c r="I20" s="192"/>
      <c r="J20" s="145"/>
      <c r="K20" s="145"/>
      <c r="L20" s="145"/>
      <c r="M20" s="145"/>
      <c r="N20" s="145"/>
      <c r="O20" s="170"/>
      <c r="P20" s="21"/>
      <c r="Q20" s="35"/>
      <c r="R20" s="35"/>
      <c r="S20" s="35"/>
      <c r="T20" s="36"/>
      <c r="U20" s="35"/>
      <c r="V20" s="35"/>
      <c r="W20" s="35"/>
      <c r="X20" s="35"/>
      <c r="Y20" s="36"/>
    </row>
    <row r="21" spans="2:25" x14ac:dyDescent="0.2">
      <c r="B21" s="197"/>
      <c r="C21" s="198"/>
      <c r="D21" s="264"/>
      <c r="E21" s="170"/>
      <c r="F21" s="170"/>
      <c r="G21" s="171"/>
      <c r="H21" s="192"/>
      <c r="I21" s="192"/>
      <c r="J21" s="205"/>
      <c r="K21" s="145"/>
      <c r="L21" s="145"/>
      <c r="M21" s="145"/>
      <c r="N21" s="145"/>
      <c r="O21" s="170"/>
      <c r="P21" s="21"/>
      <c r="Q21" s="35"/>
      <c r="R21" s="35"/>
      <c r="S21" s="35"/>
      <c r="T21" s="36"/>
      <c r="U21" s="35"/>
      <c r="V21" s="35"/>
      <c r="W21" s="35"/>
      <c r="X21" s="35"/>
      <c r="Y21" s="36"/>
    </row>
    <row r="22" spans="2:25" x14ac:dyDescent="0.2">
      <c r="B22" s="197"/>
      <c r="C22" s="198"/>
      <c r="D22" s="264"/>
      <c r="E22" s="170"/>
      <c r="F22" s="170"/>
      <c r="G22" s="171"/>
      <c r="H22" s="192"/>
      <c r="I22" s="192"/>
      <c r="J22" s="145"/>
      <c r="K22" s="145"/>
      <c r="L22" s="145"/>
      <c r="M22" s="145"/>
      <c r="N22" s="145"/>
      <c r="O22" s="170"/>
      <c r="P22" s="21"/>
      <c r="Q22" s="35"/>
      <c r="R22" s="35"/>
      <c r="S22" s="35"/>
      <c r="T22" s="36"/>
      <c r="U22" s="35"/>
      <c r="V22" s="35"/>
      <c r="W22" s="35"/>
      <c r="X22" s="35"/>
      <c r="Y22" s="36"/>
    </row>
    <row r="23" spans="2:25" x14ac:dyDescent="0.2">
      <c r="B23" s="197"/>
      <c r="C23" s="198"/>
      <c r="D23" s="264"/>
      <c r="E23" s="173"/>
      <c r="F23" s="173"/>
      <c r="G23" s="173"/>
      <c r="H23" s="204"/>
      <c r="I23" s="204"/>
      <c r="J23" s="205"/>
      <c r="K23" s="205"/>
      <c r="L23" s="205"/>
      <c r="M23" s="205"/>
      <c r="N23" s="205"/>
      <c r="O23" s="173"/>
      <c r="P23" s="21"/>
      <c r="Q23" s="35"/>
      <c r="R23" s="35"/>
      <c r="S23" s="35"/>
      <c r="T23" s="36"/>
      <c r="U23" s="35"/>
      <c r="V23" s="35"/>
      <c r="W23" s="35"/>
      <c r="X23" s="35"/>
      <c r="Y23" s="36"/>
    </row>
    <row r="24" spans="2:25" x14ac:dyDescent="0.2">
      <c r="B24" s="197"/>
      <c r="C24" s="198"/>
      <c r="D24" s="264"/>
      <c r="E24" s="170"/>
      <c r="F24" s="170"/>
      <c r="G24" s="171"/>
      <c r="H24" s="192"/>
      <c r="I24" s="192"/>
      <c r="J24" s="145"/>
      <c r="K24" s="145"/>
      <c r="L24" s="145"/>
      <c r="M24" s="145"/>
      <c r="N24" s="145"/>
      <c r="O24" s="170"/>
      <c r="P24" s="21"/>
      <c r="Q24" s="35"/>
      <c r="R24" s="35"/>
      <c r="S24" s="35"/>
      <c r="T24" s="36"/>
      <c r="U24" s="35"/>
      <c r="V24" s="35"/>
      <c r="W24" s="35"/>
      <c r="X24" s="35"/>
      <c r="Y24" s="36"/>
    </row>
    <row r="25" spans="2:25" x14ac:dyDescent="0.2">
      <c r="B25" s="197"/>
      <c r="C25" s="198"/>
      <c r="D25" s="264"/>
      <c r="E25" s="170"/>
      <c r="F25" s="170"/>
      <c r="G25" s="171"/>
      <c r="H25" s="192"/>
      <c r="I25" s="192"/>
      <c r="J25" s="145"/>
      <c r="K25" s="145"/>
      <c r="L25" s="145"/>
      <c r="M25" s="145"/>
      <c r="N25" s="145"/>
      <c r="O25" s="170"/>
      <c r="P25" s="21"/>
      <c r="Q25" s="35"/>
      <c r="R25" s="35"/>
      <c r="S25" s="35"/>
      <c r="T25" s="36"/>
      <c r="U25" s="35"/>
      <c r="V25" s="35"/>
      <c r="W25" s="35"/>
      <c r="X25" s="35"/>
      <c r="Y25" s="36"/>
    </row>
    <row r="26" spans="2:25" x14ac:dyDescent="0.2">
      <c r="B26" s="197"/>
      <c r="C26" s="198"/>
      <c r="D26" s="264"/>
      <c r="E26" s="170"/>
      <c r="F26" s="170"/>
      <c r="G26" s="171"/>
      <c r="H26" s="192"/>
      <c r="I26" s="192"/>
      <c r="J26" s="145"/>
      <c r="K26" s="145"/>
      <c r="L26" s="145"/>
      <c r="M26" s="145"/>
      <c r="N26" s="145"/>
      <c r="O26" s="170"/>
      <c r="P26" s="21"/>
      <c r="Q26" s="35"/>
      <c r="R26" s="35"/>
      <c r="S26" s="35"/>
      <c r="T26" s="36"/>
      <c r="U26" s="35"/>
      <c r="V26" s="35"/>
      <c r="W26" s="35"/>
      <c r="X26" s="35"/>
      <c r="Y26" s="36"/>
    </row>
    <row r="27" spans="2:25" x14ac:dyDescent="0.2">
      <c r="B27" s="197"/>
      <c r="C27" s="198"/>
      <c r="D27" s="264"/>
      <c r="E27" s="173"/>
      <c r="F27" s="173"/>
      <c r="G27" s="173"/>
      <c r="H27" s="204"/>
      <c r="I27" s="204"/>
      <c r="J27" s="205"/>
      <c r="K27" s="205"/>
      <c r="L27" s="205"/>
      <c r="M27" s="205"/>
      <c r="N27" s="205"/>
      <c r="O27" s="173"/>
      <c r="P27" s="21"/>
      <c r="Q27" s="35"/>
      <c r="R27" s="35"/>
      <c r="S27" s="35"/>
      <c r="T27" s="36"/>
      <c r="U27" s="35"/>
      <c r="V27" s="35"/>
      <c r="W27" s="35"/>
      <c r="X27" s="35"/>
      <c r="Y27" s="36"/>
    </row>
    <row r="28" spans="2:25" x14ac:dyDescent="0.2">
      <c r="B28" s="197"/>
      <c r="C28" s="198"/>
      <c r="D28" s="264"/>
      <c r="E28" s="170"/>
      <c r="F28" s="170"/>
      <c r="G28" s="171"/>
      <c r="H28" s="192"/>
      <c r="I28" s="192"/>
      <c r="J28" s="145"/>
      <c r="K28" s="145"/>
      <c r="L28" s="145"/>
      <c r="M28" s="145"/>
      <c r="N28" s="145"/>
      <c r="O28" s="170"/>
      <c r="P28" s="21"/>
      <c r="Q28" s="35"/>
      <c r="R28" s="35"/>
      <c r="S28" s="35"/>
      <c r="T28" s="36"/>
      <c r="U28" s="35"/>
      <c r="V28" s="35"/>
      <c r="W28" s="35"/>
      <c r="X28" s="35"/>
      <c r="Y28" s="36"/>
    </row>
    <row r="29" spans="2:25" x14ac:dyDescent="0.2">
      <c r="B29" s="197"/>
      <c r="C29" s="198"/>
      <c r="D29" s="264"/>
      <c r="E29" s="170"/>
      <c r="F29" s="170"/>
      <c r="G29" s="171"/>
      <c r="H29" s="192"/>
      <c r="I29" s="192"/>
      <c r="J29" s="145"/>
      <c r="K29" s="145"/>
      <c r="L29" s="145"/>
      <c r="M29" s="145"/>
      <c r="N29" s="145"/>
      <c r="O29" s="170"/>
      <c r="P29" s="21"/>
      <c r="Q29" s="35"/>
      <c r="R29" s="35"/>
      <c r="S29" s="35"/>
      <c r="T29" s="36"/>
      <c r="U29" s="35"/>
      <c r="V29" s="35"/>
      <c r="W29" s="35"/>
      <c r="X29" s="35"/>
      <c r="Y29" s="36"/>
    </row>
    <row r="30" spans="2:25" x14ac:dyDescent="0.2">
      <c r="B30" s="197"/>
      <c r="C30" s="198"/>
      <c r="D30" s="264"/>
      <c r="E30" s="173"/>
      <c r="F30" s="173"/>
      <c r="G30" s="173"/>
      <c r="H30" s="204"/>
      <c r="I30" s="204"/>
      <c r="J30" s="205"/>
      <c r="K30" s="205"/>
      <c r="L30" s="205"/>
      <c r="M30" s="205"/>
      <c r="N30" s="205"/>
      <c r="O30" s="173"/>
      <c r="P30" s="21"/>
      <c r="Q30" s="35"/>
      <c r="R30" s="35"/>
      <c r="S30" s="35"/>
      <c r="T30" s="36"/>
      <c r="U30" s="35"/>
      <c r="V30" s="35"/>
      <c r="W30" s="35"/>
      <c r="X30" s="35"/>
      <c r="Y30" s="36"/>
    </row>
    <row r="31" spans="2:25" x14ac:dyDescent="0.2">
      <c r="B31" s="197"/>
      <c r="C31" s="198"/>
      <c r="D31" s="264"/>
      <c r="E31" s="170"/>
      <c r="F31" s="170"/>
      <c r="G31" s="171"/>
      <c r="H31" s="192"/>
      <c r="I31" s="192"/>
      <c r="J31" s="145"/>
      <c r="K31" s="145"/>
      <c r="L31" s="145"/>
      <c r="M31" s="145"/>
      <c r="N31" s="145"/>
      <c r="O31" s="170"/>
      <c r="P31" s="21"/>
      <c r="Q31" s="35"/>
      <c r="R31" s="35"/>
      <c r="S31" s="35"/>
      <c r="T31" s="36"/>
      <c r="U31" s="35"/>
      <c r="V31" s="35"/>
      <c r="W31" s="35"/>
      <c r="X31" s="35"/>
      <c r="Y31" s="36"/>
    </row>
    <row r="32" spans="2:25" x14ac:dyDescent="0.2">
      <c r="B32" s="197"/>
      <c r="C32" s="198"/>
      <c r="D32" s="264"/>
      <c r="E32" s="170"/>
      <c r="F32" s="170"/>
      <c r="G32" s="171"/>
      <c r="H32" s="192"/>
      <c r="I32" s="192"/>
      <c r="J32" s="145"/>
      <c r="K32" s="145"/>
      <c r="L32" s="145"/>
      <c r="M32" s="145"/>
      <c r="N32" s="145"/>
      <c r="O32" s="170"/>
      <c r="P32" s="21"/>
      <c r="Q32" s="35"/>
      <c r="R32" s="35"/>
      <c r="S32" s="35"/>
      <c r="T32" s="36"/>
      <c r="U32" s="35"/>
      <c r="V32" s="35"/>
      <c r="W32" s="35"/>
      <c r="X32" s="35"/>
      <c r="Y32" s="36"/>
    </row>
    <row r="33" spans="1:25" x14ac:dyDescent="0.2">
      <c r="B33" s="197"/>
      <c r="C33" s="198"/>
      <c r="D33" s="264"/>
      <c r="E33" s="170"/>
      <c r="F33" s="170"/>
      <c r="G33" s="171"/>
      <c r="H33" s="192"/>
      <c r="I33" s="192"/>
      <c r="J33" s="145"/>
      <c r="K33" s="145"/>
      <c r="L33" s="145"/>
      <c r="M33" s="145"/>
      <c r="N33" s="145"/>
      <c r="O33" s="170"/>
      <c r="P33" s="21"/>
      <c r="Q33" s="35"/>
      <c r="R33" s="35"/>
      <c r="S33" s="35"/>
      <c r="T33" s="36"/>
      <c r="U33" s="35"/>
      <c r="V33" s="35"/>
      <c r="W33" s="35"/>
      <c r="X33" s="35"/>
      <c r="Y33" s="36"/>
    </row>
    <row r="34" spans="1:25" x14ac:dyDescent="0.2">
      <c r="B34" s="197"/>
      <c r="C34" s="198"/>
      <c r="D34" s="264"/>
      <c r="E34" s="170"/>
      <c r="F34" s="170"/>
      <c r="G34" s="171"/>
      <c r="H34" s="192"/>
      <c r="I34" s="192"/>
      <c r="J34" s="145"/>
      <c r="K34" s="145"/>
      <c r="L34" s="145"/>
      <c r="M34" s="145"/>
      <c r="N34" s="145"/>
      <c r="O34" s="170"/>
      <c r="P34" s="21"/>
      <c r="Q34" s="35"/>
      <c r="R34" s="35"/>
      <c r="S34" s="35"/>
      <c r="T34" s="36"/>
      <c r="U34" s="35"/>
      <c r="V34" s="35"/>
      <c r="W34" s="35"/>
      <c r="X34" s="35"/>
      <c r="Y34" s="36"/>
    </row>
    <row r="35" spans="1:25" x14ac:dyDescent="0.2">
      <c r="B35" s="197"/>
      <c r="C35" s="198"/>
      <c r="D35" s="264"/>
      <c r="E35" s="173"/>
      <c r="F35" s="173"/>
      <c r="G35" s="173"/>
      <c r="H35" s="204"/>
      <c r="I35" s="204"/>
      <c r="J35" s="205"/>
      <c r="K35" s="205"/>
      <c r="L35" s="205"/>
      <c r="M35" s="205"/>
      <c r="N35" s="205"/>
      <c r="O35" s="173"/>
      <c r="P35" s="21"/>
      <c r="Q35" s="35"/>
      <c r="R35" s="35"/>
      <c r="S35" s="35"/>
      <c r="T35" s="36"/>
      <c r="U35" s="35"/>
      <c r="V35" s="35"/>
      <c r="W35" s="35"/>
      <c r="X35" s="35"/>
      <c r="Y35" s="36"/>
    </row>
    <row r="36" spans="1:25" x14ac:dyDescent="0.2">
      <c r="B36" s="197"/>
      <c r="C36" s="198"/>
      <c r="D36" s="264"/>
      <c r="E36" s="170"/>
      <c r="F36" s="170"/>
      <c r="G36" s="171"/>
      <c r="H36" s="192"/>
      <c r="I36" s="192"/>
      <c r="J36" s="145"/>
      <c r="K36" s="145"/>
      <c r="L36" s="145"/>
      <c r="M36" s="145"/>
      <c r="N36" s="145"/>
      <c r="O36" s="170"/>
      <c r="P36" s="21"/>
      <c r="Q36" s="35"/>
      <c r="R36" s="35"/>
      <c r="S36" s="35"/>
      <c r="T36" s="36"/>
      <c r="U36" s="35"/>
      <c r="V36" s="35"/>
      <c r="W36" s="35"/>
      <c r="X36" s="35"/>
      <c r="Y36" s="36"/>
    </row>
    <row r="37" spans="1:25" ht="15" customHeight="1" x14ac:dyDescent="0.2">
      <c r="B37" s="197"/>
      <c r="C37" s="198"/>
      <c r="D37" s="264"/>
      <c r="E37" s="170"/>
      <c r="F37" s="170"/>
      <c r="G37" s="171"/>
      <c r="H37" s="192"/>
      <c r="I37" s="192"/>
      <c r="J37" s="145"/>
      <c r="K37" s="145"/>
      <c r="L37" s="145"/>
      <c r="M37" s="145"/>
      <c r="N37" s="145"/>
      <c r="O37" s="170"/>
      <c r="P37" s="21"/>
      <c r="Q37" s="35"/>
      <c r="R37" s="35"/>
      <c r="S37" s="35"/>
      <c r="T37" s="36"/>
      <c r="U37" s="35"/>
      <c r="V37" s="35"/>
      <c r="W37" s="35"/>
      <c r="X37" s="35"/>
      <c r="Y37" s="36"/>
    </row>
    <row r="38" spans="1:25" ht="15" customHeight="1" x14ac:dyDescent="0.2">
      <c r="B38" s="197"/>
      <c r="C38" s="198"/>
      <c r="D38" s="264"/>
      <c r="E38" s="170"/>
      <c r="F38" s="170"/>
      <c r="G38" s="171"/>
      <c r="H38" s="192"/>
      <c r="I38" s="192"/>
      <c r="J38" s="145"/>
      <c r="K38" s="145"/>
      <c r="L38" s="145"/>
      <c r="M38" s="145"/>
      <c r="N38" s="145"/>
      <c r="O38" s="170"/>
      <c r="P38" s="21"/>
      <c r="Q38" s="35"/>
      <c r="R38" s="35"/>
      <c r="S38" s="35"/>
      <c r="T38" s="36"/>
      <c r="U38" s="35"/>
      <c r="V38" s="35"/>
      <c r="W38" s="35"/>
      <c r="X38" s="35"/>
      <c r="Y38" s="36"/>
    </row>
    <row r="39" spans="1:25" ht="15.75" customHeight="1" x14ac:dyDescent="0.2">
      <c r="B39" s="197"/>
      <c r="C39" s="198"/>
      <c r="D39" s="264"/>
      <c r="E39" s="170"/>
      <c r="F39" s="170"/>
      <c r="G39" s="171"/>
      <c r="H39" s="192"/>
      <c r="I39" s="192"/>
      <c r="J39" s="145"/>
      <c r="K39" s="145"/>
      <c r="L39" s="145"/>
      <c r="M39" s="145"/>
      <c r="N39" s="145"/>
      <c r="O39" s="170"/>
      <c r="P39" s="21"/>
      <c r="Q39" s="35"/>
      <c r="R39" s="35"/>
      <c r="S39" s="35"/>
      <c r="T39" s="36"/>
      <c r="U39" s="35"/>
      <c r="V39" s="35"/>
      <c r="W39" s="35"/>
      <c r="X39" s="35"/>
      <c r="Y39" s="36"/>
    </row>
    <row r="40" spans="1:25" x14ac:dyDescent="0.2">
      <c r="B40" s="206"/>
      <c r="C40" s="207"/>
      <c r="D40" s="266"/>
      <c r="E40" s="178"/>
      <c r="F40" s="178"/>
      <c r="G40" s="179"/>
      <c r="H40" s="208"/>
      <c r="I40" s="208"/>
      <c r="J40" s="209"/>
      <c r="K40" s="209"/>
      <c r="L40" s="209"/>
      <c r="M40" s="209"/>
      <c r="N40" s="209"/>
      <c r="O40" s="178"/>
      <c r="P40" s="24"/>
      <c r="Q40" s="37"/>
      <c r="R40" s="37"/>
      <c r="S40" s="37"/>
      <c r="T40" s="38"/>
      <c r="U40" s="35"/>
      <c r="V40" s="35"/>
      <c r="W40" s="35"/>
      <c r="X40" s="35"/>
      <c r="Y40" s="36"/>
    </row>
    <row r="41" spans="1:25" s="76" customFormat="1" x14ac:dyDescent="0.2">
      <c r="A41" s="41"/>
      <c r="B41" s="105"/>
      <c r="C41" s="369" t="s">
        <v>115</v>
      </c>
      <c r="D41" s="370"/>
      <c r="E41" s="180"/>
      <c r="F41" s="180"/>
      <c r="G41" s="180"/>
      <c r="H41" s="180"/>
      <c r="I41" s="180">
        <v>0</v>
      </c>
      <c r="J41" s="180">
        <v>0</v>
      </c>
      <c r="K41" s="180">
        <v>0</v>
      </c>
      <c r="L41" s="180">
        <v>0</v>
      </c>
      <c r="M41" s="180">
        <v>0</v>
      </c>
      <c r="N41" s="180">
        <v>0</v>
      </c>
      <c r="O41" s="180">
        <v>0</v>
      </c>
      <c r="P41" s="210">
        <v>0</v>
      </c>
      <c r="Q41" s="211">
        <v>0</v>
      </c>
      <c r="R41" s="212">
        <v>0</v>
      </c>
      <c r="S41" s="213">
        <v>0</v>
      </c>
      <c r="T41" s="214">
        <v>0</v>
      </c>
      <c r="U41" s="214">
        <v>0</v>
      </c>
      <c r="V41" s="214">
        <v>0</v>
      </c>
      <c r="W41" s="214">
        <v>0</v>
      </c>
      <c r="X41" s="214">
        <v>0</v>
      </c>
      <c r="Y41" s="214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74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23"/>
    </row>
    <row r="47" spans="1:25" x14ac:dyDescent="0.2">
      <c r="C47" s="37"/>
      <c r="D47" s="247"/>
      <c r="E47" s="37"/>
      <c r="F47" s="37"/>
      <c r="G47" s="37"/>
      <c r="H47" s="246"/>
      <c r="I47" s="43"/>
      <c r="J47" s="43"/>
      <c r="K47" s="43"/>
      <c r="L47" s="43"/>
      <c r="M47" s="43"/>
      <c r="N47" s="43"/>
      <c r="O47" s="43"/>
      <c r="P47" s="24"/>
      <c r="Q47" s="37"/>
      <c r="R47" s="37"/>
      <c r="S47" s="37"/>
    </row>
    <row r="48" spans="1:25" x14ac:dyDescent="0.2">
      <c r="C48" s="226" t="s">
        <v>281</v>
      </c>
      <c r="D48" s="226"/>
      <c r="E48" s="35"/>
      <c r="F48" s="35"/>
      <c r="G48" s="35"/>
      <c r="H48" s="43"/>
      <c r="I48" s="43"/>
      <c r="J48" s="43"/>
      <c r="K48" s="43"/>
      <c r="L48" s="43"/>
      <c r="M48" s="43"/>
      <c r="N48" s="43"/>
      <c r="O48" s="43"/>
      <c r="P48" s="280" t="s">
        <v>349</v>
      </c>
      <c r="Q48" s="280"/>
      <c r="R48" s="280"/>
      <c r="S48" s="280"/>
      <c r="T48" s="280"/>
    </row>
    <row r="49" spans="3:20" ht="12.75" customHeight="1" x14ac:dyDescent="0.2">
      <c r="C49" s="279" t="s">
        <v>282</v>
      </c>
      <c r="D49" s="279"/>
      <c r="E49" s="279"/>
      <c r="F49" s="279"/>
      <c r="G49" s="279"/>
      <c r="H49" s="279"/>
      <c r="P49" s="279" t="s">
        <v>350</v>
      </c>
      <c r="Q49" s="279"/>
      <c r="R49" s="279"/>
      <c r="S49" s="279"/>
      <c r="T49" s="279"/>
    </row>
  </sheetData>
  <mergeCells count="33">
    <mergeCell ref="C49:H49"/>
    <mergeCell ref="W8:W9"/>
    <mergeCell ref="X8:Y8"/>
    <mergeCell ref="P49:T49"/>
    <mergeCell ref="P48:T48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3622047244094491" right="0.70866141732283472" top="0.43307086614173229" bottom="0.74803149606299213" header="0.31496062992125984" footer="0.31496062992125984"/>
  <pageSetup scale="49" fitToHeight="0" orientation="landscape" r:id="rId1"/>
  <headerFooter>
    <oddFooter>&amp;C23/25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tabSelected="1" topLeftCell="A7" zoomScale="85" zoomScaleNormal="85" workbookViewId="0">
      <selection activeCell="A31" sqref="A31:C34"/>
    </sheetView>
  </sheetViews>
  <sheetFormatPr baseColWidth="10" defaultRowHeight="12.75" x14ac:dyDescent="0.2"/>
  <cols>
    <col min="1" max="1" width="51.28515625" style="32" customWidth="1"/>
    <col min="2" max="2" width="20" style="32" customWidth="1"/>
    <col min="3" max="3" width="46.7109375" style="32" customWidth="1"/>
    <col min="4" max="16384" width="11.42578125" style="32"/>
  </cols>
  <sheetData>
    <row r="1" spans="1:9" s="17" customFormat="1" x14ac:dyDescent="0.2"/>
    <row r="2" spans="1:9" s="17" customFormat="1" x14ac:dyDescent="0.2">
      <c r="A2" s="281" t="s">
        <v>222</v>
      </c>
      <c r="B2" s="281"/>
      <c r="C2" s="281"/>
    </row>
    <row r="3" spans="1:9" s="17" customFormat="1" ht="20.25" customHeight="1" x14ac:dyDescent="0.2">
      <c r="A3" s="281" t="s">
        <v>343</v>
      </c>
      <c r="B3" s="281"/>
      <c r="C3" s="281"/>
    </row>
    <row r="4" spans="1:9" s="17" customFormat="1" ht="15.75" customHeight="1" x14ac:dyDescent="0.2">
      <c r="A4" s="281"/>
      <c r="B4" s="281"/>
      <c r="C4" s="281"/>
    </row>
    <row r="5" spans="1:9" s="17" customFormat="1" ht="9.75" customHeight="1" x14ac:dyDescent="0.2">
      <c r="A5" s="18"/>
      <c r="B5" s="18"/>
      <c r="C5" s="18"/>
    </row>
    <row r="6" spans="1:9" s="17" customFormat="1" x14ac:dyDescent="0.2">
      <c r="A6" s="39" t="s">
        <v>312</v>
      </c>
      <c r="B6" s="39"/>
      <c r="C6" s="40"/>
      <c r="D6" s="20"/>
      <c r="E6" s="20"/>
      <c r="F6" s="20"/>
      <c r="G6" s="20"/>
      <c r="H6" s="20"/>
      <c r="I6" s="21"/>
    </row>
    <row r="7" spans="1:9" s="17" customFormat="1" ht="9.75" customHeight="1" thickBot="1" x14ac:dyDescent="0.25">
      <c r="A7" s="18"/>
      <c r="B7" s="18"/>
      <c r="C7" s="18"/>
    </row>
    <row r="8" spans="1:9" s="17" customFormat="1" x14ac:dyDescent="0.2">
      <c r="A8" s="408" t="s">
        <v>214</v>
      </c>
      <c r="B8" s="410" t="s">
        <v>215</v>
      </c>
      <c r="C8" s="411"/>
    </row>
    <row r="9" spans="1:9" s="17" customFormat="1" ht="13.5" thickBot="1" x14ac:dyDescent="0.25">
      <c r="A9" s="409"/>
      <c r="B9" s="215" t="s">
        <v>216</v>
      </c>
      <c r="C9" s="216" t="s">
        <v>217</v>
      </c>
    </row>
    <row r="10" spans="1:9" s="17" customFormat="1" x14ac:dyDescent="0.2">
      <c r="A10" s="268" t="s">
        <v>322</v>
      </c>
      <c r="B10" s="267" t="s">
        <v>323</v>
      </c>
      <c r="C10" s="249">
        <v>157901747</v>
      </c>
    </row>
    <row r="11" spans="1:9" s="17" customFormat="1" x14ac:dyDescent="0.2">
      <c r="A11" s="268" t="s">
        <v>324</v>
      </c>
      <c r="B11" s="267" t="s">
        <v>323</v>
      </c>
      <c r="C11" s="249">
        <v>165251842</v>
      </c>
    </row>
    <row r="12" spans="1:9" s="17" customFormat="1" x14ac:dyDescent="0.2">
      <c r="A12" s="268" t="s">
        <v>325</v>
      </c>
      <c r="B12" s="267" t="s">
        <v>323</v>
      </c>
      <c r="C12" s="217">
        <v>192361086</v>
      </c>
    </row>
    <row r="13" spans="1:9" s="17" customFormat="1" x14ac:dyDescent="0.2">
      <c r="A13" s="268" t="s">
        <v>324</v>
      </c>
      <c r="B13" s="267" t="s">
        <v>323</v>
      </c>
      <c r="C13" s="217">
        <v>192361221</v>
      </c>
    </row>
    <row r="14" spans="1:9" s="17" customFormat="1" x14ac:dyDescent="0.2">
      <c r="A14" s="268" t="s">
        <v>326</v>
      </c>
      <c r="B14" s="267" t="s">
        <v>323</v>
      </c>
      <c r="C14" s="217">
        <v>195071941</v>
      </c>
    </row>
    <row r="15" spans="1:9" s="17" customFormat="1" x14ac:dyDescent="0.2">
      <c r="A15" s="268" t="s">
        <v>327</v>
      </c>
      <c r="B15" s="267" t="s">
        <v>323</v>
      </c>
      <c r="C15" s="217">
        <v>192785625</v>
      </c>
    </row>
    <row r="16" spans="1:9" s="17" customFormat="1" x14ac:dyDescent="0.2">
      <c r="A16" s="268" t="s">
        <v>328</v>
      </c>
      <c r="B16" s="267" t="s">
        <v>323</v>
      </c>
      <c r="C16" s="217">
        <v>192469863</v>
      </c>
    </row>
    <row r="17" spans="1:6" s="17" customFormat="1" x14ac:dyDescent="0.2">
      <c r="A17" s="268" t="s">
        <v>329</v>
      </c>
      <c r="B17" s="267" t="s">
        <v>323</v>
      </c>
      <c r="C17" s="217">
        <v>198214328</v>
      </c>
    </row>
    <row r="18" spans="1:6" s="17" customFormat="1" x14ac:dyDescent="0.2">
      <c r="A18" s="268" t="s">
        <v>330</v>
      </c>
      <c r="B18" s="267" t="s">
        <v>323</v>
      </c>
      <c r="C18" s="217">
        <v>198214476</v>
      </c>
    </row>
    <row r="19" spans="1:6" s="17" customFormat="1" x14ac:dyDescent="0.2">
      <c r="A19" s="268" t="s">
        <v>340</v>
      </c>
      <c r="B19" s="267" t="s">
        <v>323</v>
      </c>
      <c r="C19" s="217">
        <v>192785544</v>
      </c>
    </row>
    <row r="20" spans="1:6" s="17" customFormat="1" x14ac:dyDescent="0.2">
      <c r="A20" s="268" t="s">
        <v>331</v>
      </c>
      <c r="B20" s="267" t="s">
        <v>323</v>
      </c>
      <c r="C20" s="217">
        <v>103843912</v>
      </c>
    </row>
    <row r="21" spans="1:6" s="17" customFormat="1" x14ac:dyDescent="0.2">
      <c r="A21" s="268" t="s">
        <v>332</v>
      </c>
      <c r="B21" s="267" t="s">
        <v>323</v>
      </c>
      <c r="C21" s="217">
        <v>103843653</v>
      </c>
    </row>
    <row r="22" spans="1:6" s="17" customFormat="1" x14ac:dyDescent="0.2">
      <c r="A22" s="268" t="s">
        <v>322</v>
      </c>
      <c r="B22" s="267" t="s">
        <v>333</v>
      </c>
      <c r="C22" s="217">
        <v>3385671</v>
      </c>
    </row>
    <row r="23" spans="1:6" s="17" customFormat="1" x14ac:dyDescent="0.2">
      <c r="A23" s="268" t="s">
        <v>341</v>
      </c>
      <c r="B23" s="267" t="s">
        <v>323</v>
      </c>
      <c r="C23" s="217">
        <v>106351107</v>
      </c>
    </row>
    <row r="24" spans="1:6" s="17" customFormat="1" ht="13.5" thickBot="1" x14ac:dyDescent="0.25">
      <c r="A24" s="269" t="s">
        <v>342</v>
      </c>
      <c r="B24" s="271" t="s">
        <v>333</v>
      </c>
      <c r="C24" s="272">
        <v>3385671</v>
      </c>
    </row>
    <row r="25" spans="1:6" s="17" customFormat="1" x14ac:dyDescent="0.2">
      <c r="A25" s="160"/>
      <c r="B25" s="160"/>
      <c r="C25" s="160"/>
    </row>
    <row r="26" spans="1:6" s="17" customFormat="1" x14ac:dyDescent="0.2">
      <c r="A26" s="16" t="s">
        <v>74</v>
      </c>
    </row>
    <row r="28" spans="1:6" x14ac:dyDescent="0.2">
      <c r="A28" s="17"/>
    </row>
    <row r="29" spans="1:6" x14ac:dyDescent="0.2">
      <c r="A29" s="17"/>
    </row>
    <row r="30" spans="1:6" x14ac:dyDescent="0.2">
      <c r="A30" s="17"/>
      <c r="C30" s="35"/>
    </row>
    <row r="31" spans="1:6" x14ac:dyDescent="0.2">
      <c r="A31" s="227"/>
      <c r="B31" s="35"/>
      <c r="C31" s="35"/>
    </row>
    <row r="32" spans="1:6" ht="15" customHeight="1" x14ac:dyDescent="0.2">
      <c r="A32" s="277"/>
      <c r="B32" s="35"/>
      <c r="C32" s="277"/>
      <c r="D32" s="226"/>
      <c r="E32" s="226"/>
      <c r="F32" s="226"/>
    </row>
    <row r="33" spans="1:6" ht="15" customHeight="1" x14ac:dyDescent="0.2">
      <c r="A33" s="276"/>
      <c r="B33" s="225"/>
      <c r="C33" s="276"/>
      <c r="D33" s="225"/>
      <c r="E33" s="225"/>
      <c r="F33" s="225"/>
    </row>
    <row r="34" spans="1:6" x14ac:dyDescent="0.2">
      <c r="A34" s="278"/>
      <c r="B34" s="35"/>
      <c r="C34" s="35"/>
    </row>
    <row r="35" spans="1:6" x14ac:dyDescent="0.2">
      <c r="A35" s="17"/>
    </row>
  </sheetData>
  <mergeCells count="5"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Footer>&amp;C24/25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topLeftCell="A10" zoomScale="85" zoomScaleNormal="85" workbookViewId="0">
      <selection activeCell="A27" sqref="A27:C29"/>
    </sheetView>
  </sheetViews>
  <sheetFormatPr baseColWidth="10" defaultRowHeight="12.75" x14ac:dyDescent="0.2"/>
  <cols>
    <col min="1" max="1" width="51.28515625" style="32" customWidth="1"/>
    <col min="2" max="2" width="27.42578125" style="32" customWidth="1"/>
    <col min="3" max="3" width="46.7109375" style="32" customWidth="1"/>
    <col min="4" max="16384" width="11.42578125" style="32"/>
  </cols>
  <sheetData>
    <row r="1" spans="1:3" s="17" customFormat="1" x14ac:dyDescent="0.2"/>
    <row r="2" spans="1:3" s="17" customFormat="1" x14ac:dyDescent="0.2">
      <c r="A2" s="281" t="s">
        <v>221</v>
      </c>
      <c r="B2" s="281"/>
      <c r="C2" s="281"/>
    </row>
    <row r="3" spans="1:3" s="17" customFormat="1" ht="21.75" customHeight="1" x14ac:dyDescent="0.2">
      <c r="A3" s="281" t="s">
        <v>343</v>
      </c>
      <c r="B3" s="281"/>
      <c r="C3" s="281"/>
    </row>
    <row r="4" spans="1:3" s="17" customFormat="1" ht="15.75" customHeight="1" x14ac:dyDescent="0.2">
      <c r="A4" s="281"/>
      <c r="B4" s="281"/>
      <c r="C4" s="281"/>
    </row>
    <row r="5" spans="1:3" s="17" customFormat="1" ht="15" customHeight="1" x14ac:dyDescent="0.2">
      <c r="A5" s="18"/>
      <c r="B5" s="18"/>
      <c r="C5" s="18"/>
    </row>
    <row r="6" spans="1:3" s="17" customFormat="1" ht="15" customHeight="1" x14ac:dyDescent="0.2">
      <c r="A6" s="412" t="s">
        <v>312</v>
      </c>
      <c r="B6" s="412"/>
      <c r="C6" s="18"/>
    </row>
    <row r="7" spans="1:3" s="17" customFormat="1" ht="15" customHeight="1" thickBot="1" x14ac:dyDescent="0.25">
      <c r="A7" s="18"/>
      <c r="B7" s="18"/>
      <c r="C7" s="18"/>
    </row>
    <row r="8" spans="1:3" s="17" customFormat="1" ht="11.25" customHeight="1" x14ac:dyDescent="0.2">
      <c r="A8" s="419" t="s">
        <v>218</v>
      </c>
      <c r="B8" s="421" t="s">
        <v>219</v>
      </c>
      <c r="C8" s="421" t="s">
        <v>220</v>
      </c>
    </row>
    <row r="9" spans="1:3" s="17" customFormat="1" ht="13.5" thickBot="1" x14ac:dyDescent="0.25">
      <c r="A9" s="420"/>
      <c r="B9" s="422"/>
      <c r="C9" s="422"/>
    </row>
    <row r="10" spans="1:3" s="17" customFormat="1" x14ac:dyDescent="0.2">
      <c r="A10" s="413"/>
      <c r="B10" s="416"/>
      <c r="C10" s="416"/>
    </row>
    <row r="11" spans="1:3" s="17" customFormat="1" ht="15" customHeight="1" x14ac:dyDescent="0.2">
      <c r="A11" s="414"/>
      <c r="B11" s="417"/>
      <c r="C11" s="417"/>
    </row>
    <row r="12" spans="1:3" s="17" customFormat="1" ht="15" customHeight="1" x14ac:dyDescent="0.2">
      <c r="A12" s="414"/>
      <c r="B12" s="417"/>
      <c r="C12" s="417"/>
    </row>
    <row r="13" spans="1:3" s="17" customFormat="1" ht="15" customHeight="1" x14ac:dyDescent="0.2">
      <c r="A13" s="414"/>
      <c r="B13" s="417"/>
      <c r="C13" s="417"/>
    </row>
    <row r="14" spans="1:3" s="17" customFormat="1" ht="15" customHeight="1" x14ac:dyDescent="0.2">
      <c r="A14" s="414"/>
      <c r="B14" s="417"/>
      <c r="C14" s="417"/>
    </row>
    <row r="15" spans="1:3" s="17" customFormat="1" ht="15" customHeight="1" x14ac:dyDescent="0.2">
      <c r="A15" s="414"/>
      <c r="B15" s="417"/>
      <c r="C15" s="417"/>
    </row>
    <row r="16" spans="1:3" s="17" customFormat="1" ht="15" customHeight="1" x14ac:dyDescent="0.2">
      <c r="A16" s="414"/>
      <c r="B16" s="417"/>
      <c r="C16" s="417"/>
    </row>
    <row r="17" spans="1:6" s="17" customFormat="1" ht="15" customHeight="1" x14ac:dyDescent="0.2">
      <c r="A17" s="414"/>
      <c r="B17" s="417"/>
      <c r="C17" s="417"/>
    </row>
    <row r="18" spans="1:6" s="17" customFormat="1" ht="15" customHeight="1" x14ac:dyDescent="0.2">
      <c r="A18" s="414"/>
      <c r="B18" s="417"/>
      <c r="C18" s="417"/>
    </row>
    <row r="19" spans="1:6" s="17" customFormat="1" ht="15" customHeight="1" x14ac:dyDescent="0.2">
      <c r="A19" s="414"/>
      <c r="B19" s="417"/>
      <c r="C19" s="417"/>
    </row>
    <row r="20" spans="1:6" s="17" customFormat="1" ht="15" customHeight="1" x14ac:dyDescent="0.2">
      <c r="A20" s="414"/>
      <c r="B20" s="417"/>
      <c r="C20" s="417"/>
    </row>
    <row r="21" spans="1:6" s="17" customFormat="1" ht="15.75" customHeight="1" thickBot="1" x14ac:dyDescent="0.25">
      <c r="A21" s="415"/>
      <c r="B21" s="418"/>
      <c r="C21" s="418"/>
    </row>
    <row r="22" spans="1:6" s="17" customFormat="1" x14ac:dyDescent="0.2"/>
    <row r="23" spans="1:6" x14ac:dyDescent="0.2">
      <c r="A23" s="16" t="s">
        <v>74</v>
      </c>
    </row>
    <row r="24" spans="1:6" x14ac:dyDescent="0.2">
      <c r="A24" s="17"/>
    </row>
    <row r="25" spans="1:6" x14ac:dyDescent="0.2">
      <c r="A25" s="17"/>
    </row>
    <row r="26" spans="1:6" x14ac:dyDescent="0.2">
      <c r="A26" s="17"/>
      <c r="C26" s="35"/>
    </row>
    <row r="27" spans="1:6" x14ac:dyDescent="0.2">
      <c r="A27" s="426"/>
      <c r="B27" s="35"/>
      <c r="C27" s="35"/>
    </row>
    <row r="28" spans="1:6" ht="15" customHeight="1" x14ac:dyDescent="0.2">
      <c r="A28" s="277"/>
      <c r="B28" s="226"/>
      <c r="C28" s="275"/>
      <c r="D28" s="226"/>
      <c r="E28" s="226"/>
      <c r="F28" s="226"/>
    </row>
    <row r="29" spans="1:6" ht="15" customHeight="1" x14ac:dyDescent="0.2">
      <c r="A29" s="276"/>
      <c r="B29" s="225"/>
      <c r="C29" s="274"/>
      <c r="D29" s="225"/>
      <c r="E29" s="225"/>
      <c r="F29" s="225"/>
    </row>
    <row r="30" spans="1:6" x14ac:dyDescent="0.2">
      <c r="A30" s="17"/>
    </row>
    <row r="31" spans="1:6" x14ac:dyDescent="0.2">
      <c r="A31" s="17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headerFooter>
    <oddFooter>&amp;C25/25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0"/>
  <sheetViews>
    <sheetView showGridLines="0" topLeftCell="A49" zoomScale="85" zoomScaleNormal="85" workbookViewId="0">
      <selection activeCell="D55" sqref="D55:K60"/>
    </sheetView>
  </sheetViews>
  <sheetFormatPr baseColWidth="10" defaultRowHeight="12.75" x14ac:dyDescent="0.2"/>
  <cols>
    <col min="1" max="1" width="1.140625" style="17" customWidth="1"/>
    <col min="2" max="3" width="3.7109375" style="32" customWidth="1"/>
    <col min="4" max="4" width="46.42578125" style="32" customWidth="1"/>
    <col min="5" max="10" width="15.7109375" style="32" customWidth="1"/>
    <col min="11" max="11" width="2" style="17" customWidth="1"/>
    <col min="12" max="12" width="11.42578125" style="32"/>
    <col min="13" max="13" width="15.140625" style="32" bestFit="1" customWidth="1"/>
    <col min="14" max="16384" width="11.42578125" style="32"/>
  </cols>
  <sheetData>
    <row r="1" spans="1:10" ht="18.75" customHeight="1" x14ac:dyDescent="0.2">
      <c r="B1" s="296" t="s">
        <v>223</v>
      </c>
      <c r="C1" s="296"/>
      <c r="D1" s="296"/>
      <c r="E1" s="296"/>
      <c r="F1" s="296"/>
      <c r="G1" s="296"/>
      <c r="H1" s="296"/>
      <c r="I1" s="296"/>
      <c r="J1" s="296"/>
    </row>
    <row r="2" spans="1:10" ht="15" customHeight="1" x14ac:dyDescent="0.2">
      <c r="B2" s="45"/>
      <c r="C2" s="45"/>
      <c r="D2" s="296" t="s">
        <v>238</v>
      </c>
      <c r="E2" s="296"/>
      <c r="F2" s="296"/>
      <c r="G2" s="296"/>
      <c r="H2" s="296"/>
      <c r="I2" s="296"/>
      <c r="J2" s="296"/>
    </row>
    <row r="3" spans="1:10" ht="1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</row>
    <row r="4" spans="1:10" s="17" customFormat="1" ht="8.25" customHeight="1" x14ac:dyDescent="0.2">
      <c r="A4" s="46"/>
      <c r="B4" s="47"/>
      <c r="C4" s="47"/>
      <c r="D4" s="47"/>
      <c r="E4" s="21"/>
      <c r="F4" s="48"/>
      <c r="G4" s="48"/>
      <c r="H4" s="48"/>
      <c r="I4" s="48"/>
      <c r="J4" s="48"/>
    </row>
    <row r="5" spans="1:10" s="17" customFormat="1" ht="13.5" customHeight="1" x14ac:dyDescent="0.2">
      <c r="A5" s="46"/>
      <c r="B5" s="27"/>
      <c r="D5" s="19" t="s">
        <v>186</v>
      </c>
      <c r="E5" s="282" t="s">
        <v>280</v>
      </c>
      <c r="F5" s="282"/>
      <c r="G5" s="282"/>
      <c r="H5" s="282"/>
      <c r="I5" s="282"/>
      <c r="J5" s="49"/>
    </row>
    <row r="6" spans="1:10" s="17" customFormat="1" ht="11.25" customHeight="1" x14ac:dyDescent="0.2">
      <c r="A6" s="46"/>
      <c r="B6" s="46"/>
      <c r="C6" s="46"/>
      <c r="D6" s="46"/>
      <c r="F6" s="49"/>
      <c r="G6" s="49"/>
      <c r="H6" s="49"/>
      <c r="I6" s="49"/>
      <c r="J6" s="49"/>
    </row>
    <row r="7" spans="1:10" ht="12" customHeight="1" x14ac:dyDescent="0.2">
      <c r="A7" s="50"/>
      <c r="B7" s="303" t="s">
        <v>85</v>
      </c>
      <c r="C7" s="303"/>
      <c r="D7" s="303"/>
      <c r="E7" s="303" t="s">
        <v>86</v>
      </c>
      <c r="F7" s="303"/>
      <c r="G7" s="303"/>
      <c r="H7" s="303"/>
      <c r="I7" s="303"/>
      <c r="J7" s="304" t="s">
        <v>87</v>
      </c>
    </row>
    <row r="8" spans="1:10" ht="25.5" x14ac:dyDescent="0.2">
      <c r="A8" s="46"/>
      <c r="B8" s="303"/>
      <c r="C8" s="303"/>
      <c r="D8" s="303"/>
      <c r="E8" s="51" t="s">
        <v>88</v>
      </c>
      <c r="F8" s="52" t="s">
        <v>89</v>
      </c>
      <c r="G8" s="51" t="s">
        <v>90</v>
      </c>
      <c r="H8" s="51" t="s">
        <v>91</v>
      </c>
      <c r="I8" s="51" t="s">
        <v>92</v>
      </c>
      <c r="J8" s="304"/>
    </row>
    <row r="9" spans="1:10" ht="12" customHeight="1" x14ac:dyDescent="0.2">
      <c r="A9" s="46"/>
      <c r="B9" s="303"/>
      <c r="C9" s="303"/>
      <c r="D9" s="303"/>
      <c r="E9" s="51" t="s">
        <v>93</v>
      </c>
      <c r="F9" s="51" t="s">
        <v>94</v>
      </c>
      <c r="G9" s="51" t="s">
        <v>95</v>
      </c>
      <c r="H9" s="51" t="s">
        <v>96</v>
      </c>
      <c r="I9" s="51" t="s">
        <v>97</v>
      </c>
      <c r="J9" s="51" t="s">
        <v>108</v>
      </c>
    </row>
    <row r="10" spans="1:10" ht="12" customHeight="1" x14ac:dyDescent="0.2">
      <c r="A10" s="53"/>
      <c r="B10" s="54"/>
      <c r="C10" s="55"/>
      <c r="D10" s="56"/>
      <c r="E10" s="57"/>
      <c r="F10" s="58"/>
      <c r="G10" s="58"/>
      <c r="H10" s="58"/>
      <c r="I10" s="58"/>
      <c r="J10" s="58"/>
    </row>
    <row r="11" spans="1:10" ht="12" customHeight="1" x14ac:dyDescent="0.2">
      <c r="A11" s="53"/>
      <c r="B11" s="300" t="s">
        <v>75</v>
      </c>
      <c r="C11" s="301"/>
      <c r="D11" s="302"/>
      <c r="E11" s="59">
        <v>0</v>
      </c>
      <c r="F11" s="59">
        <v>0</v>
      </c>
      <c r="G11" s="59">
        <f>+E11+F11</f>
        <v>0</v>
      </c>
      <c r="H11" s="59">
        <v>0</v>
      </c>
      <c r="I11" s="59">
        <v>0</v>
      </c>
      <c r="J11" s="59">
        <f>+I11-E11</f>
        <v>0</v>
      </c>
    </row>
    <row r="12" spans="1:10" ht="12" customHeight="1" x14ac:dyDescent="0.2">
      <c r="A12" s="53"/>
      <c r="B12" s="300" t="s">
        <v>84</v>
      </c>
      <c r="C12" s="301"/>
      <c r="D12" s="302"/>
      <c r="E12" s="59">
        <v>0</v>
      </c>
      <c r="F12" s="59">
        <v>0</v>
      </c>
      <c r="G12" s="59">
        <f t="shared" ref="G12:G13" si="0">+E12+F12</f>
        <v>0</v>
      </c>
      <c r="H12" s="59">
        <v>0</v>
      </c>
      <c r="I12" s="59">
        <v>0</v>
      </c>
      <c r="J12" s="59">
        <f t="shared" ref="J12:J13" si="1">+I12-E12</f>
        <v>0</v>
      </c>
    </row>
    <row r="13" spans="1:10" ht="12" customHeight="1" x14ac:dyDescent="0.2">
      <c r="A13" s="53"/>
      <c r="B13" s="300" t="s">
        <v>77</v>
      </c>
      <c r="C13" s="301"/>
      <c r="D13" s="302"/>
      <c r="E13" s="59">
        <v>0</v>
      </c>
      <c r="F13" s="59">
        <v>0</v>
      </c>
      <c r="G13" s="59">
        <f t="shared" si="0"/>
        <v>0</v>
      </c>
      <c r="H13" s="59">
        <v>0</v>
      </c>
      <c r="I13" s="59">
        <v>0</v>
      </c>
      <c r="J13" s="59">
        <f t="shared" si="1"/>
        <v>0</v>
      </c>
    </row>
    <row r="14" spans="1:10" ht="12" customHeight="1" x14ac:dyDescent="0.2">
      <c r="A14" s="53"/>
      <c r="B14" s="300" t="s">
        <v>79</v>
      </c>
      <c r="C14" s="301"/>
      <c r="D14" s="302"/>
      <c r="E14" s="59"/>
      <c r="F14" s="59"/>
      <c r="G14" s="59"/>
      <c r="H14" s="59"/>
      <c r="I14" s="59"/>
      <c r="J14" s="59">
        <f t="shared" ref="J14:J20" si="2">+I14-E14</f>
        <v>0</v>
      </c>
    </row>
    <row r="15" spans="1:10" ht="12" customHeight="1" x14ac:dyDescent="0.2">
      <c r="A15" s="53"/>
      <c r="B15" s="300" t="s">
        <v>98</v>
      </c>
      <c r="C15" s="301"/>
      <c r="D15" s="302"/>
      <c r="E15" s="59">
        <f>+E16+E17</f>
        <v>121956</v>
      </c>
      <c r="F15" s="59">
        <f>+F16+F17</f>
        <v>27883.62</v>
      </c>
      <c r="G15" s="59">
        <f>+E15+F15</f>
        <v>149839.62</v>
      </c>
      <c r="H15" s="59">
        <f>+H16</f>
        <v>149839.62</v>
      </c>
      <c r="I15" s="59">
        <f>+I16</f>
        <v>149839.62</v>
      </c>
      <c r="J15" s="59">
        <f t="shared" si="2"/>
        <v>27883.619999999995</v>
      </c>
    </row>
    <row r="16" spans="1:10" ht="12" customHeight="1" x14ac:dyDescent="0.2">
      <c r="A16" s="53"/>
      <c r="B16" s="60"/>
      <c r="C16" s="301" t="s">
        <v>99</v>
      </c>
      <c r="D16" s="302"/>
      <c r="E16" s="59">
        <v>121956</v>
      </c>
      <c r="F16" s="59">
        <v>27883.62</v>
      </c>
      <c r="G16" s="59">
        <f>+E16+F16</f>
        <v>149839.62</v>
      </c>
      <c r="H16" s="59">
        <v>149839.62</v>
      </c>
      <c r="I16" s="59">
        <v>149839.62</v>
      </c>
      <c r="J16" s="59">
        <f t="shared" si="2"/>
        <v>27883.619999999995</v>
      </c>
    </row>
    <row r="17" spans="1:13" ht="12" customHeight="1" x14ac:dyDescent="0.2">
      <c r="A17" s="53"/>
      <c r="B17" s="60"/>
      <c r="C17" s="301" t="s">
        <v>100</v>
      </c>
      <c r="D17" s="302"/>
      <c r="E17" s="59"/>
      <c r="F17" s="59"/>
      <c r="G17" s="59"/>
      <c r="H17" s="59"/>
      <c r="I17" s="59"/>
      <c r="J17" s="59">
        <f t="shared" si="2"/>
        <v>0</v>
      </c>
    </row>
    <row r="18" spans="1:13" ht="12" customHeight="1" x14ac:dyDescent="0.2">
      <c r="A18" s="53"/>
      <c r="B18" s="300" t="s">
        <v>101</v>
      </c>
      <c r="C18" s="301"/>
      <c r="D18" s="302"/>
      <c r="E18" s="59">
        <f t="shared" ref="E18:I18" si="3">+E19+E20</f>
        <v>3000</v>
      </c>
      <c r="F18" s="59">
        <f>+F19</f>
        <v>908514.91</v>
      </c>
      <c r="G18" s="59">
        <f>+E18+F18</f>
        <v>911514.91</v>
      </c>
      <c r="H18" s="59">
        <f t="shared" si="3"/>
        <v>564820.84</v>
      </c>
      <c r="I18" s="59">
        <f t="shared" si="3"/>
        <v>564820.84</v>
      </c>
      <c r="J18" s="59">
        <f t="shared" si="2"/>
        <v>561820.84</v>
      </c>
    </row>
    <row r="19" spans="1:13" ht="12" customHeight="1" x14ac:dyDescent="0.2">
      <c r="A19" s="53"/>
      <c r="B19" s="60"/>
      <c r="C19" s="301" t="s">
        <v>99</v>
      </c>
      <c r="D19" s="302"/>
      <c r="E19" s="59">
        <v>3000</v>
      </c>
      <c r="F19" s="59">
        <v>908514.91</v>
      </c>
      <c r="G19" s="59">
        <f>+E19+F19</f>
        <v>911514.91</v>
      </c>
      <c r="H19" s="59">
        <v>564820.84</v>
      </c>
      <c r="I19" s="59">
        <v>564820.84</v>
      </c>
      <c r="J19" s="59">
        <f t="shared" si="2"/>
        <v>561820.84</v>
      </c>
      <c r="M19" s="229"/>
    </row>
    <row r="20" spans="1:13" ht="12" customHeight="1" x14ac:dyDescent="0.2">
      <c r="A20" s="53"/>
      <c r="B20" s="60"/>
      <c r="C20" s="301" t="s">
        <v>100</v>
      </c>
      <c r="D20" s="302"/>
      <c r="E20" s="59"/>
      <c r="F20" s="59"/>
      <c r="G20" s="59"/>
      <c r="H20" s="59"/>
      <c r="I20" s="59"/>
      <c r="J20" s="59">
        <f t="shared" si="2"/>
        <v>0</v>
      </c>
    </row>
    <row r="21" spans="1:13" ht="12" customHeight="1" x14ac:dyDescent="0.2">
      <c r="A21" s="53"/>
      <c r="B21" s="60"/>
      <c r="C21" s="301" t="s">
        <v>273</v>
      </c>
      <c r="D21" s="302"/>
      <c r="E21" s="59"/>
      <c r="F21" s="59"/>
      <c r="G21" s="59"/>
      <c r="H21" s="59"/>
      <c r="I21" s="59"/>
      <c r="J21" s="59"/>
    </row>
    <row r="22" spans="1:13" ht="12" customHeight="1" x14ac:dyDescent="0.2">
      <c r="A22" s="53"/>
      <c r="B22" s="60"/>
      <c r="C22" s="301" t="s">
        <v>274</v>
      </c>
      <c r="D22" s="302"/>
      <c r="E22" s="59"/>
      <c r="F22" s="59"/>
      <c r="G22" s="59"/>
      <c r="H22" s="59"/>
      <c r="I22" s="59"/>
      <c r="J22" s="59"/>
    </row>
    <row r="23" spans="1:13" ht="12" customHeight="1" x14ac:dyDescent="0.2">
      <c r="A23" s="53"/>
      <c r="B23" s="300" t="s">
        <v>102</v>
      </c>
      <c r="C23" s="301"/>
      <c r="D23" s="302"/>
      <c r="E23" s="59">
        <v>9978</v>
      </c>
      <c r="F23" s="59"/>
      <c r="G23" s="59">
        <f>+E23+F23</f>
        <v>9978</v>
      </c>
      <c r="H23" s="59">
        <v>8652.2900000000009</v>
      </c>
      <c r="I23" s="59">
        <v>8652.2900000000009</v>
      </c>
      <c r="J23" s="59">
        <f>+I23-E23</f>
        <v>-1325.7099999999991</v>
      </c>
    </row>
    <row r="24" spans="1:13" ht="12" customHeight="1" x14ac:dyDescent="0.2">
      <c r="A24" s="53"/>
      <c r="B24" s="300" t="s">
        <v>81</v>
      </c>
      <c r="C24" s="301"/>
      <c r="D24" s="302"/>
      <c r="E24" s="59">
        <v>101418166</v>
      </c>
      <c r="F24" s="59">
        <v>23539062.631000001</v>
      </c>
      <c r="G24" s="59">
        <f>+E24+F24</f>
        <v>124957228.631</v>
      </c>
      <c r="H24" s="59">
        <v>124957228.61</v>
      </c>
      <c r="I24" s="59">
        <v>124957228.61</v>
      </c>
      <c r="J24" s="59">
        <f>+I24-E24</f>
        <v>23539062.609999999</v>
      </c>
    </row>
    <row r="25" spans="1:13" ht="12" customHeight="1" x14ac:dyDescent="0.2">
      <c r="A25" s="61"/>
      <c r="B25" s="300" t="s">
        <v>103</v>
      </c>
      <c r="C25" s="301"/>
      <c r="D25" s="302"/>
      <c r="E25" s="59">
        <v>142325054.84999999</v>
      </c>
      <c r="F25" s="59">
        <v>-13073414.17</v>
      </c>
      <c r="G25" s="59">
        <f>+E25+F25</f>
        <v>129251640.67999999</v>
      </c>
      <c r="H25" s="59">
        <v>129242006.63</v>
      </c>
      <c r="I25" s="59">
        <v>129242006.63</v>
      </c>
      <c r="J25" s="59">
        <f>+I25-E25</f>
        <v>-13083048.219999999</v>
      </c>
    </row>
    <row r="26" spans="1:13" ht="12" customHeight="1" x14ac:dyDescent="0.2">
      <c r="A26" s="53"/>
      <c r="B26" s="300" t="s">
        <v>104</v>
      </c>
      <c r="C26" s="301"/>
      <c r="D26" s="302"/>
      <c r="E26" s="59"/>
      <c r="F26" s="59"/>
      <c r="G26" s="59"/>
      <c r="H26" s="59"/>
      <c r="I26" s="59"/>
      <c r="J26" s="59"/>
    </row>
    <row r="27" spans="1:13" ht="12" customHeight="1" x14ac:dyDescent="0.2">
      <c r="A27" s="53"/>
      <c r="B27" s="62"/>
      <c r="C27" s="63"/>
      <c r="D27" s="64"/>
      <c r="E27" s="65"/>
      <c r="F27" s="66"/>
      <c r="G27" s="66"/>
      <c r="H27" s="66"/>
      <c r="I27" s="66"/>
      <c r="J27" s="66"/>
    </row>
    <row r="28" spans="1:13" ht="12" customHeight="1" x14ac:dyDescent="0.2">
      <c r="A28" s="46"/>
      <c r="B28" s="67"/>
      <c r="C28" s="68"/>
      <c r="D28" s="69" t="s">
        <v>105</v>
      </c>
      <c r="E28" s="74">
        <f>+E15+E18+E23+E24+E25</f>
        <v>243878154.84999999</v>
      </c>
      <c r="F28" s="74">
        <f>SUM(F15+F23+F24+F25)+F18</f>
        <v>11402046.991000002</v>
      </c>
      <c r="G28" s="74">
        <f>+G15+G18+G23+G24+G25</f>
        <v>255280201.84099999</v>
      </c>
      <c r="H28" s="74">
        <f>+H15+H18+H23+H24+H25</f>
        <v>254922547.99000001</v>
      </c>
      <c r="I28" s="74">
        <f>+I15+I18+I23+I24+I25</f>
        <v>254922547.99000001</v>
      </c>
      <c r="J28" s="306">
        <f>SUM(I28-E28)</f>
        <v>11044393.140000015</v>
      </c>
    </row>
    <row r="29" spans="1:13" ht="12" customHeight="1" x14ac:dyDescent="0.2">
      <c r="A29" s="53"/>
      <c r="B29" s="70"/>
      <c r="C29" s="70"/>
      <c r="D29" s="70"/>
      <c r="E29" s="71"/>
      <c r="F29" s="71"/>
      <c r="G29" s="71"/>
      <c r="H29" s="310" t="s">
        <v>183</v>
      </c>
      <c r="I29" s="311"/>
      <c r="J29" s="307"/>
    </row>
    <row r="30" spans="1:13" ht="12" customHeight="1" x14ac:dyDescent="0.2">
      <c r="A30" s="46"/>
      <c r="B30" s="46"/>
      <c r="C30" s="46"/>
      <c r="D30" s="46"/>
      <c r="E30" s="49"/>
      <c r="F30" s="49"/>
      <c r="G30" s="49"/>
      <c r="H30" s="49"/>
      <c r="I30" s="49"/>
      <c r="J30" s="49"/>
    </row>
    <row r="31" spans="1:13" ht="12" customHeight="1" x14ac:dyDescent="0.2">
      <c r="A31" s="46"/>
      <c r="B31" s="304" t="s">
        <v>106</v>
      </c>
      <c r="C31" s="304"/>
      <c r="D31" s="304"/>
      <c r="E31" s="303" t="s">
        <v>86</v>
      </c>
      <c r="F31" s="303"/>
      <c r="G31" s="303"/>
      <c r="H31" s="303"/>
      <c r="I31" s="303"/>
      <c r="J31" s="304" t="s">
        <v>87</v>
      </c>
    </row>
    <row r="32" spans="1:13" ht="25.5" x14ac:dyDescent="0.2">
      <c r="A32" s="46"/>
      <c r="B32" s="304"/>
      <c r="C32" s="304"/>
      <c r="D32" s="304"/>
      <c r="E32" s="51" t="s">
        <v>88</v>
      </c>
      <c r="F32" s="52" t="s">
        <v>89</v>
      </c>
      <c r="G32" s="51" t="s">
        <v>90</v>
      </c>
      <c r="H32" s="51" t="s">
        <v>91</v>
      </c>
      <c r="I32" s="51" t="s">
        <v>92</v>
      </c>
      <c r="J32" s="304"/>
    </row>
    <row r="33" spans="1:10" ht="12" customHeight="1" x14ac:dyDescent="0.2">
      <c r="A33" s="46"/>
      <c r="B33" s="304"/>
      <c r="C33" s="304"/>
      <c r="D33" s="304"/>
      <c r="E33" s="51" t="s">
        <v>93</v>
      </c>
      <c r="F33" s="51" t="s">
        <v>94</v>
      </c>
      <c r="G33" s="51" t="s">
        <v>95</v>
      </c>
      <c r="H33" s="51" t="s">
        <v>96</v>
      </c>
      <c r="I33" s="51" t="s">
        <v>97</v>
      </c>
      <c r="J33" s="51" t="s">
        <v>108</v>
      </c>
    </row>
    <row r="34" spans="1:10" ht="12" customHeight="1" x14ac:dyDescent="0.2">
      <c r="A34" s="53"/>
      <c r="B34" s="54"/>
      <c r="C34" s="55"/>
      <c r="D34" s="56"/>
      <c r="E34" s="58"/>
      <c r="F34" s="58"/>
      <c r="G34" s="58"/>
      <c r="H34" s="58"/>
      <c r="I34" s="58"/>
      <c r="J34" s="58"/>
    </row>
    <row r="35" spans="1:10" ht="12" customHeight="1" x14ac:dyDescent="0.2">
      <c r="A35" s="53"/>
      <c r="B35" s="72"/>
      <c r="C35" s="73"/>
      <c r="D35" s="23"/>
      <c r="E35" s="74">
        <f t="shared" ref="E35:J35" si="4">SUM(E37+E38+E39+E40+E41)</f>
        <v>243878154.84999999</v>
      </c>
      <c r="F35" s="74">
        <f t="shared" si="4"/>
        <v>11402046.999999998</v>
      </c>
      <c r="G35" s="74">
        <f t="shared" si="4"/>
        <v>255280201.84999999</v>
      </c>
      <c r="H35" s="74">
        <f t="shared" si="4"/>
        <v>254922547.99000001</v>
      </c>
      <c r="I35" s="74">
        <f t="shared" si="4"/>
        <v>254922547.99000001</v>
      </c>
      <c r="J35" s="74">
        <f t="shared" si="4"/>
        <v>11044393.140000001</v>
      </c>
    </row>
    <row r="36" spans="1:10" ht="12" customHeight="1" x14ac:dyDescent="0.2">
      <c r="A36" s="53"/>
      <c r="B36" s="60"/>
      <c r="C36" s="301"/>
      <c r="D36" s="302"/>
      <c r="E36" s="59">
        <v>0</v>
      </c>
      <c r="F36" s="59">
        <v>0</v>
      </c>
      <c r="G36" s="59">
        <f>+E36+F36</f>
        <v>0</v>
      </c>
      <c r="H36" s="59">
        <v>0</v>
      </c>
      <c r="I36" s="59">
        <v>0</v>
      </c>
      <c r="J36" s="59">
        <f>+I36-E36</f>
        <v>0</v>
      </c>
    </row>
    <row r="37" spans="1:10" ht="12" customHeight="1" x14ac:dyDescent="0.2">
      <c r="A37" s="53"/>
      <c r="B37" s="60"/>
      <c r="C37" s="104"/>
      <c r="D37" s="230" t="s">
        <v>283</v>
      </c>
      <c r="E37" s="59">
        <v>121956</v>
      </c>
      <c r="F37" s="59">
        <v>27883.62</v>
      </c>
      <c r="G37" s="59">
        <f>+E37+F37</f>
        <v>149839.62</v>
      </c>
      <c r="H37" s="59">
        <v>149839.62</v>
      </c>
      <c r="I37" s="59">
        <v>149839.62</v>
      </c>
      <c r="J37" s="59">
        <f>+I37-E37</f>
        <v>27883.619999999995</v>
      </c>
    </row>
    <row r="38" spans="1:10" ht="12" customHeight="1" x14ac:dyDescent="0.2">
      <c r="A38" s="53"/>
      <c r="B38" s="60"/>
      <c r="C38" s="104"/>
      <c r="D38" s="230" t="s">
        <v>284</v>
      </c>
      <c r="E38" s="59">
        <v>3000</v>
      </c>
      <c r="F38" s="59">
        <v>908514.94</v>
      </c>
      <c r="G38" s="59">
        <f t="shared" ref="G38:G41" si="5">+E38+F38</f>
        <v>911514.94</v>
      </c>
      <c r="H38" s="59">
        <v>564820.84</v>
      </c>
      <c r="I38" s="59">
        <v>564820.84</v>
      </c>
      <c r="J38" s="59">
        <f t="shared" ref="J38:J41" si="6">+I38-E38</f>
        <v>561820.84</v>
      </c>
    </row>
    <row r="39" spans="1:10" ht="12" customHeight="1" x14ac:dyDescent="0.2">
      <c r="A39" s="53"/>
      <c r="B39" s="60"/>
      <c r="C39" s="104"/>
      <c r="D39" s="230" t="s">
        <v>285</v>
      </c>
      <c r="E39" s="59">
        <v>9978</v>
      </c>
      <c r="F39" s="59">
        <v>0</v>
      </c>
      <c r="G39" s="59">
        <f t="shared" si="5"/>
        <v>9978</v>
      </c>
      <c r="H39" s="59">
        <v>8652.2900000000009</v>
      </c>
      <c r="I39" s="59">
        <v>8652.2900000000009</v>
      </c>
      <c r="J39" s="59">
        <f t="shared" si="6"/>
        <v>-1325.7099999999991</v>
      </c>
    </row>
    <row r="40" spans="1:10" ht="12" customHeight="1" x14ac:dyDescent="0.2">
      <c r="A40" s="53"/>
      <c r="B40" s="60"/>
      <c r="C40" s="223"/>
      <c r="D40" s="230" t="s">
        <v>286</v>
      </c>
      <c r="E40" s="59">
        <v>101418166</v>
      </c>
      <c r="F40" s="59">
        <v>23539062.609999999</v>
      </c>
      <c r="G40" s="59">
        <f t="shared" si="5"/>
        <v>124957228.61</v>
      </c>
      <c r="H40" s="59">
        <v>124957228.61</v>
      </c>
      <c r="I40" s="59">
        <v>124957228.61</v>
      </c>
      <c r="J40" s="59">
        <f t="shared" si="6"/>
        <v>23539062.609999999</v>
      </c>
    </row>
    <row r="41" spans="1:10" ht="12" customHeight="1" x14ac:dyDescent="0.2">
      <c r="A41" s="53"/>
      <c r="B41" s="60"/>
      <c r="C41" s="223"/>
      <c r="D41" s="230" t="s">
        <v>287</v>
      </c>
      <c r="E41" s="59">
        <v>142325054.84999999</v>
      </c>
      <c r="F41" s="59">
        <v>-13073414.17</v>
      </c>
      <c r="G41" s="59">
        <f t="shared" si="5"/>
        <v>129251640.67999999</v>
      </c>
      <c r="H41" s="59">
        <v>129242006.63</v>
      </c>
      <c r="I41" s="59">
        <v>129242006.63</v>
      </c>
      <c r="J41" s="59">
        <f t="shared" si="6"/>
        <v>-13083048.219999999</v>
      </c>
    </row>
    <row r="42" spans="1:10" ht="12" customHeight="1" x14ac:dyDescent="0.2">
      <c r="A42" s="53"/>
      <c r="B42" s="60"/>
      <c r="C42" s="301"/>
      <c r="D42" s="302"/>
      <c r="E42" s="59"/>
      <c r="F42" s="59"/>
      <c r="G42" s="59"/>
      <c r="H42" s="59"/>
      <c r="I42" s="59"/>
      <c r="J42" s="59"/>
    </row>
    <row r="43" spans="1:10" ht="12" customHeight="1" x14ac:dyDescent="0.2">
      <c r="A43" s="53"/>
      <c r="B43" s="60"/>
      <c r="C43" s="21"/>
      <c r="D43" s="75"/>
      <c r="E43" s="59"/>
      <c r="F43" s="59"/>
      <c r="G43" s="59"/>
      <c r="H43" s="59"/>
      <c r="I43" s="59"/>
      <c r="J43" s="59"/>
    </row>
    <row r="44" spans="1:10" ht="12" customHeight="1" x14ac:dyDescent="0.2">
      <c r="A44" s="53"/>
      <c r="B44" s="60"/>
      <c r="C44" s="21"/>
      <c r="D44" s="75"/>
      <c r="E44" s="59"/>
      <c r="F44" s="59"/>
      <c r="G44" s="59"/>
      <c r="H44" s="59"/>
      <c r="I44" s="59"/>
      <c r="J44" s="59"/>
    </row>
    <row r="45" spans="1:10" ht="12" customHeight="1" x14ac:dyDescent="0.2">
      <c r="A45" s="53"/>
      <c r="B45" s="60"/>
      <c r="C45" s="301"/>
      <c r="D45" s="302"/>
      <c r="E45" s="59"/>
      <c r="F45" s="59"/>
      <c r="G45" s="59"/>
      <c r="H45" s="59"/>
      <c r="I45" s="59"/>
      <c r="J45" s="59"/>
    </row>
    <row r="46" spans="1:10" ht="12" customHeight="1" x14ac:dyDescent="0.2">
      <c r="A46" s="53"/>
      <c r="B46" s="72"/>
      <c r="C46" s="77"/>
      <c r="D46" s="75"/>
      <c r="E46" s="74"/>
      <c r="F46" s="74"/>
      <c r="G46" s="74"/>
      <c r="H46" s="74"/>
      <c r="I46" s="74"/>
      <c r="J46" s="74"/>
    </row>
    <row r="47" spans="1:10" ht="12" customHeight="1" x14ac:dyDescent="0.2">
      <c r="A47" s="53"/>
      <c r="B47" s="60"/>
      <c r="C47" s="301"/>
      <c r="D47" s="302"/>
      <c r="E47" s="59"/>
      <c r="F47" s="59"/>
      <c r="G47" s="59"/>
      <c r="H47" s="59"/>
      <c r="I47" s="59"/>
      <c r="J47" s="59"/>
    </row>
    <row r="48" spans="1:10" ht="12" customHeight="1" x14ac:dyDescent="0.2">
      <c r="A48" s="53"/>
      <c r="B48" s="62"/>
      <c r="C48" s="63"/>
      <c r="D48" s="64"/>
      <c r="E48" s="66"/>
      <c r="F48" s="66"/>
      <c r="G48" s="66"/>
      <c r="H48" s="66"/>
      <c r="I48" s="66"/>
      <c r="J48" s="66"/>
    </row>
    <row r="49" spans="1:11" ht="12" customHeight="1" x14ac:dyDescent="0.2">
      <c r="A49" s="46"/>
      <c r="B49" s="218"/>
      <c r="C49" s="219"/>
      <c r="D49" s="220" t="s">
        <v>105</v>
      </c>
      <c r="E49" s="231">
        <f>SUM(E36:E48)</f>
        <v>243878154.84999999</v>
      </c>
      <c r="F49" s="231">
        <f t="shared" ref="F49:I49" si="7">SUM(F36:F48)</f>
        <v>11402046.999999998</v>
      </c>
      <c r="G49" s="231">
        <f t="shared" si="7"/>
        <v>255280201.84999999</v>
      </c>
      <c r="H49" s="231">
        <f t="shared" si="7"/>
        <v>254922547.99000001</v>
      </c>
      <c r="I49" s="231">
        <f t="shared" si="7"/>
        <v>254922547.99000001</v>
      </c>
      <c r="J49" s="306">
        <f>+I49-E49</f>
        <v>11044393.140000015</v>
      </c>
    </row>
    <row r="50" spans="1:11" x14ac:dyDescent="0.2">
      <c r="A50" s="53"/>
      <c r="B50" s="16" t="s">
        <v>74</v>
      </c>
      <c r="C50" s="221"/>
      <c r="D50" s="221"/>
      <c r="E50" s="221"/>
      <c r="F50" s="222"/>
      <c r="G50" s="222"/>
      <c r="H50" s="308" t="s">
        <v>183</v>
      </c>
      <c r="I50" s="309"/>
      <c r="J50" s="307"/>
    </row>
    <row r="51" spans="1:11" x14ac:dyDescent="0.2">
      <c r="A51" s="53"/>
      <c r="B51" s="305"/>
      <c r="C51" s="305"/>
      <c r="D51" s="305"/>
      <c r="E51" s="305"/>
      <c r="F51" s="305"/>
      <c r="G51" s="305"/>
      <c r="H51" s="305"/>
      <c r="I51" s="305"/>
      <c r="J51" s="305"/>
    </row>
    <row r="52" spans="1:11" x14ac:dyDescent="0.2">
      <c r="B52" s="16" t="s">
        <v>107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1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1" x14ac:dyDescent="0.2">
      <c r="D55" s="35"/>
      <c r="E55" s="35"/>
      <c r="F55" s="35"/>
      <c r="G55" s="35"/>
      <c r="H55" s="35"/>
      <c r="I55" s="35"/>
      <c r="J55" s="35"/>
      <c r="K55" s="278"/>
    </row>
    <row r="56" spans="1:11" x14ac:dyDescent="0.2">
      <c r="D56" s="35"/>
      <c r="E56" s="35"/>
      <c r="F56" s="35"/>
      <c r="G56" s="35"/>
      <c r="H56" s="35"/>
      <c r="I56" s="35"/>
      <c r="J56" s="35"/>
      <c r="K56" s="278"/>
    </row>
    <row r="57" spans="1:11" x14ac:dyDescent="0.2">
      <c r="D57" s="295"/>
      <c r="E57" s="295"/>
      <c r="F57" s="29"/>
      <c r="G57" s="29"/>
      <c r="H57" s="423"/>
      <c r="I57" s="423"/>
      <c r="J57" s="423"/>
      <c r="K57" s="228"/>
    </row>
    <row r="58" spans="1:11" ht="12" customHeight="1" x14ac:dyDescent="0.2">
      <c r="D58" s="279"/>
      <c r="E58" s="279"/>
      <c r="F58" s="30"/>
      <c r="G58" s="30"/>
      <c r="H58" s="295"/>
      <c r="I58" s="295"/>
      <c r="J58" s="295"/>
      <c r="K58" s="295"/>
    </row>
    <row r="59" spans="1:11" x14ac:dyDescent="0.2">
      <c r="D59" s="35"/>
      <c r="E59" s="35"/>
      <c r="F59" s="35"/>
      <c r="G59" s="35"/>
      <c r="H59" s="35"/>
      <c r="I59" s="35"/>
      <c r="J59" s="35"/>
      <c r="K59" s="278"/>
    </row>
    <row r="60" spans="1:11" x14ac:dyDescent="0.2">
      <c r="D60" s="35"/>
      <c r="E60" s="35"/>
      <c r="F60" s="35"/>
      <c r="G60" s="35"/>
      <c r="H60" s="35"/>
      <c r="I60" s="35"/>
      <c r="J60" s="35"/>
      <c r="K60" s="278"/>
    </row>
  </sheetData>
  <mergeCells count="39">
    <mergeCell ref="J28:J29"/>
    <mergeCell ref="H29:I29"/>
    <mergeCell ref="B31:D33"/>
    <mergeCell ref="E31:I31"/>
    <mergeCell ref="J31:J32"/>
    <mergeCell ref="H58:K58"/>
    <mergeCell ref="B51:J51"/>
    <mergeCell ref="C47:D47"/>
    <mergeCell ref="J49:J50"/>
    <mergeCell ref="H50:I50"/>
    <mergeCell ref="H57:J57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B15:D15"/>
    <mergeCell ref="C16:D16"/>
    <mergeCell ref="C17:D17"/>
    <mergeCell ref="B18:D18"/>
    <mergeCell ref="C19:D19"/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</mergeCells>
  <pageMargins left="0.70866141732283472" right="0.70866141732283472" top="0.35433070866141736" bottom="0.74803149606299213" header="0.31496062992125984" footer="0.31496062992125984"/>
  <pageSetup scale="74" orientation="landscape" r:id="rId1"/>
  <headerFooter>
    <oddFooter>&amp;C13/25</oddFooter>
  </headerFooter>
  <ignoredErrors>
    <ignoredError sqref="E9:F9 H9:I9 E33:F33 H33:I3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1"/>
  <sheetViews>
    <sheetView showGridLines="0" topLeftCell="A16" zoomScale="85" zoomScaleNormal="85" workbookViewId="0">
      <selection activeCell="C26" sqref="C26:J31"/>
    </sheetView>
  </sheetViews>
  <sheetFormatPr baseColWidth="10" defaultRowHeight="12.75" x14ac:dyDescent="0.2"/>
  <cols>
    <col min="1" max="1" width="2.28515625" style="17" customWidth="1"/>
    <col min="2" max="2" width="3.28515625" style="32" customWidth="1"/>
    <col min="3" max="3" width="52.5703125" style="32" customWidth="1"/>
    <col min="4" max="6" width="14.85546875" style="32" bestFit="1" customWidth="1"/>
    <col min="7" max="7" width="15.28515625" style="32" bestFit="1" customWidth="1"/>
    <col min="8" max="11" width="14.85546875" style="32" bestFit="1" customWidth="1"/>
    <col min="12" max="12" width="2.7109375" style="17" customWidth="1"/>
    <col min="13" max="16384" width="11.42578125" style="32"/>
  </cols>
  <sheetData>
    <row r="1" spans="2:11" ht="7.5" customHeight="1" x14ac:dyDescent="0.2"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2:11" ht="19.5" customHeight="1" x14ac:dyDescent="0.2">
      <c r="B2" s="296" t="s">
        <v>224</v>
      </c>
      <c r="C2" s="296"/>
      <c r="D2" s="296"/>
      <c r="E2" s="296"/>
      <c r="F2" s="296"/>
      <c r="G2" s="296"/>
      <c r="H2" s="296"/>
      <c r="I2" s="296"/>
      <c r="J2" s="296"/>
      <c r="K2" s="296"/>
    </row>
    <row r="3" spans="2:11" ht="19.5" customHeight="1" x14ac:dyDescent="0.2">
      <c r="B3" s="296" t="s">
        <v>225</v>
      </c>
      <c r="C3" s="296"/>
      <c r="D3" s="296"/>
      <c r="E3" s="296"/>
      <c r="F3" s="296"/>
      <c r="G3" s="296"/>
      <c r="H3" s="296"/>
      <c r="I3" s="296"/>
      <c r="J3" s="296"/>
      <c r="K3" s="296"/>
    </row>
    <row r="4" spans="2:11" ht="19.5" customHeight="1" x14ac:dyDescent="0.2">
      <c r="B4" s="296" t="s">
        <v>344</v>
      </c>
      <c r="C4" s="296"/>
      <c r="D4" s="296"/>
      <c r="E4" s="296"/>
      <c r="F4" s="296"/>
      <c r="G4" s="296"/>
      <c r="H4" s="296"/>
      <c r="I4" s="296"/>
      <c r="J4" s="296"/>
      <c r="K4" s="296"/>
    </row>
    <row r="5" spans="2:11" s="17" customFormat="1" x14ac:dyDescent="0.2"/>
    <row r="6" spans="2:11" s="17" customFormat="1" x14ac:dyDescent="0.2">
      <c r="C6" s="19" t="s">
        <v>2</v>
      </c>
      <c r="D6" s="282" t="s">
        <v>280</v>
      </c>
      <c r="E6" s="282"/>
      <c r="F6" s="282"/>
      <c r="G6" s="282"/>
      <c r="H6" s="282"/>
      <c r="I6" s="24"/>
      <c r="J6" s="24"/>
    </row>
    <row r="7" spans="2:11" s="17" customFormat="1" x14ac:dyDescent="0.2"/>
    <row r="8" spans="2:11" x14ac:dyDescent="0.2">
      <c r="B8" s="312" t="s">
        <v>73</v>
      </c>
      <c r="C8" s="312"/>
      <c r="D8" s="313" t="s">
        <v>109</v>
      </c>
      <c r="E8" s="313"/>
      <c r="F8" s="313"/>
      <c r="G8" s="313"/>
      <c r="H8" s="313"/>
      <c r="I8" s="313"/>
      <c r="J8" s="313"/>
      <c r="K8" s="313" t="s">
        <v>110</v>
      </c>
    </row>
    <row r="9" spans="2:11" ht="25.5" x14ac:dyDescent="0.2">
      <c r="B9" s="312"/>
      <c r="C9" s="312"/>
      <c r="D9" s="78" t="s">
        <v>111</v>
      </c>
      <c r="E9" s="78" t="s">
        <v>112</v>
      </c>
      <c r="F9" s="78" t="s">
        <v>90</v>
      </c>
      <c r="G9" s="78" t="s">
        <v>187</v>
      </c>
      <c r="H9" s="78" t="s">
        <v>91</v>
      </c>
      <c r="I9" s="78" t="s">
        <v>188</v>
      </c>
      <c r="J9" s="78" t="s">
        <v>113</v>
      </c>
      <c r="K9" s="313"/>
    </row>
    <row r="10" spans="2:11" x14ac:dyDescent="0.2">
      <c r="B10" s="312"/>
      <c r="C10" s="312"/>
      <c r="D10" s="78">
        <v>1</v>
      </c>
      <c r="E10" s="78">
        <v>2</v>
      </c>
      <c r="F10" s="78" t="s">
        <v>114</v>
      </c>
      <c r="G10" s="78">
        <v>4</v>
      </c>
      <c r="H10" s="78">
        <v>5</v>
      </c>
      <c r="I10" s="78">
        <v>6</v>
      </c>
      <c r="J10" s="78">
        <v>7</v>
      </c>
      <c r="K10" s="78" t="s">
        <v>239</v>
      </c>
    </row>
    <row r="11" spans="2:11" x14ac:dyDescent="0.2">
      <c r="B11" s="79"/>
      <c r="C11" s="80"/>
      <c r="D11" s="81"/>
      <c r="E11" s="81"/>
      <c r="F11" s="81"/>
      <c r="G11" s="81"/>
      <c r="H11" s="81"/>
      <c r="I11" s="81"/>
      <c r="J11" s="81"/>
      <c r="K11" s="81"/>
    </row>
    <row r="12" spans="2:11" x14ac:dyDescent="0.2">
      <c r="B12" s="82"/>
      <c r="C12" s="80" t="s">
        <v>288</v>
      </c>
      <c r="D12" s="83">
        <v>243878154.84999999</v>
      </c>
      <c r="E12" s="83">
        <v>11561152.51</v>
      </c>
      <c r="F12" s="83">
        <f>+D12+E12</f>
        <v>255439307.35999998</v>
      </c>
      <c r="G12" s="83">
        <v>0</v>
      </c>
      <c r="H12" s="83">
        <v>249049372.97999999</v>
      </c>
      <c r="I12" s="83">
        <v>236334227.81999999</v>
      </c>
      <c r="J12" s="83">
        <v>236334227.81999999</v>
      </c>
      <c r="K12" s="83">
        <f>+F12-H12</f>
        <v>6389934.3799999952</v>
      </c>
    </row>
    <row r="13" spans="2:11" x14ac:dyDescent="0.2">
      <c r="B13" s="82"/>
      <c r="C13" s="84"/>
      <c r="D13" s="83">
        <v>0</v>
      </c>
      <c r="E13" s="83">
        <v>0</v>
      </c>
      <c r="F13" s="83">
        <f t="shared" ref="F13:F19" si="0">+D13+E13</f>
        <v>0</v>
      </c>
      <c r="G13" s="83">
        <v>0</v>
      </c>
      <c r="H13" s="83">
        <v>0</v>
      </c>
      <c r="I13" s="83">
        <v>0</v>
      </c>
      <c r="J13" s="83">
        <v>0</v>
      </c>
      <c r="K13" s="83">
        <f t="shared" ref="K13:K20" si="1">+F13-H13</f>
        <v>0</v>
      </c>
    </row>
    <row r="14" spans="2:11" x14ac:dyDescent="0.2">
      <c r="B14" s="82"/>
      <c r="C14" s="84"/>
      <c r="D14" s="83">
        <v>0</v>
      </c>
      <c r="E14" s="83">
        <v>0</v>
      </c>
      <c r="F14" s="83">
        <f t="shared" si="0"/>
        <v>0</v>
      </c>
      <c r="G14" s="83">
        <v>0</v>
      </c>
      <c r="H14" s="83">
        <v>0</v>
      </c>
      <c r="I14" s="83">
        <v>0</v>
      </c>
      <c r="J14" s="83">
        <v>0</v>
      </c>
      <c r="K14" s="83">
        <f t="shared" si="1"/>
        <v>0</v>
      </c>
    </row>
    <row r="15" spans="2:11" x14ac:dyDescent="0.2">
      <c r="B15" s="82"/>
      <c r="C15" s="84"/>
      <c r="D15" s="83">
        <v>0</v>
      </c>
      <c r="E15" s="83">
        <v>0</v>
      </c>
      <c r="F15" s="83">
        <f t="shared" si="0"/>
        <v>0</v>
      </c>
      <c r="G15" s="83">
        <v>0</v>
      </c>
      <c r="H15" s="83">
        <v>0</v>
      </c>
      <c r="I15" s="83">
        <v>0</v>
      </c>
      <c r="J15" s="83">
        <v>0</v>
      </c>
      <c r="K15" s="83">
        <f t="shared" si="1"/>
        <v>0</v>
      </c>
    </row>
    <row r="16" spans="2:11" x14ac:dyDescent="0.2">
      <c r="B16" s="82"/>
      <c r="C16" s="84"/>
      <c r="D16" s="83">
        <v>0</v>
      </c>
      <c r="E16" s="83">
        <v>0</v>
      </c>
      <c r="F16" s="83">
        <f t="shared" si="0"/>
        <v>0</v>
      </c>
      <c r="G16" s="83">
        <v>0</v>
      </c>
      <c r="H16" s="83">
        <v>0</v>
      </c>
      <c r="I16" s="83">
        <v>0</v>
      </c>
      <c r="J16" s="83">
        <v>0</v>
      </c>
      <c r="K16" s="83">
        <f t="shared" si="1"/>
        <v>0</v>
      </c>
    </row>
    <row r="17" spans="1:12" x14ac:dyDescent="0.2">
      <c r="B17" s="82"/>
      <c r="C17" s="84"/>
      <c r="D17" s="83">
        <v>0</v>
      </c>
      <c r="E17" s="83">
        <v>0</v>
      </c>
      <c r="F17" s="83">
        <f t="shared" si="0"/>
        <v>0</v>
      </c>
      <c r="G17" s="83">
        <v>0</v>
      </c>
      <c r="H17" s="83">
        <v>0</v>
      </c>
      <c r="I17" s="83">
        <v>0</v>
      </c>
      <c r="J17" s="83">
        <v>0</v>
      </c>
      <c r="K17" s="83">
        <f t="shared" si="1"/>
        <v>0</v>
      </c>
    </row>
    <row r="18" spans="1:12" x14ac:dyDescent="0.2">
      <c r="B18" s="82"/>
      <c r="C18" s="84"/>
      <c r="D18" s="83">
        <v>0</v>
      </c>
      <c r="E18" s="83">
        <v>0</v>
      </c>
      <c r="F18" s="83">
        <f t="shared" si="0"/>
        <v>0</v>
      </c>
      <c r="G18" s="83">
        <v>0</v>
      </c>
      <c r="H18" s="83">
        <v>0</v>
      </c>
      <c r="I18" s="83">
        <v>0</v>
      </c>
      <c r="J18" s="83">
        <v>0</v>
      </c>
      <c r="K18" s="83">
        <f t="shared" si="1"/>
        <v>0</v>
      </c>
    </row>
    <row r="19" spans="1:12" x14ac:dyDescent="0.2">
      <c r="B19" s="82"/>
      <c r="C19" s="84"/>
      <c r="D19" s="83">
        <v>0</v>
      </c>
      <c r="E19" s="83">
        <v>0</v>
      </c>
      <c r="F19" s="83">
        <f t="shared" si="0"/>
        <v>0</v>
      </c>
      <c r="G19" s="83">
        <v>0</v>
      </c>
      <c r="H19" s="83">
        <v>0</v>
      </c>
      <c r="I19" s="83">
        <v>0</v>
      </c>
      <c r="J19" s="83">
        <v>0</v>
      </c>
      <c r="K19" s="83">
        <f t="shared" si="1"/>
        <v>0</v>
      </c>
    </row>
    <row r="20" spans="1:12" x14ac:dyDescent="0.2">
      <c r="B20" s="82"/>
      <c r="C20" s="84"/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f t="shared" si="1"/>
        <v>0</v>
      </c>
    </row>
    <row r="21" spans="1:12" x14ac:dyDescent="0.2">
      <c r="B21" s="85"/>
      <c r="C21" s="86"/>
      <c r="D21" s="87"/>
      <c r="E21" s="87"/>
      <c r="F21" s="87"/>
      <c r="G21" s="87"/>
      <c r="H21" s="87"/>
      <c r="I21" s="87"/>
      <c r="J21" s="87"/>
      <c r="K21" s="87"/>
    </row>
    <row r="22" spans="1:12" s="76" customFormat="1" x14ac:dyDescent="0.2">
      <c r="A22" s="41"/>
      <c r="B22" s="88"/>
      <c r="C22" s="89" t="s">
        <v>115</v>
      </c>
      <c r="D22" s="90">
        <f>SUM(D12:D20)</f>
        <v>243878154.84999999</v>
      </c>
      <c r="E22" s="90">
        <f>SUM(E12:E20)</f>
        <v>11561152.51</v>
      </c>
      <c r="F22" s="90">
        <f t="shared" ref="F22:K22" si="2">SUM(F12:F20)</f>
        <v>255439307.35999998</v>
      </c>
      <c r="G22" s="90">
        <f t="shared" si="2"/>
        <v>0</v>
      </c>
      <c r="H22" s="90">
        <f t="shared" si="2"/>
        <v>249049372.97999999</v>
      </c>
      <c r="I22" s="90">
        <f t="shared" si="2"/>
        <v>236334227.81999999</v>
      </c>
      <c r="J22" s="90">
        <f t="shared" si="2"/>
        <v>236334227.81999999</v>
      </c>
      <c r="K22" s="90">
        <f t="shared" si="2"/>
        <v>6389934.3799999952</v>
      </c>
      <c r="L22" s="41"/>
    </row>
    <row r="23" spans="1:12" x14ac:dyDescent="0.2"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2" x14ac:dyDescent="0.2">
      <c r="B24" s="16" t="s">
        <v>74</v>
      </c>
      <c r="F24" s="17"/>
      <c r="G24" s="17"/>
      <c r="H24" s="17"/>
      <c r="I24" s="17"/>
      <c r="J24" s="17"/>
      <c r="K24" s="17"/>
    </row>
    <row r="25" spans="1:12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2" x14ac:dyDescent="0.2">
      <c r="B26" s="17"/>
      <c r="C26" s="278"/>
      <c r="D26" s="278"/>
      <c r="E26" s="278"/>
      <c r="F26" s="278"/>
      <c r="G26" s="278"/>
      <c r="H26" s="278"/>
      <c r="I26" s="278"/>
      <c r="J26" s="278"/>
      <c r="K26" s="17"/>
    </row>
    <row r="27" spans="1:12" x14ac:dyDescent="0.2">
      <c r="B27" s="17"/>
      <c r="C27" s="278"/>
      <c r="D27" s="278"/>
      <c r="E27" s="278"/>
      <c r="F27" s="278"/>
      <c r="G27" s="278"/>
      <c r="H27" s="278"/>
      <c r="I27" s="278"/>
      <c r="J27" s="278"/>
      <c r="K27" s="223"/>
    </row>
    <row r="28" spans="1:12" x14ac:dyDescent="0.2">
      <c r="C28" s="295"/>
      <c r="D28" s="295"/>
      <c r="E28" s="35"/>
      <c r="F28" s="228"/>
      <c r="G28" s="423"/>
      <c r="H28" s="423"/>
      <c r="I28" s="423"/>
      <c r="J28" s="423"/>
      <c r="K28" s="228"/>
    </row>
    <row r="29" spans="1:12" x14ac:dyDescent="0.2">
      <c r="C29" s="279"/>
      <c r="D29" s="279"/>
      <c r="E29" s="35"/>
      <c r="F29" s="228"/>
      <c r="G29" s="423"/>
      <c r="H29" s="423"/>
      <c r="I29" s="423"/>
      <c r="J29" s="423"/>
      <c r="K29" s="232"/>
      <c r="L29" s="232"/>
    </row>
    <row r="30" spans="1:12" x14ac:dyDescent="0.2">
      <c r="C30" s="35"/>
      <c r="D30" s="35"/>
      <c r="E30" s="35"/>
      <c r="F30" s="35"/>
      <c r="G30" s="35"/>
      <c r="H30" s="35"/>
      <c r="I30" s="35"/>
      <c r="J30" s="35"/>
    </row>
    <row r="31" spans="1:12" x14ac:dyDescent="0.2">
      <c r="C31" s="35"/>
      <c r="D31" s="35"/>
      <c r="E31" s="35"/>
      <c r="F31" s="35"/>
      <c r="G31" s="35"/>
      <c r="H31" s="35"/>
      <c r="I31" s="35"/>
      <c r="J31" s="35"/>
    </row>
  </sheetData>
  <mergeCells count="12">
    <mergeCell ref="C28:D28"/>
    <mergeCell ref="C29:D29"/>
    <mergeCell ref="G28:J28"/>
    <mergeCell ref="G29:J29"/>
    <mergeCell ref="B1:K1"/>
    <mergeCell ref="B2:K2"/>
    <mergeCell ref="B3:K3"/>
    <mergeCell ref="B4:K4"/>
    <mergeCell ref="B8:C10"/>
    <mergeCell ref="D8:J8"/>
    <mergeCell ref="K8:K9"/>
    <mergeCell ref="D6:H6"/>
  </mergeCells>
  <pageMargins left="0.70866141732283472" right="0.70866141732283472" top="0.39370078740157483" bottom="0.74803149606299213" header="0.31496062992125984" footer="0.31496062992125984"/>
  <pageSetup scale="67" orientation="landscape" r:id="rId1"/>
  <headerFooter>
    <oddFooter>&amp;C14/25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5"/>
  <sheetViews>
    <sheetView showGridLines="0" zoomScale="85" zoomScaleNormal="85" workbookViewId="0">
      <selection activeCell="C21" sqref="C21:J25"/>
    </sheetView>
  </sheetViews>
  <sheetFormatPr baseColWidth="10" defaultRowHeight="12.75" x14ac:dyDescent="0.2"/>
  <cols>
    <col min="1" max="1" width="2.5703125" style="17" customWidth="1"/>
    <col min="2" max="2" width="2" style="32" customWidth="1"/>
    <col min="3" max="3" width="45.85546875" style="32" customWidth="1"/>
    <col min="4" max="4" width="14.85546875" style="32" bestFit="1" customWidth="1"/>
    <col min="5" max="5" width="14.42578125" style="32" bestFit="1" customWidth="1"/>
    <col min="6" max="6" width="14.85546875" style="32" bestFit="1" customWidth="1"/>
    <col min="7" max="7" width="15.28515625" style="32" bestFit="1" customWidth="1"/>
    <col min="8" max="11" width="14.85546875" style="32" bestFit="1" customWidth="1"/>
    <col min="12" max="12" width="4" style="17" customWidth="1"/>
    <col min="13" max="16384" width="11.42578125" style="32"/>
  </cols>
  <sheetData>
    <row r="1" spans="2:11" ht="16.5" customHeight="1" x14ac:dyDescent="0.2">
      <c r="B1" s="296" t="s">
        <v>224</v>
      </c>
      <c r="C1" s="296"/>
      <c r="D1" s="296"/>
      <c r="E1" s="296"/>
      <c r="F1" s="296"/>
      <c r="G1" s="296"/>
      <c r="H1" s="296"/>
      <c r="I1" s="296"/>
      <c r="J1" s="296"/>
      <c r="K1" s="296"/>
    </row>
    <row r="2" spans="2:11" ht="16.5" customHeight="1" x14ac:dyDescent="0.2">
      <c r="B2" s="296" t="s">
        <v>226</v>
      </c>
      <c r="C2" s="296"/>
      <c r="D2" s="296"/>
      <c r="E2" s="296"/>
      <c r="F2" s="296"/>
      <c r="G2" s="296"/>
      <c r="H2" s="296"/>
      <c r="I2" s="296"/>
      <c r="J2" s="296"/>
      <c r="K2" s="296"/>
    </row>
    <row r="3" spans="2:11" ht="16.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  <c r="K3" s="296"/>
    </row>
    <row r="4" spans="2:11" s="17" customFormat="1" x14ac:dyDescent="0.2"/>
    <row r="5" spans="2:11" s="17" customFormat="1" x14ac:dyDescent="0.2">
      <c r="C5" s="19" t="s">
        <v>2</v>
      </c>
      <c r="D5" s="282" t="s">
        <v>280</v>
      </c>
      <c r="E5" s="282"/>
      <c r="F5" s="282"/>
      <c r="G5" s="282"/>
      <c r="H5" s="282"/>
      <c r="I5" s="40"/>
      <c r="J5" s="24"/>
    </row>
    <row r="6" spans="2:11" s="17" customFormat="1" x14ac:dyDescent="0.2"/>
    <row r="7" spans="2:11" x14ac:dyDescent="0.2">
      <c r="B7" s="314" t="s">
        <v>73</v>
      </c>
      <c r="C7" s="315"/>
      <c r="D7" s="313" t="s">
        <v>116</v>
      </c>
      <c r="E7" s="313"/>
      <c r="F7" s="313"/>
      <c r="G7" s="313"/>
      <c r="H7" s="313"/>
      <c r="I7" s="313"/>
      <c r="J7" s="313"/>
      <c r="K7" s="313" t="s">
        <v>110</v>
      </c>
    </row>
    <row r="8" spans="2:11" ht="25.5" x14ac:dyDescent="0.2">
      <c r="B8" s="316"/>
      <c r="C8" s="317"/>
      <c r="D8" s="78" t="s">
        <v>111</v>
      </c>
      <c r="E8" s="78" t="s">
        <v>112</v>
      </c>
      <c r="F8" s="78" t="s">
        <v>90</v>
      </c>
      <c r="G8" s="78" t="s">
        <v>187</v>
      </c>
      <c r="H8" s="78" t="s">
        <v>91</v>
      </c>
      <c r="I8" s="78" t="s">
        <v>188</v>
      </c>
      <c r="J8" s="78" t="s">
        <v>113</v>
      </c>
      <c r="K8" s="313"/>
    </row>
    <row r="9" spans="2:11" x14ac:dyDescent="0.2">
      <c r="B9" s="318"/>
      <c r="C9" s="319"/>
      <c r="D9" s="78">
        <v>1</v>
      </c>
      <c r="E9" s="78">
        <v>2</v>
      </c>
      <c r="F9" s="78" t="s">
        <v>114</v>
      </c>
      <c r="G9" s="78">
        <v>4</v>
      </c>
      <c r="H9" s="78">
        <v>5</v>
      </c>
      <c r="I9" s="78">
        <v>6</v>
      </c>
      <c r="J9" s="78">
        <v>7</v>
      </c>
      <c r="K9" s="78" t="s">
        <v>239</v>
      </c>
    </row>
    <row r="10" spans="2:11" x14ac:dyDescent="0.2">
      <c r="B10" s="91"/>
      <c r="C10" s="92"/>
      <c r="D10" s="93"/>
      <c r="E10" s="93"/>
      <c r="F10" s="93"/>
      <c r="G10" s="93"/>
      <c r="H10" s="93"/>
      <c r="I10" s="93"/>
      <c r="J10" s="93"/>
      <c r="K10" s="93"/>
    </row>
    <row r="11" spans="2:11" x14ac:dyDescent="0.2">
      <c r="B11" s="79"/>
      <c r="C11" s="94" t="s">
        <v>117</v>
      </c>
      <c r="D11" s="83">
        <v>241098220.84999999</v>
      </c>
      <c r="E11" s="83">
        <v>7655039.8899999997</v>
      </c>
      <c r="F11" s="83">
        <f>+D11+E11</f>
        <v>248753260.73999998</v>
      </c>
      <c r="G11" s="83">
        <v>0</v>
      </c>
      <c r="H11" s="83">
        <v>243146325.97999999</v>
      </c>
      <c r="I11" s="83">
        <v>231215380.13</v>
      </c>
      <c r="J11" s="83">
        <v>231215380.13</v>
      </c>
      <c r="K11" s="83">
        <f>+F11-H11</f>
        <v>5606934.7599999905</v>
      </c>
    </row>
    <row r="12" spans="2:11" x14ac:dyDescent="0.2">
      <c r="B12" s="79"/>
      <c r="C12" s="80"/>
      <c r="D12" s="95"/>
      <c r="E12" s="95"/>
      <c r="F12" s="95"/>
      <c r="G12" s="95"/>
      <c r="H12" s="95"/>
      <c r="I12" s="95"/>
      <c r="J12" s="95"/>
      <c r="K12" s="95"/>
    </row>
    <row r="13" spans="2:11" x14ac:dyDescent="0.2">
      <c r="B13" s="96"/>
      <c r="C13" s="94" t="s">
        <v>118</v>
      </c>
      <c r="D13" s="95">
        <v>2779934</v>
      </c>
      <c r="E13" s="95">
        <v>3906112.62</v>
      </c>
      <c r="F13" s="95">
        <f>+D13+E13</f>
        <v>6686046.6200000001</v>
      </c>
      <c r="G13" s="95">
        <v>0</v>
      </c>
      <c r="H13" s="95">
        <v>5903047</v>
      </c>
      <c r="I13" s="95">
        <v>5118847.6900000004</v>
      </c>
      <c r="J13" s="95">
        <v>5118847.6900000004</v>
      </c>
      <c r="K13" s="95">
        <f>+F13-H13</f>
        <v>782999.62000000011</v>
      </c>
    </row>
    <row r="14" spans="2:11" x14ac:dyDescent="0.2">
      <c r="B14" s="79"/>
      <c r="C14" s="80"/>
      <c r="D14" s="95"/>
      <c r="E14" s="95"/>
      <c r="F14" s="95"/>
      <c r="G14" s="95"/>
      <c r="H14" s="95"/>
      <c r="I14" s="95"/>
      <c r="J14" s="95"/>
      <c r="K14" s="95"/>
    </row>
    <row r="15" spans="2:11" ht="25.5" x14ac:dyDescent="0.2">
      <c r="B15" s="96"/>
      <c r="C15" s="94" t="s">
        <v>119</v>
      </c>
      <c r="D15" s="95"/>
      <c r="E15" s="95"/>
      <c r="F15" s="95">
        <f>+D15+E15</f>
        <v>0</v>
      </c>
      <c r="G15" s="95"/>
      <c r="H15" s="95"/>
      <c r="I15" s="95"/>
      <c r="J15" s="95"/>
      <c r="K15" s="95">
        <f>+F15-H15</f>
        <v>0</v>
      </c>
    </row>
    <row r="16" spans="2:11" x14ac:dyDescent="0.2">
      <c r="B16" s="97"/>
      <c r="C16" s="98"/>
      <c r="D16" s="99"/>
      <c r="E16" s="99"/>
      <c r="F16" s="99"/>
      <c r="G16" s="99"/>
      <c r="H16" s="99"/>
      <c r="I16" s="99"/>
      <c r="J16" s="99"/>
      <c r="K16" s="99"/>
    </row>
    <row r="17" spans="1:12" s="76" customFormat="1" x14ac:dyDescent="0.2">
      <c r="A17" s="41"/>
      <c r="B17" s="97"/>
      <c r="C17" s="98" t="s">
        <v>115</v>
      </c>
      <c r="D17" s="100">
        <f>+D11+D13+D15</f>
        <v>243878154.84999999</v>
      </c>
      <c r="E17" s="100">
        <f t="shared" ref="E17:K17" si="0">+E11+E13+E15</f>
        <v>11561152.51</v>
      </c>
      <c r="F17" s="100">
        <f t="shared" si="0"/>
        <v>255439307.35999998</v>
      </c>
      <c r="G17" s="100">
        <f t="shared" si="0"/>
        <v>0</v>
      </c>
      <c r="H17" s="100">
        <f t="shared" si="0"/>
        <v>249049372.97999999</v>
      </c>
      <c r="I17" s="100">
        <f t="shared" si="0"/>
        <v>236334227.81999999</v>
      </c>
      <c r="J17" s="100">
        <f t="shared" si="0"/>
        <v>236334227.81999999</v>
      </c>
      <c r="K17" s="100">
        <f t="shared" si="0"/>
        <v>6389934.3799999906</v>
      </c>
      <c r="L17" s="41"/>
    </row>
    <row r="18" spans="1:12" s="17" customFormat="1" x14ac:dyDescent="0.2"/>
    <row r="19" spans="1:12" x14ac:dyDescent="0.2">
      <c r="C19" s="16" t="s">
        <v>74</v>
      </c>
    </row>
    <row r="20" spans="1:12" x14ac:dyDescent="0.2">
      <c r="D20" s="101" t="str">
        <f>IF(D17=CAdmon!D22," ","ERROR")</f>
        <v xml:space="preserve"> </v>
      </c>
      <c r="E20" s="101" t="str">
        <f>IF(E17=CAdmon!E22," ","ERROR")</f>
        <v xml:space="preserve"> </v>
      </c>
      <c r="F20" s="101" t="str">
        <f>IF(F17=CAdmon!F22," ","ERROR")</f>
        <v xml:space="preserve"> </v>
      </c>
      <c r="G20" s="101"/>
      <c r="H20" s="101" t="str">
        <f>IF(H17=CAdmon!H22," ","ERROR")</f>
        <v xml:space="preserve"> </v>
      </c>
      <c r="I20" s="101"/>
      <c r="J20" s="101" t="str">
        <f>IF(J17=CAdmon!J22," ","ERROR")</f>
        <v xml:space="preserve"> </v>
      </c>
      <c r="K20" s="101"/>
    </row>
    <row r="21" spans="1:12" x14ac:dyDescent="0.2">
      <c r="C21" s="35"/>
      <c r="D21" s="35"/>
      <c r="E21" s="35"/>
      <c r="F21" s="35"/>
      <c r="G21" s="35"/>
      <c r="H21" s="35"/>
      <c r="I21" s="35"/>
      <c r="J21" s="35"/>
      <c r="K21" s="35"/>
    </row>
    <row r="22" spans="1:12" x14ac:dyDescent="0.2">
      <c r="C22" s="295"/>
      <c r="D22" s="295"/>
      <c r="E22" s="35"/>
      <c r="F22" s="228"/>
      <c r="G22" s="423"/>
      <c r="H22" s="423"/>
      <c r="I22" s="423"/>
      <c r="J22" s="423"/>
      <c r="K22" s="43"/>
    </row>
    <row r="23" spans="1:12" x14ac:dyDescent="0.2">
      <c r="C23" s="279"/>
      <c r="D23" s="279"/>
      <c r="E23" s="35"/>
      <c r="F23" s="228"/>
      <c r="G23" s="423"/>
      <c r="H23" s="423"/>
      <c r="I23" s="423"/>
      <c r="J23" s="423"/>
      <c r="K23" s="44"/>
    </row>
    <row r="24" spans="1:12" x14ac:dyDescent="0.2">
      <c r="C24" s="35"/>
      <c r="D24" s="35"/>
      <c r="E24" s="35"/>
      <c r="F24" s="35"/>
      <c r="G24" s="35"/>
      <c r="H24" s="35"/>
      <c r="I24" s="35"/>
      <c r="J24" s="35"/>
    </row>
    <row r="25" spans="1:12" x14ac:dyDescent="0.2">
      <c r="C25" s="35"/>
      <c r="D25" s="35"/>
      <c r="E25" s="35"/>
      <c r="F25" s="35"/>
      <c r="G25" s="35"/>
      <c r="H25" s="35"/>
      <c r="I25" s="35"/>
      <c r="J25" s="35"/>
    </row>
  </sheetData>
  <mergeCells count="11">
    <mergeCell ref="K7:K8"/>
    <mergeCell ref="B1:K1"/>
    <mergeCell ref="B3:K3"/>
    <mergeCell ref="B2:K2"/>
    <mergeCell ref="D5:H5"/>
    <mergeCell ref="C22:D22"/>
    <mergeCell ref="C23:D23"/>
    <mergeCell ref="G22:J22"/>
    <mergeCell ref="G23:J23"/>
    <mergeCell ref="B7:C9"/>
    <mergeCell ref="D7:J7"/>
  </mergeCells>
  <pageMargins left="0.70866141732283472" right="0.70866141732283472" top="0.39370078740157483" bottom="0.74803149606299213" header="0.31496062992125984" footer="0.31496062992125984"/>
  <pageSetup scale="70" orientation="landscape" r:id="rId1"/>
  <headerFooter>
    <oddFooter>&amp;C15/25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topLeftCell="A35" zoomScale="85" zoomScaleNormal="85" workbookViewId="0">
      <selection activeCell="C55" sqref="C55:J59"/>
    </sheetView>
  </sheetViews>
  <sheetFormatPr baseColWidth="10" defaultRowHeight="12.75" x14ac:dyDescent="0.2"/>
  <cols>
    <col min="1" max="1" width="2.42578125" style="17" customWidth="1"/>
    <col min="2" max="2" width="4.5703125" style="32" customWidth="1"/>
    <col min="3" max="3" width="57.28515625" style="32" customWidth="1"/>
    <col min="4" max="4" width="14.85546875" style="32" bestFit="1" customWidth="1"/>
    <col min="5" max="5" width="14.42578125" style="32" bestFit="1" customWidth="1"/>
    <col min="6" max="6" width="14.85546875" style="32" bestFit="1" customWidth="1"/>
    <col min="7" max="7" width="15.28515625" style="32" bestFit="1" customWidth="1"/>
    <col min="8" max="8" width="16.85546875" style="32" customWidth="1"/>
    <col min="9" max="11" width="14.85546875" style="32" bestFit="1" customWidth="1"/>
    <col min="12" max="12" width="3.7109375" style="17" customWidth="1"/>
    <col min="13" max="16384" width="11.42578125" style="32"/>
  </cols>
  <sheetData>
    <row r="1" spans="2:11" ht="14.25" customHeight="1" x14ac:dyDescent="0.2">
      <c r="B1" s="296" t="s">
        <v>224</v>
      </c>
      <c r="C1" s="296"/>
      <c r="D1" s="296"/>
      <c r="E1" s="296"/>
      <c r="F1" s="296"/>
      <c r="G1" s="296"/>
      <c r="H1" s="296"/>
      <c r="I1" s="296"/>
      <c r="J1" s="296"/>
      <c r="K1" s="296"/>
    </row>
    <row r="2" spans="2:11" ht="14.25" customHeight="1" x14ac:dyDescent="0.2">
      <c r="B2" s="296" t="s">
        <v>227</v>
      </c>
      <c r="C2" s="296"/>
      <c r="D2" s="296"/>
      <c r="E2" s="296"/>
      <c r="F2" s="296"/>
      <c r="G2" s="296"/>
      <c r="H2" s="296"/>
      <c r="I2" s="296"/>
      <c r="J2" s="296"/>
      <c r="K2" s="296"/>
    </row>
    <row r="3" spans="2:11" ht="14.25" customHeight="1" x14ac:dyDescent="0.2">
      <c r="B3" s="296" t="s">
        <v>344</v>
      </c>
      <c r="C3" s="296"/>
      <c r="D3" s="296"/>
      <c r="E3" s="296"/>
      <c r="F3" s="296"/>
      <c r="G3" s="296"/>
      <c r="H3" s="296"/>
      <c r="I3" s="296"/>
      <c r="J3" s="296"/>
      <c r="K3" s="296"/>
    </row>
    <row r="4" spans="2:11" s="17" customFormat="1" ht="6.75" customHeight="1" x14ac:dyDescent="0.2"/>
    <row r="5" spans="2:11" s="17" customFormat="1" ht="18" customHeight="1" x14ac:dyDescent="0.2">
      <c r="C5" s="19" t="s">
        <v>2</v>
      </c>
      <c r="D5" s="282" t="s">
        <v>280</v>
      </c>
      <c r="E5" s="282"/>
      <c r="F5" s="282"/>
      <c r="G5" s="282"/>
      <c r="H5" s="282"/>
      <c r="I5" s="24"/>
      <c r="J5" s="24"/>
    </row>
    <row r="6" spans="2:11" s="17" customFormat="1" ht="6.75" customHeight="1" x14ac:dyDescent="0.2"/>
    <row r="7" spans="2:11" x14ac:dyDescent="0.2">
      <c r="B7" s="312" t="s">
        <v>73</v>
      </c>
      <c r="C7" s="312"/>
      <c r="D7" s="313" t="s">
        <v>109</v>
      </c>
      <c r="E7" s="313"/>
      <c r="F7" s="313"/>
      <c r="G7" s="313"/>
      <c r="H7" s="313"/>
      <c r="I7" s="313"/>
      <c r="J7" s="313"/>
      <c r="K7" s="313" t="s">
        <v>110</v>
      </c>
    </row>
    <row r="8" spans="2:11" ht="25.5" x14ac:dyDescent="0.2">
      <c r="B8" s="312"/>
      <c r="C8" s="312"/>
      <c r="D8" s="78" t="s">
        <v>111</v>
      </c>
      <c r="E8" s="78" t="s">
        <v>112</v>
      </c>
      <c r="F8" s="78" t="s">
        <v>90</v>
      </c>
      <c r="G8" s="78" t="s">
        <v>187</v>
      </c>
      <c r="H8" s="78" t="s">
        <v>91</v>
      </c>
      <c r="I8" s="78" t="s">
        <v>188</v>
      </c>
      <c r="J8" s="78" t="s">
        <v>113</v>
      </c>
      <c r="K8" s="313"/>
    </row>
    <row r="9" spans="2:11" ht="11.25" customHeight="1" x14ac:dyDescent="0.2">
      <c r="B9" s="312"/>
      <c r="C9" s="312"/>
      <c r="D9" s="78">
        <v>1</v>
      </c>
      <c r="E9" s="78">
        <v>2</v>
      </c>
      <c r="F9" s="78" t="s">
        <v>114</v>
      </c>
      <c r="G9" s="78">
        <v>4</v>
      </c>
      <c r="H9" s="78">
        <v>5</v>
      </c>
      <c r="I9" s="78">
        <v>6</v>
      </c>
      <c r="J9" s="78">
        <v>7</v>
      </c>
      <c r="K9" s="78" t="s">
        <v>239</v>
      </c>
    </row>
    <row r="10" spans="2:11" ht="12.75" customHeight="1" x14ac:dyDescent="0.2">
      <c r="B10" s="320" t="s">
        <v>83</v>
      </c>
      <c r="C10" s="321"/>
      <c r="D10" s="234">
        <f t="shared" ref="D10:J10" si="0">SUM(D11:D17)</f>
        <v>189038513.94999999</v>
      </c>
      <c r="E10" s="253">
        <f t="shared" si="0"/>
        <v>-17074003.939999994</v>
      </c>
      <c r="F10" s="234">
        <f t="shared" si="0"/>
        <v>171964510.00999999</v>
      </c>
      <c r="G10" s="234">
        <f t="shared" si="0"/>
        <v>0</v>
      </c>
      <c r="H10" s="234">
        <f t="shared" si="0"/>
        <v>171948846.66999999</v>
      </c>
      <c r="I10" s="234">
        <f t="shared" si="0"/>
        <v>167859120.72</v>
      </c>
      <c r="J10" s="234">
        <f t="shared" si="0"/>
        <v>167859120.72</v>
      </c>
      <c r="K10" s="102">
        <f>+F10-H10</f>
        <v>15663.340000003576</v>
      </c>
    </row>
    <row r="11" spans="2:11" ht="15" x14ac:dyDescent="0.25">
      <c r="B11" s="224"/>
      <c r="C11" s="32" t="s">
        <v>289</v>
      </c>
      <c r="D11" s="236">
        <v>58861259.659999996</v>
      </c>
      <c r="E11" s="252">
        <v>-6298484.1500000004</v>
      </c>
      <c r="F11" s="95">
        <f>+D11+E11</f>
        <v>52562775.509999998</v>
      </c>
      <c r="G11" s="252"/>
      <c r="H11" s="235">
        <v>52562775.509999998</v>
      </c>
      <c r="I11" s="235">
        <v>52562775.509999998</v>
      </c>
      <c r="J11" s="236">
        <v>52562775.509999998</v>
      </c>
      <c r="K11" s="95">
        <f t="shared" ref="K11:K16" si="1">+F11-H11</f>
        <v>0</v>
      </c>
    </row>
    <row r="12" spans="2:11" ht="12.75" customHeight="1" x14ac:dyDescent="0.2">
      <c r="B12" s="224"/>
      <c r="C12" s="32" t="s">
        <v>290</v>
      </c>
      <c r="D12" s="236">
        <v>27415051.850000001</v>
      </c>
      <c r="E12" s="254">
        <v>-17537887.219999999</v>
      </c>
      <c r="F12" s="95">
        <f t="shared" ref="F12:F16" si="2">+D12+E12</f>
        <v>9877164.6300000027</v>
      </c>
      <c r="G12" s="237">
        <v>0</v>
      </c>
      <c r="H12" s="235">
        <v>9861501.2899999991</v>
      </c>
      <c r="I12" s="235">
        <v>9273211.2899999991</v>
      </c>
      <c r="J12" s="236">
        <v>9273211.2899999991</v>
      </c>
      <c r="K12" s="95">
        <f t="shared" si="1"/>
        <v>15663.340000003576</v>
      </c>
    </row>
    <row r="13" spans="2:11" ht="15" x14ac:dyDescent="0.25">
      <c r="B13" s="224"/>
      <c r="C13" s="32" t="s">
        <v>291</v>
      </c>
      <c r="D13" s="236">
        <v>30511778.050000001</v>
      </c>
      <c r="E13" s="252">
        <v>2299861.7400000002</v>
      </c>
      <c r="F13" s="95">
        <f t="shared" si="2"/>
        <v>32811639.789999999</v>
      </c>
      <c r="G13" s="237">
        <v>0</v>
      </c>
      <c r="H13" s="235">
        <v>32811639.789999999</v>
      </c>
      <c r="I13" s="235">
        <v>32808573.829999998</v>
      </c>
      <c r="J13" s="236">
        <v>32808573.829999998</v>
      </c>
      <c r="K13" s="95">
        <f t="shared" si="1"/>
        <v>0</v>
      </c>
    </row>
    <row r="14" spans="2:11" ht="15" x14ac:dyDescent="0.25">
      <c r="B14" s="224"/>
      <c r="C14" s="32" t="s">
        <v>292</v>
      </c>
      <c r="D14" s="236">
        <v>15718587.359999999</v>
      </c>
      <c r="E14" s="252">
        <v>-666345.91</v>
      </c>
      <c r="F14" s="95">
        <f t="shared" si="2"/>
        <v>15052241.449999999</v>
      </c>
      <c r="G14" s="237">
        <v>0</v>
      </c>
      <c r="H14" s="235">
        <v>15052241.449999999</v>
      </c>
      <c r="I14" s="235">
        <v>15052170.949999999</v>
      </c>
      <c r="J14" s="235">
        <v>15052170.949999999</v>
      </c>
      <c r="K14" s="95">
        <f t="shared" si="1"/>
        <v>0</v>
      </c>
    </row>
    <row r="15" spans="2:11" ht="15" x14ac:dyDescent="0.25">
      <c r="B15" s="224"/>
      <c r="C15" s="32" t="s">
        <v>293</v>
      </c>
      <c r="D15" s="236">
        <v>56161855.030000001</v>
      </c>
      <c r="E15" s="252">
        <v>4851322.34</v>
      </c>
      <c r="F15" s="95">
        <f t="shared" si="2"/>
        <v>61013177.370000005</v>
      </c>
      <c r="G15" s="237">
        <v>0</v>
      </c>
      <c r="H15" s="235">
        <v>61013177.369999997</v>
      </c>
      <c r="I15" s="235">
        <v>57514877.880000003</v>
      </c>
      <c r="J15" s="235">
        <v>57514877.880000003</v>
      </c>
      <c r="K15" s="95">
        <f t="shared" si="1"/>
        <v>0</v>
      </c>
    </row>
    <row r="16" spans="2:11" ht="12.75" customHeight="1" x14ac:dyDescent="0.25">
      <c r="B16" s="224"/>
      <c r="C16" s="32" t="s">
        <v>294</v>
      </c>
      <c r="D16" s="236">
        <v>369982</v>
      </c>
      <c r="E16" s="252">
        <v>277529.26</v>
      </c>
      <c r="F16" s="95">
        <f t="shared" si="2"/>
        <v>647511.26</v>
      </c>
      <c r="G16" s="237">
        <v>0</v>
      </c>
      <c r="H16" s="235">
        <v>647511.26</v>
      </c>
      <c r="I16" s="235">
        <v>647511.26</v>
      </c>
      <c r="J16" s="236">
        <v>647511.26</v>
      </c>
      <c r="K16" s="95">
        <f t="shared" si="1"/>
        <v>0</v>
      </c>
    </row>
    <row r="17" spans="2:11" x14ac:dyDescent="0.2">
      <c r="B17" s="103"/>
      <c r="C17" s="104"/>
      <c r="D17" s="83"/>
      <c r="E17" s="203"/>
      <c r="F17" s="83"/>
      <c r="G17" s="83"/>
      <c r="H17" s="83"/>
      <c r="I17" s="83"/>
      <c r="J17" s="83"/>
      <c r="K17" s="83"/>
    </row>
    <row r="18" spans="2:11" ht="12.75" customHeight="1" x14ac:dyDescent="0.2">
      <c r="B18" s="320" t="s">
        <v>76</v>
      </c>
      <c r="C18" s="321"/>
      <c r="D18" s="102">
        <f t="shared" ref="D18:J18" si="3">SUM(D19:D26)</f>
        <v>10097782</v>
      </c>
      <c r="E18" s="255">
        <f t="shared" si="3"/>
        <v>-1128318.3799999999</v>
      </c>
      <c r="F18" s="102">
        <f t="shared" si="3"/>
        <v>8969463.6199999992</v>
      </c>
      <c r="G18" s="102">
        <f t="shared" si="3"/>
        <v>0</v>
      </c>
      <c r="H18" s="102">
        <f t="shared" si="3"/>
        <v>8485534.4199999999</v>
      </c>
      <c r="I18" s="102">
        <f t="shared" si="3"/>
        <v>7748035.6200000001</v>
      </c>
      <c r="J18" s="102">
        <f t="shared" si="3"/>
        <v>7748035.6200000001</v>
      </c>
      <c r="K18" s="102">
        <f t="shared" ref="K18:K49" si="4">+F18-H18</f>
        <v>483929.19999999925</v>
      </c>
    </row>
    <row r="19" spans="2:11" x14ac:dyDescent="0.2">
      <c r="B19" s="224"/>
      <c r="C19" s="32" t="s">
        <v>295</v>
      </c>
      <c r="D19" s="236">
        <v>3749532</v>
      </c>
      <c r="E19" s="256">
        <v>-1568580.37</v>
      </c>
      <c r="F19" s="95">
        <f>+D19+E19</f>
        <v>2180951.63</v>
      </c>
      <c r="G19" s="235">
        <v>0</v>
      </c>
      <c r="H19" s="235">
        <v>1716272.43</v>
      </c>
      <c r="I19" s="235">
        <v>1170599.71</v>
      </c>
      <c r="J19" s="235">
        <v>1170599.71</v>
      </c>
      <c r="K19" s="95">
        <f t="shared" si="4"/>
        <v>464679.19999999995</v>
      </c>
    </row>
    <row r="20" spans="2:11" x14ac:dyDescent="0.2">
      <c r="B20" s="224"/>
      <c r="C20" s="32" t="s">
        <v>296</v>
      </c>
      <c r="D20" s="235">
        <v>356400.96</v>
      </c>
      <c r="E20" s="235">
        <v>-8355.9599999999991</v>
      </c>
      <c r="F20" s="95">
        <f t="shared" ref="F20:F49" si="5">+D20+E20</f>
        <v>348045</v>
      </c>
      <c r="G20" s="235">
        <v>0</v>
      </c>
      <c r="H20" s="235">
        <v>348045</v>
      </c>
      <c r="I20" s="235">
        <v>342268.7</v>
      </c>
      <c r="J20" s="235">
        <v>342268.7</v>
      </c>
      <c r="K20" s="95">
        <f t="shared" si="4"/>
        <v>0</v>
      </c>
    </row>
    <row r="21" spans="2:11" x14ac:dyDescent="0.2">
      <c r="B21" s="224"/>
      <c r="C21" s="32" t="s">
        <v>297</v>
      </c>
      <c r="D21" s="235">
        <v>88044</v>
      </c>
      <c r="E21" s="235">
        <v>38439</v>
      </c>
      <c r="F21" s="95">
        <f t="shared" si="5"/>
        <v>126483</v>
      </c>
      <c r="G21" s="235">
        <v>0</v>
      </c>
      <c r="H21" s="235">
        <v>126483</v>
      </c>
      <c r="I21" s="235">
        <v>71532.490000000005</v>
      </c>
      <c r="J21" s="236">
        <v>71532.490000000005</v>
      </c>
      <c r="K21" s="95">
        <f t="shared" si="4"/>
        <v>0</v>
      </c>
    </row>
    <row r="22" spans="2:11" x14ac:dyDescent="0.2">
      <c r="B22" s="224"/>
      <c r="C22" s="32" t="s">
        <v>298</v>
      </c>
      <c r="D22" s="238">
        <v>293</v>
      </c>
      <c r="E22" s="238">
        <v>-293</v>
      </c>
      <c r="F22" s="95">
        <f t="shared" si="5"/>
        <v>0</v>
      </c>
      <c r="G22" s="235">
        <v>0</v>
      </c>
      <c r="H22" s="235">
        <v>0</v>
      </c>
      <c r="I22" s="235">
        <v>0</v>
      </c>
      <c r="J22" s="185">
        <v>0</v>
      </c>
      <c r="K22" s="95">
        <f t="shared" si="4"/>
        <v>0</v>
      </c>
    </row>
    <row r="23" spans="2:11" x14ac:dyDescent="0.2">
      <c r="B23" s="224"/>
      <c r="C23" s="32" t="s">
        <v>299</v>
      </c>
      <c r="D23" s="235">
        <v>4889892.04</v>
      </c>
      <c r="E23" s="235">
        <v>519014.56</v>
      </c>
      <c r="F23" s="95">
        <f t="shared" si="5"/>
        <v>5408906.5999999996</v>
      </c>
      <c r="G23" s="235">
        <v>0</v>
      </c>
      <c r="H23" s="235">
        <v>5408906.5999999996</v>
      </c>
      <c r="I23" s="235">
        <v>5365004.17</v>
      </c>
      <c r="J23" s="235">
        <v>5365004.17</v>
      </c>
      <c r="K23" s="95">
        <f t="shared" si="4"/>
        <v>0</v>
      </c>
    </row>
    <row r="24" spans="2:11" x14ac:dyDescent="0.2">
      <c r="B24" s="224"/>
      <c r="C24" s="32" t="s">
        <v>300</v>
      </c>
      <c r="D24" s="235">
        <v>300551</v>
      </c>
      <c r="E24" s="235">
        <v>436445.54</v>
      </c>
      <c r="F24" s="95">
        <f t="shared" si="5"/>
        <v>736996.54</v>
      </c>
      <c r="G24" s="235">
        <v>0</v>
      </c>
      <c r="H24" s="235">
        <v>736996.54</v>
      </c>
      <c r="I24" s="235">
        <v>699438.78</v>
      </c>
      <c r="J24" s="235">
        <v>699438.78</v>
      </c>
      <c r="K24" s="95">
        <f t="shared" si="4"/>
        <v>0</v>
      </c>
    </row>
    <row r="25" spans="2:11" x14ac:dyDescent="0.2">
      <c r="B25" s="224"/>
      <c r="C25" s="32" t="s">
        <v>301</v>
      </c>
      <c r="D25" s="235">
        <v>713069</v>
      </c>
      <c r="E25" s="235">
        <v>-544988.15</v>
      </c>
      <c r="F25" s="95">
        <f t="shared" si="5"/>
        <v>168080.84999999998</v>
      </c>
      <c r="G25" s="235">
        <v>0</v>
      </c>
      <c r="H25" s="235">
        <v>148830.85</v>
      </c>
      <c r="I25" s="235">
        <v>99191.77</v>
      </c>
      <c r="J25" s="235">
        <v>99191.77</v>
      </c>
      <c r="K25" s="95">
        <f t="shared" si="4"/>
        <v>19249.999999999971</v>
      </c>
    </row>
    <row r="26" spans="2:11" x14ac:dyDescent="0.2">
      <c r="B26" s="103"/>
      <c r="C26" s="104"/>
      <c r="D26" s="95">
        <v>0</v>
      </c>
      <c r="E26" s="95">
        <v>0</v>
      </c>
      <c r="F26" s="95">
        <f t="shared" si="5"/>
        <v>0</v>
      </c>
      <c r="G26" s="95"/>
      <c r="H26" s="95"/>
      <c r="I26" s="239"/>
      <c r="J26" s="95"/>
      <c r="K26" s="102">
        <f t="shared" si="4"/>
        <v>0</v>
      </c>
    </row>
    <row r="27" spans="2:11" x14ac:dyDescent="0.2">
      <c r="B27" s="103"/>
      <c r="C27" s="104"/>
      <c r="D27" s="95">
        <v>0</v>
      </c>
      <c r="E27" s="95">
        <v>0</v>
      </c>
      <c r="F27" s="95">
        <f t="shared" si="5"/>
        <v>0</v>
      </c>
      <c r="G27" s="95"/>
      <c r="H27" s="95"/>
      <c r="I27" s="239"/>
      <c r="J27" s="95">
        <v>0</v>
      </c>
      <c r="K27" s="102">
        <f t="shared" si="4"/>
        <v>0</v>
      </c>
    </row>
    <row r="28" spans="2:11" x14ac:dyDescent="0.2">
      <c r="B28" s="103"/>
      <c r="C28" s="104"/>
      <c r="D28" s="95">
        <v>0</v>
      </c>
      <c r="E28" s="95">
        <v>0</v>
      </c>
      <c r="F28" s="95">
        <f t="shared" si="5"/>
        <v>0</v>
      </c>
      <c r="G28" s="95"/>
      <c r="H28" s="95"/>
      <c r="I28" s="95"/>
      <c r="J28" s="95">
        <v>0</v>
      </c>
      <c r="K28" s="102">
        <f t="shared" si="4"/>
        <v>0</v>
      </c>
    </row>
    <row r="29" spans="2:11" ht="12.75" customHeight="1" x14ac:dyDescent="0.2">
      <c r="B29" s="320" t="s">
        <v>78</v>
      </c>
      <c r="C29" s="321"/>
      <c r="D29" s="102">
        <f>SUM(D30:D41)</f>
        <v>31127204.109999999</v>
      </c>
      <c r="E29" s="102">
        <f>SUM(E30:E42)</f>
        <v>4381481.55</v>
      </c>
      <c r="F29" s="102">
        <f t="shared" si="5"/>
        <v>35508685.659999996</v>
      </c>
      <c r="G29" s="102">
        <f>SUM(G30:G42)</f>
        <v>0</v>
      </c>
      <c r="H29" s="102">
        <f>SUM(H30:H42)</f>
        <v>34489080.890000001</v>
      </c>
      <c r="I29" s="102">
        <f>SUM(I30:I42)</f>
        <v>30367478.650000002</v>
      </c>
      <c r="J29" s="102">
        <f>SUM(J30:J42)</f>
        <v>30367478.650000002</v>
      </c>
      <c r="K29" s="240">
        <f t="shared" si="4"/>
        <v>1019604.7699999958</v>
      </c>
    </row>
    <row r="30" spans="2:11" ht="12.75" customHeight="1" x14ac:dyDescent="0.2">
      <c r="B30" s="103"/>
      <c r="C30" s="32" t="s">
        <v>302</v>
      </c>
      <c r="D30" s="235">
        <v>2566792</v>
      </c>
      <c r="E30" s="235">
        <v>-650729.19999999995</v>
      </c>
      <c r="F30" s="95">
        <f t="shared" si="5"/>
        <v>1916062.8</v>
      </c>
      <c r="G30" s="235">
        <v>0</v>
      </c>
      <c r="H30" s="235">
        <v>1756002.64</v>
      </c>
      <c r="I30" s="235">
        <v>1726088.51</v>
      </c>
      <c r="J30" s="235">
        <v>1726088.51</v>
      </c>
      <c r="K30" s="95">
        <f t="shared" si="4"/>
        <v>160060.16000000015</v>
      </c>
    </row>
    <row r="31" spans="2:11" x14ac:dyDescent="0.2">
      <c r="B31" s="103"/>
      <c r="C31" s="32" t="s">
        <v>303</v>
      </c>
      <c r="D31" s="235">
        <v>10973737.699999999</v>
      </c>
      <c r="E31" s="235">
        <v>3143690.21</v>
      </c>
      <c r="F31" s="95">
        <f t="shared" si="5"/>
        <v>14117427.91</v>
      </c>
      <c r="G31" s="235">
        <v>0</v>
      </c>
      <c r="H31" s="235">
        <v>13391367.73</v>
      </c>
      <c r="I31" s="235">
        <v>10834102.73</v>
      </c>
      <c r="J31" s="235">
        <v>10834102.73</v>
      </c>
      <c r="K31" s="95">
        <f t="shared" si="4"/>
        <v>726060.1799999997</v>
      </c>
    </row>
    <row r="32" spans="2:11" ht="12.75" customHeight="1" x14ac:dyDescent="0.2">
      <c r="B32" s="103"/>
      <c r="C32" s="32" t="s">
        <v>304</v>
      </c>
      <c r="D32" s="235">
        <v>2369787.2200000002</v>
      </c>
      <c r="E32" s="235">
        <v>544367.88</v>
      </c>
      <c r="F32" s="95">
        <f t="shared" si="5"/>
        <v>2914155.1</v>
      </c>
      <c r="G32" s="235">
        <v>0</v>
      </c>
      <c r="H32" s="235">
        <v>2898521.05</v>
      </c>
      <c r="I32" s="235">
        <v>2808271.84</v>
      </c>
      <c r="J32" s="235">
        <v>2808271.84</v>
      </c>
      <c r="K32" s="95">
        <f t="shared" si="4"/>
        <v>15634.050000000279</v>
      </c>
    </row>
    <row r="33" spans="2:11" x14ac:dyDescent="0.2">
      <c r="B33" s="103"/>
      <c r="C33" s="32" t="s">
        <v>305</v>
      </c>
      <c r="D33" s="235">
        <v>1045581.16</v>
      </c>
      <c r="E33" s="235">
        <v>-132433.13</v>
      </c>
      <c r="F33" s="95">
        <f t="shared" si="5"/>
        <v>913148.03</v>
      </c>
      <c r="G33" s="235">
        <v>0</v>
      </c>
      <c r="H33" s="235">
        <v>913148.03</v>
      </c>
      <c r="I33" s="235">
        <v>891828.11</v>
      </c>
      <c r="J33" s="235">
        <v>891828.11</v>
      </c>
      <c r="K33" s="95">
        <f t="shared" si="4"/>
        <v>0</v>
      </c>
    </row>
    <row r="34" spans="2:11" x14ac:dyDescent="0.2">
      <c r="B34" s="103"/>
      <c r="C34" s="32" t="s">
        <v>306</v>
      </c>
      <c r="D34" s="235">
        <v>5623931.71</v>
      </c>
      <c r="E34" s="235">
        <v>-1433116.5</v>
      </c>
      <c r="F34" s="95">
        <f t="shared" si="5"/>
        <v>4190815.21</v>
      </c>
      <c r="G34" s="235">
        <v>0</v>
      </c>
      <c r="H34" s="235">
        <v>4078619.61</v>
      </c>
      <c r="I34" s="235">
        <v>3678387.49</v>
      </c>
      <c r="J34" s="235">
        <v>3678387.49</v>
      </c>
      <c r="K34" s="95">
        <f t="shared" si="4"/>
        <v>112195.60000000009</v>
      </c>
    </row>
    <row r="35" spans="2:11" x14ac:dyDescent="0.2">
      <c r="B35" s="103"/>
      <c r="C35" s="32" t="s">
        <v>307</v>
      </c>
      <c r="D35" s="235">
        <v>679357.34</v>
      </c>
      <c r="E35" s="235">
        <v>1560002.13</v>
      </c>
      <c r="F35" s="95">
        <f t="shared" si="5"/>
        <v>2239359.4699999997</v>
      </c>
      <c r="G35" s="235">
        <v>0</v>
      </c>
      <c r="H35" s="235">
        <v>2233704.69</v>
      </c>
      <c r="I35" s="235">
        <v>1344800.64</v>
      </c>
      <c r="J35" s="235">
        <v>1344800.64</v>
      </c>
      <c r="K35" s="95">
        <f t="shared" si="4"/>
        <v>5654.7799999997951</v>
      </c>
    </row>
    <row r="36" spans="2:11" x14ac:dyDescent="0.2">
      <c r="B36" s="103"/>
      <c r="C36" s="32" t="s">
        <v>308</v>
      </c>
      <c r="D36" s="235">
        <v>2734559.44</v>
      </c>
      <c r="E36" s="235">
        <v>-938240.73</v>
      </c>
      <c r="F36" s="95">
        <f t="shared" si="5"/>
        <v>1796318.71</v>
      </c>
      <c r="G36" s="235">
        <v>0</v>
      </c>
      <c r="H36" s="235">
        <v>1796318.71</v>
      </c>
      <c r="I36" s="235">
        <v>1772984.71</v>
      </c>
      <c r="J36" s="235">
        <v>1772984.71</v>
      </c>
      <c r="K36" s="95">
        <f t="shared" si="4"/>
        <v>0</v>
      </c>
    </row>
    <row r="37" spans="2:11" x14ac:dyDescent="0.2">
      <c r="B37" s="103"/>
      <c r="C37" s="32" t="s">
        <v>309</v>
      </c>
      <c r="D37" s="235">
        <v>1342623.96</v>
      </c>
      <c r="E37" s="235">
        <v>-631914.21</v>
      </c>
      <c r="F37" s="95">
        <f t="shared" si="5"/>
        <v>710709.75</v>
      </c>
      <c r="G37" s="235">
        <v>0</v>
      </c>
      <c r="H37" s="235">
        <v>710709.75</v>
      </c>
      <c r="I37" s="235">
        <v>614022.71</v>
      </c>
      <c r="J37" s="235">
        <v>614022.71</v>
      </c>
      <c r="K37" s="95">
        <f t="shared" si="4"/>
        <v>0</v>
      </c>
    </row>
    <row r="38" spans="2:11" x14ac:dyDescent="0.2">
      <c r="B38" s="103"/>
      <c r="C38" s="32" t="s">
        <v>310</v>
      </c>
      <c r="D38" s="235">
        <v>3790833.58</v>
      </c>
      <c r="E38" s="235">
        <v>2919855.1</v>
      </c>
      <c r="F38" s="95">
        <f t="shared" si="5"/>
        <v>6710688.6799999997</v>
      </c>
      <c r="G38" s="235">
        <v>0</v>
      </c>
      <c r="H38" s="235">
        <v>6710688.6799999997</v>
      </c>
      <c r="I38" s="235">
        <v>6696991.9100000001</v>
      </c>
      <c r="J38" s="235">
        <v>6696991.9100000001</v>
      </c>
      <c r="K38" s="95">
        <f t="shared" si="4"/>
        <v>0</v>
      </c>
    </row>
    <row r="39" spans="2:11" x14ac:dyDescent="0.2">
      <c r="B39" s="103"/>
      <c r="C39" s="104"/>
      <c r="D39" s="95"/>
      <c r="E39" s="95">
        <v>0</v>
      </c>
      <c r="F39" s="95">
        <f t="shared" si="5"/>
        <v>0</v>
      </c>
      <c r="G39" s="239"/>
      <c r="H39" s="239"/>
      <c r="I39" s="239"/>
      <c r="J39" s="239"/>
      <c r="K39" s="240">
        <f t="shared" si="4"/>
        <v>0</v>
      </c>
    </row>
    <row r="40" spans="2:11" x14ac:dyDescent="0.2">
      <c r="B40" s="103"/>
      <c r="C40" s="104"/>
      <c r="D40" s="95">
        <v>0</v>
      </c>
      <c r="E40" s="95">
        <v>0</v>
      </c>
      <c r="F40" s="95">
        <f t="shared" si="5"/>
        <v>0</v>
      </c>
      <c r="G40" s="95"/>
      <c r="H40" s="239"/>
      <c r="I40" s="239"/>
      <c r="J40" s="239">
        <v>0</v>
      </c>
      <c r="K40" s="240">
        <f t="shared" si="4"/>
        <v>0</v>
      </c>
    </row>
    <row r="41" spans="2:11" x14ac:dyDescent="0.2">
      <c r="B41" s="103"/>
      <c r="C41" s="104"/>
      <c r="D41" s="95">
        <v>0</v>
      </c>
      <c r="E41" s="95">
        <v>0</v>
      </c>
      <c r="F41" s="95">
        <f t="shared" si="5"/>
        <v>0</v>
      </c>
      <c r="G41" s="95"/>
      <c r="H41" s="239">
        <v>0</v>
      </c>
      <c r="I41" s="239"/>
      <c r="J41" s="239">
        <v>0</v>
      </c>
      <c r="K41" s="240">
        <f t="shared" si="4"/>
        <v>0</v>
      </c>
    </row>
    <row r="42" spans="2:11" x14ac:dyDescent="0.2">
      <c r="B42" s="103"/>
      <c r="C42" s="104"/>
      <c r="D42" s="95"/>
      <c r="E42" s="95">
        <v>0</v>
      </c>
      <c r="F42" s="95">
        <f t="shared" si="5"/>
        <v>0</v>
      </c>
      <c r="G42" s="95"/>
      <c r="H42" s="95"/>
      <c r="I42" s="95"/>
      <c r="J42" s="239">
        <v>0</v>
      </c>
      <c r="K42" s="240">
        <f t="shared" si="4"/>
        <v>0</v>
      </c>
    </row>
    <row r="43" spans="2:11" x14ac:dyDescent="0.2">
      <c r="B43" s="320" t="s">
        <v>103</v>
      </c>
      <c r="C43" s="321"/>
      <c r="D43" s="102">
        <f>SUM(D44:D44)</f>
        <v>10834720.789999999</v>
      </c>
      <c r="E43" s="102">
        <f>SUM(E44:E44)</f>
        <v>21475880.66</v>
      </c>
      <c r="F43" s="102">
        <f t="shared" si="5"/>
        <v>32310601.449999999</v>
      </c>
      <c r="G43" s="102">
        <f>SUM(G44:G44)</f>
        <v>0</v>
      </c>
      <c r="H43" s="102">
        <f>SUM(H44:H44)</f>
        <v>28222864</v>
      </c>
      <c r="I43" s="102">
        <f>SUM(I44:I44)</f>
        <v>25240745.140000001</v>
      </c>
      <c r="J43" s="102">
        <f>SUM(J44:J44)</f>
        <v>25240745.140000001</v>
      </c>
      <c r="K43" s="240">
        <f t="shared" si="4"/>
        <v>4087737.4499999993</v>
      </c>
    </row>
    <row r="44" spans="2:11" x14ac:dyDescent="0.2">
      <c r="B44" s="103"/>
      <c r="C44" s="104" t="s">
        <v>80</v>
      </c>
      <c r="D44" s="235">
        <v>10834720.789999999</v>
      </c>
      <c r="E44" s="235">
        <v>21475880.66</v>
      </c>
      <c r="F44" s="95">
        <f t="shared" si="5"/>
        <v>32310601.449999999</v>
      </c>
      <c r="G44" s="235">
        <v>0</v>
      </c>
      <c r="H44" s="235">
        <v>28222864</v>
      </c>
      <c r="I44" s="235">
        <v>25240745.140000001</v>
      </c>
      <c r="J44" s="235">
        <v>25240745.140000001</v>
      </c>
      <c r="K44" s="95">
        <f t="shared" si="4"/>
        <v>4087737.4499999993</v>
      </c>
    </row>
    <row r="45" spans="2:11" x14ac:dyDescent="0.2">
      <c r="B45" s="320" t="s">
        <v>121</v>
      </c>
      <c r="C45" s="321"/>
      <c r="D45" s="240">
        <f>SUM(D46:D49)</f>
        <v>2779934</v>
      </c>
      <c r="E45" s="240">
        <f>SUM(E46:E49)</f>
        <v>3906112.6200000006</v>
      </c>
      <c r="F45" s="102">
        <f t="shared" si="5"/>
        <v>6686046.620000001</v>
      </c>
      <c r="G45" s="240">
        <f>SUM(G46:G49)</f>
        <v>0</v>
      </c>
      <c r="H45" s="102">
        <f>SUM(H46:H49)</f>
        <v>5903047</v>
      </c>
      <c r="I45" s="102">
        <f>SUM(I46:I49)</f>
        <v>5118847.6900000004</v>
      </c>
      <c r="J45" s="240">
        <f>SUM(J46:J49)</f>
        <v>5118847.6900000004</v>
      </c>
      <c r="K45" s="102">
        <f t="shared" si="4"/>
        <v>782999.62000000104</v>
      </c>
    </row>
    <row r="46" spans="2:11" x14ac:dyDescent="0.2">
      <c r="B46" s="103"/>
      <c r="C46" s="32" t="s">
        <v>184</v>
      </c>
      <c r="D46" s="235">
        <v>45000</v>
      </c>
      <c r="E46" s="235">
        <v>4544700.3600000003</v>
      </c>
      <c r="F46" s="95">
        <f t="shared" si="5"/>
        <v>4589700.3600000003</v>
      </c>
      <c r="G46" s="235">
        <v>0</v>
      </c>
      <c r="H46" s="235">
        <v>3936859.62</v>
      </c>
      <c r="I46" s="235">
        <v>3354779.19</v>
      </c>
      <c r="J46" s="235">
        <v>3354779.19</v>
      </c>
      <c r="K46" s="95">
        <f t="shared" si="4"/>
        <v>652840.74000000022</v>
      </c>
    </row>
    <row r="47" spans="2:11" x14ac:dyDescent="0.2">
      <c r="B47" s="103"/>
      <c r="C47" s="32" t="s">
        <v>339</v>
      </c>
      <c r="D47" s="235">
        <v>0</v>
      </c>
      <c r="E47" s="235">
        <v>209918.88</v>
      </c>
      <c r="F47" s="95">
        <v>209918.88</v>
      </c>
      <c r="G47" s="235">
        <v>0</v>
      </c>
      <c r="H47" s="241">
        <v>206018.88</v>
      </c>
      <c r="I47" s="235">
        <v>3900</v>
      </c>
      <c r="J47" s="95">
        <v>3900</v>
      </c>
      <c r="K47" s="95">
        <f t="shared" si="4"/>
        <v>3900</v>
      </c>
    </row>
    <row r="48" spans="2:11" x14ac:dyDescent="0.2">
      <c r="B48" s="103"/>
      <c r="C48" s="32" t="s">
        <v>311</v>
      </c>
      <c r="D48" s="235">
        <v>2734934</v>
      </c>
      <c r="E48" s="235">
        <v>-1021470.32</v>
      </c>
      <c r="F48" s="95">
        <f t="shared" si="5"/>
        <v>1713463.6800000002</v>
      </c>
      <c r="G48" s="235">
        <v>0</v>
      </c>
      <c r="H48" s="273">
        <v>1587204.8</v>
      </c>
      <c r="I48" s="273">
        <v>1587204.8</v>
      </c>
      <c r="J48" s="273">
        <v>1587204.8</v>
      </c>
      <c r="K48" s="95">
        <f t="shared" si="4"/>
        <v>126258.88000000012</v>
      </c>
    </row>
    <row r="49" spans="1:12" x14ac:dyDescent="0.2">
      <c r="B49" s="103"/>
      <c r="C49" s="32" t="s">
        <v>185</v>
      </c>
      <c r="D49" s="241">
        <v>0</v>
      </c>
      <c r="E49" s="235">
        <v>172963.7</v>
      </c>
      <c r="F49" s="95">
        <f t="shared" si="5"/>
        <v>172963.7</v>
      </c>
      <c r="G49" s="235">
        <v>0</v>
      </c>
      <c r="H49" s="235">
        <v>172963.7</v>
      </c>
      <c r="I49" s="235">
        <v>172963.7</v>
      </c>
      <c r="J49" s="235">
        <v>172963.7</v>
      </c>
      <c r="K49" s="95">
        <f t="shared" si="4"/>
        <v>0</v>
      </c>
    </row>
    <row r="50" spans="1:12" x14ac:dyDescent="0.2">
      <c r="B50" s="103"/>
      <c r="C50" s="104"/>
      <c r="D50" s="95"/>
      <c r="E50" s="95"/>
      <c r="F50" s="95"/>
      <c r="G50" s="95"/>
      <c r="H50" s="95"/>
      <c r="I50" s="95"/>
      <c r="J50" s="95"/>
      <c r="K50" s="102"/>
    </row>
    <row r="51" spans="1:12" s="76" customFormat="1" ht="12.75" customHeight="1" x14ac:dyDescent="0.2">
      <c r="A51" s="41"/>
      <c r="B51" s="105"/>
      <c r="C51" s="106" t="s">
        <v>115</v>
      </c>
      <c r="D51" s="107">
        <f>+D10+D18+D29+D43+D45</f>
        <v>243878154.84999999</v>
      </c>
      <c r="E51" s="107">
        <f t="shared" ref="E51:K51" si="6">+E10+E18+E29+E43+E45</f>
        <v>11561152.510000009</v>
      </c>
      <c r="F51" s="107">
        <f t="shared" si="6"/>
        <v>255439307.35999998</v>
      </c>
      <c r="G51" s="107">
        <f t="shared" si="6"/>
        <v>0</v>
      </c>
      <c r="H51" s="107">
        <f t="shared" si="6"/>
        <v>249049372.97999996</v>
      </c>
      <c r="I51" s="107">
        <f t="shared" si="6"/>
        <v>236334227.81999999</v>
      </c>
      <c r="J51" s="107">
        <f t="shared" si="6"/>
        <v>236334227.81999999</v>
      </c>
      <c r="K51" s="107">
        <f t="shared" si="6"/>
        <v>6389934.379999999</v>
      </c>
      <c r="L51" s="41"/>
    </row>
    <row r="53" spans="1:12" ht="12.75" customHeight="1" x14ac:dyDescent="0.2">
      <c r="B53" s="16" t="s">
        <v>74</v>
      </c>
      <c r="F53" s="101"/>
      <c r="G53" s="101"/>
      <c r="H53" s="101"/>
      <c r="I53" s="101"/>
      <c r="J53" s="101"/>
      <c r="K53" s="101"/>
    </row>
    <row r="55" spans="1:12" x14ac:dyDescent="0.2">
      <c r="C55" s="35"/>
      <c r="D55" s="424"/>
      <c r="E55" s="424"/>
      <c r="F55" s="424"/>
      <c r="G55" s="424"/>
      <c r="H55" s="424"/>
      <c r="I55" s="424"/>
      <c r="J55" s="424"/>
      <c r="K55" s="101" t="str">
        <f>IF(K52=CAdmon!K37," ","ERROR")</f>
        <v xml:space="preserve"> </v>
      </c>
    </row>
    <row r="56" spans="1:12" x14ac:dyDescent="0.2">
      <c r="C56" s="35"/>
      <c r="D56" s="35"/>
      <c r="E56" s="35"/>
      <c r="F56" s="35"/>
      <c r="G56" s="35"/>
      <c r="H56" s="35"/>
      <c r="I56" s="35"/>
      <c r="J56" s="35"/>
      <c r="K56" s="35"/>
    </row>
    <row r="57" spans="1:12" ht="12.75" customHeight="1" x14ac:dyDescent="0.2">
      <c r="C57" s="295"/>
      <c r="D57" s="295"/>
      <c r="E57" s="35"/>
      <c r="F57" s="242"/>
      <c r="G57" s="423"/>
      <c r="H57" s="423"/>
      <c r="I57" s="423"/>
      <c r="J57" s="423"/>
      <c r="K57" s="43"/>
    </row>
    <row r="58" spans="1:12" x14ac:dyDescent="0.2">
      <c r="C58" s="279"/>
      <c r="D58" s="279"/>
      <c r="E58" s="35"/>
      <c r="F58" s="228"/>
      <c r="G58" s="423"/>
      <c r="H58" s="423"/>
      <c r="I58" s="423"/>
      <c r="J58" s="423"/>
      <c r="K58" s="44"/>
    </row>
    <row r="59" spans="1:12" x14ac:dyDescent="0.2">
      <c r="C59" s="35"/>
      <c r="D59" s="35"/>
      <c r="E59" s="35"/>
      <c r="F59" s="35"/>
      <c r="G59" s="35"/>
      <c r="H59" s="35"/>
      <c r="I59" s="35"/>
      <c r="J59" s="35"/>
    </row>
  </sheetData>
  <mergeCells count="16">
    <mergeCell ref="B45:C45"/>
    <mergeCell ref="C57:D57"/>
    <mergeCell ref="C58:D58"/>
    <mergeCell ref="B1:K1"/>
    <mergeCell ref="B2:K2"/>
    <mergeCell ref="B3:K3"/>
    <mergeCell ref="B7:C9"/>
    <mergeCell ref="D7:J7"/>
    <mergeCell ref="D5:H5"/>
    <mergeCell ref="K7:K8"/>
    <mergeCell ref="B10:C10"/>
    <mergeCell ref="B18:C18"/>
    <mergeCell ref="B29:C29"/>
    <mergeCell ref="B43:C43"/>
    <mergeCell ref="G57:J57"/>
    <mergeCell ref="G58:J58"/>
  </mergeCells>
  <pageMargins left="0.70866141732283472" right="0.70866141732283472" top="0.43307086614173229" bottom="0.74803149606299213" header="0.31496062992125984" footer="0.31496062992125984"/>
  <pageSetup scale="64" fitToHeight="0" orientation="landscape" r:id="rId1"/>
  <headerFooter>
    <oddFooter>&amp;C16/25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A33" zoomScale="85" zoomScaleNormal="85" workbookViewId="0">
      <selection activeCell="C52" sqref="C52:J54"/>
    </sheetView>
  </sheetViews>
  <sheetFormatPr baseColWidth="10" defaultRowHeight="12.75" x14ac:dyDescent="0.2"/>
  <cols>
    <col min="1" max="1" width="1.5703125" style="17" customWidth="1"/>
    <col min="2" max="2" width="4.5703125" style="130" customWidth="1"/>
    <col min="3" max="3" width="60.28515625" style="32" customWidth="1"/>
    <col min="4" max="4" width="15.140625" style="32" bestFit="1" customWidth="1"/>
    <col min="5" max="5" width="14.42578125" style="32" bestFit="1" customWidth="1"/>
    <col min="6" max="6" width="15.140625" style="32" bestFit="1" customWidth="1"/>
    <col min="7" max="7" width="15.28515625" style="32" bestFit="1" customWidth="1"/>
    <col min="8" max="11" width="15.140625" style="32" bestFit="1" customWidth="1"/>
    <col min="12" max="12" width="3.28515625" style="17" customWidth="1"/>
    <col min="13" max="16384" width="11.42578125" style="32"/>
  </cols>
  <sheetData>
    <row r="1" spans="1:12" ht="18.75" customHeight="1" x14ac:dyDescent="0.2">
      <c r="B1" s="296" t="s">
        <v>224</v>
      </c>
      <c r="C1" s="296"/>
      <c r="D1" s="296"/>
      <c r="E1" s="296"/>
      <c r="F1" s="296"/>
      <c r="G1" s="296"/>
      <c r="H1" s="296"/>
      <c r="I1" s="296"/>
      <c r="J1" s="296"/>
      <c r="K1" s="296"/>
    </row>
    <row r="2" spans="1:12" ht="18.75" customHeight="1" x14ac:dyDescent="0.2">
      <c r="B2" s="296" t="s">
        <v>228</v>
      </c>
      <c r="C2" s="296"/>
      <c r="D2" s="296"/>
      <c r="E2" s="296"/>
      <c r="F2" s="296"/>
      <c r="G2" s="296"/>
      <c r="H2" s="296"/>
      <c r="I2" s="296"/>
      <c r="J2" s="296"/>
      <c r="K2" s="296"/>
    </row>
    <row r="3" spans="1:12" ht="18.75" customHeight="1" x14ac:dyDescent="0.2">
      <c r="B3" s="296" t="s">
        <v>345</v>
      </c>
      <c r="C3" s="296"/>
      <c r="D3" s="296"/>
      <c r="E3" s="296"/>
      <c r="F3" s="296"/>
      <c r="G3" s="296"/>
      <c r="H3" s="296"/>
      <c r="I3" s="296"/>
      <c r="J3" s="296"/>
      <c r="K3" s="296"/>
    </row>
    <row r="4" spans="1:12" s="17" customFormat="1" ht="9" customHeight="1" x14ac:dyDescent="0.2">
      <c r="B4" s="108"/>
      <c r="C4" s="108"/>
      <c r="D4" s="108"/>
      <c r="E4" s="108"/>
      <c r="F4" s="108"/>
      <c r="G4" s="108"/>
      <c r="H4" s="108"/>
      <c r="I4" s="108"/>
      <c r="J4" s="108"/>
      <c r="K4" s="108"/>
    </row>
    <row r="5" spans="1:12" s="17" customFormat="1" ht="21.75" customHeight="1" x14ac:dyDescent="0.2">
      <c r="C5" s="19" t="s">
        <v>2</v>
      </c>
      <c r="D5" s="282" t="s">
        <v>280</v>
      </c>
      <c r="E5" s="282"/>
      <c r="F5" s="282"/>
      <c r="G5" s="282"/>
      <c r="H5" s="282"/>
      <c r="I5" s="109"/>
      <c r="J5" s="109"/>
      <c r="K5" s="110"/>
    </row>
    <row r="6" spans="1:12" s="17" customFormat="1" ht="9" customHeight="1" x14ac:dyDescent="0.2">
      <c r="B6" s="110"/>
      <c r="C6" s="110"/>
      <c r="D6" s="110"/>
      <c r="E6" s="110"/>
      <c r="F6" s="110"/>
      <c r="G6" s="110"/>
      <c r="H6" s="110"/>
      <c r="I6" s="110"/>
      <c r="J6" s="110"/>
      <c r="K6" s="110"/>
    </row>
    <row r="7" spans="1:12" x14ac:dyDescent="0.2">
      <c r="B7" s="312" t="s">
        <v>73</v>
      </c>
      <c r="C7" s="312"/>
      <c r="D7" s="313" t="s">
        <v>109</v>
      </c>
      <c r="E7" s="313"/>
      <c r="F7" s="313"/>
      <c r="G7" s="313"/>
      <c r="H7" s="313"/>
      <c r="I7" s="313"/>
      <c r="J7" s="313"/>
      <c r="K7" s="313" t="s">
        <v>110</v>
      </c>
    </row>
    <row r="8" spans="1:12" ht="25.5" x14ac:dyDescent="0.2">
      <c r="B8" s="312"/>
      <c r="C8" s="312"/>
      <c r="D8" s="78" t="s">
        <v>111</v>
      </c>
      <c r="E8" s="78" t="s">
        <v>112</v>
      </c>
      <c r="F8" s="78" t="s">
        <v>90</v>
      </c>
      <c r="G8" s="78" t="s">
        <v>187</v>
      </c>
      <c r="H8" s="78" t="s">
        <v>91</v>
      </c>
      <c r="I8" s="78" t="s">
        <v>188</v>
      </c>
      <c r="J8" s="78" t="s">
        <v>113</v>
      </c>
      <c r="K8" s="313"/>
    </row>
    <row r="9" spans="1:12" x14ac:dyDescent="0.2">
      <c r="B9" s="312"/>
      <c r="C9" s="312"/>
      <c r="D9" s="78">
        <v>1</v>
      </c>
      <c r="E9" s="78">
        <v>2</v>
      </c>
      <c r="F9" s="78" t="s">
        <v>114</v>
      </c>
      <c r="G9" s="78">
        <v>4</v>
      </c>
      <c r="H9" s="78">
        <v>5</v>
      </c>
      <c r="I9" s="78">
        <v>6</v>
      </c>
      <c r="J9" s="78">
        <v>7</v>
      </c>
      <c r="K9" s="78" t="s">
        <v>239</v>
      </c>
    </row>
    <row r="10" spans="1:12" ht="3" customHeight="1" x14ac:dyDescent="0.2">
      <c r="B10" s="111"/>
      <c r="C10" s="92"/>
      <c r="D10" s="112"/>
      <c r="E10" s="112"/>
      <c r="F10" s="112"/>
      <c r="G10" s="112"/>
      <c r="H10" s="112"/>
      <c r="I10" s="112"/>
      <c r="J10" s="112"/>
      <c r="K10" s="112"/>
    </row>
    <row r="11" spans="1:12" s="114" customFormat="1" x14ac:dyDescent="0.25">
      <c r="A11" s="26"/>
      <c r="B11" s="322" t="s">
        <v>122</v>
      </c>
      <c r="C11" s="323"/>
      <c r="D11" s="113">
        <f>SUM(D12:D20)</f>
        <v>0</v>
      </c>
      <c r="E11" s="113">
        <f t="shared" ref="E11:K11" si="0">SUM(E12:E20)</f>
        <v>0</v>
      </c>
      <c r="F11" s="113">
        <f t="shared" si="0"/>
        <v>0</v>
      </c>
      <c r="G11" s="113">
        <f t="shared" si="0"/>
        <v>0</v>
      </c>
      <c r="H11" s="113">
        <f t="shared" si="0"/>
        <v>0</v>
      </c>
      <c r="I11" s="113">
        <f t="shared" si="0"/>
        <v>0</v>
      </c>
      <c r="J11" s="113">
        <f t="shared" si="0"/>
        <v>0</v>
      </c>
      <c r="K11" s="113">
        <f t="shared" si="0"/>
        <v>0</v>
      </c>
      <c r="L11" s="26"/>
    </row>
    <row r="12" spans="1:12" s="114" customFormat="1" x14ac:dyDescent="0.25">
      <c r="A12" s="26"/>
      <c r="B12" s="115"/>
      <c r="C12" s="116" t="s">
        <v>123</v>
      </c>
      <c r="D12" s="83">
        <v>0</v>
      </c>
      <c r="E12" s="83">
        <v>0</v>
      </c>
      <c r="F12" s="83">
        <f>+D12+E12</f>
        <v>0</v>
      </c>
      <c r="G12" s="83">
        <v>0</v>
      </c>
      <c r="H12" s="83">
        <v>0</v>
      </c>
      <c r="I12" s="83">
        <v>0</v>
      </c>
      <c r="J12" s="83">
        <v>0</v>
      </c>
      <c r="K12" s="83">
        <f t="shared" ref="K12:K19" si="1">+F12-H12</f>
        <v>0</v>
      </c>
      <c r="L12" s="26"/>
    </row>
    <row r="13" spans="1:12" s="114" customFormat="1" x14ac:dyDescent="0.25">
      <c r="A13" s="26"/>
      <c r="B13" s="115"/>
      <c r="C13" s="116" t="s">
        <v>124</v>
      </c>
      <c r="D13" s="117"/>
      <c r="E13" s="117"/>
      <c r="F13" s="118">
        <f t="shared" ref="F13:F29" si="2">+D13+E13</f>
        <v>0</v>
      </c>
      <c r="G13" s="117"/>
      <c r="H13" s="117"/>
      <c r="I13" s="117"/>
      <c r="J13" s="117"/>
      <c r="K13" s="117">
        <f t="shared" si="1"/>
        <v>0</v>
      </c>
      <c r="L13" s="26"/>
    </row>
    <row r="14" spans="1:12" s="114" customFormat="1" x14ac:dyDescent="0.25">
      <c r="A14" s="26"/>
      <c r="B14" s="115"/>
      <c r="C14" s="116" t="s">
        <v>125</v>
      </c>
      <c r="D14" s="117"/>
      <c r="E14" s="117"/>
      <c r="F14" s="118">
        <f t="shared" si="2"/>
        <v>0</v>
      </c>
      <c r="G14" s="117"/>
      <c r="H14" s="117"/>
      <c r="I14" s="117"/>
      <c r="J14" s="117"/>
      <c r="K14" s="117">
        <f t="shared" si="1"/>
        <v>0</v>
      </c>
      <c r="L14" s="26"/>
    </row>
    <row r="15" spans="1:12" s="114" customFormat="1" x14ac:dyDescent="0.25">
      <c r="A15" s="26"/>
      <c r="B15" s="115"/>
      <c r="C15" s="116" t="s">
        <v>126</v>
      </c>
      <c r="D15" s="117"/>
      <c r="E15" s="117"/>
      <c r="F15" s="118">
        <f t="shared" si="2"/>
        <v>0</v>
      </c>
      <c r="G15" s="117"/>
      <c r="H15" s="117"/>
      <c r="I15" s="117"/>
      <c r="J15" s="117"/>
      <c r="K15" s="117">
        <f t="shared" si="1"/>
        <v>0</v>
      </c>
      <c r="L15" s="26"/>
    </row>
    <row r="16" spans="1:12" s="114" customFormat="1" x14ac:dyDescent="0.25">
      <c r="A16" s="26"/>
      <c r="B16" s="115"/>
      <c r="C16" s="116" t="s">
        <v>127</v>
      </c>
      <c r="D16" s="117"/>
      <c r="E16" s="117"/>
      <c r="F16" s="118">
        <f t="shared" si="2"/>
        <v>0</v>
      </c>
      <c r="G16" s="117"/>
      <c r="H16" s="117"/>
      <c r="I16" s="117"/>
      <c r="J16" s="117"/>
      <c r="K16" s="117">
        <f t="shared" si="1"/>
        <v>0</v>
      </c>
      <c r="L16" s="26"/>
    </row>
    <row r="17" spans="1:12" s="114" customFormat="1" x14ac:dyDescent="0.25">
      <c r="A17" s="26"/>
      <c r="B17" s="115"/>
      <c r="C17" s="116" t="s">
        <v>128</v>
      </c>
      <c r="D17" s="117"/>
      <c r="E17" s="117"/>
      <c r="F17" s="118">
        <f t="shared" si="2"/>
        <v>0</v>
      </c>
      <c r="G17" s="117"/>
      <c r="H17" s="117"/>
      <c r="I17" s="117"/>
      <c r="J17" s="117"/>
      <c r="K17" s="117">
        <f t="shared" si="1"/>
        <v>0</v>
      </c>
      <c r="L17" s="26"/>
    </row>
    <row r="18" spans="1:12" s="114" customFormat="1" x14ac:dyDescent="0.25">
      <c r="A18" s="26"/>
      <c r="B18" s="115"/>
      <c r="C18" s="116" t="s">
        <v>129</v>
      </c>
      <c r="D18" s="117"/>
      <c r="E18" s="117"/>
      <c r="F18" s="118">
        <f t="shared" si="2"/>
        <v>0</v>
      </c>
      <c r="G18" s="117"/>
      <c r="H18" s="117"/>
      <c r="I18" s="117"/>
      <c r="J18" s="117"/>
      <c r="K18" s="117">
        <f t="shared" si="1"/>
        <v>0</v>
      </c>
      <c r="L18" s="26"/>
    </row>
    <row r="19" spans="1:12" s="114" customFormat="1" x14ac:dyDescent="0.25">
      <c r="A19" s="26"/>
      <c r="B19" s="115"/>
      <c r="C19" s="116" t="s">
        <v>120</v>
      </c>
      <c r="D19" s="117"/>
      <c r="E19" s="117"/>
      <c r="F19" s="118">
        <f t="shared" si="2"/>
        <v>0</v>
      </c>
      <c r="G19" s="117"/>
      <c r="H19" s="117"/>
      <c r="I19" s="117"/>
      <c r="J19" s="117"/>
      <c r="K19" s="117">
        <f t="shared" si="1"/>
        <v>0</v>
      </c>
      <c r="L19" s="26"/>
    </row>
    <row r="20" spans="1:12" s="114" customFormat="1" x14ac:dyDescent="0.25">
      <c r="A20" s="26"/>
      <c r="B20" s="115"/>
      <c r="C20" s="116"/>
      <c r="D20" s="117"/>
      <c r="E20" s="117"/>
      <c r="F20" s="118">
        <f t="shared" si="2"/>
        <v>0</v>
      </c>
      <c r="G20" s="117"/>
      <c r="H20" s="117"/>
      <c r="I20" s="117"/>
      <c r="J20" s="117"/>
      <c r="K20" s="117"/>
      <c r="L20" s="26"/>
    </row>
    <row r="21" spans="1:12" s="120" customFormat="1" x14ac:dyDescent="0.25">
      <c r="A21" s="119"/>
      <c r="B21" s="322" t="s">
        <v>130</v>
      </c>
      <c r="C21" s="323"/>
      <c r="D21" s="243">
        <f>SUM(D22:D28)</f>
        <v>243878154.84999999</v>
      </c>
      <c r="E21" s="243">
        <f t="shared" ref="E21" si="3">SUM(E22:E28)</f>
        <v>11561152.51</v>
      </c>
      <c r="F21" s="244">
        <f t="shared" si="2"/>
        <v>255439307.35999998</v>
      </c>
      <c r="G21" s="243">
        <f>SUM(G22:G28)</f>
        <v>0</v>
      </c>
      <c r="H21" s="243">
        <f t="shared" ref="H21:I21" si="4">SUM(H22:H28)</f>
        <v>249049372.97999999</v>
      </c>
      <c r="I21" s="243">
        <f t="shared" si="4"/>
        <v>236334227.81999999</v>
      </c>
      <c r="J21" s="243">
        <f t="shared" ref="J21" si="5">SUM(J22:J28)</f>
        <v>236334227.81999999</v>
      </c>
      <c r="K21" s="243">
        <f t="shared" ref="K21:K28" si="6">+F21-H21</f>
        <v>6389934.3799999952</v>
      </c>
      <c r="L21" s="119"/>
    </row>
    <row r="22" spans="1:12" s="114" customFormat="1" x14ac:dyDescent="0.25">
      <c r="A22" s="26"/>
      <c r="B22" s="115"/>
      <c r="C22" s="116" t="s">
        <v>131</v>
      </c>
      <c r="D22" s="121"/>
      <c r="E22" s="121"/>
      <c r="F22" s="118">
        <f t="shared" si="2"/>
        <v>0</v>
      </c>
      <c r="G22" s="117"/>
      <c r="H22" s="121"/>
      <c r="I22" s="121"/>
      <c r="J22" s="121"/>
      <c r="K22" s="117">
        <f t="shared" si="6"/>
        <v>0</v>
      </c>
      <c r="L22" s="26"/>
    </row>
    <row r="23" spans="1:12" s="114" customFormat="1" x14ac:dyDescent="0.25">
      <c r="A23" s="26"/>
      <c r="B23" s="115"/>
      <c r="C23" s="116" t="s">
        <v>132</v>
      </c>
      <c r="D23" s="121"/>
      <c r="E23" s="121"/>
      <c r="F23" s="118">
        <f t="shared" si="2"/>
        <v>0</v>
      </c>
      <c r="G23" s="117"/>
      <c r="H23" s="121"/>
      <c r="I23" s="121"/>
      <c r="J23" s="121"/>
      <c r="K23" s="117">
        <f t="shared" si="6"/>
        <v>0</v>
      </c>
      <c r="L23" s="26"/>
    </row>
    <row r="24" spans="1:12" s="114" customFormat="1" x14ac:dyDescent="0.25">
      <c r="A24" s="26"/>
      <c r="B24" s="115"/>
      <c r="C24" s="116" t="s">
        <v>133</v>
      </c>
      <c r="D24" s="121"/>
      <c r="E24" s="121"/>
      <c r="F24" s="118">
        <f t="shared" si="2"/>
        <v>0</v>
      </c>
      <c r="G24" s="117"/>
      <c r="H24" s="121"/>
      <c r="I24" s="121"/>
      <c r="J24" s="121"/>
      <c r="K24" s="117">
        <f t="shared" si="6"/>
        <v>0</v>
      </c>
      <c r="L24" s="26"/>
    </row>
    <row r="25" spans="1:12" s="114" customFormat="1" x14ac:dyDescent="0.25">
      <c r="A25" s="26"/>
      <c r="B25" s="115"/>
      <c r="C25" s="116" t="s">
        <v>134</v>
      </c>
      <c r="D25" s="121"/>
      <c r="E25" s="121"/>
      <c r="F25" s="118">
        <f t="shared" si="2"/>
        <v>0</v>
      </c>
      <c r="G25" s="117"/>
      <c r="H25" s="121"/>
      <c r="I25" s="121"/>
      <c r="J25" s="121"/>
      <c r="K25" s="117">
        <f t="shared" si="6"/>
        <v>0</v>
      </c>
      <c r="L25" s="26"/>
    </row>
    <row r="26" spans="1:12" s="114" customFormat="1" x14ac:dyDescent="0.25">
      <c r="A26" s="26"/>
      <c r="B26" s="115"/>
      <c r="C26" s="116" t="s">
        <v>135</v>
      </c>
      <c r="D26" s="245">
        <v>243878154.84999999</v>
      </c>
      <c r="E26" s="245">
        <v>11561152.51</v>
      </c>
      <c r="F26" s="250">
        <f t="shared" si="2"/>
        <v>255439307.35999998</v>
      </c>
      <c r="G26" s="251">
        <v>0</v>
      </c>
      <c r="H26" s="245">
        <v>249049372.97999999</v>
      </c>
      <c r="I26" s="245">
        <v>236334227.81999999</v>
      </c>
      <c r="J26" s="245">
        <v>236334227.81999999</v>
      </c>
      <c r="K26" s="251">
        <f>+F26-H26</f>
        <v>6389934.3799999952</v>
      </c>
      <c r="L26" s="26"/>
    </row>
    <row r="27" spans="1:12" s="114" customFormat="1" x14ac:dyDescent="0.25">
      <c r="A27" s="26"/>
      <c r="B27" s="115"/>
      <c r="C27" s="116" t="s">
        <v>136</v>
      </c>
      <c r="D27" s="121"/>
      <c r="E27" s="121"/>
      <c r="F27" s="118">
        <f t="shared" si="2"/>
        <v>0</v>
      </c>
      <c r="G27" s="117"/>
      <c r="H27" s="121"/>
      <c r="I27" s="121"/>
      <c r="J27" s="121"/>
      <c r="K27" s="117">
        <f t="shared" si="6"/>
        <v>0</v>
      </c>
      <c r="L27" s="26"/>
    </row>
    <row r="28" spans="1:12" s="114" customFormat="1" x14ac:dyDescent="0.25">
      <c r="A28" s="26"/>
      <c r="B28" s="115"/>
      <c r="C28" s="116" t="s">
        <v>137</v>
      </c>
      <c r="D28" s="121"/>
      <c r="E28" s="121"/>
      <c r="F28" s="118">
        <f t="shared" si="2"/>
        <v>0</v>
      </c>
      <c r="G28" s="117"/>
      <c r="H28" s="121"/>
      <c r="I28" s="121"/>
      <c r="J28" s="121"/>
      <c r="K28" s="117">
        <f t="shared" si="6"/>
        <v>0</v>
      </c>
      <c r="L28" s="26"/>
    </row>
    <row r="29" spans="1:12" s="114" customFormat="1" x14ac:dyDescent="0.25">
      <c r="A29" s="26"/>
      <c r="B29" s="115"/>
      <c r="C29" s="116"/>
      <c r="D29" s="121"/>
      <c r="E29" s="121"/>
      <c r="F29" s="118">
        <f t="shared" si="2"/>
        <v>0</v>
      </c>
      <c r="G29" s="121"/>
      <c r="H29" s="121"/>
      <c r="I29" s="121"/>
      <c r="J29" s="121"/>
      <c r="K29" s="121"/>
      <c r="L29" s="26"/>
    </row>
    <row r="30" spans="1:12" s="120" customFormat="1" x14ac:dyDescent="0.25">
      <c r="A30" s="119"/>
      <c r="B30" s="322" t="s">
        <v>138</v>
      </c>
      <c r="C30" s="323"/>
      <c r="D30" s="118">
        <f>SUM(D31:D39)</f>
        <v>0</v>
      </c>
      <c r="E30" s="118">
        <f>SUM(E31:E39)</f>
        <v>0</v>
      </c>
      <c r="F30" s="118">
        <f>+D30+E30</f>
        <v>0</v>
      </c>
      <c r="G30" s="118"/>
      <c r="H30" s="118">
        <f>SUM(H31:H39)</f>
        <v>0</v>
      </c>
      <c r="I30" s="118"/>
      <c r="J30" s="118">
        <f>SUM(J31:J39)</f>
        <v>0</v>
      </c>
      <c r="K30" s="118">
        <f>+F30-H30-J30</f>
        <v>0</v>
      </c>
      <c r="L30" s="119"/>
    </row>
    <row r="31" spans="1:12" s="114" customFormat="1" x14ac:dyDescent="0.25">
      <c r="A31" s="26"/>
      <c r="B31" s="115"/>
      <c r="C31" s="116" t="s">
        <v>139</v>
      </c>
      <c r="D31" s="122"/>
      <c r="E31" s="122"/>
      <c r="F31" s="122">
        <f t="shared" ref="F31:F39" si="7">+D31+E31</f>
        <v>0</v>
      </c>
      <c r="G31" s="122"/>
      <c r="H31" s="122"/>
      <c r="I31" s="122"/>
      <c r="J31" s="122"/>
      <c r="K31" s="122">
        <f>+F31-H31</f>
        <v>0</v>
      </c>
      <c r="L31" s="26"/>
    </row>
    <row r="32" spans="1:12" s="114" customFormat="1" x14ac:dyDescent="0.25">
      <c r="A32" s="26"/>
      <c r="B32" s="115"/>
      <c r="C32" s="116" t="s">
        <v>140</v>
      </c>
      <c r="D32" s="122"/>
      <c r="E32" s="122">
        <f>660673.36-660673.36</f>
        <v>0</v>
      </c>
      <c r="F32" s="122">
        <f t="shared" si="7"/>
        <v>0</v>
      </c>
      <c r="G32" s="122"/>
      <c r="H32" s="122"/>
      <c r="I32" s="122"/>
      <c r="J32" s="122"/>
      <c r="K32" s="122">
        <f>+F32-H32-J32</f>
        <v>0</v>
      </c>
      <c r="L32" s="26"/>
    </row>
    <row r="33" spans="1:12" s="114" customFormat="1" x14ac:dyDescent="0.25">
      <c r="A33" s="26"/>
      <c r="B33" s="115"/>
      <c r="C33" s="116" t="s">
        <v>141</v>
      </c>
      <c r="D33" s="122"/>
      <c r="E33" s="122"/>
      <c r="F33" s="122">
        <f t="shared" si="7"/>
        <v>0</v>
      </c>
      <c r="G33" s="122"/>
      <c r="H33" s="122"/>
      <c r="I33" s="122"/>
      <c r="J33" s="122"/>
      <c r="K33" s="122">
        <f t="shared" ref="K33:K39" si="8">+F33-H33</f>
        <v>0</v>
      </c>
      <c r="L33" s="26"/>
    </row>
    <row r="34" spans="1:12" s="114" customFormat="1" x14ac:dyDescent="0.25">
      <c r="A34" s="26"/>
      <c r="B34" s="115"/>
      <c r="C34" s="116" t="s">
        <v>142</v>
      </c>
      <c r="D34" s="122"/>
      <c r="E34" s="122"/>
      <c r="F34" s="122">
        <f t="shared" si="7"/>
        <v>0</v>
      </c>
      <c r="G34" s="122"/>
      <c r="H34" s="122"/>
      <c r="I34" s="122"/>
      <c r="J34" s="122"/>
      <c r="K34" s="122">
        <f t="shared" si="8"/>
        <v>0</v>
      </c>
      <c r="L34" s="26"/>
    </row>
    <row r="35" spans="1:12" s="114" customFormat="1" x14ac:dyDescent="0.25">
      <c r="A35" s="26"/>
      <c r="B35" s="115"/>
      <c r="C35" s="116" t="s">
        <v>143</v>
      </c>
      <c r="D35" s="122"/>
      <c r="E35" s="122"/>
      <c r="F35" s="122">
        <f t="shared" si="7"/>
        <v>0</v>
      </c>
      <c r="G35" s="122"/>
      <c r="H35" s="122"/>
      <c r="I35" s="122"/>
      <c r="J35" s="122"/>
      <c r="K35" s="122">
        <f t="shared" si="8"/>
        <v>0</v>
      </c>
      <c r="L35" s="26"/>
    </row>
    <row r="36" spans="1:12" s="114" customFormat="1" x14ac:dyDescent="0.25">
      <c r="A36" s="26"/>
      <c r="B36" s="115"/>
      <c r="C36" s="116" t="s">
        <v>144</v>
      </c>
      <c r="D36" s="122"/>
      <c r="E36" s="122"/>
      <c r="F36" s="122">
        <f t="shared" si="7"/>
        <v>0</v>
      </c>
      <c r="G36" s="122"/>
      <c r="H36" s="122"/>
      <c r="I36" s="122"/>
      <c r="J36" s="122"/>
      <c r="K36" s="122">
        <f t="shared" si="8"/>
        <v>0</v>
      </c>
      <c r="L36" s="26"/>
    </row>
    <row r="37" spans="1:12" s="114" customFormat="1" x14ac:dyDescent="0.25">
      <c r="A37" s="26"/>
      <c r="B37" s="115"/>
      <c r="C37" s="116" t="s">
        <v>145</v>
      </c>
      <c r="D37" s="122"/>
      <c r="E37" s="122"/>
      <c r="F37" s="122">
        <f t="shared" si="7"/>
        <v>0</v>
      </c>
      <c r="G37" s="122"/>
      <c r="H37" s="122"/>
      <c r="I37" s="122"/>
      <c r="J37" s="122"/>
      <c r="K37" s="122">
        <f t="shared" si="8"/>
        <v>0</v>
      </c>
      <c r="L37" s="26"/>
    </row>
    <row r="38" spans="1:12" s="114" customFormat="1" x14ac:dyDescent="0.25">
      <c r="A38" s="26"/>
      <c r="B38" s="115"/>
      <c r="C38" s="116" t="s">
        <v>146</v>
      </c>
      <c r="D38" s="122"/>
      <c r="E38" s="122"/>
      <c r="F38" s="122">
        <f t="shared" si="7"/>
        <v>0</v>
      </c>
      <c r="G38" s="122"/>
      <c r="H38" s="122"/>
      <c r="I38" s="122"/>
      <c r="J38" s="122"/>
      <c r="K38" s="122">
        <f t="shared" si="8"/>
        <v>0</v>
      </c>
      <c r="L38" s="26"/>
    </row>
    <row r="39" spans="1:12" s="114" customFormat="1" x14ac:dyDescent="0.25">
      <c r="A39" s="26"/>
      <c r="B39" s="115"/>
      <c r="C39" s="116" t="s">
        <v>147</v>
      </c>
      <c r="D39" s="122"/>
      <c r="E39" s="122"/>
      <c r="F39" s="122">
        <f t="shared" si="7"/>
        <v>0</v>
      </c>
      <c r="G39" s="122"/>
      <c r="H39" s="122"/>
      <c r="I39" s="122"/>
      <c r="J39" s="122"/>
      <c r="K39" s="122">
        <f t="shared" si="8"/>
        <v>0</v>
      </c>
      <c r="L39" s="26"/>
    </row>
    <row r="40" spans="1:12" s="114" customFormat="1" x14ac:dyDescent="0.25">
      <c r="A40" s="26"/>
      <c r="B40" s="115"/>
      <c r="C40" s="116"/>
      <c r="D40" s="122"/>
      <c r="E40" s="122"/>
      <c r="F40" s="122"/>
      <c r="G40" s="122"/>
      <c r="H40" s="122"/>
      <c r="I40" s="122"/>
      <c r="J40" s="122"/>
      <c r="K40" s="122"/>
      <c r="L40" s="26"/>
    </row>
    <row r="41" spans="1:12" s="120" customFormat="1" x14ac:dyDescent="0.25">
      <c r="A41" s="119"/>
      <c r="B41" s="322" t="s">
        <v>148</v>
      </c>
      <c r="C41" s="323"/>
      <c r="D41" s="118">
        <f>SUM(D42:D45)</f>
        <v>0</v>
      </c>
      <c r="E41" s="118">
        <f>SUM(E42:E45)</f>
        <v>0</v>
      </c>
      <c r="F41" s="118">
        <f>+D41+E41</f>
        <v>0</v>
      </c>
      <c r="G41" s="118"/>
      <c r="H41" s="118">
        <f t="shared" ref="H41:J41" si="9">SUM(H42:H45)</f>
        <v>0</v>
      </c>
      <c r="I41" s="118"/>
      <c r="J41" s="118">
        <f t="shared" si="9"/>
        <v>0</v>
      </c>
      <c r="K41" s="118">
        <f>+F41-H41</f>
        <v>0</v>
      </c>
      <c r="L41" s="119"/>
    </row>
    <row r="42" spans="1:12" s="114" customFormat="1" x14ac:dyDescent="0.25">
      <c r="A42" s="26"/>
      <c r="B42" s="115"/>
      <c r="C42" s="116" t="s">
        <v>149</v>
      </c>
      <c r="D42" s="122"/>
      <c r="E42" s="122"/>
      <c r="F42" s="122">
        <f t="shared" ref="F42:F45" si="10">+D42+E42</f>
        <v>0</v>
      </c>
      <c r="G42" s="122"/>
      <c r="H42" s="122"/>
      <c r="I42" s="122"/>
      <c r="J42" s="122"/>
      <c r="K42" s="122">
        <f>+F42-H42</f>
        <v>0</v>
      </c>
      <c r="L42" s="26"/>
    </row>
    <row r="43" spans="1:12" s="114" customFormat="1" ht="25.5" x14ac:dyDescent="0.25">
      <c r="A43" s="26"/>
      <c r="B43" s="115"/>
      <c r="C43" s="116" t="s">
        <v>150</v>
      </c>
      <c r="D43" s="122"/>
      <c r="E43" s="122"/>
      <c r="F43" s="122">
        <f t="shared" si="10"/>
        <v>0</v>
      </c>
      <c r="G43" s="122"/>
      <c r="H43" s="122"/>
      <c r="I43" s="122"/>
      <c r="J43" s="122"/>
      <c r="K43" s="122">
        <f>+F43-H43</f>
        <v>0</v>
      </c>
      <c r="L43" s="26"/>
    </row>
    <row r="44" spans="1:12" s="114" customFormat="1" x14ac:dyDescent="0.25">
      <c r="A44" s="26"/>
      <c r="B44" s="115"/>
      <c r="C44" s="116" t="s">
        <v>151</v>
      </c>
      <c r="D44" s="122"/>
      <c r="E44" s="122"/>
      <c r="F44" s="122">
        <f t="shared" si="10"/>
        <v>0</v>
      </c>
      <c r="G44" s="122"/>
      <c r="H44" s="122"/>
      <c r="I44" s="122"/>
      <c r="J44" s="122"/>
      <c r="K44" s="122">
        <f>+F44-H44</f>
        <v>0</v>
      </c>
      <c r="L44" s="26"/>
    </row>
    <row r="45" spans="1:12" s="114" customFormat="1" x14ac:dyDescent="0.25">
      <c r="A45" s="26"/>
      <c r="B45" s="115"/>
      <c r="C45" s="116" t="s">
        <v>152</v>
      </c>
      <c r="D45" s="122"/>
      <c r="E45" s="122"/>
      <c r="F45" s="122">
        <f t="shared" si="10"/>
        <v>0</v>
      </c>
      <c r="G45" s="122"/>
      <c r="H45" s="122"/>
      <c r="I45" s="122"/>
      <c r="J45" s="122"/>
      <c r="K45" s="122">
        <f>+F45-H45</f>
        <v>0</v>
      </c>
      <c r="L45" s="26"/>
    </row>
    <row r="46" spans="1:12" s="114" customFormat="1" x14ac:dyDescent="0.25">
      <c r="A46" s="26"/>
      <c r="B46" s="123"/>
      <c r="C46" s="124"/>
      <c r="D46" s="125"/>
      <c r="E46" s="125"/>
      <c r="F46" s="125"/>
      <c r="G46" s="125"/>
      <c r="H46" s="125"/>
      <c r="I46" s="125"/>
      <c r="J46" s="125"/>
      <c r="K46" s="125"/>
      <c r="L46" s="26"/>
    </row>
    <row r="47" spans="1:12" s="120" customFormat="1" ht="14.25" customHeight="1" x14ac:dyDescent="0.25">
      <c r="A47" s="119"/>
      <c r="B47" s="126"/>
      <c r="C47" s="127" t="s">
        <v>115</v>
      </c>
      <c r="D47" s="128">
        <f>+D11+D21+D30+D41</f>
        <v>243878154.84999999</v>
      </c>
      <c r="E47" s="128">
        <f t="shared" ref="E47:K47" si="11">+E11+E21+E30+E41</f>
        <v>11561152.51</v>
      </c>
      <c r="F47" s="128">
        <f t="shared" si="11"/>
        <v>255439307.35999998</v>
      </c>
      <c r="G47" s="128">
        <f t="shared" si="11"/>
        <v>0</v>
      </c>
      <c r="H47" s="128">
        <f t="shared" si="11"/>
        <v>249049372.97999999</v>
      </c>
      <c r="I47" s="128">
        <f t="shared" si="11"/>
        <v>236334227.81999999</v>
      </c>
      <c r="J47" s="128">
        <f t="shared" si="11"/>
        <v>236334227.81999999</v>
      </c>
      <c r="K47" s="128">
        <f t="shared" si="11"/>
        <v>6389934.3799999952</v>
      </c>
      <c r="L47" s="119"/>
    </row>
    <row r="49" spans="2:11" x14ac:dyDescent="0.2">
      <c r="B49" s="16" t="s">
        <v>74</v>
      </c>
      <c r="F49" s="129" t="str">
        <f>IF(F47=CAdmon!F22," ","ERROR")</f>
        <v xml:space="preserve"> </v>
      </c>
      <c r="G49" s="129"/>
      <c r="H49" s="129" t="str">
        <f>IF(H47=CAdmon!H22," ","ERROR")</f>
        <v xml:space="preserve"> </v>
      </c>
      <c r="I49" s="129"/>
      <c r="J49" s="129" t="str">
        <f>IF(J47=CAdmon!J22," ","ERROR")</f>
        <v xml:space="preserve"> </v>
      </c>
      <c r="K49" s="129" t="str">
        <f>IF(K47=CAdmon!K22," ","ERROR")</f>
        <v xml:space="preserve"> </v>
      </c>
    </row>
    <row r="52" spans="2:11" x14ac:dyDescent="0.2">
      <c r="C52" s="35"/>
      <c r="D52" s="35"/>
      <c r="E52" s="35"/>
      <c r="F52" s="35"/>
      <c r="G52" s="425"/>
      <c r="H52" s="425"/>
      <c r="I52" s="425"/>
      <c r="J52" s="425"/>
    </row>
    <row r="53" spans="2:11" ht="15" customHeight="1" x14ac:dyDescent="0.2">
      <c r="C53" s="295"/>
      <c r="D53" s="295"/>
      <c r="E53" s="35"/>
      <c r="F53" s="242"/>
      <c r="G53" s="423"/>
      <c r="H53" s="423"/>
      <c r="I53" s="423"/>
      <c r="J53" s="423"/>
      <c r="K53" s="242"/>
    </row>
    <row r="54" spans="2:11" ht="15" customHeight="1" x14ac:dyDescent="0.2">
      <c r="C54" s="279"/>
      <c r="D54" s="279"/>
      <c r="E54" s="35"/>
      <c r="F54" s="242"/>
      <c r="G54" s="423"/>
      <c r="H54" s="423"/>
      <c r="I54" s="423"/>
      <c r="J54" s="423"/>
      <c r="K54" s="233"/>
    </row>
  </sheetData>
  <mergeCells count="16">
    <mergeCell ref="C54:D54"/>
    <mergeCell ref="G54:J54"/>
    <mergeCell ref="G53:J53"/>
    <mergeCell ref="G52:J52"/>
    <mergeCell ref="B7:C9"/>
    <mergeCell ref="D7:J7"/>
    <mergeCell ref="B11:C11"/>
    <mergeCell ref="B21:C21"/>
    <mergeCell ref="B30:C30"/>
    <mergeCell ref="B41:C41"/>
    <mergeCell ref="C53:D53"/>
    <mergeCell ref="K7:K8"/>
    <mergeCell ref="B1:K1"/>
    <mergeCell ref="B2:K2"/>
    <mergeCell ref="B3:K3"/>
    <mergeCell ref="D5:H5"/>
  </mergeCells>
  <pageMargins left="0.70866141732283472" right="0.70866141732283472" top="0.39370078740157483" bottom="0.74803149606299213" header="0.31496062992125984" footer="0.31496062992125984"/>
  <pageSetup scale="64" orientation="landscape" r:id="rId1"/>
  <headerFooter>
    <oddFooter>&amp;C17/25</oddFooter>
  </headerFooter>
  <ignoredErrors>
    <ignoredError sqref="F30:F39 F41:F45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2"/>
  <sheetViews>
    <sheetView showGridLines="0" topLeftCell="A19" zoomScale="85" zoomScaleNormal="85" workbookViewId="0">
      <selection activeCell="B37" sqref="B37:I42"/>
    </sheetView>
  </sheetViews>
  <sheetFormatPr baseColWidth="10" defaultRowHeight="12.75" x14ac:dyDescent="0.2"/>
  <cols>
    <col min="1" max="1" width="3" style="32" customWidth="1"/>
    <col min="2" max="2" width="18.5703125" style="32" customWidth="1"/>
    <col min="3" max="3" width="19" style="32" customWidth="1"/>
    <col min="4" max="7" width="11.42578125" style="32"/>
    <col min="8" max="8" width="13.42578125" style="32" customWidth="1"/>
    <col min="9" max="9" width="10" style="32" customWidth="1"/>
    <col min="10" max="16384" width="11.42578125" style="32"/>
  </cols>
  <sheetData>
    <row r="1" spans="1:9" ht="17.25" customHeight="1" x14ac:dyDescent="0.2">
      <c r="A1" s="17"/>
      <c r="B1" s="296" t="s">
        <v>224</v>
      </c>
      <c r="C1" s="296"/>
      <c r="D1" s="296"/>
      <c r="E1" s="296"/>
      <c r="F1" s="296"/>
      <c r="G1" s="296"/>
      <c r="H1" s="296"/>
      <c r="I1" s="296"/>
    </row>
    <row r="2" spans="1:9" ht="17.25" customHeight="1" x14ac:dyDescent="0.2">
      <c r="A2" s="17"/>
      <c r="B2" s="296" t="s">
        <v>229</v>
      </c>
      <c r="C2" s="296"/>
      <c r="D2" s="296"/>
      <c r="E2" s="296"/>
      <c r="F2" s="296"/>
      <c r="G2" s="296"/>
      <c r="H2" s="296"/>
      <c r="I2" s="296"/>
    </row>
    <row r="3" spans="1:9" ht="17.25" customHeight="1" x14ac:dyDescent="0.2">
      <c r="A3" s="17"/>
      <c r="B3" s="296" t="s">
        <v>346</v>
      </c>
      <c r="C3" s="296"/>
      <c r="D3" s="296"/>
      <c r="E3" s="296"/>
      <c r="F3" s="296"/>
      <c r="G3" s="296"/>
      <c r="H3" s="296"/>
      <c r="I3" s="296"/>
    </row>
    <row r="4" spans="1:9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">
      <c r="A5" s="17"/>
      <c r="B5" s="19" t="s">
        <v>2</v>
      </c>
      <c r="C5" s="17"/>
      <c r="D5" s="40" t="s">
        <v>280</v>
      </c>
      <c r="E5" s="40"/>
      <c r="F5" s="40"/>
      <c r="G5" s="40"/>
      <c r="H5" s="40"/>
      <c r="I5" s="40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332" t="s">
        <v>189</v>
      </c>
      <c r="C7" s="332"/>
      <c r="D7" s="332" t="s">
        <v>190</v>
      </c>
      <c r="E7" s="332"/>
      <c r="F7" s="332" t="s">
        <v>191</v>
      </c>
      <c r="G7" s="332"/>
      <c r="H7" s="332" t="s">
        <v>192</v>
      </c>
      <c r="I7" s="332"/>
    </row>
    <row r="8" spans="1:9" x14ac:dyDescent="0.2">
      <c r="A8" s="17"/>
      <c r="B8" s="332"/>
      <c r="C8" s="332"/>
      <c r="D8" s="332" t="s">
        <v>193</v>
      </c>
      <c r="E8" s="332"/>
      <c r="F8" s="332" t="s">
        <v>194</v>
      </c>
      <c r="G8" s="332"/>
      <c r="H8" s="332" t="s">
        <v>195</v>
      </c>
      <c r="I8" s="332"/>
    </row>
    <row r="9" spans="1:9" x14ac:dyDescent="0.2">
      <c r="A9" s="17"/>
      <c r="B9" s="330" t="s">
        <v>196</v>
      </c>
      <c r="C9" s="296"/>
      <c r="D9" s="296"/>
      <c r="E9" s="296"/>
      <c r="F9" s="296"/>
      <c r="G9" s="296"/>
      <c r="H9" s="296"/>
      <c r="I9" s="331"/>
    </row>
    <row r="10" spans="1:9" x14ac:dyDescent="0.2">
      <c r="A10" s="17"/>
      <c r="B10" s="324"/>
      <c r="C10" s="324"/>
      <c r="D10" s="324"/>
      <c r="E10" s="324"/>
      <c r="F10" s="324"/>
      <c r="G10" s="324"/>
      <c r="H10" s="328">
        <f>+D10-F10</f>
        <v>0</v>
      </c>
      <c r="I10" s="329"/>
    </row>
    <row r="11" spans="1:9" x14ac:dyDescent="0.2">
      <c r="A11" s="17"/>
      <c r="B11" s="324"/>
      <c r="C11" s="324"/>
      <c r="D11" s="325"/>
      <c r="E11" s="325"/>
      <c r="F11" s="325"/>
      <c r="G11" s="325"/>
      <c r="H11" s="328">
        <f t="shared" ref="H11:H19" si="0">+D11-F11</f>
        <v>0</v>
      </c>
      <c r="I11" s="329"/>
    </row>
    <row r="12" spans="1:9" x14ac:dyDescent="0.2">
      <c r="A12" s="17"/>
      <c r="B12" s="324"/>
      <c r="C12" s="324"/>
      <c r="D12" s="325"/>
      <c r="E12" s="325"/>
      <c r="F12" s="325"/>
      <c r="G12" s="325"/>
      <c r="H12" s="328">
        <f t="shared" si="0"/>
        <v>0</v>
      </c>
      <c r="I12" s="329"/>
    </row>
    <row r="13" spans="1:9" x14ac:dyDescent="0.2">
      <c r="A13" s="17"/>
      <c r="B13" s="324"/>
      <c r="C13" s="324"/>
      <c r="D13" s="325"/>
      <c r="E13" s="325"/>
      <c r="F13" s="325"/>
      <c r="G13" s="325"/>
      <c r="H13" s="328">
        <f t="shared" si="0"/>
        <v>0</v>
      </c>
      <c r="I13" s="329"/>
    </row>
    <row r="14" spans="1:9" x14ac:dyDescent="0.2">
      <c r="A14" s="17"/>
      <c r="B14" s="324"/>
      <c r="C14" s="324"/>
      <c r="D14" s="325"/>
      <c r="E14" s="325"/>
      <c r="F14" s="325"/>
      <c r="G14" s="325"/>
      <c r="H14" s="328">
        <f t="shared" si="0"/>
        <v>0</v>
      </c>
      <c r="I14" s="329"/>
    </row>
    <row r="15" spans="1:9" x14ac:dyDescent="0.2">
      <c r="A15" s="17"/>
      <c r="B15" s="324"/>
      <c r="C15" s="324"/>
      <c r="D15" s="325"/>
      <c r="E15" s="325"/>
      <c r="F15" s="325"/>
      <c r="G15" s="325"/>
      <c r="H15" s="328">
        <f t="shared" si="0"/>
        <v>0</v>
      </c>
      <c r="I15" s="329"/>
    </row>
    <row r="16" spans="1:9" x14ac:dyDescent="0.2">
      <c r="A16" s="17"/>
      <c r="B16" s="324"/>
      <c r="C16" s="324"/>
      <c r="D16" s="325"/>
      <c r="E16" s="325"/>
      <c r="F16" s="325"/>
      <c r="G16" s="325"/>
      <c r="H16" s="328">
        <f t="shared" si="0"/>
        <v>0</v>
      </c>
      <c r="I16" s="329"/>
    </row>
    <row r="17" spans="1:9" x14ac:dyDescent="0.2">
      <c r="A17" s="17"/>
      <c r="B17" s="324"/>
      <c r="C17" s="324"/>
      <c r="D17" s="325"/>
      <c r="E17" s="325"/>
      <c r="F17" s="325"/>
      <c r="G17" s="325"/>
      <c r="H17" s="328">
        <f t="shared" si="0"/>
        <v>0</v>
      </c>
      <c r="I17" s="329"/>
    </row>
    <row r="18" spans="1:9" x14ac:dyDescent="0.2">
      <c r="A18" s="17"/>
      <c r="B18" s="324"/>
      <c r="C18" s="324"/>
      <c r="D18" s="325"/>
      <c r="E18" s="325"/>
      <c r="F18" s="325"/>
      <c r="G18" s="325"/>
      <c r="H18" s="328">
        <f t="shared" si="0"/>
        <v>0</v>
      </c>
      <c r="I18" s="329"/>
    </row>
    <row r="19" spans="1:9" x14ac:dyDescent="0.2">
      <c r="A19" s="17"/>
      <c r="B19" s="324" t="s">
        <v>197</v>
      </c>
      <c r="C19" s="324"/>
      <c r="D19" s="325">
        <f>SUM(D10:E18)</f>
        <v>0</v>
      </c>
      <c r="E19" s="325"/>
      <c r="F19" s="325">
        <f>SUM(F10:G18)</f>
        <v>0</v>
      </c>
      <c r="G19" s="325"/>
      <c r="H19" s="328">
        <f t="shared" si="0"/>
        <v>0</v>
      </c>
      <c r="I19" s="329"/>
    </row>
    <row r="20" spans="1:9" x14ac:dyDescent="0.2">
      <c r="A20" s="17"/>
      <c r="B20" s="324"/>
      <c r="C20" s="324"/>
      <c r="D20" s="324"/>
      <c r="E20" s="324"/>
      <c r="F20" s="324"/>
      <c r="G20" s="324"/>
      <c r="H20" s="324"/>
      <c r="I20" s="324"/>
    </row>
    <row r="21" spans="1:9" x14ac:dyDescent="0.2">
      <c r="A21" s="17"/>
      <c r="B21" s="330" t="s">
        <v>198</v>
      </c>
      <c r="C21" s="296"/>
      <c r="D21" s="296"/>
      <c r="E21" s="296"/>
      <c r="F21" s="296"/>
      <c r="G21" s="296"/>
      <c r="H21" s="296"/>
      <c r="I21" s="331"/>
    </row>
    <row r="22" spans="1:9" x14ac:dyDescent="0.2">
      <c r="A22" s="17"/>
      <c r="B22" s="324"/>
      <c r="C22" s="324"/>
      <c r="D22" s="324"/>
      <c r="E22" s="324"/>
      <c r="F22" s="324"/>
      <c r="G22" s="324"/>
      <c r="H22" s="324"/>
      <c r="I22" s="324"/>
    </row>
    <row r="23" spans="1:9" x14ac:dyDescent="0.2">
      <c r="A23" s="17"/>
      <c r="B23" s="324"/>
      <c r="C23" s="324"/>
      <c r="D23" s="325"/>
      <c r="E23" s="325"/>
      <c r="F23" s="325"/>
      <c r="G23" s="325"/>
      <c r="H23" s="328">
        <f>+D23-F23</f>
        <v>0</v>
      </c>
      <c r="I23" s="329"/>
    </row>
    <row r="24" spans="1:9" x14ac:dyDescent="0.2">
      <c r="A24" s="17"/>
      <c r="B24" s="324"/>
      <c r="C24" s="324"/>
      <c r="D24" s="325"/>
      <c r="E24" s="325"/>
      <c r="F24" s="325"/>
      <c r="G24" s="325"/>
      <c r="H24" s="328">
        <f>+D24-F24</f>
        <v>0</v>
      </c>
      <c r="I24" s="329"/>
    </row>
    <row r="25" spans="1:9" x14ac:dyDescent="0.2">
      <c r="A25" s="17"/>
      <c r="B25" s="324"/>
      <c r="C25" s="324"/>
      <c r="D25" s="325"/>
      <c r="E25" s="325"/>
      <c r="F25" s="325"/>
      <c r="G25" s="325"/>
      <c r="H25" s="328">
        <f t="shared" ref="H25:H30" si="1">+D25-F25</f>
        <v>0</v>
      </c>
      <c r="I25" s="329"/>
    </row>
    <row r="26" spans="1:9" x14ac:dyDescent="0.2">
      <c r="A26" s="17"/>
      <c r="B26" s="324"/>
      <c r="C26" s="324"/>
      <c r="D26" s="325"/>
      <c r="E26" s="325"/>
      <c r="F26" s="325"/>
      <c r="G26" s="325"/>
      <c r="H26" s="328">
        <f t="shared" si="1"/>
        <v>0</v>
      </c>
      <c r="I26" s="329"/>
    </row>
    <row r="27" spans="1:9" x14ac:dyDescent="0.2">
      <c r="A27" s="17"/>
      <c r="B27" s="324"/>
      <c r="C27" s="324"/>
      <c r="D27" s="325"/>
      <c r="E27" s="325"/>
      <c r="F27" s="325"/>
      <c r="G27" s="325"/>
      <c r="H27" s="328">
        <f t="shared" si="1"/>
        <v>0</v>
      </c>
      <c r="I27" s="329"/>
    </row>
    <row r="28" spans="1:9" x14ac:dyDescent="0.2">
      <c r="A28" s="17"/>
      <c r="B28" s="324"/>
      <c r="C28" s="324"/>
      <c r="D28" s="325"/>
      <c r="E28" s="325"/>
      <c r="F28" s="325"/>
      <c r="G28" s="325"/>
      <c r="H28" s="328">
        <f t="shared" si="1"/>
        <v>0</v>
      </c>
      <c r="I28" s="329"/>
    </row>
    <row r="29" spans="1:9" x14ac:dyDescent="0.2">
      <c r="A29" s="17"/>
      <c r="B29" s="324"/>
      <c r="C29" s="324"/>
      <c r="D29" s="325"/>
      <c r="E29" s="325"/>
      <c r="F29" s="325"/>
      <c r="G29" s="325"/>
      <c r="H29" s="328">
        <f t="shared" si="1"/>
        <v>0</v>
      </c>
      <c r="I29" s="329"/>
    </row>
    <row r="30" spans="1:9" x14ac:dyDescent="0.2">
      <c r="A30" s="17"/>
      <c r="B30" s="324"/>
      <c r="C30" s="324"/>
      <c r="D30" s="325"/>
      <c r="E30" s="325"/>
      <c r="F30" s="325"/>
      <c r="G30" s="325"/>
      <c r="H30" s="328">
        <f t="shared" si="1"/>
        <v>0</v>
      </c>
      <c r="I30" s="329"/>
    </row>
    <row r="31" spans="1:9" x14ac:dyDescent="0.2">
      <c r="A31" s="17"/>
      <c r="B31" s="324" t="s">
        <v>199</v>
      </c>
      <c r="C31" s="324"/>
      <c r="D31" s="325">
        <f>SUM(D22:E30)</f>
        <v>0</v>
      </c>
      <c r="E31" s="325"/>
      <c r="F31" s="325">
        <f>SUM(F22:G30)</f>
        <v>0</v>
      </c>
      <c r="G31" s="325"/>
      <c r="H31" s="325">
        <f>+D31-F31</f>
        <v>0</v>
      </c>
      <c r="I31" s="325"/>
    </row>
    <row r="32" spans="1:9" x14ac:dyDescent="0.2">
      <c r="A32" s="17"/>
      <c r="B32" s="324"/>
      <c r="C32" s="324"/>
      <c r="D32" s="325"/>
      <c r="E32" s="325"/>
      <c r="F32" s="325"/>
      <c r="G32" s="325"/>
      <c r="H32" s="325"/>
      <c r="I32" s="325"/>
    </row>
    <row r="33" spans="1:11" x14ac:dyDescent="0.2">
      <c r="A33" s="17"/>
      <c r="B33" s="326" t="s">
        <v>82</v>
      </c>
      <c r="C33" s="327"/>
      <c r="D33" s="328">
        <f>+D19+D31</f>
        <v>0</v>
      </c>
      <c r="E33" s="329"/>
      <c r="F33" s="328">
        <f>+F19+F31</f>
        <v>0</v>
      </c>
      <c r="G33" s="329"/>
      <c r="H33" s="328">
        <f>+H19+H31</f>
        <v>0</v>
      </c>
      <c r="I33" s="329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74</v>
      </c>
    </row>
    <row r="36" spans="1:11" x14ac:dyDescent="0.2">
      <c r="B36" s="17"/>
    </row>
    <row r="37" spans="1:11" x14ac:dyDescent="0.2">
      <c r="B37" s="278"/>
      <c r="C37" s="35"/>
      <c r="D37" s="35"/>
      <c r="E37" s="35"/>
      <c r="F37" s="35"/>
      <c r="G37" s="35"/>
      <c r="H37" s="35"/>
      <c r="I37" s="35"/>
    </row>
    <row r="38" spans="1:11" x14ac:dyDescent="0.2">
      <c r="B38" s="35"/>
      <c r="C38" s="35"/>
      <c r="D38" s="35"/>
      <c r="E38" s="35"/>
      <c r="F38" s="35"/>
      <c r="G38" s="35"/>
      <c r="H38" s="35"/>
      <c r="I38" s="35"/>
    </row>
    <row r="39" spans="1:11" x14ac:dyDescent="0.2">
      <c r="B39" s="295"/>
      <c r="C39" s="295"/>
      <c r="D39" s="295"/>
      <c r="E39" s="35"/>
      <c r="F39" s="423"/>
      <c r="G39" s="423"/>
      <c r="H39" s="423"/>
      <c r="I39" s="423"/>
      <c r="J39" s="226"/>
      <c r="K39" s="226"/>
    </row>
    <row r="40" spans="1:11" ht="12.75" customHeight="1" x14ac:dyDescent="0.2">
      <c r="B40" s="279"/>
      <c r="C40" s="279"/>
      <c r="D40" s="279"/>
      <c r="E40" s="35"/>
      <c r="F40" s="279"/>
      <c r="G40" s="279"/>
      <c r="H40" s="279"/>
      <c r="I40" s="279"/>
      <c r="J40" s="225"/>
      <c r="K40" s="225"/>
    </row>
    <row r="41" spans="1:11" x14ac:dyDescent="0.2">
      <c r="B41" s="35"/>
      <c r="C41" s="35"/>
      <c r="D41" s="35"/>
      <c r="E41" s="35"/>
      <c r="F41" s="35"/>
      <c r="G41" s="35"/>
      <c r="H41" s="35"/>
      <c r="I41" s="35"/>
    </row>
    <row r="42" spans="1:11" x14ac:dyDescent="0.2">
      <c r="B42" s="35"/>
      <c r="C42" s="35"/>
      <c r="D42" s="35"/>
      <c r="E42" s="35"/>
      <c r="F42" s="35"/>
      <c r="G42" s="35"/>
      <c r="H42" s="35"/>
      <c r="I42" s="35"/>
    </row>
  </sheetData>
  <mergeCells count="109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Footer>&amp;C18/25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5"/>
  <sheetViews>
    <sheetView showGridLines="0" topLeftCell="A22" zoomScale="85" zoomScaleNormal="85" workbookViewId="0">
      <selection activeCell="A40" sqref="A40:H45"/>
    </sheetView>
  </sheetViews>
  <sheetFormatPr baseColWidth="10" defaultRowHeight="12.75" x14ac:dyDescent="0.2"/>
  <cols>
    <col min="1" max="1" width="47.85546875" style="32" customWidth="1"/>
    <col min="2" max="2" width="2" style="32" customWidth="1"/>
    <col min="3" max="3" width="24.85546875" style="32" customWidth="1"/>
    <col min="4" max="4" width="25.5703125" style="32" customWidth="1"/>
    <col min="5" max="16384" width="11.42578125" style="32"/>
  </cols>
  <sheetData>
    <row r="1" spans="1:4" ht="18" customHeight="1" x14ac:dyDescent="0.2">
      <c r="A1" s="333" t="s">
        <v>224</v>
      </c>
      <c r="B1" s="334"/>
      <c r="C1" s="334"/>
      <c r="D1" s="335"/>
    </row>
    <row r="2" spans="1:4" ht="18" customHeight="1" x14ac:dyDescent="0.2">
      <c r="A2" s="330" t="s">
        <v>230</v>
      </c>
      <c r="B2" s="296"/>
      <c r="C2" s="296"/>
      <c r="D2" s="331"/>
    </row>
    <row r="3" spans="1:4" ht="18" customHeight="1" x14ac:dyDescent="0.2">
      <c r="A3" s="336" t="s">
        <v>347</v>
      </c>
      <c r="B3" s="337"/>
      <c r="C3" s="337"/>
      <c r="D3" s="338"/>
    </row>
    <row r="4" spans="1:4" x14ac:dyDescent="0.2">
      <c r="A4" s="17"/>
      <c r="B4" s="17"/>
      <c r="C4" s="17"/>
    </row>
    <row r="5" spans="1:4" x14ac:dyDescent="0.2">
      <c r="A5" s="137" t="s">
        <v>312</v>
      </c>
      <c r="B5" s="39"/>
      <c r="C5" s="40"/>
      <c r="D5" s="40"/>
    </row>
    <row r="6" spans="1:4" x14ac:dyDescent="0.2">
      <c r="A6" s="17"/>
      <c r="B6" s="17"/>
      <c r="C6" s="17"/>
    </row>
    <row r="7" spans="1:4" x14ac:dyDescent="0.2">
      <c r="A7" s="131" t="s">
        <v>189</v>
      </c>
      <c r="B7" s="131"/>
      <c r="C7" s="131" t="s">
        <v>91</v>
      </c>
      <c r="D7" s="131" t="s">
        <v>113</v>
      </c>
    </row>
    <row r="8" spans="1:4" x14ac:dyDescent="0.2">
      <c r="A8" s="339" t="s">
        <v>196</v>
      </c>
      <c r="B8" s="340"/>
      <c r="C8" s="341"/>
      <c r="D8" s="342"/>
    </row>
    <row r="9" spans="1:4" x14ac:dyDescent="0.2">
      <c r="A9" s="132"/>
      <c r="B9" s="21"/>
      <c r="C9" s="132"/>
      <c r="D9" s="133"/>
    </row>
    <row r="10" spans="1:4" x14ac:dyDescent="0.2">
      <c r="A10" s="132"/>
      <c r="B10" s="21"/>
      <c r="C10" s="132"/>
      <c r="D10" s="133"/>
    </row>
    <row r="11" spans="1:4" x14ac:dyDescent="0.2">
      <c r="A11" s="132"/>
      <c r="B11" s="21"/>
      <c r="C11" s="132"/>
      <c r="D11" s="133"/>
    </row>
    <row r="12" spans="1:4" x14ac:dyDescent="0.2">
      <c r="A12" s="132"/>
      <c r="B12" s="21"/>
      <c r="C12" s="132"/>
      <c r="D12" s="133"/>
    </row>
    <row r="13" spans="1:4" x14ac:dyDescent="0.2">
      <c r="A13" s="132"/>
      <c r="B13" s="21"/>
      <c r="C13" s="132"/>
      <c r="D13" s="133"/>
    </row>
    <row r="14" spans="1:4" x14ac:dyDescent="0.2">
      <c r="A14" s="132"/>
      <c r="B14" s="21"/>
      <c r="C14" s="132"/>
      <c r="D14" s="133"/>
    </row>
    <row r="15" spans="1:4" x14ac:dyDescent="0.2">
      <c r="A15" s="132"/>
      <c r="B15" s="21"/>
      <c r="C15" s="132"/>
      <c r="D15" s="133"/>
    </row>
    <row r="16" spans="1:4" x14ac:dyDescent="0.2">
      <c r="A16" s="132"/>
      <c r="B16" s="21"/>
      <c r="C16" s="132"/>
      <c r="D16" s="133"/>
    </row>
    <row r="17" spans="1:4" x14ac:dyDescent="0.2">
      <c r="A17" s="132"/>
      <c r="B17" s="21"/>
      <c r="C17" s="132"/>
      <c r="D17" s="133"/>
    </row>
    <row r="18" spans="1:4" x14ac:dyDescent="0.2">
      <c r="A18" s="132"/>
      <c r="B18" s="21"/>
      <c r="C18" s="132"/>
      <c r="D18" s="133"/>
    </row>
    <row r="19" spans="1:4" x14ac:dyDescent="0.2">
      <c r="A19" s="134" t="s">
        <v>200</v>
      </c>
      <c r="B19" s="22"/>
      <c r="C19" s="132">
        <f>SUM(C9:C18)</f>
        <v>0</v>
      </c>
      <c r="D19" s="132">
        <f>SUM(D9:D18)</f>
        <v>0</v>
      </c>
    </row>
    <row r="20" spans="1:4" x14ac:dyDescent="0.2">
      <c r="A20" s="132"/>
      <c r="B20" s="21"/>
      <c r="C20" s="132"/>
      <c r="D20" s="133"/>
    </row>
    <row r="21" spans="1:4" x14ac:dyDescent="0.2">
      <c r="A21" s="339" t="s">
        <v>198</v>
      </c>
      <c r="B21" s="343"/>
      <c r="C21" s="341"/>
      <c r="D21" s="342"/>
    </row>
    <row r="22" spans="1:4" x14ac:dyDescent="0.2">
      <c r="A22" s="132"/>
      <c r="B22" s="21"/>
      <c r="C22" s="132"/>
      <c r="D22" s="133"/>
    </row>
    <row r="23" spans="1:4" x14ac:dyDescent="0.2">
      <c r="A23" s="132"/>
      <c r="B23" s="21"/>
      <c r="C23" s="132"/>
      <c r="D23" s="133"/>
    </row>
    <row r="24" spans="1:4" x14ac:dyDescent="0.2">
      <c r="A24" s="132"/>
      <c r="B24" s="21"/>
      <c r="C24" s="132"/>
      <c r="D24" s="133"/>
    </row>
    <row r="25" spans="1:4" x14ac:dyDescent="0.2">
      <c r="A25" s="132"/>
      <c r="B25" s="21"/>
      <c r="C25" s="132"/>
      <c r="D25" s="133"/>
    </row>
    <row r="26" spans="1:4" x14ac:dyDescent="0.2">
      <c r="A26" s="132"/>
      <c r="B26" s="21"/>
      <c r="C26" s="132"/>
      <c r="D26" s="133"/>
    </row>
    <row r="27" spans="1:4" x14ac:dyDescent="0.2">
      <c r="A27" s="132"/>
      <c r="B27" s="21"/>
      <c r="C27" s="132"/>
      <c r="D27" s="133"/>
    </row>
    <row r="28" spans="1:4" x14ac:dyDescent="0.2">
      <c r="A28" s="132"/>
      <c r="B28" s="21"/>
      <c r="C28" s="132"/>
      <c r="D28" s="133"/>
    </row>
    <row r="29" spans="1:4" x14ac:dyDescent="0.2">
      <c r="A29" s="132"/>
      <c r="B29" s="21"/>
      <c r="C29" s="132"/>
      <c r="D29" s="133"/>
    </row>
    <row r="30" spans="1:4" x14ac:dyDescent="0.2">
      <c r="A30" s="132"/>
      <c r="B30" s="21"/>
      <c r="C30" s="132"/>
      <c r="D30" s="133"/>
    </row>
    <row r="31" spans="1:4" x14ac:dyDescent="0.2">
      <c r="A31" s="132"/>
      <c r="B31" s="21"/>
      <c r="C31" s="132"/>
      <c r="D31" s="133"/>
    </row>
    <row r="32" spans="1:4" x14ac:dyDescent="0.2">
      <c r="A32" s="132"/>
      <c r="B32" s="21"/>
      <c r="C32" s="132"/>
      <c r="D32" s="133"/>
    </row>
    <row r="33" spans="1:8" x14ac:dyDescent="0.2">
      <c r="A33" s="132"/>
      <c r="B33" s="21"/>
      <c r="C33" s="132"/>
      <c r="D33" s="133"/>
    </row>
    <row r="34" spans="1:8" x14ac:dyDescent="0.2">
      <c r="A34" s="134" t="s">
        <v>201</v>
      </c>
      <c r="B34" s="22"/>
      <c r="C34" s="132">
        <f>SUM(C22:C33)</f>
        <v>0</v>
      </c>
      <c r="D34" s="132">
        <f>SUM(D22:D33)</f>
        <v>0</v>
      </c>
    </row>
    <row r="35" spans="1:8" x14ac:dyDescent="0.2">
      <c r="A35" s="132"/>
      <c r="B35" s="21"/>
      <c r="C35" s="132"/>
      <c r="D35" s="133"/>
    </row>
    <row r="36" spans="1:8" x14ac:dyDescent="0.2">
      <c r="A36" s="134" t="s">
        <v>82</v>
      </c>
      <c r="B36" s="135"/>
      <c r="C36" s="136">
        <f>+C19+C34</f>
        <v>0</v>
      </c>
      <c r="D36" s="136">
        <f>+D19+D34</f>
        <v>0</v>
      </c>
    </row>
    <row r="38" spans="1:8" x14ac:dyDescent="0.2">
      <c r="A38" s="16" t="s">
        <v>74</v>
      </c>
    </row>
    <row r="39" spans="1:8" x14ac:dyDescent="0.2">
      <c r="A39" s="17"/>
    </row>
    <row r="40" spans="1:8" x14ac:dyDescent="0.2">
      <c r="A40" s="278"/>
      <c r="B40" s="35"/>
      <c r="C40" s="35"/>
      <c r="D40" s="35"/>
      <c r="E40" s="35"/>
      <c r="F40" s="35"/>
      <c r="G40" s="35"/>
      <c r="H40" s="35"/>
    </row>
    <row r="41" spans="1:8" x14ac:dyDescent="0.2">
      <c r="A41" s="35"/>
      <c r="B41" s="35"/>
      <c r="C41" s="43"/>
      <c r="D41" s="425"/>
      <c r="E41" s="425"/>
      <c r="F41" s="425"/>
      <c r="G41" s="35"/>
      <c r="H41" s="35"/>
    </row>
    <row r="42" spans="1:8" x14ac:dyDescent="0.2">
      <c r="A42" s="277"/>
      <c r="B42" s="226"/>
      <c r="C42" s="295"/>
      <c r="D42" s="295"/>
      <c r="E42" s="295"/>
      <c r="F42" s="295"/>
      <c r="G42" s="295"/>
      <c r="H42" s="295"/>
    </row>
    <row r="43" spans="1:8" ht="12.75" customHeight="1" x14ac:dyDescent="0.2">
      <c r="A43" s="276"/>
      <c r="B43" s="225"/>
      <c r="C43" s="225"/>
      <c r="D43" s="279"/>
      <c r="E43" s="279"/>
      <c r="F43" s="279"/>
      <c r="G43" s="225"/>
      <c r="H43" s="35"/>
    </row>
    <row r="44" spans="1:8" x14ac:dyDescent="0.2">
      <c r="A44" s="35"/>
      <c r="B44" s="35"/>
      <c r="C44" s="35"/>
      <c r="D44" s="35"/>
      <c r="E44" s="35"/>
      <c r="F44" s="35"/>
      <c r="G44" s="35"/>
      <c r="H44" s="35"/>
    </row>
    <row r="45" spans="1:8" x14ac:dyDescent="0.2">
      <c r="A45" s="35"/>
      <c r="B45" s="35"/>
      <c r="C45" s="35"/>
      <c r="D45" s="35"/>
      <c r="E45" s="35"/>
      <c r="F45" s="35"/>
      <c r="G45" s="35"/>
      <c r="H45" s="35"/>
    </row>
  </sheetData>
  <mergeCells count="8">
    <mergeCell ref="D43:F43"/>
    <mergeCell ref="C42:H42"/>
    <mergeCell ref="D41:F41"/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 xml:space="preserve">&amp;C19/25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46"/>
  <sheetViews>
    <sheetView showGridLines="0" topLeftCell="A31" zoomScale="85" zoomScaleNormal="85" workbookViewId="0">
      <selection activeCell="B41" sqref="B41:H46"/>
    </sheetView>
  </sheetViews>
  <sheetFormatPr baseColWidth="10" defaultRowHeight="12.75" x14ac:dyDescent="0.2"/>
  <cols>
    <col min="1" max="1" width="1.140625" style="32" customWidth="1"/>
    <col min="2" max="2" width="60" style="32" customWidth="1"/>
    <col min="3" max="3" width="14.7109375" style="32" customWidth="1"/>
    <col min="4" max="5" width="12.85546875" style="32" customWidth="1"/>
    <col min="6" max="6" width="4.28515625" style="17" customWidth="1"/>
    <col min="7" max="16384" width="11.42578125" style="32"/>
  </cols>
  <sheetData>
    <row r="1" spans="1:6" ht="15" customHeight="1" x14ac:dyDescent="0.2">
      <c r="A1" s="333" t="s">
        <v>224</v>
      </c>
      <c r="B1" s="334"/>
      <c r="C1" s="334"/>
      <c r="D1" s="334"/>
      <c r="E1" s="335"/>
    </row>
    <row r="2" spans="1:6" ht="18" customHeight="1" x14ac:dyDescent="0.2">
      <c r="A2" s="330" t="s">
        <v>231</v>
      </c>
      <c r="B2" s="296"/>
      <c r="C2" s="296"/>
      <c r="D2" s="296"/>
      <c r="E2" s="331"/>
    </row>
    <row r="3" spans="1:6" ht="18" customHeight="1" x14ac:dyDescent="0.2">
      <c r="A3" s="336" t="s">
        <v>348</v>
      </c>
      <c r="B3" s="337"/>
      <c r="C3" s="337"/>
      <c r="D3" s="337"/>
      <c r="E3" s="338"/>
    </row>
    <row r="4" spans="1:6" s="17" customFormat="1" ht="6" customHeight="1" x14ac:dyDescent="0.2"/>
    <row r="5" spans="1:6" s="17" customFormat="1" ht="6" customHeight="1" x14ac:dyDescent="0.2"/>
    <row r="6" spans="1:6" s="17" customFormat="1" ht="14.25" customHeight="1" x14ac:dyDescent="0.2">
      <c r="B6" s="137" t="s">
        <v>312</v>
      </c>
      <c r="C6" s="39"/>
      <c r="D6" s="40"/>
      <c r="E6" s="40"/>
      <c r="F6" s="21"/>
    </row>
    <row r="7" spans="1:6" s="17" customFormat="1" ht="6" customHeight="1" x14ac:dyDescent="0.2"/>
    <row r="8" spans="1:6" s="17" customFormat="1" ht="6" customHeight="1" x14ac:dyDescent="0.2"/>
    <row r="9" spans="1:6" s="17" customFormat="1" ht="14.25" x14ac:dyDescent="0.2">
      <c r="A9" s="352" t="s">
        <v>73</v>
      </c>
      <c r="B9" s="352"/>
      <c r="C9" s="138" t="s">
        <v>88</v>
      </c>
      <c r="D9" s="138" t="s">
        <v>91</v>
      </c>
      <c r="E9" s="138" t="s">
        <v>275</v>
      </c>
    </row>
    <row r="10" spans="1:6" s="17" customFormat="1" ht="5.25" customHeight="1" thickBot="1" x14ac:dyDescent="0.25">
      <c r="A10" s="91"/>
      <c r="B10" s="92"/>
      <c r="C10" s="112"/>
      <c r="D10" s="112"/>
      <c r="E10" s="112"/>
    </row>
    <row r="11" spans="1:6" s="17" customFormat="1" ht="13.5" thickBot="1" x14ac:dyDescent="0.25">
      <c r="A11" s="139"/>
      <c r="B11" s="140" t="s">
        <v>202</v>
      </c>
      <c r="C11" s="141">
        <f>+C12+C13</f>
        <v>243878154.84999999</v>
      </c>
      <c r="D11" s="141">
        <f t="shared" ref="D11:E11" si="0">+D12+D13</f>
        <v>254922547.99000001</v>
      </c>
      <c r="E11" s="142">
        <f t="shared" si="0"/>
        <v>254922548</v>
      </c>
    </row>
    <row r="12" spans="1:6" s="17" customFormat="1" x14ac:dyDescent="0.2">
      <c r="A12" s="353" t="s">
        <v>276</v>
      </c>
      <c r="B12" s="354"/>
      <c r="C12" s="143">
        <f>+[1]EAI!E33</f>
        <v>0</v>
      </c>
      <c r="D12" s="143">
        <f>+[1]EAI!H33</f>
        <v>0</v>
      </c>
      <c r="E12" s="144">
        <f>+[1]EAI!I33</f>
        <v>0</v>
      </c>
    </row>
    <row r="13" spans="1:6" s="17" customFormat="1" ht="13.5" thickBot="1" x14ac:dyDescent="0.25">
      <c r="A13" s="355" t="s">
        <v>277</v>
      </c>
      <c r="B13" s="356"/>
      <c r="C13" s="145">
        <v>243878154.84999999</v>
      </c>
      <c r="D13" s="145">
        <v>254922547.99000001</v>
      </c>
      <c r="E13" s="146">
        <v>254922548</v>
      </c>
    </row>
    <row r="14" spans="1:6" s="17" customFormat="1" ht="13.5" thickBot="1" x14ac:dyDescent="0.25">
      <c r="A14" s="147"/>
      <c r="B14" s="140" t="s">
        <v>203</v>
      </c>
      <c r="C14" s="141">
        <f>+C15+C16</f>
        <v>243878154.84999999</v>
      </c>
      <c r="D14" s="141">
        <f>+D15+D16</f>
        <v>249049372.97999999</v>
      </c>
      <c r="E14" s="141">
        <f>+E15+E16</f>
        <v>236334227.81999999</v>
      </c>
    </row>
    <row r="15" spans="1:6" s="17" customFormat="1" x14ac:dyDescent="0.2">
      <c r="A15" s="357" t="s">
        <v>278</v>
      </c>
      <c r="B15" s="358"/>
      <c r="C15" s="143"/>
      <c r="D15" s="143"/>
      <c r="E15" s="144"/>
    </row>
    <row r="16" spans="1:6" s="17" customFormat="1" ht="13.5" thickBot="1" x14ac:dyDescent="0.25">
      <c r="A16" s="359" t="s">
        <v>279</v>
      </c>
      <c r="B16" s="360"/>
      <c r="C16" s="148">
        <v>243878154.84999999</v>
      </c>
      <c r="D16" s="148">
        <v>249049372.97999999</v>
      </c>
      <c r="E16" s="149">
        <v>236334227.81999999</v>
      </c>
    </row>
    <row r="17" spans="1:5" s="17" customFormat="1" ht="13.5" thickBot="1" x14ac:dyDescent="0.25">
      <c r="A17" s="150"/>
      <c r="B17" s="151" t="s">
        <v>204</v>
      </c>
      <c r="C17" s="152">
        <f>+C11-C14</f>
        <v>0</v>
      </c>
      <c r="D17" s="152">
        <f>+D11-D14</f>
        <v>5873175.0100000203</v>
      </c>
      <c r="E17" s="153">
        <f>+E11-E14</f>
        <v>18588320.180000007</v>
      </c>
    </row>
    <row r="18" spans="1:5" s="17" customFormat="1" ht="13.5" thickBot="1" x14ac:dyDescent="0.25"/>
    <row r="19" spans="1:5" s="17" customFormat="1" ht="15" thickBot="1" x14ac:dyDescent="0.25">
      <c r="A19" s="361" t="s">
        <v>73</v>
      </c>
      <c r="B19" s="362"/>
      <c r="C19" s="154" t="s">
        <v>88</v>
      </c>
      <c r="D19" s="154" t="s">
        <v>91</v>
      </c>
      <c r="E19" s="155" t="s">
        <v>275</v>
      </c>
    </row>
    <row r="20" spans="1:5" s="17" customFormat="1" ht="6.75" customHeight="1" x14ac:dyDescent="0.2">
      <c r="A20" s="156"/>
      <c r="B20" s="157"/>
      <c r="C20" s="157"/>
      <c r="D20" s="157"/>
      <c r="E20" s="158"/>
    </row>
    <row r="21" spans="1:5" s="17" customFormat="1" x14ac:dyDescent="0.2">
      <c r="A21" s="346" t="s">
        <v>205</v>
      </c>
      <c r="B21" s="347"/>
      <c r="C21" s="145">
        <f>+C17</f>
        <v>0</v>
      </c>
      <c r="D21" s="145">
        <f t="shared" ref="D21:E21" si="1">+D17</f>
        <v>5873175.0100000203</v>
      </c>
      <c r="E21" s="146">
        <f t="shared" si="1"/>
        <v>18588320.180000007</v>
      </c>
    </row>
    <row r="22" spans="1:5" s="17" customFormat="1" ht="6" customHeight="1" x14ac:dyDescent="0.2">
      <c r="A22" s="159"/>
      <c r="B22" s="160"/>
      <c r="C22" s="145"/>
      <c r="D22" s="145"/>
      <c r="E22" s="146"/>
    </row>
    <row r="23" spans="1:5" s="17" customFormat="1" x14ac:dyDescent="0.2">
      <c r="A23" s="346" t="s">
        <v>206</v>
      </c>
      <c r="B23" s="347"/>
      <c r="C23" s="145"/>
      <c r="D23" s="145"/>
      <c r="E23" s="146"/>
    </row>
    <row r="24" spans="1:5" s="17" customFormat="1" ht="7.5" customHeight="1" thickBot="1" x14ac:dyDescent="0.25">
      <c r="A24" s="161"/>
      <c r="B24" s="162"/>
      <c r="C24" s="148"/>
      <c r="D24" s="148"/>
      <c r="E24" s="149"/>
    </row>
    <row r="25" spans="1:5" s="17" customFormat="1" ht="13.5" thickBot="1" x14ac:dyDescent="0.25">
      <c r="A25" s="161"/>
      <c r="B25" s="151" t="s">
        <v>207</v>
      </c>
      <c r="C25" s="163">
        <f>+C21-C23</f>
        <v>0</v>
      </c>
      <c r="D25" s="163">
        <f t="shared" ref="D25:E25" si="2">+D21-D23</f>
        <v>5873175.0100000203</v>
      </c>
      <c r="E25" s="164">
        <f t="shared" si="2"/>
        <v>18588320.180000007</v>
      </c>
    </row>
    <row r="26" spans="1:5" s="17" customFormat="1" ht="13.5" thickBot="1" x14ac:dyDescent="0.25"/>
    <row r="27" spans="1:5" s="17" customFormat="1" ht="15" thickBot="1" x14ac:dyDescent="0.25">
      <c r="A27" s="350" t="s">
        <v>73</v>
      </c>
      <c r="B27" s="351"/>
      <c r="C27" s="165" t="s">
        <v>88</v>
      </c>
      <c r="D27" s="165" t="s">
        <v>91</v>
      </c>
      <c r="E27" s="166" t="s">
        <v>275</v>
      </c>
    </row>
    <row r="28" spans="1:5" s="17" customFormat="1" ht="5.25" customHeight="1" x14ac:dyDescent="0.2">
      <c r="A28" s="156"/>
      <c r="B28" s="157"/>
      <c r="C28" s="157"/>
      <c r="D28" s="157"/>
      <c r="E28" s="158"/>
    </row>
    <row r="29" spans="1:5" s="17" customFormat="1" x14ac:dyDescent="0.2">
      <c r="A29" s="346" t="s">
        <v>208</v>
      </c>
      <c r="B29" s="347"/>
      <c r="C29" s="145">
        <f>+[1]EAI!E52</f>
        <v>0</v>
      </c>
      <c r="D29" s="145">
        <f>+[1]EAI!H51</f>
        <v>0</v>
      </c>
      <c r="E29" s="146">
        <f>+[1]EAI!I54</f>
        <v>0</v>
      </c>
    </row>
    <row r="30" spans="1:5" s="17" customFormat="1" ht="5.25" customHeight="1" x14ac:dyDescent="0.2">
      <c r="A30" s="159"/>
      <c r="B30" s="160"/>
      <c r="C30" s="145"/>
      <c r="D30" s="145"/>
      <c r="E30" s="146"/>
    </row>
    <row r="31" spans="1:5" s="17" customFormat="1" ht="13.5" thickBot="1" x14ac:dyDescent="0.25">
      <c r="A31" s="348" t="s">
        <v>209</v>
      </c>
      <c r="B31" s="349"/>
      <c r="C31" s="148"/>
      <c r="D31" s="148"/>
      <c r="E31" s="149"/>
    </row>
    <row r="32" spans="1:5" s="17" customFormat="1" ht="13.5" customHeight="1" thickBot="1" x14ac:dyDescent="0.25">
      <c r="A32" s="96"/>
      <c r="B32" s="167"/>
      <c r="C32" s="145"/>
      <c r="D32" s="145"/>
      <c r="E32" s="145"/>
    </row>
    <row r="33" spans="1:9" s="17" customFormat="1" ht="13.5" thickBot="1" x14ac:dyDescent="0.25">
      <c r="A33" s="147"/>
      <c r="B33" s="140" t="s">
        <v>210</v>
      </c>
      <c r="C33" s="168">
        <f>+C29-C31</f>
        <v>0</v>
      </c>
      <c r="D33" s="168">
        <f t="shared" ref="D33:E33" si="3">+D29-D31</f>
        <v>0</v>
      </c>
      <c r="E33" s="169">
        <f t="shared" si="3"/>
        <v>0</v>
      </c>
    </row>
    <row r="34" spans="1:9" s="17" customFormat="1" ht="15" customHeight="1" x14ac:dyDescent="0.2"/>
    <row r="35" spans="1:9" s="17" customFormat="1" ht="15" customHeight="1" x14ac:dyDescent="0.2">
      <c r="A35" s="16" t="s">
        <v>74</v>
      </c>
      <c r="B35" s="16"/>
      <c r="C35" s="16"/>
      <c r="D35" s="16"/>
      <c r="E35" s="16"/>
    </row>
    <row r="36" spans="1:9" s="17" customFormat="1" ht="45" customHeight="1" x14ac:dyDescent="0.2">
      <c r="B36" s="344" t="s">
        <v>211</v>
      </c>
      <c r="C36" s="344"/>
      <c r="D36" s="344"/>
      <c r="E36" s="344"/>
    </row>
    <row r="37" spans="1:9" s="17" customFormat="1" ht="27" customHeight="1" x14ac:dyDescent="0.2">
      <c r="B37" s="344" t="s">
        <v>212</v>
      </c>
      <c r="C37" s="344"/>
      <c r="D37" s="344"/>
      <c r="E37" s="344"/>
    </row>
    <row r="38" spans="1:9" s="17" customFormat="1" x14ac:dyDescent="0.2">
      <c r="B38" s="345" t="s">
        <v>213</v>
      </c>
      <c r="C38" s="345"/>
      <c r="D38" s="345"/>
      <c r="E38" s="345"/>
    </row>
    <row r="39" spans="1:9" s="17" customFormat="1" x14ac:dyDescent="0.2">
      <c r="B39" s="28"/>
      <c r="C39" s="28"/>
      <c r="D39" s="28"/>
      <c r="E39" s="28"/>
    </row>
    <row r="40" spans="1:9" s="17" customFormat="1" x14ac:dyDescent="0.2">
      <c r="B40" s="28"/>
      <c r="C40" s="28"/>
      <c r="D40" s="28"/>
      <c r="E40" s="28"/>
    </row>
    <row r="41" spans="1:9" s="17" customFormat="1" ht="10.5" customHeight="1" x14ac:dyDescent="0.2">
      <c r="B41" s="278"/>
      <c r="C41" s="278"/>
      <c r="D41" s="278"/>
      <c r="E41" s="278"/>
      <c r="F41" s="278"/>
      <c r="G41" s="278"/>
      <c r="H41" s="278"/>
    </row>
    <row r="42" spans="1:9" x14ac:dyDescent="0.2">
      <c r="B42" s="35"/>
      <c r="C42" s="35"/>
      <c r="D42" s="425"/>
      <c r="E42" s="425"/>
      <c r="F42" s="425"/>
      <c r="G42" s="425"/>
      <c r="H42" s="425"/>
    </row>
    <row r="43" spans="1:9" x14ac:dyDescent="0.2">
      <c r="B43" s="277"/>
      <c r="C43" s="226"/>
      <c r="D43" s="295"/>
      <c r="E43" s="295"/>
      <c r="F43" s="295"/>
      <c r="G43" s="295"/>
      <c r="H43" s="295"/>
      <c r="I43" s="226"/>
    </row>
    <row r="44" spans="1:9" ht="12.75" customHeight="1" x14ac:dyDescent="0.2">
      <c r="B44" s="276"/>
      <c r="C44" s="225"/>
      <c r="D44" s="279"/>
      <c r="E44" s="279"/>
      <c r="F44" s="279"/>
      <c r="G44" s="279"/>
      <c r="H44" s="279"/>
      <c r="I44" s="225"/>
    </row>
    <row r="45" spans="1:9" x14ac:dyDescent="0.2">
      <c r="B45" s="35"/>
      <c r="C45" s="35"/>
      <c r="D45" s="35"/>
      <c r="E45" s="35"/>
      <c r="F45" s="278"/>
      <c r="G45" s="35"/>
      <c r="H45" s="35"/>
    </row>
    <row r="46" spans="1:9" x14ac:dyDescent="0.2">
      <c r="B46" s="35"/>
      <c r="C46" s="35"/>
      <c r="D46" s="35"/>
      <c r="E46" s="35"/>
      <c r="F46" s="278"/>
      <c r="G46" s="35"/>
      <c r="H46" s="35"/>
    </row>
  </sheetData>
  <mergeCells count="20">
    <mergeCell ref="A29:B29"/>
    <mergeCell ref="A31:B31"/>
    <mergeCell ref="B36:E36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  <mergeCell ref="B37:E37"/>
    <mergeCell ref="B38:E38"/>
    <mergeCell ref="D42:H42"/>
    <mergeCell ref="D43:H43"/>
    <mergeCell ref="D44:H44"/>
  </mergeCells>
  <pageMargins left="1.4960629921259843" right="0.70866141732283472" top="0.74803149606299213" bottom="0.74803149606299213" header="0.31496062992125984" footer="0.31496062992125984"/>
  <pageSetup scale="80" orientation="landscape" r:id="rId1"/>
  <headerFooter>
    <oddFooter>&amp;C20/25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5</vt:i4>
      </vt:variant>
    </vt:vector>
  </HeadingPairs>
  <TitlesOfParts>
    <vt:vector size="20" baseType="lpstr">
      <vt:lpstr>PT_ESF_ECSF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Hoja1</vt:lpstr>
      <vt:lpstr>EN!Área_de_impresión</vt:lpstr>
      <vt:lpstr>'Esq Bur'!Área_de_impresión</vt:lpstr>
      <vt:lpstr>ID!Área_de_impresión</vt:lpstr>
      <vt:lpstr>IPF!Área_de_impresión</vt:lpstr>
      <vt:lpstr>'Rel Cta Banc'!Área_de_impresión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2017-01-24T21:14:50Z</cp:lastPrinted>
  <dcterms:created xsi:type="dcterms:W3CDTF">2014-01-27T16:27:43Z</dcterms:created>
  <dcterms:modified xsi:type="dcterms:W3CDTF">2017-08-11T14:54:39Z</dcterms:modified>
</cp:coreProperties>
</file>