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6. Informacion Presupuestaria\"/>
    </mc:Choice>
  </mc:AlternateContent>
  <bookViews>
    <workbookView xWindow="0" yWindow="0" windowWidth="28800" windowHeight="12330"/>
  </bookViews>
  <sheets>
    <sheet name="COG" sheetId="1" r:id="rId1"/>
  </sheets>
  <externalReferences>
    <externalReference r:id="rId2"/>
  </externalReferences>
  <definedNames>
    <definedName name="_xlnm.Print_Area" localSheetId="0">COG!$B$1:$K$58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J59" i="1"/>
  <c r="H59" i="1"/>
  <c r="F59" i="1"/>
  <c r="E59" i="1"/>
  <c r="D59" i="1"/>
  <c r="G55" i="1"/>
  <c r="G10" i="1" s="1"/>
  <c r="K54" i="1"/>
  <c r="F54" i="1"/>
  <c r="F53" i="1"/>
  <c r="K53" i="1" s="1"/>
  <c r="K52" i="1"/>
  <c r="F52" i="1"/>
  <c r="F51" i="1"/>
  <c r="K51" i="1" s="1"/>
  <c r="K50" i="1"/>
  <c r="F50" i="1"/>
  <c r="J49" i="1"/>
  <c r="I49" i="1"/>
  <c r="H49" i="1"/>
  <c r="G49" i="1"/>
  <c r="F49" i="1"/>
  <c r="K49" i="1" s="1"/>
  <c r="E49" i="1"/>
  <c r="D49" i="1"/>
  <c r="J48" i="1"/>
  <c r="F48" i="1"/>
  <c r="K48" i="1" s="1"/>
  <c r="J47" i="1"/>
  <c r="F47" i="1"/>
  <c r="K47" i="1" s="1"/>
  <c r="K46" i="1"/>
  <c r="J46" i="1"/>
  <c r="F46" i="1"/>
  <c r="K45" i="1"/>
  <c r="J45" i="1"/>
  <c r="F45" i="1"/>
  <c r="J44" i="1"/>
  <c r="F44" i="1"/>
  <c r="K44" i="1" s="1"/>
  <c r="F43" i="1"/>
  <c r="K43" i="1" s="1"/>
  <c r="F42" i="1"/>
  <c r="K42" i="1" s="1"/>
  <c r="J41" i="1"/>
  <c r="F41" i="1"/>
  <c r="K41" i="1" s="1"/>
  <c r="K40" i="1"/>
  <c r="J40" i="1"/>
  <c r="F40" i="1"/>
  <c r="J39" i="1"/>
  <c r="I39" i="1"/>
  <c r="H39" i="1"/>
  <c r="G39" i="1"/>
  <c r="F39" i="1"/>
  <c r="K39" i="1" s="1"/>
  <c r="E39" i="1"/>
  <c r="D39" i="1"/>
  <c r="F38" i="1"/>
  <c r="K38" i="1" s="1"/>
  <c r="F37" i="1"/>
  <c r="K37" i="1" s="1"/>
  <c r="F36" i="1"/>
  <c r="K36" i="1" s="1"/>
  <c r="F35" i="1"/>
  <c r="K35" i="1" s="1"/>
  <c r="F34" i="1"/>
  <c r="K34" i="1" s="1"/>
  <c r="F33" i="1"/>
  <c r="K33" i="1" s="1"/>
  <c r="F32" i="1"/>
  <c r="K32" i="1" s="1"/>
  <c r="F31" i="1"/>
  <c r="K31" i="1" s="1"/>
  <c r="F30" i="1"/>
  <c r="F29" i="1" s="1"/>
  <c r="K29" i="1" s="1"/>
  <c r="J29" i="1"/>
  <c r="I29" i="1"/>
  <c r="H29" i="1"/>
  <c r="H55" i="1" s="1"/>
  <c r="H10" i="1" s="1"/>
  <c r="G29" i="1"/>
  <c r="E29" i="1"/>
  <c r="D29" i="1"/>
  <c r="D55" i="1" s="1"/>
  <c r="D10" i="1" s="1"/>
  <c r="F28" i="1"/>
  <c r="K28" i="1" s="1"/>
  <c r="F27" i="1"/>
  <c r="K27" i="1" s="1"/>
  <c r="F26" i="1"/>
  <c r="K26" i="1" s="1"/>
  <c r="F25" i="1"/>
  <c r="K25" i="1" s="1"/>
  <c r="F24" i="1"/>
  <c r="K24" i="1" s="1"/>
  <c r="F23" i="1"/>
  <c r="K23" i="1" s="1"/>
  <c r="K22" i="1"/>
  <c r="F21" i="1"/>
  <c r="K21" i="1" s="1"/>
  <c r="K20" i="1"/>
  <c r="F20" i="1"/>
  <c r="J19" i="1"/>
  <c r="I19" i="1"/>
  <c r="H19" i="1"/>
  <c r="G19" i="1"/>
  <c r="E19" i="1"/>
  <c r="D19" i="1"/>
  <c r="F18" i="1"/>
  <c r="K18" i="1" s="1"/>
  <c r="K17" i="1"/>
  <c r="F17" i="1"/>
  <c r="E16" i="1"/>
  <c r="F16" i="1" s="1"/>
  <c r="K16" i="1" s="1"/>
  <c r="F15" i="1"/>
  <c r="K15" i="1" s="1"/>
  <c r="F14" i="1"/>
  <c r="K14" i="1" s="1"/>
  <c r="E14" i="1"/>
  <c r="F13" i="1"/>
  <c r="K13" i="1" s="1"/>
  <c r="K12" i="1"/>
  <c r="F12" i="1"/>
  <c r="J11" i="1"/>
  <c r="J55" i="1" s="1"/>
  <c r="J10" i="1" s="1"/>
  <c r="I11" i="1"/>
  <c r="I55" i="1" s="1"/>
  <c r="I10" i="1" s="1"/>
  <c r="H11" i="1"/>
  <c r="G11" i="1"/>
  <c r="E11" i="1"/>
  <c r="E55" i="1" s="1"/>
  <c r="E10" i="1" s="1"/>
  <c r="D11" i="1"/>
  <c r="F10" i="1" l="1"/>
  <c r="K10" i="1" s="1"/>
  <c r="F11" i="1"/>
  <c r="F19" i="1"/>
  <c r="K19" i="1" s="1"/>
  <c r="K30" i="1"/>
  <c r="F55" i="1" l="1"/>
  <c r="K55" i="1" s="1"/>
  <c r="K11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<sst xmlns="http://schemas.openxmlformats.org/spreadsheetml/2006/main" count="63" uniqueCount="63">
  <si>
    <t>ESTADO ANALÍTICO DEL EJERCICIO DEL PRESUPUESTO DE EGRESOS</t>
  </si>
  <si>
    <t>CLASIFICACIÓN POR OBJETO DEL GASTO (CAPÍTULO Y CONCEPTO)</t>
  </si>
  <si>
    <t>Del 1 de Enero al 31 de Marzo de 2018</t>
  </si>
  <si>
    <t>Ente Público:</t>
  </si>
  <si>
    <t>INSTITUTO DE ALFABETIZACIÓN Y EDUCACIÓN BÁSICA PARA ADULTOS DEL ESTADO DE GTO.</t>
  </si>
  <si>
    <t>Concepto</t>
  </si>
  <si>
    <t>Egresos</t>
  </si>
  <si>
    <t>Subejercicio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</si>
  <si>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</si>
  <si>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</si>
  <si>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</si>
  <si>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</si>
  <si>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</si>
  <si>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</si>
  <si>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</si>
  <si>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3 = (1 + 2 )</t>
  </si>
  <si>
    <t>6 = ( 3 - 5 )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</si>
  <si>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</si>
  <si>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</si>
  <si>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</si>
  <si>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</si>
  <si>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</si>
  <si>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</si>
  <si>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</si>
  <si>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</si>
  <si>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</si>
  <si>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</si>
  <si>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</si>
  <si>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</si>
  <si>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</si>
  <si>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</si>
  <si>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</si>
  <si>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</si>
  <si>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</si>
  <si>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</si>
  <si>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</si>
  <si>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</si>
  <si>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</si>
  <si>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</si>
  <si>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</si>
  <si>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</si>
  <si>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</si>
  <si>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</si>
  <si>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</si>
  <si>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</si>
  <si>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</si>
  <si>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</si>
  <si>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</si>
  <si>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</si>
  <si>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</si>
  <si>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</si>
  <si>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</si>
  <si>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</si>
  <si>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</si>
  <si>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</si>
  <si>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</si>
  <si>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</si>
  <si>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</si>
  <si>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</si>
  <si>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</si>
  <si>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Maquinaria, otros equipos y herramientas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</si>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</sst>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3" borderId="0" xfId="0" applyFont="1" applyFill="1"/>
    <xf numFmtId="0" fontId="3" fillId="3" borderId="0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164" fontId="6" fillId="3" borderId="5" xfId="1" applyFont="1" applyFill="1" applyBorder="1" applyAlignment="1">
      <alignment horizontal="right" vertical="center" wrapText="1"/>
    </xf>
    <xf numFmtId="164" fontId="6" fillId="3" borderId="4" xfId="1" applyFont="1" applyFill="1" applyBorder="1" applyAlignment="1">
      <alignment horizontal="right" vertical="center" wrapText="1"/>
    </xf>
    <xf numFmtId="164" fontId="6" fillId="3" borderId="6" xfId="1" applyFont="1" applyFill="1" applyBorder="1" applyAlignment="1">
      <alignment horizontal="right" vertical="center" wrapText="1"/>
    </xf>
    <xf numFmtId="164" fontId="6" fillId="3" borderId="7" xfId="1" applyFont="1" applyFill="1" applyBorder="1" applyAlignment="1">
      <alignment horizontal="right" vertical="center" wrapText="1"/>
    </xf>
    <xf numFmtId="0" fontId="7" fillId="0" borderId="8" xfId="0" applyFont="1" applyFill="1" applyBorder="1" applyProtection="1"/>
    <xf numFmtId="0" fontId="7" fillId="0" borderId="9" xfId="0" applyFont="1" applyFill="1" applyBorder="1" applyProtection="1"/>
    <xf numFmtId="165" fontId="2" fillId="0" borderId="7" xfId="0" applyNumberFormat="1" applyFont="1" applyBorder="1" applyProtection="1">
      <protection locked="0"/>
    </xf>
    <xf numFmtId="165" fontId="2" fillId="0" borderId="0" xfId="0" applyNumberFormat="1" applyFont="1" applyBorder="1" applyProtection="1">
      <protection locked="0"/>
    </xf>
    <xf numFmtId="0" fontId="0" fillId="0" borderId="8" xfId="0" applyFont="1" applyFill="1" applyBorder="1" applyAlignment="1" applyProtection="1">
      <alignment horizontal="left" indent="1"/>
    </xf>
    <xf numFmtId="0" fontId="0" fillId="0" borderId="9" xfId="0" applyFont="1" applyFill="1" applyBorder="1" applyAlignment="1" applyProtection="1">
      <alignment horizontal="left" indent="1"/>
    </xf>
    <xf numFmtId="4" fontId="0" fillId="0" borderId="7" xfId="0" applyNumberFormat="1" applyBorder="1"/>
    <xf numFmtId="4" fontId="0" fillId="0" borderId="0" xfId="0" applyNumberFormat="1"/>
    <xf numFmtId="165" fontId="0" fillId="0" borderId="7" xfId="0" applyNumberFormat="1" applyFont="1" applyBorder="1" applyProtection="1">
      <protection locked="0"/>
    </xf>
    <xf numFmtId="164" fontId="4" fillId="3" borderId="7" xfId="1" applyFont="1" applyFill="1" applyBorder="1" applyAlignment="1">
      <alignment horizontal="right" vertical="center" wrapText="1"/>
    </xf>
    <xf numFmtId="4" fontId="0" fillId="0" borderId="0" xfId="0" applyNumberFormat="1" applyBorder="1"/>
    <xf numFmtId="4" fontId="4" fillId="0" borderId="0" xfId="0" applyNumberFormat="1" applyFont="1"/>
    <xf numFmtId="165" fontId="0" fillId="0" borderId="0" xfId="0" applyNumberFormat="1" applyFont="1" applyBorder="1" applyProtection="1">
      <protection locked="0"/>
    </xf>
    <xf numFmtId="0" fontId="4" fillId="0" borderId="0" xfId="0" applyFont="1"/>
    <xf numFmtId="4" fontId="4" fillId="0" borderId="7" xfId="0" applyNumberFormat="1" applyFont="1" applyBorder="1"/>
    <xf numFmtId="164" fontId="4" fillId="3" borderId="0" xfId="1" applyFont="1" applyFill="1" applyBorder="1" applyAlignment="1">
      <alignment horizontal="right" vertical="center" wrapText="1"/>
    </xf>
    <xf numFmtId="0" fontId="6" fillId="3" borderId="0" xfId="0" applyFont="1" applyFill="1"/>
    <xf numFmtId="0" fontId="6" fillId="3" borderId="10" xfId="0" applyFont="1" applyFill="1" applyBorder="1" applyAlignment="1">
      <alignment horizontal="justify" vertical="center" wrapText="1"/>
    </xf>
    <xf numFmtId="0" fontId="6" fillId="3" borderId="11" xfId="0" applyFont="1" applyFill="1" applyBorder="1" applyAlignment="1">
      <alignment horizontal="justify" vertical="center" wrapText="1"/>
    </xf>
    <xf numFmtId="164" fontId="6" fillId="3" borderId="2" xfId="1" applyFont="1" applyFill="1" applyBorder="1" applyAlignment="1">
      <alignment vertical="center" wrapText="1"/>
    </xf>
    <xf numFmtId="164" fontId="6" fillId="3" borderId="10" xfId="1" applyFont="1" applyFill="1" applyBorder="1" applyAlignment="1">
      <alignment vertical="center" wrapText="1"/>
    </xf>
    <xf numFmtId="0" fontId="6" fillId="0" borderId="0" xfId="0" applyFont="1"/>
    <xf numFmtId="0" fontId="8" fillId="3" borderId="0" xfId="0" applyFont="1" applyFill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7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francob/Documents/ei/Documentos/INAEBA%202017/Estados%20Financieros%20CONAC%202017/Inf%20Fin%20Noviembre%202017%20CONAC%20sin%20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PC"/>
      <sheetName val="NOTAS"/>
      <sheetName val="EAI"/>
      <sheetName val="CAdmon"/>
      <sheetName val="CTG"/>
      <sheetName val="COG"/>
      <sheetName val="CFG"/>
      <sheetName val="EN"/>
      <sheetName val="ID"/>
      <sheetName val="IPF"/>
      <sheetName val="CProg"/>
      <sheetName val="PyPI"/>
      <sheetName val="IR"/>
      <sheetName val="Rel Cta Banc"/>
      <sheetName val="Esq Bur"/>
      <sheetName val="BInmu"/>
      <sheetName val="BMueb"/>
      <sheetName val="Ayudas"/>
      <sheetName val="Gto Federaliz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>
    <tabColor theme="9" tint="-0.249977111117893"/>
    <pageSetUpPr fitToPage="1"/>
  </sheetPr>
  <dimension ref="A1:L59"/>
  <sheetViews>
    <sheetView showGridLines="0" tabSelected="1" zoomScale="80" zoomScaleNormal="80" workbookViewId="0">
      <selection activeCell="B1" sqref="B1:K58"/>
    </sheetView>
  </sheetViews>
  <sheetFormatPr baseColWidth="10" defaultRowHeight="12.75" x14ac:dyDescent="0.2"/>
  <cols>
    <col min="1" max="1" width="2.42578125" style="1" customWidth="1"/>
    <col min="2" max="2" width="4.5703125" style="21" customWidth="1"/>
    <col min="3" max="3" width="57.28515625" style="21" customWidth="1"/>
    <col min="4" max="4" width="21.28515625" style="21" bestFit="1" customWidth="1"/>
    <col min="5" max="5" width="19.140625" style="21" bestFit="1" customWidth="1"/>
    <col min="6" max="6" width="20.5703125" style="21" bestFit="1" customWidth="1"/>
    <col min="7" max="9" width="21.28515625" style="21" bestFit="1" customWidth="1"/>
    <col min="10" max="10" width="20.140625" style="21" bestFit="1" customWidth="1"/>
    <col min="11" max="11" width="17.7109375" style="21" bestFit="1" customWidth="1"/>
    <col min="12" max="12" width="2.28515625" style="1" customWidth="1"/>
    <col min="13" max="16384" width="11.42578125" style="21"/>
  </cols>
  <sheetData>
    <row r="1" spans="2:11" ht="14.25" customHeight="1" x14ac:dyDescent="0.2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</row>
    <row r="2" spans="2:11" ht="14.25" customHeight="1" x14ac:dyDescent="0.2">
      <c r="B2" s="35" t="s">
        <v>1</v>
      </c>
      <c r="C2" s="35"/>
      <c r="D2" s="35"/>
      <c r="E2" s="35"/>
      <c r="F2" s="35"/>
      <c r="G2" s="35"/>
      <c r="H2" s="35"/>
      <c r="I2" s="35"/>
      <c r="J2" s="35"/>
      <c r="K2" s="35"/>
    </row>
    <row r="3" spans="2:11" ht="14.25" customHeight="1" x14ac:dyDescent="0.2">
      <c r="B3" s="35" t="s">
        <v>2</v>
      </c>
      <c r="C3" s="35"/>
      <c r="D3" s="35"/>
      <c r="E3" s="35"/>
      <c r="F3" s="35"/>
      <c r="G3" s="35"/>
      <c r="H3" s="35"/>
      <c r="I3" s="35"/>
      <c r="J3" s="35"/>
      <c r="K3" s="35"/>
    </row>
    <row r="4" spans="2:11" s="1" customFormat="1" ht="6.75" customHeight="1" x14ac:dyDescent="0.2"/>
    <row r="5" spans="2:11" s="1" customFormat="1" ht="18" customHeight="1" x14ac:dyDescent="0.2">
      <c r="C5" s="2" t="s">
        <v>3</v>
      </c>
      <c r="D5" s="36" t="s">
        <v>4</v>
      </c>
      <c r="E5" s="36"/>
      <c r="F5" s="36"/>
      <c r="G5" s="36"/>
      <c r="H5" s="36"/>
      <c r="I5" s="36"/>
      <c r="J5" s="36"/>
    </row>
    <row r="6" spans="2:11" s="1" customFormat="1" ht="6.75" customHeight="1" x14ac:dyDescent="0.2"/>
    <row r="7" spans="2:11" x14ac:dyDescent="0.2">
      <c r="B7" s="37" t="s">
        <v>5</v>
      </c>
      <c r="C7" s="37"/>
      <c r="D7" s="38" t="s">
        <v>6</v>
      </c>
      <c r="E7" s="38"/>
      <c r="F7" s="38"/>
      <c r="G7" s="38"/>
      <c r="H7" s="38"/>
      <c r="I7" s="38"/>
      <c r="J7" s="38"/>
      <c r="K7" s="38" t="s">
        <v>7</v>
      </c>
    </row>
    <row r="8" spans="2:11" ht="25.5" x14ac:dyDescent="0.2">
      <c r="B8" s="37"/>
      <c r="C8" s="37"/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8"/>
    </row>
    <row r="9" spans="2:11" ht="11.25" customHeight="1" x14ac:dyDescent="0.2">
      <c r="B9" s="37"/>
      <c r="C9" s="37"/>
      <c r="D9" s="3">
        <v>1</v>
      </c>
      <c r="E9" s="3">
        <v>2</v>
      </c>
      <c r="F9" s="3" t="s">
        <v>15</v>
      </c>
      <c r="G9" s="3">
        <v>4</v>
      </c>
      <c r="H9" s="3">
        <v>5</v>
      </c>
      <c r="I9" s="3">
        <v>6</v>
      </c>
      <c r="J9" s="3">
        <v>7</v>
      </c>
      <c r="K9" s="3" t="s">
        <v>16</v>
      </c>
    </row>
    <row r="10" spans="2:11" ht="12.75" customHeight="1" x14ac:dyDescent="0.2">
      <c r="B10" s="33"/>
      <c r="C10" s="34"/>
      <c r="D10" s="4">
        <f>SUM(D55:D55)</f>
        <v>302123038.50999999</v>
      </c>
      <c r="E10" s="5">
        <f>SUM(E55:E55)</f>
        <v>28009603.859999999</v>
      </c>
      <c r="F10" s="4">
        <f>+D10+E10</f>
        <v>330132642.37</v>
      </c>
      <c r="G10" s="4">
        <f>SUM(G55:G55)</f>
        <v>64414715.659999996</v>
      </c>
      <c r="H10" s="4">
        <f>SUM(H55:H55)</f>
        <v>53801311.969999999</v>
      </c>
      <c r="I10" s="6">
        <f>SUM(I55:I55)</f>
        <v>53801311.969999999</v>
      </c>
      <c r="J10" s="4">
        <f>SUM(J55:J55)</f>
        <v>53784251.350000001</v>
      </c>
      <c r="K10" s="7">
        <f>+F10-H10</f>
        <v>276331330.39999998</v>
      </c>
    </row>
    <row r="11" spans="2:11" ht="15" x14ac:dyDescent="0.25">
      <c r="B11" s="8"/>
      <c r="C11" s="9" t="s">
        <v>17</v>
      </c>
      <c r="D11" s="10">
        <f>SUM(D12:D18)</f>
        <v>204812876.99000001</v>
      </c>
      <c r="E11" s="11">
        <f>SUM(E12:E18)</f>
        <v>5931697.9900000002</v>
      </c>
      <c r="F11" s="10">
        <f t="shared" ref="F11:G11" si="0">SUM(F12:F18)</f>
        <v>210744574.98000002</v>
      </c>
      <c r="G11" s="10">
        <f t="shared" si="0"/>
        <v>41876294.269999996</v>
      </c>
      <c r="H11" s="10">
        <f>SUM(H12:H18)</f>
        <v>40106242.170000002</v>
      </c>
      <c r="I11" s="11">
        <f>SUM(I12:I18)</f>
        <v>40106242.170000002</v>
      </c>
      <c r="J11" s="10">
        <f>SUM(J12:J18)</f>
        <v>40106242.170000002</v>
      </c>
      <c r="K11" s="7">
        <f t="shared" ref="K11:K54" si="1">+F11-H11</f>
        <v>170638332.81</v>
      </c>
    </row>
    <row r="12" spans="2:11" ht="15" x14ac:dyDescent="0.25">
      <c r="B12" s="12"/>
      <c r="C12" s="13" t="s">
        <v>18</v>
      </c>
      <c r="D12" s="14">
        <v>58720896.990000002</v>
      </c>
      <c r="E12" s="15">
        <v>616536</v>
      </c>
      <c r="F12" s="16">
        <f>+D12+E12</f>
        <v>59337432.990000002</v>
      </c>
      <c r="G12" s="14">
        <v>13762213.24</v>
      </c>
      <c r="H12" s="14">
        <v>13181914.949999999</v>
      </c>
      <c r="I12" s="14">
        <v>13181914.949999999</v>
      </c>
      <c r="J12" s="15">
        <v>13181914.949999999</v>
      </c>
      <c r="K12" s="17">
        <f t="shared" si="1"/>
        <v>46155518.040000007</v>
      </c>
    </row>
    <row r="13" spans="2:11" ht="15" x14ac:dyDescent="0.25">
      <c r="B13" s="12"/>
      <c r="C13" s="13" t="s">
        <v>19</v>
      </c>
      <c r="D13" s="14">
        <v>14360181</v>
      </c>
      <c r="E13" s="15"/>
      <c r="F13" s="16">
        <f t="shared" ref="F13:F28" si="2">+D13+E13</f>
        <v>14360181</v>
      </c>
      <c r="G13" s="14">
        <v>2522344.5099999998</v>
      </c>
      <c r="H13" s="14">
        <v>2522344.5099999998</v>
      </c>
      <c r="I13" s="14">
        <v>2522344.5099999998</v>
      </c>
      <c r="J13" s="15">
        <v>2522344.5099999998</v>
      </c>
      <c r="K13" s="17">
        <f t="shared" si="1"/>
        <v>11837836.49</v>
      </c>
    </row>
    <row r="14" spans="2:11" ht="15" x14ac:dyDescent="0.25">
      <c r="B14" s="12"/>
      <c r="C14" s="13" t="s">
        <v>20</v>
      </c>
      <c r="D14" s="14">
        <v>37634532</v>
      </c>
      <c r="E14" s="15">
        <f>959662.79+31401.16</f>
        <v>991063.95000000007</v>
      </c>
      <c r="F14" s="16">
        <f t="shared" si="2"/>
        <v>38625595.950000003</v>
      </c>
      <c r="G14" s="14">
        <v>4680826.04</v>
      </c>
      <c r="H14" s="14">
        <v>4242160.17</v>
      </c>
      <c r="I14" s="14">
        <v>4242160.17</v>
      </c>
      <c r="J14" s="15">
        <v>4242160.17</v>
      </c>
      <c r="K14" s="17">
        <f t="shared" si="1"/>
        <v>34383435.780000001</v>
      </c>
    </row>
    <row r="15" spans="2:11" ht="15" x14ac:dyDescent="0.25">
      <c r="B15" s="12"/>
      <c r="C15" s="13" t="s">
        <v>21</v>
      </c>
      <c r="D15" s="14">
        <v>19139940</v>
      </c>
      <c r="E15" s="15">
        <v>207144</v>
      </c>
      <c r="F15" s="16">
        <f t="shared" si="2"/>
        <v>19347084</v>
      </c>
      <c r="G15" s="14">
        <v>4203358.57</v>
      </c>
      <c r="H15" s="14">
        <v>3980570.46</v>
      </c>
      <c r="I15" s="14">
        <v>3980570.46</v>
      </c>
      <c r="J15" s="15">
        <v>3980570.46</v>
      </c>
      <c r="K15" s="17">
        <f t="shared" si="1"/>
        <v>15366513.539999999</v>
      </c>
    </row>
    <row r="16" spans="2:11" ht="15" x14ac:dyDescent="0.25">
      <c r="B16" s="12"/>
      <c r="C16" s="13" t="s">
        <v>22</v>
      </c>
      <c r="D16" s="14">
        <v>74429859</v>
      </c>
      <c r="E16" s="15">
        <f>4071906.29+34820.75</f>
        <v>4106727.04</v>
      </c>
      <c r="F16" s="16">
        <f t="shared" si="2"/>
        <v>78536586.040000007</v>
      </c>
      <c r="G16" s="14">
        <v>16707551.91</v>
      </c>
      <c r="H16" s="14">
        <v>16179252.08</v>
      </c>
      <c r="I16" s="14">
        <v>16179252.08</v>
      </c>
      <c r="J16" s="18">
        <v>16179252.08</v>
      </c>
      <c r="K16" s="17">
        <f t="shared" si="1"/>
        <v>62357333.960000008</v>
      </c>
    </row>
    <row r="17" spans="2:11" ht="15" x14ac:dyDescent="0.25">
      <c r="B17" s="12"/>
      <c r="C17" s="13" t="s">
        <v>23</v>
      </c>
      <c r="D17" s="16">
        <v>0</v>
      </c>
      <c r="E17" s="16">
        <v>0</v>
      </c>
      <c r="F17" s="16">
        <f t="shared" si="2"/>
        <v>0</v>
      </c>
      <c r="G17" s="16">
        <v>0</v>
      </c>
      <c r="H17" s="14">
        <v>0</v>
      </c>
      <c r="I17" s="16">
        <v>0</v>
      </c>
      <c r="J17" s="16">
        <v>0</v>
      </c>
      <c r="K17" s="17">
        <f t="shared" si="1"/>
        <v>0</v>
      </c>
    </row>
    <row r="18" spans="2:11" ht="15" x14ac:dyDescent="0.25">
      <c r="B18" s="12"/>
      <c r="C18" s="13" t="s">
        <v>24</v>
      </c>
      <c r="D18" s="16">
        <v>527468</v>
      </c>
      <c r="E18" s="19">
        <v>10227</v>
      </c>
      <c r="F18" s="16">
        <f t="shared" si="2"/>
        <v>537695</v>
      </c>
      <c r="G18" s="16">
        <v>0</v>
      </c>
      <c r="H18" s="14">
        <v>0</v>
      </c>
      <c r="I18" s="16">
        <v>0</v>
      </c>
      <c r="J18" s="16">
        <v>0</v>
      </c>
      <c r="K18" s="17">
        <f t="shared" si="1"/>
        <v>537695</v>
      </c>
    </row>
    <row r="19" spans="2:11" ht="15" x14ac:dyDescent="0.25">
      <c r="B19" s="8"/>
      <c r="C19" s="9" t="s">
        <v>25</v>
      </c>
      <c r="D19" s="10">
        <f t="shared" ref="D19:J19" si="3">SUM(D20:D28)</f>
        <v>10276865.720000001</v>
      </c>
      <c r="E19" s="11">
        <f t="shared" si="3"/>
        <v>2147932</v>
      </c>
      <c r="F19" s="11">
        <f t="shared" si="3"/>
        <v>12424797.720000001</v>
      </c>
      <c r="G19" s="10">
        <f t="shared" si="3"/>
        <v>3307719.1100000003</v>
      </c>
      <c r="H19" s="10">
        <f t="shared" si="3"/>
        <v>1469346.87</v>
      </c>
      <c r="I19" s="11">
        <f t="shared" si="3"/>
        <v>1469346.87</v>
      </c>
      <c r="J19" s="10">
        <f t="shared" si="3"/>
        <v>1455636.25</v>
      </c>
      <c r="K19" s="7">
        <f>+F19-H19</f>
        <v>10955450.850000001</v>
      </c>
    </row>
    <row r="20" spans="2:11" ht="15" x14ac:dyDescent="0.25">
      <c r="B20" s="12"/>
      <c r="C20" s="13" t="s">
        <v>26</v>
      </c>
      <c r="D20" s="14">
        <v>1516233.46</v>
      </c>
      <c r="E20" s="15">
        <v>838400</v>
      </c>
      <c r="F20" s="16">
        <f t="shared" si="2"/>
        <v>2354633.46</v>
      </c>
      <c r="G20" s="14">
        <v>1177898.3899999999</v>
      </c>
      <c r="H20" s="16">
        <v>339498.39</v>
      </c>
      <c r="I20" s="16">
        <v>339498.39</v>
      </c>
      <c r="J20" s="16">
        <v>325787.77</v>
      </c>
      <c r="K20" s="17">
        <f>+F20-H20</f>
        <v>2015135.0699999998</v>
      </c>
    </row>
    <row r="21" spans="2:11" ht="15" x14ac:dyDescent="0.25">
      <c r="B21" s="12"/>
      <c r="C21" s="13" t="s">
        <v>27</v>
      </c>
      <c r="D21" s="14">
        <v>521455.1</v>
      </c>
      <c r="E21" s="20">
        <v>0</v>
      </c>
      <c r="F21" s="16">
        <f t="shared" si="2"/>
        <v>521455.1</v>
      </c>
      <c r="G21" s="14">
        <v>95412.33</v>
      </c>
      <c r="H21" s="16">
        <v>95412.33</v>
      </c>
      <c r="I21" s="14">
        <v>95412.33</v>
      </c>
      <c r="J21" s="14">
        <v>95412.33</v>
      </c>
      <c r="K21" s="17">
        <f t="shared" ref="K21:K28" si="4">+F21-H21</f>
        <v>426042.76999999996</v>
      </c>
    </row>
    <row r="22" spans="2:11" ht="15" x14ac:dyDescent="0.25">
      <c r="B22" s="12"/>
      <c r="C22" s="13" t="s">
        <v>28</v>
      </c>
      <c r="D22" s="16">
        <v>0</v>
      </c>
      <c r="E22" s="16">
        <v>0</v>
      </c>
      <c r="F22" s="16">
        <v>0</v>
      </c>
      <c r="G22" s="14">
        <v>0</v>
      </c>
      <c r="H22" s="16">
        <v>0</v>
      </c>
      <c r="I22" s="16">
        <v>0</v>
      </c>
      <c r="J22" s="16">
        <v>0</v>
      </c>
      <c r="K22" s="17">
        <f t="shared" si="4"/>
        <v>0</v>
      </c>
    </row>
    <row r="23" spans="2:11" ht="15" x14ac:dyDescent="0.25">
      <c r="B23" s="12"/>
      <c r="C23" s="13" t="s">
        <v>29</v>
      </c>
      <c r="D23" s="16">
        <v>151582</v>
      </c>
      <c r="E23" s="19">
        <v>0</v>
      </c>
      <c r="F23" s="16">
        <f t="shared" si="2"/>
        <v>151582</v>
      </c>
      <c r="G23" s="14">
        <v>0</v>
      </c>
      <c r="H23" s="16">
        <v>0</v>
      </c>
      <c r="I23" s="16">
        <v>0</v>
      </c>
      <c r="J23" s="16">
        <v>0</v>
      </c>
      <c r="K23" s="17">
        <f t="shared" si="4"/>
        <v>151582</v>
      </c>
    </row>
    <row r="24" spans="2:11" ht="15" x14ac:dyDescent="0.25">
      <c r="B24" s="12"/>
      <c r="C24" s="13" t="s">
        <v>30</v>
      </c>
      <c r="D24" s="14">
        <v>10000</v>
      </c>
      <c r="E24" s="16">
        <v>0</v>
      </c>
      <c r="F24" s="16">
        <f t="shared" si="2"/>
        <v>10000</v>
      </c>
      <c r="G24" s="39"/>
      <c r="H24" s="39"/>
      <c r="I24" s="39"/>
      <c r="K24" s="17">
        <f>+F24-H25</f>
        <v>-984008.15</v>
      </c>
    </row>
    <row r="25" spans="2:11" ht="15" x14ac:dyDescent="0.25">
      <c r="B25" s="12"/>
      <c r="C25" s="13" t="s">
        <v>31</v>
      </c>
      <c r="D25" s="14">
        <v>6974496.7599999998</v>
      </c>
      <c r="E25" s="19">
        <v>0</v>
      </c>
      <c r="F25" s="16">
        <f t="shared" si="2"/>
        <v>6974496.7599999998</v>
      </c>
      <c r="G25" s="14">
        <v>994008.15</v>
      </c>
      <c r="H25" s="16">
        <v>994008.15</v>
      </c>
      <c r="I25" s="19">
        <v>994008.15</v>
      </c>
      <c r="J25" s="16">
        <v>994008.15</v>
      </c>
      <c r="K25" s="17">
        <f>+F25-H26</f>
        <v>6934068.7599999998</v>
      </c>
    </row>
    <row r="26" spans="2:11" ht="15" x14ac:dyDescent="0.25">
      <c r="B26" s="12"/>
      <c r="C26" s="13" t="s">
        <v>32</v>
      </c>
      <c r="D26" s="14">
        <v>882470.99</v>
      </c>
      <c r="E26" s="20">
        <v>1079532</v>
      </c>
      <c r="F26" s="16">
        <f t="shared" si="2"/>
        <v>1962002.99</v>
      </c>
      <c r="G26" s="14">
        <v>1040400.24</v>
      </c>
      <c r="H26" s="16">
        <v>40428</v>
      </c>
      <c r="I26" s="16">
        <v>40428</v>
      </c>
      <c r="J26" s="22">
        <v>40428</v>
      </c>
      <c r="K26" s="17">
        <f>+F26-H27</f>
        <v>1962002.99</v>
      </c>
    </row>
    <row r="27" spans="2:11" ht="15" x14ac:dyDescent="0.25">
      <c r="B27" s="12"/>
      <c r="C27" s="13" t="s">
        <v>33</v>
      </c>
      <c r="D27" s="16">
        <v>0</v>
      </c>
      <c r="E27" s="16">
        <v>0</v>
      </c>
      <c r="F27" s="16">
        <f t="shared" si="2"/>
        <v>0</v>
      </c>
      <c r="G27" s="14">
        <v>0</v>
      </c>
      <c r="H27" s="16">
        <v>0</v>
      </c>
      <c r="I27" s="16">
        <v>0</v>
      </c>
      <c r="J27" s="16">
        <v>0</v>
      </c>
      <c r="K27" s="17">
        <f t="shared" si="4"/>
        <v>0</v>
      </c>
    </row>
    <row r="28" spans="2:11" ht="15" x14ac:dyDescent="0.25">
      <c r="B28" s="12"/>
      <c r="C28" s="13" t="s">
        <v>34</v>
      </c>
      <c r="D28" s="14">
        <v>220627.41</v>
      </c>
      <c r="E28" s="19">
        <v>230000</v>
      </c>
      <c r="F28" s="16">
        <f t="shared" si="2"/>
        <v>450627.41000000003</v>
      </c>
      <c r="G28" s="14">
        <v>0</v>
      </c>
      <c r="H28" s="16">
        <v>0</v>
      </c>
      <c r="I28" s="16">
        <v>0</v>
      </c>
      <c r="J28" s="16">
        <v>0</v>
      </c>
      <c r="K28" s="17">
        <f t="shared" si="4"/>
        <v>450627.41000000003</v>
      </c>
    </row>
    <row r="29" spans="2:11" ht="15" x14ac:dyDescent="0.25">
      <c r="B29" s="8"/>
      <c r="C29" s="9" t="s">
        <v>35</v>
      </c>
      <c r="D29" s="10">
        <f t="shared" ref="D29:J29" si="5">SUM(D30:D38)</f>
        <v>28678396.600000001</v>
      </c>
      <c r="E29" s="11">
        <f t="shared" si="5"/>
        <v>8096354.9400000004</v>
      </c>
      <c r="F29" s="10">
        <f t="shared" si="5"/>
        <v>36774751.539999999</v>
      </c>
      <c r="G29" s="10">
        <f t="shared" si="5"/>
        <v>9089993.959999999</v>
      </c>
      <c r="H29" s="10">
        <f t="shared" si="5"/>
        <v>7246613.9299999997</v>
      </c>
      <c r="I29" s="11">
        <f t="shared" si="5"/>
        <v>7246613.9299999997</v>
      </c>
      <c r="J29" s="10">
        <f t="shared" si="5"/>
        <v>7243263.9299999997</v>
      </c>
      <c r="K29" s="7">
        <f t="shared" si="1"/>
        <v>29528137.609999999</v>
      </c>
    </row>
    <row r="30" spans="2:11" ht="15" x14ac:dyDescent="0.25">
      <c r="B30" s="12"/>
      <c r="C30" s="13" t="s">
        <v>36</v>
      </c>
      <c r="D30" s="14">
        <v>1441428</v>
      </c>
      <c r="E30" s="15">
        <v>433333.35</v>
      </c>
      <c r="F30" s="16">
        <f t="shared" ref="F30:F54" si="6">D30+E30</f>
        <v>1874761.35</v>
      </c>
      <c r="G30" s="14">
        <v>632002.64</v>
      </c>
      <c r="H30" s="16">
        <v>458669.29</v>
      </c>
      <c r="I30" s="18">
        <v>458669.29</v>
      </c>
      <c r="J30" s="14">
        <v>458669.29</v>
      </c>
      <c r="K30" s="17">
        <f>+F30-H30</f>
        <v>1416092.06</v>
      </c>
    </row>
    <row r="31" spans="2:11" ht="15" x14ac:dyDescent="0.25">
      <c r="B31" s="12"/>
      <c r="C31" s="13" t="s">
        <v>37</v>
      </c>
      <c r="D31" s="14">
        <v>9537508.6199999992</v>
      </c>
      <c r="E31" s="15">
        <v>130000</v>
      </c>
      <c r="F31" s="16">
        <f t="shared" si="6"/>
        <v>9667508.6199999992</v>
      </c>
      <c r="G31" s="14">
        <v>1902039.81</v>
      </c>
      <c r="H31" s="16">
        <v>1902039.81</v>
      </c>
      <c r="I31" s="18">
        <v>1902039.81</v>
      </c>
      <c r="J31" s="14">
        <v>1902039.81</v>
      </c>
      <c r="K31" s="17">
        <f t="shared" ref="K31:K38" si="7">+F31-H31</f>
        <v>7765468.8099999987</v>
      </c>
    </row>
    <row r="32" spans="2:11" ht="15" x14ac:dyDescent="0.25">
      <c r="B32" s="12"/>
      <c r="C32" s="13" t="s">
        <v>38</v>
      </c>
      <c r="D32" s="14">
        <v>3098500.89</v>
      </c>
      <c r="E32" s="15">
        <v>3500000</v>
      </c>
      <c r="F32" s="16">
        <f t="shared" si="6"/>
        <v>6598500.8900000006</v>
      </c>
      <c r="G32" s="14">
        <v>2695355.66</v>
      </c>
      <c r="H32" s="16">
        <v>1050355.6599999999</v>
      </c>
      <c r="I32" s="18">
        <v>1050355.6599999999</v>
      </c>
      <c r="J32" s="14">
        <v>1050355.6599999999</v>
      </c>
      <c r="K32" s="17">
        <f t="shared" si="7"/>
        <v>5548145.2300000004</v>
      </c>
    </row>
    <row r="33" spans="2:11" ht="15" x14ac:dyDescent="0.25">
      <c r="B33" s="12"/>
      <c r="C33" s="13" t="s">
        <v>39</v>
      </c>
      <c r="D33" s="14">
        <v>2288794.5</v>
      </c>
      <c r="E33" s="15">
        <v>0</v>
      </c>
      <c r="F33" s="16">
        <f t="shared" si="6"/>
        <v>2288794.5</v>
      </c>
      <c r="G33" s="14">
        <v>80243.05</v>
      </c>
      <c r="H33" s="16">
        <v>80243.05</v>
      </c>
      <c r="I33" s="18">
        <v>80243.05</v>
      </c>
      <c r="J33" s="14">
        <v>80243.05</v>
      </c>
      <c r="K33" s="17">
        <f t="shared" si="7"/>
        <v>2208551.4500000002</v>
      </c>
    </row>
    <row r="34" spans="2:11" ht="15" x14ac:dyDescent="0.25">
      <c r="B34" s="12"/>
      <c r="C34" s="13" t="s">
        <v>40</v>
      </c>
      <c r="D34" s="14">
        <v>4556035.66</v>
      </c>
      <c r="E34" s="15">
        <v>1830468.02</v>
      </c>
      <c r="F34" s="16">
        <f t="shared" si="6"/>
        <v>6386503.6799999997</v>
      </c>
      <c r="G34" s="14">
        <v>911282.87</v>
      </c>
      <c r="H34" s="16">
        <v>911282.87</v>
      </c>
      <c r="I34" s="18">
        <v>911282.87</v>
      </c>
      <c r="J34" s="14">
        <v>911282.87</v>
      </c>
      <c r="K34" s="17">
        <f t="shared" si="7"/>
        <v>5475220.8099999996</v>
      </c>
    </row>
    <row r="35" spans="2:11" ht="12.75" customHeight="1" x14ac:dyDescent="0.25">
      <c r="B35" s="12"/>
      <c r="C35" s="13" t="s">
        <v>41</v>
      </c>
      <c r="D35" s="14">
        <v>822239</v>
      </c>
      <c r="E35" s="15">
        <v>1300000</v>
      </c>
      <c r="F35" s="16">
        <f t="shared" si="6"/>
        <v>2122239</v>
      </c>
      <c r="G35" s="14">
        <v>859465.29</v>
      </c>
      <c r="H35" s="16">
        <v>859465.29</v>
      </c>
      <c r="I35" s="15">
        <v>859465.29</v>
      </c>
      <c r="J35" s="14">
        <v>859465.29</v>
      </c>
      <c r="K35" s="17">
        <f t="shared" si="7"/>
        <v>1262773.71</v>
      </c>
    </row>
    <row r="36" spans="2:11" ht="15" x14ac:dyDescent="0.25">
      <c r="B36" s="12"/>
      <c r="C36" s="13" t="s">
        <v>42</v>
      </c>
      <c r="D36" s="14">
        <v>2521802.83</v>
      </c>
      <c r="E36" s="15">
        <v>0</v>
      </c>
      <c r="F36" s="16">
        <f t="shared" si="6"/>
        <v>2521802.83</v>
      </c>
      <c r="G36" s="14">
        <v>467745.81</v>
      </c>
      <c r="H36" s="16">
        <v>467745.81</v>
      </c>
      <c r="I36" s="18">
        <v>467745.81</v>
      </c>
      <c r="J36" s="14">
        <v>464395.81</v>
      </c>
      <c r="K36" s="17">
        <f t="shared" si="7"/>
        <v>2054057.02</v>
      </c>
    </row>
    <row r="37" spans="2:11" ht="15" x14ac:dyDescent="0.25">
      <c r="B37" s="12"/>
      <c r="C37" s="13" t="s">
        <v>43</v>
      </c>
      <c r="D37" s="14">
        <v>1018428.1</v>
      </c>
      <c r="E37" s="15">
        <v>800000</v>
      </c>
      <c r="F37" s="16">
        <f t="shared" si="6"/>
        <v>1818428.1</v>
      </c>
      <c r="G37" s="14">
        <v>805948</v>
      </c>
      <c r="H37" s="16">
        <v>805948</v>
      </c>
      <c r="I37" s="18">
        <v>805948</v>
      </c>
      <c r="J37" s="14">
        <v>805948</v>
      </c>
      <c r="K37" s="17">
        <f t="shared" si="7"/>
        <v>1012480.1000000001</v>
      </c>
    </row>
    <row r="38" spans="2:11" ht="15" x14ac:dyDescent="0.25">
      <c r="B38" s="12"/>
      <c r="C38" s="13" t="s">
        <v>44</v>
      </c>
      <c r="D38" s="14">
        <v>3393659</v>
      </c>
      <c r="E38" s="15">
        <v>102553.57</v>
      </c>
      <c r="F38" s="16">
        <f>D38+E38</f>
        <v>3496212.57</v>
      </c>
      <c r="G38" s="14">
        <v>735910.83</v>
      </c>
      <c r="H38" s="16">
        <v>710864.15</v>
      </c>
      <c r="I38" s="18">
        <v>710864.15</v>
      </c>
      <c r="J38" s="14">
        <v>710864.15</v>
      </c>
      <c r="K38" s="17">
        <f t="shared" si="7"/>
        <v>2785348.42</v>
      </c>
    </row>
    <row r="39" spans="2:11" ht="12.75" customHeight="1" x14ac:dyDescent="0.25">
      <c r="B39" s="8"/>
      <c r="C39" s="9" t="s">
        <v>45</v>
      </c>
      <c r="D39" s="10">
        <f t="shared" ref="D39:J39" si="8">SUM(D40:D48)</f>
        <v>58354899.200000003</v>
      </c>
      <c r="E39" s="10">
        <f t="shared" si="8"/>
        <v>3305702.27</v>
      </c>
      <c r="F39" s="10">
        <f t="shared" si="8"/>
        <v>61660601.470000006</v>
      </c>
      <c r="G39" s="10">
        <f t="shared" si="8"/>
        <v>4979109</v>
      </c>
      <c r="H39" s="10">
        <f t="shared" si="8"/>
        <v>4979109</v>
      </c>
      <c r="I39" s="11">
        <f t="shared" si="8"/>
        <v>4979109</v>
      </c>
      <c r="J39" s="10">
        <f t="shared" si="8"/>
        <v>4979109</v>
      </c>
      <c r="K39" s="7">
        <f t="shared" si="1"/>
        <v>56681492.470000006</v>
      </c>
    </row>
    <row r="40" spans="2:11" ht="15" x14ac:dyDescent="0.25">
      <c r="B40" s="12"/>
      <c r="C40" s="13" t="s">
        <v>46</v>
      </c>
      <c r="D40" s="16">
        <v>0</v>
      </c>
      <c r="E40" s="20">
        <v>0</v>
      </c>
      <c r="F40" s="16">
        <f t="shared" si="6"/>
        <v>0</v>
      </c>
      <c r="G40" s="16">
        <v>0</v>
      </c>
      <c r="H40" s="16">
        <v>0</v>
      </c>
      <c r="I40" s="20">
        <v>0</v>
      </c>
      <c r="J40" s="16">
        <f t="shared" ref="J40:J48" si="9">G40-H40</f>
        <v>0</v>
      </c>
      <c r="K40" s="7">
        <f>+F40-H40</f>
        <v>0</v>
      </c>
    </row>
    <row r="41" spans="2:11" ht="15" x14ac:dyDescent="0.25">
      <c r="B41" s="12"/>
      <c r="C41" s="13" t="s">
        <v>47</v>
      </c>
      <c r="D41" s="16">
        <v>0</v>
      </c>
      <c r="E41" s="20">
        <v>0</v>
      </c>
      <c r="F41" s="16">
        <f t="shared" si="6"/>
        <v>0</v>
      </c>
      <c r="G41" s="16">
        <v>0</v>
      </c>
      <c r="H41" s="16">
        <v>0</v>
      </c>
      <c r="I41" s="20">
        <v>0</v>
      </c>
      <c r="J41" s="16">
        <f t="shared" si="9"/>
        <v>0</v>
      </c>
      <c r="K41" s="7">
        <f t="shared" ref="K41:K42" si="10">+F41-H41</f>
        <v>0</v>
      </c>
    </row>
    <row r="42" spans="2:11" ht="15" x14ac:dyDescent="0.25">
      <c r="B42" s="12"/>
      <c r="C42" s="13" t="s">
        <v>48</v>
      </c>
      <c r="D42" s="16">
        <v>0</v>
      </c>
      <c r="E42" s="16">
        <v>0</v>
      </c>
      <c r="F42" s="16">
        <f t="shared" si="6"/>
        <v>0</v>
      </c>
      <c r="G42" s="16">
        <v>0</v>
      </c>
      <c r="H42" s="16">
        <v>0</v>
      </c>
      <c r="I42" s="16">
        <v>0</v>
      </c>
      <c r="J42" s="16">
        <v>0</v>
      </c>
      <c r="K42" s="7">
        <f t="shared" si="10"/>
        <v>0</v>
      </c>
    </row>
    <row r="43" spans="2:11" ht="15" x14ac:dyDescent="0.25">
      <c r="B43" s="12"/>
      <c r="C43" s="13" t="s">
        <v>49</v>
      </c>
      <c r="D43" s="17">
        <v>58354899.200000003</v>
      </c>
      <c r="E43" s="20">
        <v>3305702.27</v>
      </c>
      <c r="F43" s="16">
        <f t="shared" si="6"/>
        <v>61660601.470000006</v>
      </c>
      <c r="G43" s="17">
        <v>4979109</v>
      </c>
      <c r="H43" s="17">
        <v>4979109</v>
      </c>
      <c r="I43" s="23">
        <v>4979109</v>
      </c>
      <c r="J43" s="23">
        <v>4979109</v>
      </c>
      <c r="K43" s="7">
        <f t="shared" si="1"/>
        <v>56681492.470000006</v>
      </c>
    </row>
    <row r="44" spans="2:11" ht="15" x14ac:dyDescent="0.25">
      <c r="B44" s="12"/>
      <c r="C44" s="13" t="s">
        <v>50</v>
      </c>
      <c r="D44" s="16">
        <v>0</v>
      </c>
      <c r="E44" s="20">
        <v>0</v>
      </c>
      <c r="F44" s="16">
        <f t="shared" si="6"/>
        <v>0</v>
      </c>
      <c r="G44" s="16">
        <v>0</v>
      </c>
      <c r="H44" s="16">
        <v>0</v>
      </c>
      <c r="I44" s="20">
        <v>0</v>
      </c>
      <c r="J44" s="16">
        <f t="shared" si="9"/>
        <v>0</v>
      </c>
      <c r="K44" s="7">
        <f t="shared" si="1"/>
        <v>0</v>
      </c>
    </row>
    <row r="45" spans="2:11" ht="15" x14ac:dyDescent="0.25">
      <c r="B45" s="12"/>
      <c r="C45" s="13" t="s">
        <v>51</v>
      </c>
      <c r="D45" s="16">
        <v>0</v>
      </c>
      <c r="E45" s="20">
        <v>0</v>
      </c>
      <c r="F45" s="16">
        <f t="shared" si="6"/>
        <v>0</v>
      </c>
      <c r="G45" s="16">
        <v>0</v>
      </c>
      <c r="H45" s="16">
        <v>0</v>
      </c>
      <c r="I45" s="20">
        <v>0</v>
      </c>
      <c r="J45" s="16">
        <f t="shared" si="9"/>
        <v>0</v>
      </c>
      <c r="K45" s="7">
        <f t="shared" si="1"/>
        <v>0</v>
      </c>
    </row>
    <row r="46" spans="2:11" ht="15" x14ac:dyDescent="0.25">
      <c r="B46" s="12"/>
      <c r="C46" s="13" t="s">
        <v>52</v>
      </c>
      <c r="D46" s="16">
        <v>0</v>
      </c>
      <c r="E46" s="20">
        <v>0</v>
      </c>
      <c r="F46" s="16">
        <f t="shared" si="6"/>
        <v>0</v>
      </c>
      <c r="G46" s="16">
        <v>0</v>
      </c>
      <c r="H46" s="16">
        <v>0</v>
      </c>
      <c r="I46" s="20">
        <v>0</v>
      </c>
      <c r="J46" s="16">
        <f t="shared" si="9"/>
        <v>0</v>
      </c>
      <c r="K46" s="7">
        <f t="shared" si="1"/>
        <v>0</v>
      </c>
    </row>
    <row r="47" spans="2:11" ht="15" x14ac:dyDescent="0.25">
      <c r="B47" s="12"/>
      <c r="C47" s="13" t="s">
        <v>53</v>
      </c>
      <c r="D47" s="16">
        <v>0</v>
      </c>
      <c r="E47" s="20">
        <v>0</v>
      </c>
      <c r="F47" s="16">
        <f t="shared" si="6"/>
        <v>0</v>
      </c>
      <c r="G47" s="16">
        <v>0</v>
      </c>
      <c r="H47" s="16">
        <v>0</v>
      </c>
      <c r="I47" s="20">
        <v>0</v>
      </c>
      <c r="J47" s="16">
        <f t="shared" si="9"/>
        <v>0</v>
      </c>
      <c r="K47" s="7">
        <f t="shared" si="1"/>
        <v>0</v>
      </c>
    </row>
    <row r="48" spans="2:11" ht="15" x14ac:dyDescent="0.25">
      <c r="B48" s="12"/>
      <c r="C48" s="13" t="s">
        <v>54</v>
      </c>
      <c r="D48" s="16">
        <v>0</v>
      </c>
      <c r="E48" s="20">
        <v>0</v>
      </c>
      <c r="F48" s="16">
        <f t="shared" si="6"/>
        <v>0</v>
      </c>
      <c r="G48" s="16">
        <v>0</v>
      </c>
      <c r="H48" s="16">
        <v>0</v>
      </c>
      <c r="I48" s="20">
        <v>0</v>
      </c>
      <c r="J48" s="16">
        <f t="shared" si="9"/>
        <v>0</v>
      </c>
      <c r="K48" s="7">
        <f t="shared" si="1"/>
        <v>0</v>
      </c>
    </row>
    <row r="49" spans="1:12" ht="15" x14ac:dyDescent="0.25">
      <c r="B49" s="8"/>
      <c r="C49" s="9" t="s">
        <v>55</v>
      </c>
      <c r="D49" s="10">
        <f>SUM(D50:D54)</f>
        <v>0</v>
      </c>
      <c r="E49" s="11">
        <f>SUM(E50:E54)</f>
        <v>8527916.6600000001</v>
      </c>
      <c r="F49" s="10">
        <f>SUM(F50:F54)</f>
        <v>8527916.6600000001</v>
      </c>
      <c r="G49" s="10">
        <f>SUM(G50:G54)</f>
        <v>5161599.32</v>
      </c>
      <c r="H49" s="10">
        <f t="shared" ref="H49:J49" si="11">SUM(H50:H54)</f>
        <v>0</v>
      </c>
      <c r="I49" s="11">
        <f>SUM(I50:I54)</f>
        <v>0</v>
      </c>
      <c r="J49" s="10">
        <f t="shared" si="11"/>
        <v>0</v>
      </c>
      <c r="K49" s="7">
        <f t="shared" si="1"/>
        <v>8527916.6600000001</v>
      </c>
    </row>
    <row r="50" spans="1:12" ht="15" x14ac:dyDescent="0.25">
      <c r="B50" s="12"/>
      <c r="C50" s="13" t="s">
        <v>56</v>
      </c>
      <c r="D50" s="16">
        <v>0</v>
      </c>
      <c r="E50" s="15">
        <v>5461705.8300000001</v>
      </c>
      <c r="F50" s="16">
        <f t="shared" si="6"/>
        <v>5461705.8300000001</v>
      </c>
      <c r="G50" s="16">
        <v>3423599.32</v>
      </c>
      <c r="H50" s="16">
        <v>0</v>
      </c>
      <c r="I50" s="16"/>
      <c r="J50" s="16">
        <v>0</v>
      </c>
      <c r="K50" s="17">
        <f t="shared" si="1"/>
        <v>5461705.8300000001</v>
      </c>
    </row>
    <row r="51" spans="1:12" ht="15" x14ac:dyDescent="0.25">
      <c r="B51" s="12"/>
      <c r="C51" s="13" t="s">
        <v>57</v>
      </c>
      <c r="D51" s="16">
        <v>0</v>
      </c>
      <c r="E51" s="15">
        <v>126400</v>
      </c>
      <c r="F51" s="16">
        <f t="shared" si="6"/>
        <v>126400</v>
      </c>
      <c r="G51" s="17">
        <v>126400</v>
      </c>
      <c r="H51" s="16">
        <v>0</v>
      </c>
      <c r="I51" s="16"/>
      <c r="J51" s="16">
        <v>0</v>
      </c>
      <c r="K51" s="17">
        <f t="shared" si="1"/>
        <v>126400</v>
      </c>
    </row>
    <row r="52" spans="1:12" ht="15" x14ac:dyDescent="0.25">
      <c r="B52" s="12"/>
      <c r="C52" s="13" t="s">
        <v>58</v>
      </c>
      <c r="D52" s="16">
        <v>0</v>
      </c>
      <c r="E52" s="16">
        <v>0</v>
      </c>
      <c r="F52" s="16">
        <f t="shared" si="6"/>
        <v>0</v>
      </c>
      <c r="G52" s="16">
        <v>300000</v>
      </c>
      <c r="H52" s="16">
        <v>0</v>
      </c>
      <c r="J52" s="16">
        <v>0</v>
      </c>
      <c r="K52" s="17">
        <f t="shared" si="1"/>
        <v>0</v>
      </c>
    </row>
    <row r="53" spans="1:12" ht="15" x14ac:dyDescent="0.25">
      <c r="B53" s="12"/>
      <c r="C53" s="13" t="s">
        <v>59</v>
      </c>
      <c r="D53" s="16">
        <v>0</v>
      </c>
      <c r="E53" s="19">
        <v>800000</v>
      </c>
      <c r="F53" s="16">
        <f t="shared" si="6"/>
        <v>800000</v>
      </c>
      <c r="G53" s="22">
        <v>1311600</v>
      </c>
      <c r="H53" s="16">
        <v>0</v>
      </c>
      <c r="I53" s="16"/>
      <c r="J53" s="16">
        <v>0</v>
      </c>
      <c r="K53" s="17">
        <f t="shared" si="1"/>
        <v>800000</v>
      </c>
    </row>
    <row r="54" spans="1:12" ht="15" x14ac:dyDescent="0.25">
      <c r="B54" s="12"/>
      <c r="C54" s="13" t="s">
        <v>60</v>
      </c>
      <c r="D54" s="16">
        <v>0</v>
      </c>
      <c r="E54" s="19">
        <v>2139810.83</v>
      </c>
      <c r="F54" s="16">
        <f t="shared" si="6"/>
        <v>2139810.83</v>
      </c>
      <c r="G54" s="17"/>
      <c r="H54" s="16">
        <v>0</v>
      </c>
      <c r="I54" s="16"/>
      <c r="J54" s="16">
        <v>0</v>
      </c>
      <c r="K54" s="17">
        <f t="shared" si="1"/>
        <v>2139810.83</v>
      </c>
    </row>
    <row r="55" spans="1:12" s="29" customFormat="1" x14ac:dyDescent="0.2">
      <c r="A55" s="24"/>
      <c r="B55" s="25"/>
      <c r="C55" s="26" t="s">
        <v>61</v>
      </c>
      <c r="D55" s="27">
        <f t="shared" ref="D55:J55" si="12">SUM(D11+D19+D29+D39+D49)</f>
        <v>302123038.50999999</v>
      </c>
      <c r="E55" s="27">
        <f t="shared" si="12"/>
        <v>28009603.859999999</v>
      </c>
      <c r="F55" s="27">
        <f t="shared" si="12"/>
        <v>330132642.37000006</v>
      </c>
      <c r="G55" s="27">
        <f t="shared" si="12"/>
        <v>64414715.659999996</v>
      </c>
      <c r="H55" s="28">
        <f t="shared" si="12"/>
        <v>53801311.969999999</v>
      </c>
      <c r="I55" s="27">
        <f t="shared" si="12"/>
        <v>53801311.969999999</v>
      </c>
      <c r="J55" s="27">
        <f t="shared" si="12"/>
        <v>53784251.350000001</v>
      </c>
      <c r="K55" s="27">
        <f>+F55-H55</f>
        <v>276331330.4000001</v>
      </c>
      <c r="L55" s="24"/>
    </row>
    <row r="57" spans="1:12" x14ac:dyDescent="0.2">
      <c r="B57" s="30" t="s">
        <v>62</v>
      </c>
      <c r="F57" s="31"/>
      <c r="G57" s="32"/>
      <c r="H57" s="32"/>
      <c r="I57" s="32"/>
      <c r="J57" s="32"/>
      <c r="K57" s="32"/>
    </row>
    <row r="59" spans="1:12" x14ac:dyDescent="0.2">
      <c r="D59" s="32" t="str">
        <f>IF(D56=[1]CAdmon!D41," ","ERROR")</f>
        <v xml:space="preserve"> </v>
      </c>
      <c r="E59" s="32" t="str">
        <f>IF(E56=[1]CAdmon!E41," ","ERROR")</f>
        <v xml:space="preserve"> </v>
      </c>
      <c r="F59" s="32" t="str">
        <f>IF(F56=[1]CAdmon!F41," ","ERROR")</f>
        <v xml:space="preserve"> </v>
      </c>
      <c r="G59" s="32"/>
      <c r="H59" s="32" t="str">
        <f>IF(H56=[1]CAdmon!H41," ","ERROR")</f>
        <v xml:space="preserve"> </v>
      </c>
      <c r="I59" s="32"/>
      <c r="J59" s="32" t="str">
        <f>IF(J56=[1]CAdmon!J41," ","ERROR")</f>
        <v xml:space="preserve"> </v>
      </c>
      <c r="K59" s="32" t="str">
        <f>IF(K56=[1]CAdmon!K41," ","ERROR")</f>
        <v xml:space="preserve"> </v>
      </c>
    </row>
  </sheetData>
  <mergeCells count="8">
    <mergeCell ref="B10:C10"/>
    <mergeCell ref="B1:K1"/>
    <mergeCell ref="B2:K2"/>
    <mergeCell ref="B3:K3"/>
    <mergeCell ref="D5:J5"/>
    <mergeCell ref="B7:C9"/>
    <mergeCell ref="D7:J7"/>
    <mergeCell ref="K7:K8"/>
  </mergeCells>
  <printOptions horizontalCentered="1"/>
  <pageMargins left="0.70866141732283472" right="0.70866141732283472" top="0.74803149606299213" bottom="0.74803149606299213" header="0.31496062992125984" footer="0.31496062992125984"/>
  <pageSetup scale="5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COG</vt:lpstr>
      <vt:lpstr>COG!Área_de_impresión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2018-04-26T14:18:46Z</dcterms:created>
  <dcterms:modified xsi:type="dcterms:W3CDTF">2018-04-30T14:07:05Z</dcterms:modified>
</cp:coreProperties>
</file>