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mquijasg\Dropbox\Jefatura Contable 2019\Publicación Titulo V\Trim 02.2019\10 Ley de Diciplina Financiera\"/>
    </mc:Choice>
  </mc:AlternateContent>
  <bookViews>
    <workbookView xWindow="-120" yWindow="-120" windowWidth="20730" windowHeight="11160" tabRatio="821" firstSheet="8" activeTab="33"/>
  </bookViews>
  <sheets>
    <sheet name="BC 03 2019" sheetId="91" r:id="rId1"/>
    <sheet name="ESF" sheetId="1" r:id="rId2"/>
    <sheet name="EA" sheetId="5" r:id="rId3"/>
    <sheet name="EVHP" sheetId="7" r:id="rId4"/>
    <sheet name="EFE" sheetId="10" r:id="rId5"/>
    <sheet name="ECSF" sheetId="2" r:id="rId6"/>
    <sheet name="EAA" sheetId="8" r:id="rId7"/>
    <sheet name="EADP" sheetId="9" r:id="rId8"/>
    <sheet name="PC" sheetId="26" r:id="rId9"/>
    <sheet name="NOTAS" sheetId="25" r:id="rId10"/>
    <sheet name="EAI" sheetId="65" r:id="rId11"/>
    <sheet name="CAdmon" sheetId="66" r:id="rId12"/>
    <sheet name="COG" sheetId="68" r:id="rId13"/>
    <sheet name="CTG" sheetId="69" r:id="rId14"/>
    <sheet name="CFG" sheetId="70" r:id="rId15"/>
    <sheet name="EN" sheetId="71" r:id="rId16"/>
    <sheet name="ID" sheetId="72" r:id="rId17"/>
    <sheet name="CProg" sheetId="73" r:id="rId18"/>
    <sheet name="PyPI" sheetId="74" r:id="rId19"/>
    <sheet name="IR" sheetId="75" r:id="rId20"/>
    <sheet name="IPF" sheetId="76" r:id="rId21"/>
    <sheet name="Esq Bur" sheetId="80" r:id="rId22"/>
    <sheet name="Rel Cta Banc" sheetId="78" r:id="rId23"/>
    <sheet name="Ayudas" sheetId="77" r:id="rId24"/>
    <sheet name="Gto Federalizado" sheetId="79" r:id="rId25"/>
    <sheet name="F1" sheetId="92" r:id="rId26"/>
    <sheet name="F2" sheetId="93" r:id="rId27"/>
    <sheet name="F3" sheetId="94" r:id="rId28"/>
    <sheet name="F4" sheetId="95" r:id="rId29"/>
    <sheet name="F5" sheetId="96" r:id="rId30"/>
    <sheet name="F6a" sheetId="97" r:id="rId31"/>
    <sheet name="F6b" sheetId="98" r:id="rId32"/>
    <sheet name="F6c" sheetId="99" r:id="rId33"/>
    <sheet name="F6d" sheetId="100" r:id="rId34"/>
  </sheets>
  <externalReferences>
    <externalReference r:id="rId35"/>
    <externalReference r:id="rId36"/>
    <externalReference r:id="rId37"/>
    <externalReference r:id="rId38"/>
    <externalReference r:id="rId39"/>
    <externalReference r:id="rId40"/>
    <externalReference r:id="rId41"/>
  </externalReferences>
  <definedNames>
    <definedName name="_xlnm._FilterDatabase" localSheetId="23" hidden="1">Ayudas!$B$5:$I$1279</definedName>
    <definedName name="_xlnm._FilterDatabase" localSheetId="29" hidden="1">'F5'!$A$3:$G$71</definedName>
    <definedName name="_xlnm._FilterDatabase" localSheetId="30" hidden="1">F6a!$A$3:$I$154</definedName>
    <definedName name="_xlnm._FilterDatabase" localSheetId="31" hidden="1">F6b!$A$3:$G$15</definedName>
    <definedName name="_xlnm._FilterDatabase" localSheetId="32" hidden="1">F6c!$B$3:$H$79</definedName>
    <definedName name="_xlnm._FilterDatabase" localSheetId="33" hidden="1">F6d!$A$3:$G$27</definedName>
    <definedName name="_ftn1" localSheetId="10">EAI!#REF!</definedName>
    <definedName name="_ftn2" localSheetId="10">EAI!$K$35</definedName>
    <definedName name="_ftnref1" localSheetId="10">EAI!$K$32</definedName>
    <definedName name="_ftnref2" localSheetId="10">EAI!#REF!</definedName>
    <definedName name="_xlnm.Print_Area" localSheetId="23">Ayudas!$A$1:$I$1286</definedName>
    <definedName name="_xlnm.Print_Area" localSheetId="11">CAdmon!$B$1:$H$74</definedName>
    <definedName name="_xlnm.Print_Area" localSheetId="2">EA!$A$1:$H$77</definedName>
    <definedName name="_xlnm.Print_Area" localSheetId="6">EAA!$A$1:$I$39</definedName>
    <definedName name="_xlnm.Print_Area" localSheetId="7">EADP!$A$1:$J$48</definedName>
    <definedName name="_xlnm.Print_Area" localSheetId="10">EAI!$A$1:$I$57</definedName>
    <definedName name="_xlnm.Print_Area" localSheetId="5">ECSF!$A$1:$H$72</definedName>
    <definedName name="_xlnm.Print_Area" localSheetId="4">EFE!$A$1:$I$77</definedName>
    <definedName name="_xlnm.Print_Area" localSheetId="15">EN!$B$1:$I$40</definedName>
    <definedName name="_xlnm.Print_Area" localSheetId="1">ESF!$A$1:$L$64</definedName>
    <definedName name="_xlnm.Print_Area" localSheetId="21">'Esq Bur'!$A$1:$E$27</definedName>
    <definedName name="_xlnm.Print_Area" localSheetId="3">EVHP!$A$1:$J$51</definedName>
    <definedName name="_xlnm.Print_Area" localSheetId="25">'F1'!$A$1:$F$86</definedName>
    <definedName name="_xlnm.Print_Area" localSheetId="26">'F2'!$A$1:$H$43</definedName>
    <definedName name="_xlnm.Print_Area" localSheetId="27">'F3'!$A$1:$K$25</definedName>
    <definedName name="_xlnm.Print_Area" localSheetId="28">'F4'!$A$1:$E$77</definedName>
    <definedName name="_xlnm.Print_Area" localSheetId="29">'F5'!$A$1:$G$80</definedName>
    <definedName name="_xlnm.Print_Area" localSheetId="30">F6a!$A$1:$H$163</definedName>
    <definedName name="_xlnm.Print_Area" localSheetId="31">F6b!$A$1:$G$40</definedName>
    <definedName name="_xlnm.Print_Area" localSheetId="32">F6c!$A$1:$H$88</definedName>
    <definedName name="_xlnm.Print_Area" localSheetId="33">F6d!$A$1:$G$36</definedName>
    <definedName name="_xlnm.Print_Area" localSheetId="24">'Gto Federalizado'!$A$1:$G$27</definedName>
    <definedName name="_xlnm.Print_Area" localSheetId="16">ID!$A$1:$D$41</definedName>
    <definedName name="_xlnm.Print_Area" localSheetId="20">IPF!$B$1:$H$44</definedName>
    <definedName name="_xlnm.Print_Area" localSheetId="19">IR!$A$1:$Z$19</definedName>
    <definedName name="_xlnm.Print_Area" localSheetId="9">NOTAS!$A$1:$H$623</definedName>
    <definedName name="_xlnm.Print_Area" localSheetId="8">PC!$B$1:$F$31</definedName>
    <definedName name="_xlnm.Print_Area" localSheetId="18">PyPI!$A$1:$R$30</definedName>
    <definedName name="_xlnm.Print_Area" localSheetId="22">'Rel Cta Banc'!$B$1:$D$24</definedName>
    <definedName name="_xlnm.Print_Titles" localSheetId="23">Ayudas!$1:$5</definedName>
    <definedName name="_xlnm.Print_Titles" localSheetId="30">F6a!$1:$3</definedName>
    <definedName name="_xlnm.Print_Titles" localSheetId="9">NOTAS!$1:$5</definedName>
  </definedNames>
  <calcPr calcId="162913"/>
</workbook>
</file>

<file path=xl/calcChain.xml><?xml version="1.0" encoding="utf-8"?>
<calcChain xmlns="http://schemas.openxmlformats.org/spreadsheetml/2006/main">
  <c r="I41" i="65" l="1"/>
  <c r="F59" i="66" l="1"/>
  <c r="V10" i="75" l="1"/>
  <c r="W9" i="75"/>
  <c r="W10" i="75"/>
  <c r="W11" i="75"/>
  <c r="V11" i="75"/>
  <c r="U10" i="75"/>
  <c r="V9" i="75"/>
  <c r="U9" i="75"/>
  <c r="B2" i="75"/>
  <c r="B2" i="74"/>
  <c r="B2" i="73"/>
  <c r="I28" i="68"/>
  <c r="I27" i="68"/>
  <c r="I26" i="68"/>
  <c r="I25" i="68"/>
  <c r="I24" i="68"/>
  <c r="I23" i="68"/>
  <c r="I22" i="68"/>
  <c r="F28" i="68"/>
  <c r="F27" i="68"/>
  <c r="F26" i="68"/>
  <c r="F25" i="68"/>
  <c r="F18" i="68"/>
  <c r="F17" i="68"/>
  <c r="I17" i="68" s="1"/>
  <c r="B3" i="68"/>
  <c r="B3" i="66"/>
  <c r="D406" i="25"/>
  <c r="C390" i="25"/>
  <c r="C215" i="25"/>
  <c r="F32" i="7" l="1"/>
  <c r="G34" i="7"/>
  <c r="U11" i="75"/>
  <c r="I43" i="68" l="1"/>
  <c r="F55" i="68"/>
  <c r="I55" i="68" s="1"/>
  <c r="F53" i="68"/>
  <c r="F52" i="68"/>
  <c r="H49" i="68"/>
  <c r="G39" i="68"/>
  <c r="F43" i="68"/>
  <c r="F54" i="68"/>
  <c r="E39" i="68"/>
  <c r="F24" i="68"/>
  <c r="F23" i="68"/>
  <c r="F22" i="68"/>
  <c r="F21" i="68"/>
  <c r="I21" i="68" s="1"/>
  <c r="F20" i="68"/>
  <c r="I20" i="68" s="1"/>
  <c r="E12" i="66"/>
  <c r="H12" i="66" s="1"/>
  <c r="E21" i="66"/>
  <c r="E20" i="66"/>
  <c r="E19" i="66"/>
  <c r="E18" i="66"/>
  <c r="E17" i="66"/>
  <c r="E16" i="66"/>
  <c r="E15" i="66"/>
  <c r="E14" i="66"/>
  <c r="E13" i="66"/>
  <c r="E71" i="25" l="1"/>
  <c r="F25" i="8" l="1"/>
  <c r="E13" i="8"/>
  <c r="E14" i="8"/>
  <c r="E15" i="8"/>
  <c r="F13" i="8"/>
  <c r="F14" i="8"/>
  <c r="F15" i="8"/>
  <c r="E25" i="8"/>
  <c r="G14" i="8" l="1"/>
  <c r="G13" i="8"/>
  <c r="I18" i="68" l="1"/>
  <c r="D338" i="25" l="1"/>
  <c r="D295" i="25"/>
  <c r="H14" i="8" l="1"/>
  <c r="K14" i="8" l="1"/>
  <c r="A2" i="25"/>
  <c r="B397" i="25" s="1"/>
  <c r="B2" i="26"/>
  <c r="A2" i="9"/>
  <c r="A2" i="8"/>
  <c r="A2" i="10"/>
  <c r="A2" i="7"/>
  <c r="O21" i="74"/>
  <c r="O20" i="74"/>
  <c r="O19" i="74"/>
  <c r="J9" i="74"/>
  <c r="O9" i="74" s="1"/>
  <c r="Y10" i="75" l="1"/>
  <c r="V12" i="75"/>
  <c r="N23" i="74"/>
  <c r="M23" i="74"/>
  <c r="D420" i="25" s="1"/>
  <c r="L23" i="74"/>
  <c r="K23" i="74"/>
  <c r="I23" i="74"/>
  <c r="H23" i="74"/>
  <c r="P21" i="74"/>
  <c r="J21" i="74"/>
  <c r="P20" i="74"/>
  <c r="J20" i="74"/>
  <c r="P19" i="74"/>
  <c r="J19" i="74"/>
  <c r="P18" i="74"/>
  <c r="J18" i="74"/>
  <c r="O18" i="74" s="1"/>
  <c r="P17" i="74"/>
  <c r="J17" i="74"/>
  <c r="O17" i="74" s="1"/>
  <c r="P16" i="74"/>
  <c r="J16" i="74"/>
  <c r="O16" i="74" s="1"/>
  <c r="P15" i="74"/>
  <c r="J15" i="74"/>
  <c r="O15" i="74" s="1"/>
  <c r="P14" i="74"/>
  <c r="J14" i="74"/>
  <c r="O14" i="74" s="1"/>
  <c r="P13" i="74"/>
  <c r="J13" i="74"/>
  <c r="O13" i="74" s="1"/>
  <c r="P12" i="74"/>
  <c r="J12" i="74"/>
  <c r="O12" i="74" s="1"/>
  <c r="P11" i="74"/>
  <c r="J11" i="74"/>
  <c r="O11" i="74" s="1"/>
  <c r="P10" i="74"/>
  <c r="J10" i="74"/>
  <c r="O10" i="74" s="1"/>
  <c r="P9" i="74"/>
  <c r="K42" i="73"/>
  <c r="J39" i="73"/>
  <c r="J38" i="73"/>
  <c r="J37" i="73"/>
  <c r="J36" i="73"/>
  <c r="J35" i="73"/>
  <c r="E35" i="73"/>
  <c r="J34" i="73"/>
  <c r="J33" i="73"/>
  <c r="J32" i="73"/>
  <c r="J31" i="73"/>
  <c r="J30" i="73"/>
  <c r="E30" i="73"/>
  <c r="J29" i="73"/>
  <c r="J27" i="73"/>
  <c r="E27" i="73"/>
  <c r="J26" i="73"/>
  <c r="J25" i="73"/>
  <c r="G24" i="73"/>
  <c r="J24" i="73" s="1"/>
  <c r="I23" i="73"/>
  <c r="H23" i="73"/>
  <c r="F23" i="73"/>
  <c r="E23" i="73"/>
  <c r="J22" i="73"/>
  <c r="J21" i="73"/>
  <c r="J20" i="73"/>
  <c r="J19" i="73"/>
  <c r="J18" i="73"/>
  <c r="G17" i="73"/>
  <c r="J17" i="73" s="1"/>
  <c r="J16" i="73"/>
  <c r="G15" i="73"/>
  <c r="J15" i="73" s="1"/>
  <c r="I14" i="73"/>
  <c r="H14" i="73"/>
  <c r="F14" i="73"/>
  <c r="E14" i="73"/>
  <c r="J13" i="73"/>
  <c r="J12" i="73"/>
  <c r="G12" i="73"/>
  <c r="J11" i="73"/>
  <c r="I11" i="73"/>
  <c r="H11" i="73"/>
  <c r="G11" i="73"/>
  <c r="F11" i="73"/>
  <c r="E11" i="73"/>
  <c r="O23" i="74" l="1"/>
  <c r="E41" i="73"/>
  <c r="H41" i="73"/>
  <c r="J23" i="74"/>
  <c r="G23" i="73"/>
  <c r="J23" i="73" s="1"/>
  <c r="F41" i="73"/>
  <c r="P23" i="74"/>
  <c r="G14" i="73"/>
  <c r="J14" i="73" s="1"/>
  <c r="I41" i="73"/>
  <c r="U12" i="75"/>
  <c r="X10" i="75"/>
  <c r="X9" i="75"/>
  <c r="Y9" i="75"/>
  <c r="Y11" i="75"/>
  <c r="X11" i="75"/>
  <c r="W12" i="75"/>
  <c r="Q9" i="74"/>
  <c r="Q10" i="74"/>
  <c r="Q11" i="74"/>
  <c r="Q12" i="74"/>
  <c r="Q13" i="74"/>
  <c r="Q14" i="74"/>
  <c r="Q15" i="74"/>
  <c r="Q16" i="74"/>
  <c r="Q17" i="74"/>
  <c r="Q18" i="74"/>
  <c r="Q19" i="74"/>
  <c r="Q20" i="74"/>
  <c r="Q21" i="74"/>
  <c r="G41" i="73" l="1"/>
  <c r="J41" i="73"/>
  <c r="Y12" i="75"/>
  <c r="X12" i="75"/>
  <c r="Q23" i="74"/>
  <c r="F82" i="68" l="1"/>
  <c r="I82" i="68" s="1"/>
  <c r="F81" i="68"/>
  <c r="I81" i="68" s="1"/>
  <c r="F80" i="68"/>
  <c r="I80" i="68" s="1"/>
  <c r="F79" i="68"/>
  <c r="I79" i="68" s="1"/>
  <c r="F78" i="68"/>
  <c r="I78" i="68" s="1"/>
  <c r="F77" i="68"/>
  <c r="F76" i="68"/>
  <c r="I76" i="68" s="1"/>
  <c r="H75" i="68"/>
  <c r="G75" i="68"/>
  <c r="E75" i="68"/>
  <c r="D75" i="68"/>
  <c r="F74" i="68"/>
  <c r="I74" i="68" s="1"/>
  <c r="F73" i="68"/>
  <c r="F72" i="68"/>
  <c r="I72" i="68" s="1"/>
  <c r="H71" i="68"/>
  <c r="G71" i="68"/>
  <c r="E71" i="68"/>
  <c r="D71" i="68"/>
  <c r="F70" i="68"/>
  <c r="I70" i="68" s="1"/>
  <c r="F69" i="68"/>
  <c r="I69" i="68" s="1"/>
  <c r="F68" i="68"/>
  <c r="I68" i="68" s="1"/>
  <c r="F67" i="68"/>
  <c r="I67" i="68" s="1"/>
  <c r="F66" i="68"/>
  <c r="I66" i="68" s="1"/>
  <c r="F65" i="68"/>
  <c r="F63" i="68" s="1"/>
  <c r="F64" i="68"/>
  <c r="I64" i="68" s="1"/>
  <c r="H63" i="68"/>
  <c r="G63" i="68"/>
  <c r="E63" i="68"/>
  <c r="D63" i="68"/>
  <c r="F62" i="68"/>
  <c r="I62" i="68" s="1"/>
  <c r="F61" i="68"/>
  <c r="F60" i="68"/>
  <c r="I60" i="68" s="1"/>
  <c r="H59" i="68"/>
  <c r="G59" i="68"/>
  <c r="E59" i="68"/>
  <c r="D59" i="68"/>
  <c r="F58" i="68"/>
  <c r="I58" i="68" s="1"/>
  <c r="F57" i="68"/>
  <c r="I57" i="68" s="1"/>
  <c r="F56" i="68"/>
  <c r="I56" i="68" s="1"/>
  <c r="I54" i="68"/>
  <c r="I53" i="68"/>
  <c r="I52" i="68"/>
  <c r="F51" i="68"/>
  <c r="F49" i="68" s="1"/>
  <c r="F50" i="68"/>
  <c r="I50" i="68" s="1"/>
  <c r="G49" i="68"/>
  <c r="E49" i="68"/>
  <c r="D49" i="68"/>
  <c r="F48" i="68"/>
  <c r="I48" i="68" s="1"/>
  <c r="F47" i="68"/>
  <c r="I47" i="68" s="1"/>
  <c r="F46" i="68"/>
  <c r="I46" i="68" s="1"/>
  <c r="F45" i="68"/>
  <c r="I45" i="68" s="1"/>
  <c r="F44" i="68"/>
  <c r="I44" i="68" s="1"/>
  <c r="F42" i="68"/>
  <c r="I42" i="68" s="1"/>
  <c r="F41" i="68"/>
  <c r="F40" i="68"/>
  <c r="I40" i="68" s="1"/>
  <c r="H39" i="68"/>
  <c r="D39" i="68"/>
  <c r="F38" i="68"/>
  <c r="I38" i="68" s="1"/>
  <c r="F37" i="68"/>
  <c r="I37" i="68" s="1"/>
  <c r="F36" i="68"/>
  <c r="I36" i="68" s="1"/>
  <c r="F35" i="68"/>
  <c r="I35" i="68" s="1"/>
  <c r="F34" i="68"/>
  <c r="I34" i="68" s="1"/>
  <c r="F33" i="68"/>
  <c r="I33" i="68" s="1"/>
  <c r="F32" i="68"/>
  <c r="I32" i="68" s="1"/>
  <c r="F31" i="68"/>
  <c r="F30" i="68"/>
  <c r="I30" i="68" s="1"/>
  <c r="H29" i="68"/>
  <c r="G29" i="68"/>
  <c r="I19" i="68" s="1"/>
  <c r="E29" i="68"/>
  <c r="D29" i="68"/>
  <c r="H19" i="68"/>
  <c r="G19" i="68"/>
  <c r="D424" i="25" s="1"/>
  <c r="E19" i="68"/>
  <c r="D19" i="68"/>
  <c r="F16" i="68"/>
  <c r="I16" i="68" s="1"/>
  <c r="F15" i="68"/>
  <c r="I15" i="68" s="1"/>
  <c r="F14" i="68"/>
  <c r="I14" i="68" s="1"/>
  <c r="F13" i="68"/>
  <c r="I13" i="68" s="1"/>
  <c r="F12" i="68"/>
  <c r="I12" i="68" s="1"/>
  <c r="H11" i="68"/>
  <c r="G11" i="68"/>
  <c r="E11" i="68"/>
  <c r="D11" i="68"/>
  <c r="H44" i="66"/>
  <c r="G44" i="66"/>
  <c r="F44" i="66"/>
  <c r="E44" i="66"/>
  <c r="D44" i="66"/>
  <c r="C44" i="66"/>
  <c r="H39" i="66"/>
  <c r="G24" i="66"/>
  <c r="G59" i="66" s="1"/>
  <c r="G68" i="66" s="1"/>
  <c r="F24" i="66"/>
  <c r="F68" i="66" s="1"/>
  <c r="D24" i="66"/>
  <c r="D59" i="66" s="1"/>
  <c r="C24" i="66"/>
  <c r="C59" i="66" s="1"/>
  <c r="H20" i="66"/>
  <c r="H19" i="66"/>
  <c r="H17" i="66"/>
  <c r="H16" i="66"/>
  <c r="H15" i="66"/>
  <c r="H14" i="66"/>
  <c r="H13" i="66"/>
  <c r="B30" i="66"/>
  <c r="B50" i="66" s="1"/>
  <c r="I44" i="65"/>
  <c r="F44" i="65"/>
  <c r="I43" i="65"/>
  <c r="H43" i="65"/>
  <c r="G43" i="65"/>
  <c r="F43" i="65"/>
  <c r="E43" i="65"/>
  <c r="D43" i="65"/>
  <c r="H41" i="65"/>
  <c r="G41" i="65"/>
  <c r="E41" i="65"/>
  <c r="F41" i="65" s="1"/>
  <c r="D41" i="65"/>
  <c r="H40" i="65"/>
  <c r="G40" i="65"/>
  <c r="E40" i="65"/>
  <c r="E37" i="65" s="1"/>
  <c r="D40" i="65"/>
  <c r="I39" i="65"/>
  <c r="F39" i="65"/>
  <c r="I38" i="65"/>
  <c r="F38" i="65"/>
  <c r="I35" i="65"/>
  <c r="F35" i="65"/>
  <c r="H34" i="65"/>
  <c r="I34" i="65" s="1"/>
  <c r="G34" i="65"/>
  <c r="G27" i="65" s="1"/>
  <c r="F34" i="65"/>
  <c r="F27" i="65" s="1"/>
  <c r="E34" i="65"/>
  <c r="D34" i="65"/>
  <c r="I33" i="65"/>
  <c r="F33" i="65"/>
  <c r="I32" i="65"/>
  <c r="F32" i="65"/>
  <c r="H31" i="65"/>
  <c r="H27" i="65" s="1"/>
  <c r="G31" i="65"/>
  <c r="F31" i="65"/>
  <c r="I30" i="65"/>
  <c r="F30" i="65"/>
  <c r="I29" i="65"/>
  <c r="F29" i="65"/>
  <c r="I28" i="65"/>
  <c r="F28" i="65"/>
  <c r="E27" i="65"/>
  <c r="D27" i="65"/>
  <c r="H21" i="65"/>
  <c r="G21" i="65"/>
  <c r="D399" i="25" s="1"/>
  <c r="E21" i="65"/>
  <c r="D21" i="65"/>
  <c r="I19" i="65"/>
  <c r="F19" i="65"/>
  <c r="I18" i="65"/>
  <c r="F18" i="65"/>
  <c r="I17" i="65"/>
  <c r="F17" i="65"/>
  <c r="I16" i="65"/>
  <c r="F16" i="65"/>
  <c r="I15" i="65"/>
  <c r="F15" i="65"/>
  <c r="I14" i="65"/>
  <c r="F14" i="65"/>
  <c r="I13" i="65"/>
  <c r="F13" i="65"/>
  <c r="I12" i="65"/>
  <c r="F12" i="65"/>
  <c r="I11" i="65"/>
  <c r="F11" i="65"/>
  <c r="I10" i="65"/>
  <c r="F10" i="65"/>
  <c r="G37" i="65" l="1"/>
  <c r="F59" i="68"/>
  <c r="D83" i="68"/>
  <c r="F75" i="68"/>
  <c r="F71" i="68"/>
  <c r="F11" i="68"/>
  <c r="E59" i="66"/>
  <c r="F39" i="68"/>
  <c r="F29" i="68"/>
  <c r="G83" i="68"/>
  <c r="G27" i="70" s="1"/>
  <c r="F19" i="68"/>
  <c r="E83" i="68"/>
  <c r="E24" i="66"/>
  <c r="D68" i="66"/>
  <c r="H37" i="65"/>
  <c r="H46" i="65" s="1"/>
  <c r="I21" i="65"/>
  <c r="G46" i="65"/>
  <c r="F40" i="65"/>
  <c r="F37" i="65" s="1"/>
  <c r="F46" i="65" s="1"/>
  <c r="F21" i="65"/>
  <c r="H83" i="68"/>
  <c r="I11" i="68"/>
  <c r="I31" i="68"/>
  <c r="I29" i="68" s="1"/>
  <c r="I41" i="68"/>
  <c r="I39" i="68" s="1"/>
  <c r="I51" i="68"/>
  <c r="I49" i="68" s="1"/>
  <c r="I61" i="68"/>
  <c r="I59" i="68" s="1"/>
  <c r="I65" i="68"/>
  <c r="I63" i="68" s="1"/>
  <c r="I73" i="68"/>
  <c r="I71" i="68" s="1"/>
  <c r="I77" i="68"/>
  <c r="I75" i="68" s="1"/>
  <c r="C68" i="66"/>
  <c r="H24" i="66"/>
  <c r="E46" i="65"/>
  <c r="I31" i="65"/>
  <c r="I27" i="65" s="1"/>
  <c r="I40" i="65"/>
  <c r="I37" i="65" s="1"/>
  <c r="D37" i="65"/>
  <c r="D46" i="65" s="1"/>
  <c r="I83" i="68" l="1"/>
  <c r="F83" i="68"/>
  <c r="E68" i="66"/>
  <c r="H59" i="66"/>
  <c r="H68" i="66" s="1"/>
  <c r="I46" i="65"/>
  <c r="E105" i="25" l="1"/>
  <c r="E27" i="8"/>
  <c r="F33" i="2"/>
  <c r="G33" i="2" s="1"/>
  <c r="F34" i="2"/>
  <c r="G34" i="2" s="1"/>
  <c r="F35" i="2"/>
  <c r="G35" i="2" s="1"/>
  <c r="F36" i="2"/>
  <c r="F37" i="2"/>
  <c r="G37" i="2" s="1"/>
  <c r="F38" i="2"/>
  <c r="G38" i="2" s="1"/>
  <c r="F39" i="2"/>
  <c r="G39" i="2" s="1"/>
  <c r="G36" i="2"/>
  <c r="F32" i="5" l="1"/>
  <c r="D448" i="25" l="1"/>
  <c r="D449" i="25"/>
  <c r="D450" i="25"/>
  <c r="D451" i="25"/>
  <c r="D447" i="25"/>
  <c r="D446" i="25"/>
  <c r="D442" i="25"/>
  <c r="D441" i="25"/>
  <c r="D440" i="25"/>
  <c r="D438" i="25"/>
  <c r="D439" i="25"/>
  <c r="D436" i="25"/>
  <c r="D437" i="25"/>
  <c r="D435" i="25"/>
  <c r="D434" i="25"/>
  <c r="D426" i="25"/>
  <c r="D427" i="25"/>
  <c r="D428" i="25"/>
  <c r="D429" i="25"/>
  <c r="D430" i="25"/>
  <c r="D431" i="25"/>
  <c r="D432" i="25"/>
  <c r="D433" i="25"/>
  <c r="D425" i="25"/>
  <c r="D423" i="25"/>
  <c r="D403" i="25" l="1"/>
  <c r="D404" i="25"/>
  <c r="D405" i="25"/>
  <c r="D402" i="25"/>
  <c r="D445" i="25"/>
  <c r="B418" i="25"/>
  <c r="D409" i="25"/>
  <c r="A2" i="80" l="1"/>
  <c r="B2" i="79"/>
  <c r="B2" i="78"/>
  <c r="B2" i="76"/>
  <c r="A2" i="72" l="1"/>
  <c r="B2" i="71"/>
  <c r="B3" i="70"/>
  <c r="B3" i="69"/>
  <c r="D27" i="70"/>
  <c r="E14" i="69"/>
  <c r="G14" i="69"/>
  <c r="H14" i="69"/>
  <c r="D14" i="69"/>
  <c r="H12" i="69" l="1"/>
  <c r="G12" i="69"/>
  <c r="E12" i="69"/>
  <c r="D12" i="69"/>
  <c r="E15" i="76"/>
  <c r="E372" i="25"/>
  <c r="D372" i="25"/>
  <c r="C338" i="25"/>
  <c r="C175" i="25"/>
  <c r="D175" i="25"/>
  <c r="F23" i="8" l="1"/>
  <c r="F24" i="8"/>
  <c r="F26" i="8"/>
  <c r="F27" i="8"/>
  <c r="F28" i="8"/>
  <c r="F29" i="8"/>
  <c r="F30" i="8"/>
  <c r="F22" i="8"/>
  <c r="E23" i="8"/>
  <c r="E24" i="8"/>
  <c r="E26" i="8"/>
  <c r="E28" i="8"/>
  <c r="E29" i="8"/>
  <c r="E30" i="8"/>
  <c r="E22" i="8"/>
  <c r="E16" i="8"/>
  <c r="F16" i="8"/>
  <c r="E17" i="8"/>
  <c r="F17" i="8"/>
  <c r="E18" i="8"/>
  <c r="F18" i="8"/>
  <c r="E19" i="8"/>
  <c r="F19" i="8"/>
  <c r="D23" i="8"/>
  <c r="D24" i="8"/>
  <c r="D25" i="8"/>
  <c r="D26" i="8"/>
  <c r="D27" i="8"/>
  <c r="D28" i="8"/>
  <c r="D29" i="8"/>
  <c r="D30" i="8"/>
  <c r="D22" i="8"/>
  <c r="D14" i="8"/>
  <c r="D15" i="8"/>
  <c r="D16" i="8"/>
  <c r="D17" i="8"/>
  <c r="D18" i="8"/>
  <c r="D19" i="8"/>
  <c r="H22" i="10"/>
  <c r="H23" i="10"/>
  <c r="H24" i="10"/>
  <c r="H25" i="10"/>
  <c r="H26" i="10"/>
  <c r="H27" i="10"/>
  <c r="H28" i="10"/>
  <c r="H29" i="10"/>
  <c r="H30" i="10"/>
  <c r="H31" i="10"/>
  <c r="H32" i="10"/>
  <c r="H33" i="10"/>
  <c r="H34" i="10"/>
  <c r="H35" i="10"/>
  <c r="H36" i="10"/>
  <c r="G35" i="10"/>
  <c r="G36" i="10"/>
  <c r="G34" i="10"/>
  <c r="G26" i="10"/>
  <c r="G27" i="10"/>
  <c r="G28" i="10"/>
  <c r="G29" i="10"/>
  <c r="G30" i="10"/>
  <c r="G31" i="10"/>
  <c r="G32" i="10"/>
  <c r="G33" i="10"/>
  <c r="G25" i="10"/>
  <c r="G24" i="10"/>
  <c r="G23" i="10"/>
  <c r="G11" i="10"/>
  <c r="G12" i="10"/>
  <c r="G13" i="10"/>
  <c r="G14" i="10"/>
  <c r="G15" i="10"/>
  <c r="G16" i="10"/>
  <c r="G17" i="10"/>
  <c r="G18" i="10"/>
  <c r="G19" i="10"/>
  <c r="H19" i="10"/>
  <c r="H18" i="10"/>
  <c r="H17" i="10"/>
  <c r="H12" i="10"/>
  <c r="H13" i="10"/>
  <c r="H14" i="10"/>
  <c r="H15" i="10"/>
  <c r="H16" i="10"/>
  <c r="H11" i="10"/>
  <c r="G27" i="8" l="1"/>
  <c r="H27" i="8" s="1"/>
  <c r="G17" i="8"/>
  <c r="H17" i="8" s="1"/>
  <c r="G18" i="8"/>
  <c r="H18" i="8" s="1"/>
  <c r="G28" i="8"/>
  <c r="H28" i="8" s="1"/>
  <c r="G15" i="8"/>
  <c r="H15" i="8" s="1"/>
  <c r="G16" i="8"/>
  <c r="H16" i="8" s="1"/>
  <c r="G24" i="8"/>
  <c r="H24" i="8" s="1"/>
  <c r="G26" i="8"/>
  <c r="H26" i="8" s="1"/>
  <c r="G25" i="8"/>
  <c r="H25" i="8" s="1"/>
  <c r="G30" i="8"/>
  <c r="H30" i="8" s="1"/>
  <c r="G19" i="8"/>
  <c r="H19" i="8" s="1"/>
  <c r="G29" i="8"/>
  <c r="H29" i="8" s="1"/>
  <c r="G22" i="8"/>
  <c r="H22" i="8" s="1"/>
  <c r="G23" i="8"/>
  <c r="H23" i="8" s="1"/>
  <c r="F34" i="7"/>
  <c r="G15" i="7"/>
  <c r="F19" i="7"/>
  <c r="F16" i="7"/>
  <c r="G63" i="5"/>
  <c r="G11" i="76" l="1"/>
  <c r="G9" i="76" s="1"/>
  <c r="E11" i="76"/>
  <c r="F11" i="76" l="1"/>
  <c r="F9" i="76" s="1"/>
  <c r="D422" i="25"/>
  <c r="D454" i="25" s="1"/>
  <c r="G28" i="76"/>
  <c r="G32" i="76" s="1"/>
  <c r="F28" i="76"/>
  <c r="F32" i="76" s="1"/>
  <c r="E28" i="76"/>
  <c r="E32" i="76" s="1"/>
  <c r="D32" i="72"/>
  <c r="C32" i="72"/>
  <c r="D19" i="72"/>
  <c r="C19" i="72"/>
  <c r="F31" i="71"/>
  <c r="D31" i="71"/>
  <c r="H30" i="71"/>
  <c r="H29" i="71"/>
  <c r="H28" i="71"/>
  <c r="H27" i="71"/>
  <c r="H26" i="71"/>
  <c r="H25" i="71"/>
  <c r="H24" i="71"/>
  <c r="H23" i="71"/>
  <c r="F19" i="71"/>
  <c r="D19" i="71"/>
  <c r="H18" i="71"/>
  <c r="H17" i="71"/>
  <c r="H16" i="71"/>
  <c r="H15" i="71"/>
  <c r="H14" i="71"/>
  <c r="H13" i="71"/>
  <c r="H12" i="71"/>
  <c r="H11" i="71"/>
  <c r="H10" i="71"/>
  <c r="F46" i="70"/>
  <c r="I46" i="70" s="1"/>
  <c r="F45" i="70"/>
  <c r="I45" i="70" s="1"/>
  <c r="F44" i="70"/>
  <c r="I44" i="70" s="1"/>
  <c r="F43" i="70"/>
  <c r="I43" i="70" s="1"/>
  <c r="F42" i="70"/>
  <c r="I42" i="70" s="1"/>
  <c r="F40" i="70"/>
  <c r="I40" i="70" s="1"/>
  <c r="F39" i="70"/>
  <c r="I39" i="70" s="1"/>
  <c r="F38" i="70"/>
  <c r="I38" i="70" s="1"/>
  <c r="F37" i="70"/>
  <c r="I37" i="70" s="1"/>
  <c r="F36" i="70"/>
  <c r="I36" i="70" s="1"/>
  <c r="F35" i="70"/>
  <c r="I35" i="70" s="1"/>
  <c r="F34" i="70"/>
  <c r="I34" i="70" s="1"/>
  <c r="F33" i="70"/>
  <c r="I33" i="70" s="1"/>
  <c r="F32" i="70"/>
  <c r="I32" i="70" s="1"/>
  <c r="F31" i="70"/>
  <c r="I31" i="70" s="1"/>
  <c r="F29" i="70"/>
  <c r="I29" i="70" s="1"/>
  <c r="F28" i="70"/>
  <c r="I28" i="70" s="1"/>
  <c r="F26" i="70"/>
  <c r="I26" i="70" s="1"/>
  <c r="F25" i="70"/>
  <c r="I25" i="70" s="1"/>
  <c r="F24" i="70"/>
  <c r="I24" i="70" s="1"/>
  <c r="F23" i="70"/>
  <c r="I23" i="70" s="1"/>
  <c r="F20" i="70"/>
  <c r="I20" i="70" s="1"/>
  <c r="F19" i="70"/>
  <c r="I19" i="70" s="1"/>
  <c r="F18" i="70"/>
  <c r="I18" i="70" s="1"/>
  <c r="F17" i="70"/>
  <c r="I17" i="70" s="1"/>
  <c r="F16" i="70"/>
  <c r="I16" i="70" s="1"/>
  <c r="F15" i="70"/>
  <c r="I15" i="70" s="1"/>
  <c r="F14" i="70"/>
  <c r="I14" i="70" s="1"/>
  <c r="F13" i="70"/>
  <c r="I13" i="70" s="1"/>
  <c r="F12" i="70"/>
  <c r="H22" i="69"/>
  <c r="G22" i="69"/>
  <c r="E22" i="69"/>
  <c r="D22" i="69"/>
  <c r="F14" i="69"/>
  <c r="I14" i="69" s="1"/>
  <c r="F12" i="69"/>
  <c r="H27" i="70"/>
  <c r="H22" i="70" s="1"/>
  <c r="H48" i="70" s="1"/>
  <c r="E27" i="70"/>
  <c r="E22" i="70" s="1"/>
  <c r="E48" i="70" s="1"/>
  <c r="E13" i="76"/>
  <c r="D34" i="72" l="1"/>
  <c r="H31" i="71"/>
  <c r="G22" i="70"/>
  <c r="G48" i="70" s="1"/>
  <c r="C34" i="72"/>
  <c r="D33" i="71"/>
  <c r="F33" i="71"/>
  <c r="G15" i="76"/>
  <c r="G13" i="76" s="1"/>
  <c r="F15" i="76"/>
  <c r="F13" i="76" s="1"/>
  <c r="F16" i="76" s="1"/>
  <c r="F22" i="69"/>
  <c r="I12" i="69"/>
  <c r="I22" i="69" s="1"/>
  <c r="I12" i="70"/>
  <c r="E9" i="76"/>
  <c r="E16" i="76" s="1"/>
  <c r="E20" i="76" s="1"/>
  <c r="E24" i="76" s="1"/>
  <c r="H19" i="71"/>
  <c r="H33" i="71" s="1"/>
  <c r="F20" i="76" l="1"/>
  <c r="F24" i="76" s="1"/>
  <c r="G16" i="76"/>
  <c r="G20" i="76" l="1"/>
  <c r="G24" i="76" s="1"/>
  <c r="C295" i="25"/>
  <c r="C193" i="25"/>
  <c r="G47" i="10" l="1"/>
  <c r="G22" i="10"/>
  <c r="I28" i="7"/>
  <c r="I41" i="7"/>
  <c r="I40" i="7"/>
  <c r="H39" i="7"/>
  <c r="I39" i="7" s="1"/>
  <c r="G37" i="7"/>
  <c r="I37" i="7" s="1"/>
  <c r="G33" i="7"/>
  <c r="G36" i="7"/>
  <c r="I36" i="7" s="1"/>
  <c r="G35" i="7"/>
  <c r="I35" i="7" s="1"/>
  <c r="E12" i="7"/>
  <c r="I12" i="7" s="1"/>
  <c r="E11" i="7"/>
  <c r="I11" i="7" s="1"/>
  <c r="E30" i="7"/>
  <c r="I30" i="7" s="1"/>
  <c r="E29" i="7"/>
  <c r="I29" i="7" s="1"/>
  <c r="H21" i="7"/>
  <c r="H25" i="7" s="1"/>
  <c r="I23" i="7"/>
  <c r="I22" i="7"/>
  <c r="I18" i="7"/>
  <c r="I17" i="7"/>
  <c r="I15" i="7"/>
  <c r="I19" i="7"/>
  <c r="E10" i="7"/>
  <c r="I10" i="7" s="1"/>
  <c r="F14" i="7" l="1"/>
  <c r="F25" i="7" s="1"/>
  <c r="F43" i="7" s="1"/>
  <c r="G14" i="7"/>
  <c r="G25" i="7" s="1"/>
  <c r="I16" i="7"/>
  <c r="H43" i="7"/>
  <c r="E27" i="7"/>
  <c r="G32" i="7"/>
  <c r="I33" i="7"/>
  <c r="I34" i="7"/>
  <c r="E9" i="7"/>
  <c r="I14" i="7" l="1"/>
  <c r="I32" i="7"/>
  <c r="G43" i="7"/>
  <c r="I27" i="7"/>
  <c r="E25" i="7"/>
  <c r="I25" i="7" s="1"/>
  <c r="I9" i="7"/>
  <c r="E43" i="7" l="1"/>
  <c r="I43" i="7" s="1"/>
  <c r="G60" i="2" l="1"/>
  <c r="F57" i="2"/>
  <c r="G57" i="2" s="1"/>
  <c r="F56" i="2"/>
  <c r="G56" i="2" s="1"/>
  <c r="F32" i="2"/>
  <c r="G32" i="2" s="1"/>
  <c r="F11" i="2"/>
  <c r="F12" i="2"/>
  <c r="F25" i="2"/>
  <c r="F24" i="2"/>
  <c r="E338" i="25" l="1"/>
  <c r="C39" i="25"/>
  <c r="G67" i="10" l="1"/>
  <c r="E27" i="25" l="1"/>
  <c r="F337" i="25" l="1"/>
  <c r="C372" i="25" l="1"/>
  <c r="D308" i="25"/>
  <c r="C308" i="25"/>
  <c r="E175" i="25"/>
  <c r="F175" i="25"/>
  <c r="C127" i="25"/>
  <c r="D115" i="25"/>
  <c r="E115" i="25"/>
  <c r="C115" i="25"/>
  <c r="C27" i="25"/>
  <c r="E39" i="25"/>
  <c r="F39" i="25"/>
  <c r="D39" i="25"/>
  <c r="D105" i="25"/>
  <c r="C105" i="25"/>
  <c r="C221" i="25"/>
  <c r="D401" i="25" s="1"/>
  <c r="H67" i="10" l="1"/>
  <c r="G66" i="10"/>
  <c r="H45" i="10"/>
  <c r="H41" i="10"/>
  <c r="H49" i="10" s="1"/>
  <c r="F17" i="2" l="1"/>
  <c r="D461" i="25" l="1"/>
  <c r="E461" i="25"/>
  <c r="C461" i="25"/>
  <c r="C183" i="25"/>
  <c r="C121" i="25"/>
  <c r="C60" i="25"/>
  <c r="C55" i="25"/>
  <c r="C48" i="25"/>
  <c r="D27" i="25"/>
  <c r="E17" i="25"/>
  <c r="C17" i="25"/>
  <c r="G11" i="8" l="1"/>
  <c r="D13" i="8" l="1"/>
  <c r="D35" i="1"/>
  <c r="H13" i="8" l="1"/>
  <c r="F42" i="2"/>
  <c r="H58" i="10"/>
  <c r="H57" i="10" s="1"/>
  <c r="G58" i="10"/>
  <c r="G57" i="10" s="1"/>
  <c r="H53" i="10"/>
  <c r="H52" i="10" s="1"/>
  <c r="G53" i="10"/>
  <c r="G52" i="10" s="1"/>
  <c r="G45" i="10"/>
  <c r="G41" i="10"/>
  <c r="I30" i="9"/>
  <c r="H30" i="9"/>
  <c r="I25" i="9"/>
  <c r="H25" i="9"/>
  <c r="I16" i="9"/>
  <c r="H16" i="9"/>
  <c r="I11" i="9"/>
  <c r="H11" i="9"/>
  <c r="H22" i="9" s="1"/>
  <c r="F21" i="8"/>
  <c r="E21" i="8"/>
  <c r="F12" i="8"/>
  <c r="E12" i="8"/>
  <c r="F63" i="5"/>
  <c r="G56" i="5"/>
  <c r="F56" i="5"/>
  <c r="G50" i="5"/>
  <c r="H37" i="10" s="1"/>
  <c r="H21" i="10" s="1"/>
  <c r="F50" i="5"/>
  <c r="G37" i="10" s="1"/>
  <c r="G21" i="10" s="1"/>
  <c r="G46" i="5"/>
  <c r="F46" i="5"/>
  <c r="G22" i="5"/>
  <c r="H20" i="10" s="1"/>
  <c r="H10" i="10" s="1"/>
  <c r="H38" i="10" s="1"/>
  <c r="F22" i="5"/>
  <c r="G20" i="10" s="1"/>
  <c r="G10" i="10" s="1"/>
  <c r="G19" i="5"/>
  <c r="F19" i="5"/>
  <c r="G36" i="5"/>
  <c r="F36" i="5"/>
  <c r="G32" i="5"/>
  <c r="G11" i="5"/>
  <c r="F11" i="5"/>
  <c r="F64" i="2"/>
  <c r="G64" i="2" s="1"/>
  <c r="F63" i="2"/>
  <c r="F58" i="2"/>
  <c r="G58" i="2" s="1"/>
  <c r="F59" i="2"/>
  <c r="G59" i="2" s="1"/>
  <c r="F52" i="2"/>
  <c r="G52" i="2" s="1"/>
  <c r="F53" i="2"/>
  <c r="G53" i="2" s="1"/>
  <c r="F51" i="2"/>
  <c r="F43" i="2"/>
  <c r="G43" i="2" s="1"/>
  <c r="F44" i="2"/>
  <c r="F45" i="2"/>
  <c r="G45" i="2" s="1"/>
  <c r="F46" i="2"/>
  <c r="G46" i="2" s="1"/>
  <c r="F47" i="2"/>
  <c r="G47" i="2" s="1"/>
  <c r="F21" i="2"/>
  <c r="G21" i="2" s="1"/>
  <c r="F22" i="2"/>
  <c r="F23" i="2"/>
  <c r="G23" i="2" s="1"/>
  <c r="G24" i="2"/>
  <c r="F26" i="2"/>
  <c r="G26" i="2" s="1"/>
  <c r="F27" i="2"/>
  <c r="F28" i="2"/>
  <c r="G28" i="2" s="1"/>
  <c r="F20" i="2"/>
  <c r="G20" i="2" s="1"/>
  <c r="G12" i="2"/>
  <c r="F13" i="2"/>
  <c r="G13" i="2" s="1"/>
  <c r="F14" i="2"/>
  <c r="G14" i="2" s="1"/>
  <c r="F15" i="2"/>
  <c r="F16" i="2"/>
  <c r="G16" i="2" s="1"/>
  <c r="G17" i="2"/>
  <c r="J50" i="1"/>
  <c r="I50" i="1"/>
  <c r="J38" i="1"/>
  <c r="I38" i="1"/>
  <c r="E35" i="1"/>
  <c r="J32" i="1"/>
  <c r="I32" i="1"/>
  <c r="J22" i="1"/>
  <c r="I22" i="1"/>
  <c r="E21" i="1"/>
  <c r="D21" i="1"/>
  <c r="G29" i="5" l="1"/>
  <c r="G38" i="10"/>
  <c r="F29" i="5"/>
  <c r="E414" i="25" s="1"/>
  <c r="G49" i="10"/>
  <c r="G62" i="10"/>
  <c r="H36" i="9"/>
  <c r="K13" i="8"/>
  <c r="F66" i="5"/>
  <c r="E454" i="25" s="1"/>
  <c r="H62" i="10"/>
  <c r="H64" i="10" s="1"/>
  <c r="E10" i="8"/>
  <c r="F10" i="8"/>
  <c r="G22" i="2"/>
  <c r="G27" i="2"/>
  <c r="F10" i="2"/>
  <c r="K15" i="8"/>
  <c r="G51" i="2"/>
  <c r="G42" i="2"/>
  <c r="G66" i="5"/>
  <c r="I36" i="9"/>
  <c r="F50" i="2"/>
  <c r="F62" i="2"/>
  <c r="F31" i="2"/>
  <c r="I22" i="9"/>
  <c r="G63" i="2"/>
  <c r="K18" i="8"/>
  <c r="K16" i="8"/>
  <c r="K30" i="8"/>
  <c r="I34" i="1"/>
  <c r="I38" i="9" s="1"/>
  <c r="E37" i="1"/>
  <c r="J34" i="1"/>
  <c r="H38" i="9" s="1"/>
  <c r="G11" i="2"/>
  <c r="D12" i="8"/>
  <c r="G12" i="8" s="1"/>
  <c r="H12" i="8" s="1"/>
  <c r="D37" i="1"/>
  <c r="G25" i="2"/>
  <c r="F19" i="2"/>
  <c r="F41" i="2"/>
  <c r="G44" i="2"/>
  <c r="K17" i="8"/>
  <c r="D21" i="8"/>
  <c r="G21" i="8" s="1"/>
  <c r="H21" i="8" s="1"/>
  <c r="G15" i="2"/>
  <c r="G64" i="10" l="1"/>
  <c r="H40" i="9"/>
  <c r="I40" i="9"/>
  <c r="K19" i="8"/>
  <c r="G68" i="5"/>
  <c r="G31" i="2"/>
  <c r="F9" i="2"/>
  <c r="G50" i="2"/>
  <c r="F68" i="5"/>
  <c r="G62" i="2"/>
  <c r="D10" i="8"/>
  <c r="G10" i="8" s="1"/>
  <c r="H10" i="8" s="1"/>
  <c r="J43" i="1"/>
  <c r="J54" i="1" s="1"/>
  <c r="J56" i="1" s="1"/>
  <c r="G19" i="2"/>
  <c r="G41" i="2"/>
  <c r="F30" i="2"/>
  <c r="G10" i="2"/>
  <c r="G9" i="2" l="1"/>
  <c r="G30" i="2"/>
  <c r="I43" i="1"/>
  <c r="I54" i="1" l="1"/>
  <c r="F55" i="2"/>
  <c r="F49" i="2" s="1"/>
  <c r="G55" i="2"/>
  <c r="I56" i="1" l="1"/>
  <c r="G49" i="2"/>
  <c r="I21" i="7"/>
  <c r="D22" i="70" l="1"/>
  <c r="F27" i="70"/>
  <c r="I27" i="70" s="1"/>
  <c r="F22" i="70" l="1"/>
  <c r="D48" i="70"/>
  <c r="F48" i="70" l="1"/>
  <c r="I22" i="70"/>
  <c r="I48" i="70" s="1"/>
  <c r="D414" i="25" l="1"/>
  <c r="I414" i="25" s="1"/>
  <c r="I454" i="25"/>
</calcChain>
</file>

<file path=xl/comments1.xml><?xml version="1.0" encoding="utf-8"?>
<comments xmlns="http://schemas.openxmlformats.org/spreadsheetml/2006/main">
  <authors>
    <author>DGCG</author>
  </authors>
  <commentList>
    <comment ref="H8" authorId="0" shapeId="0">
      <text>
        <r>
          <rPr>
            <b/>
            <sz val="9"/>
            <color indexed="81"/>
            <rFont val="Tahoma"/>
            <family val="2"/>
          </rPr>
          <t>DGCG:</t>
        </r>
        <r>
          <rPr>
            <sz val="9"/>
            <color indexed="81"/>
            <rFont val="Tahoma"/>
            <family val="2"/>
          </rPr>
          <t xml:space="preserve">
Modificado menos devengado</t>
        </r>
      </text>
    </comment>
    <comment ref="H35" authorId="0" shapeId="0">
      <text>
        <r>
          <rPr>
            <b/>
            <sz val="9"/>
            <color indexed="81"/>
            <rFont val="Tahoma"/>
            <family val="2"/>
          </rPr>
          <t>DGCG:</t>
        </r>
        <r>
          <rPr>
            <sz val="9"/>
            <color indexed="81"/>
            <rFont val="Tahoma"/>
            <family val="2"/>
          </rPr>
          <t xml:space="preserve">
Modificado menos devengado</t>
        </r>
      </text>
    </comment>
    <comment ref="H55" authorId="0" shapeId="0">
      <text>
        <r>
          <rPr>
            <b/>
            <sz val="9"/>
            <color indexed="81"/>
            <rFont val="Tahoma"/>
            <family val="2"/>
          </rPr>
          <t>DGCG:</t>
        </r>
        <r>
          <rPr>
            <sz val="9"/>
            <color indexed="81"/>
            <rFont val="Tahoma"/>
            <family val="2"/>
          </rPr>
          <t xml:space="preserve">
Modificado menos devengado</t>
        </r>
      </text>
    </comment>
  </commentList>
</comments>
</file>

<file path=xl/comments2.xml><?xml version="1.0" encoding="utf-8"?>
<comments xmlns="http://schemas.openxmlformats.org/spreadsheetml/2006/main">
  <authors>
    <author>DGCG</author>
  </authors>
  <commentList>
    <comment ref="I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I8"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I8"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J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O6"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<sst xmlns="http://schemas.openxmlformats.org/spreadsheetml/2006/main" count="11302" uniqueCount="6141">
  <si>
    <t>(Pesos)</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</si>
  <si>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</si>
  <si>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</si>
  <si>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</si>
  <si>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</si>
  <si>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</si>
  <si>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</si>
  <si>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</si>
  <si>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</si>
  <si>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</si>
  <si>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</si>
  <si>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</si>
  <si>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</si>
  <si>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</si>
  <si>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</si>
  <si>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</si>
  <si>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</si>
  <si>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</si>
  <si>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</si>
  <si>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</si>
  <si>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</si>
  <si>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</si>
  <si>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</si>
  <si>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</si>
  <si>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</si>
  <si>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</si>
  <si>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</si>
  <si>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</si>
  <si>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</si>
  <si>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</si>
  <si>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</si>
  <si>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</si>
  <si>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</si>
  <si>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</si>
  <si>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</si>
  <si>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</si>
  <si>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</si>
  <si>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</si>
  <si>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</si>
  <si>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</si>
  <si>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</si>
  <si>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</si>
  <si>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  Activos  No Circulantes</t>
  </si>
  <si>
    <t>HACIENDA PÚBLICA/ PATRIMONIO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</si>
  <si>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</si>
  <si>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</si>
  <si>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</si>
  <si>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</si>
  <si>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</si>
  <si>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</si>
  <si>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</si>
  <si>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</si>
  <si>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</si>
  <si>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</si>
  <si>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</si>
  <si>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</si>
  <si>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</si>
  <si>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</si>
  <si>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Origen</t>
  </si>
  <si>
    <t>Aplicación</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</si>
  <si>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</si>
  <si>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</si>
  <si>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</si>
  <si>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</si>
  <si>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</si>
  <si>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</si>
  <si>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</si>
  <si>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</si>
  <si>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</si>
  <si>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</si>
  <si>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</si>
  <si>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</si>
  <si>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</si>
  <si>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</si>
  <si>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</si>
  <si>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Transferencias Internas y Asignaciones al Sector Público</t>
  </si>
  <si>
    <t>Transferencias al Resto del Sector Público</t>
  </si>
  <si>
    <t>Subsidios y Subvenciones</t>
  </si>
  <si>
    <t>Ayudas Sociales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</si>
  <si>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</si>
  <si>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</si>
  <si>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</si>
  <si>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</si>
  <si>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</si>
  <si>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</si>
  <si>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</si>
  <si>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</si>
  <si>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</si>
  <si>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</si>
  <si>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</si>
  <si>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</si>
  <si>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</si>
  <si>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</si>
  <si>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</si>
  <si>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</si>
  <si>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</si>
  <si>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</si>
  <si>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</si>
  <si>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</si>
  <si>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</si>
  <si>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</si>
  <si>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</si>
  <si>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</si>
  <si>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</si>
  <si>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</si>
  <si>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</si>
  <si>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</si>
  <si>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</si>
  <si>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</si>
  <si>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</si>
  <si>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</si>
  <si>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</si>
  <si>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</si>
  <si>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</si>
  <si>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TOTAL</t>
  </si>
  <si>
    <t xml:space="preserve">Aportaciones </t>
  </si>
  <si>
    <t>Actualización de la Hacienda Pública/Patrimonio</t>
  </si>
  <si>
    <t>Resultados del Ejercicio (Ahorro/Desahorro)</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</si>
  <si>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</si>
  <si>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</si>
  <si>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</si>
  <si>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</si>
  <si>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</si>
  <si>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</si>
  <si>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</si>
  <si>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</si>
  <si>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</si>
  <si>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</si>
  <si>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</si>
  <si>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</si>
  <si>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</si>
  <si>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</si>
  <si>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</si>
  <si>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</si>
  <si>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</si>
  <si>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</si>
  <si>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</si>
  <si>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</si>
  <si>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</si>
  <si>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</si>
  <si>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</si>
  <si>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</si>
  <si>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</si>
  <si>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</si>
  <si>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</si>
  <si>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</si>
  <si>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</si>
  <si>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</si>
  <si>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</si>
  <si>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</si>
  <si>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</si>
  <si>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</si>
  <si>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</si>
  <si>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</si>
  <si>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</si>
  <si>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</si>
  <si>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</si>
  <si>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</si>
  <si>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</si>
  <si>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</si>
  <si>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</si>
  <si>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</si>
  <si>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</si>
  <si>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</si>
  <si>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</si>
  <si>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</si>
  <si>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Aumento por Insuficiencia de Estimaciones por Pérdida o Deterioro y Obsolescencia</t>
  </si>
  <si>
    <t>Cuotas y Aportaciones de Seguridad Social</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</si>
  <si>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</si>
  <si>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</si>
  <si>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</si>
  <si>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</si>
  <si>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</si>
  <si>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</si>
  <si>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</si>
  <si>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</si>
  <si>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</si>
  <si>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</si>
  <si>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</si>
  <si>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</si>
  <si>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</si>
  <si>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</si>
  <si>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(4)</t>
  </si>
  <si>
    <t>(5)</t>
  </si>
  <si>
    <t>Productos</t>
  </si>
  <si>
    <t>Aprovechamientos</t>
  </si>
  <si>
    <t>Total</t>
  </si>
  <si>
    <t>¹ Los ingresos excedentes se presentan para efectos de cumplimiento de la Ley General de Contabilidad Gubernamental y el importe reflejado debe ser siempre mayor a cero</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</si>
  <si>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</si>
  <si>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</si>
  <si>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</si>
  <si>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</si>
  <si>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</si>
  <si>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</si>
  <si>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</si>
  <si>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</si>
  <si>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</si>
  <si>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</si>
  <si>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</si>
  <si>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</si>
  <si>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</si>
  <si>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</si>
  <si>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</si>
  <si>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</si>
  <si>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</si>
  <si>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</si>
  <si>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</si>
  <si>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</si>
  <si>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</si>
  <si>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</si>
  <si>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</si>
  <si>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</si>
  <si>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</si>
  <si>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</si>
  <si>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</si>
  <si>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</si>
  <si>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</si>
  <si>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</si>
  <si>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</si>
  <si>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</si>
  <si>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</si>
  <si>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</si>
  <si>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</si>
  <si>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</si>
  <si>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</si>
  <si>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</si>
  <si>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</si>
  <si>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</si>
  <si>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</si>
  <si>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</si>
  <si>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</si>
  <si>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</si>
  <si>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</si>
  <si>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</si>
  <si>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</si>
  <si>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</si>
  <si>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</si>
  <si>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</si>
  <si>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</si>
  <si>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</si>
  <si>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</si>
  <si>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</si>
  <si>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</si>
  <si>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</si>
  <si>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</si>
  <si>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</si>
  <si>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</si>
  <si>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</si>
  <si>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</si>
  <si>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</si>
  <si>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</si>
  <si>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</si>
  <si>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</si>
  <si>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</si>
  <si>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</si>
  <si>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</si>
  <si>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</si>
  <si>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</si>
  <si>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</si>
  <si>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</si>
  <si>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</si>
  <si>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</si>
  <si>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</si>
  <si>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</si>
  <si>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</si>
  <si>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</si>
  <si>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</si>
  <si>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</si>
  <si>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</si>
  <si>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</si>
  <si>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</si>
  <si>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</si>
  <si>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</si>
  <si>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</si>
  <si>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</si>
  <si>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</si>
  <si>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</si>
  <si>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</si>
  <si>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</si>
  <si>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</si>
  <si>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</si>
  <si>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</si>
  <si>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</si>
  <si>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</si>
  <si>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Conciliación entre los Egresos Presupuestarios y los Gastos Contables</t>
  </si>
  <si>
    <t>Mobiliario y equipo de administración</t>
  </si>
  <si>
    <t>Mobiliario y equipo educacional y recreativo</t>
  </si>
  <si>
    <t>Equipo e instrumental médico y de laboratorio</t>
  </si>
  <si>
    <t>Vehículos y equipo de transporte</t>
  </si>
  <si>
    <t>ACTIVO</t>
  </si>
  <si>
    <t>* BIENES MUEBLES, INMUEBLES E INTAGIBLES</t>
  </si>
  <si>
    <t>ESF-01 FONDOS C/INVERSIONES FINANCIERAS</t>
  </si>
  <si>
    <t>TIPO</t>
  </si>
  <si>
    <t>MONTO PARCIAL</t>
  </si>
  <si>
    <t>ESF-02 INGRESOS P/RECUPERAR</t>
  </si>
  <si>
    <t>ESF-05 INVENTARIO Y ALMACENES</t>
  </si>
  <si>
    <t>METODO</t>
  </si>
  <si>
    <t>* BIENES DISPONIBLES PARA SU TRANSFORMACIÓN O CONSUMO.</t>
  </si>
  <si>
    <t xml:space="preserve">* INVERSIONES FINANCIERAS. </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</si>
  <si>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</si>
  <si>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</si>
  <si>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</si>
  <si>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</si>
  <si>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</si>
  <si>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</si>
  <si>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</si>
  <si>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</si>
  <si>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</si>
  <si>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</si>
  <si>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</si>
  <si>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FONDOS Y BIENES DE TERCEROS EN GARANTÍA Y/O ADMINISTRACIÓN A CORTO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</si>
  <si>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</si>
  <si>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</si>
  <si>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</si>
  <si>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</si>
  <si>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</si>
  <si>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</si>
  <si>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</si>
  <si>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</si>
  <si>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</si>
  <si>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</si>
  <si>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</si>
  <si>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</si>
  <si>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</si>
  <si>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</si>
  <si>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</si>
  <si>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</si>
  <si>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</si>
  <si>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</si>
  <si>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</si>
  <si>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</si>
  <si>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</si>
  <si>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</si>
  <si>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</si>
  <si>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</si>
  <si>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</si>
  <si>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</si>
  <si>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</si>
  <si>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</si>
  <si>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</si>
  <si>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</si>
  <si>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</si>
  <si>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</si>
  <si>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</si>
  <si>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</si>
  <si>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</si>
  <si>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</si>
  <si>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</si>
  <si>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</si>
  <si>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</si>
  <si>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</si>
  <si>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</si>
  <si>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</si>
  <si>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Institución Bancaria</t>
  </si>
  <si>
    <t>Número de Cuenta</t>
  </si>
  <si>
    <t xml:space="preserve">Instrumentos Financieros </t>
  </si>
  <si>
    <t xml:space="preserve">Valor Razonable </t>
  </si>
  <si>
    <t>Riesgos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</si>
  <si>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</si>
  <si>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</si>
  <si>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</si>
  <si>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</si>
  <si>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</si>
  <si>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</si>
  <si>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</si>
  <si>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 xml:space="preserve">NOTAS A LOS ESTADOS FINANCIEROS </t>
  </si>
  <si>
    <t>UR</t>
  </si>
  <si>
    <t>Tipo de Programas y Proyectos</t>
  </si>
  <si>
    <t>Programa o Proyecto</t>
  </si>
  <si>
    <t>Denominación</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</si>
  <si>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</si>
  <si>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</si>
  <si>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</si>
  <si>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</si>
  <si>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</si>
  <si>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</si>
  <si>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</si>
  <si>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</si>
  <si>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</si>
  <si>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</si>
  <si>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</si>
  <si>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</si>
  <si>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</si>
  <si>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</si>
  <si>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</si>
  <si>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</si>
  <si>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</si>
  <si>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</si>
  <si>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</si>
  <si>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</si>
  <si>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</si>
  <si>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</si>
  <si>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</si>
  <si>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</si>
  <si>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</si>
  <si>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</si>
  <si>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</si>
  <si>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</si>
  <si>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</si>
  <si>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</si>
  <si>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</si>
  <si>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</si>
  <si>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</si>
  <si>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r>
      <t xml:space="preserve">Pagado </t>
    </r>
    <r>
      <rPr>
        <b/>
        <vertAlign val="superscript"/>
        <sz val="10"/>
        <rFont val="Arial"/>
        <family val="2"/>
      </rPr>
      <t>3</t>
    </r>
  </si>
  <si>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</si>
  <si>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</si>
  <si>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</si>
  <si>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</si>
  <si>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</si>
  <si>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</si>
  <si>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</si>
  <si>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</si>
  <si>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</si>
  <si>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</si>
  <si>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</si>
  <si>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</si>
  <si>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</si>
  <si>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</si>
  <si>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</si>
  <si>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1250 ACTIVOS INTANGIBLES</t>
  </si>
  <si>
    <t>1270 ACTIVOS DIFERIDOS</t>
  </si>
  <si>
    <t>1280 ESTIMACIÓN POR PÉRDIDA O DETERIORO DE ACTIVOS NO CIRCULANTES</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</si>
  <si>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</si>
  <si>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</si>
  <si>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</si>
  <si>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</si>
  <si>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</si>
  <si>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</si>
  <si>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</si>
  <si>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5000 GASTOS Y OTRAS PERDIDAS</t>
  </si>
  <si>
    <t>1210 INVERSIONES FINANCIERAS A LARGO PLAZO</t>
  </si>
  <si>
    <t>1230 BIENES INMUEBLES, INFRAESTRUCTURA Y CONSTRUCCIONES EN PROCESO</t>
  </si>
  <si>
    <t>7000 CUENTAS DE ORDEN CONTABLES</t>
  </si>
  <si>
    <t>CURP</t>
  </si>
  <si>
    <t>RFC</t>
  </si>
  <si>
    <t>EJERCICIO</t>
  </si>
  <si>
    <t>PROGRAMA O FONDO</t>
  </si>
  <si>
    <t>DESTINO DE LOS RECURSOS</t>
  </si>
  <si>
    <t>DEVENGADO</t>
  </si>
  <si>
    <t>PAGADO</t>
  </si>
  <si>
    <t>REINTEGRO</t>
  </si>
  <si>
    <t>DIRECTORA GENERAL</t>
  </si>
  <si>
    <t>DIRECTOR DE ADMINISTRACIÓN</t>
  </si>
  <si>
    <t>INSTITUTO DE ALFABETIZACIÓN Y EDUCACIÓN BÁSICA PARA ADULTOS</t>
  </si>
  <si>
    <t>MAESTRA ESTHER ANGÉLICA MEDINA RIVERO</t>
  </si>
  <si>
    <t>1121106001  BAJIO INV. 3385671</t>
  </si>
  <si>
    <t>1122602001 CUENTAS POR COBRAR A ENTIDADES Y MUNICIPIOS</t>
  </si>
  <si>
    <t>1123101002 GASTOS A RESERVA DE COMPROBAR</t>
  </si>
  <si>
    <t>1123102001 FUNCIONARIOS Y EMPLEADOS</t>
  </si>
  <si>
    <t>1123103301 SUBSIDIO AL EMPLEO</t>
  </si>
  <si>
    <t>1123106001 OTROS DEUDORES DIVERSOS</t>
  </si>
  <si>
    <t>1125102001 FONDO FIJO</t>
  </si>
  <si>
    <t>NO APLICA</t>
  </si>
  <si>
    <t>1191001001 DEPOSITOS EN GARANTÍA</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</si>
  <si>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</si>
  <si>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</si>
  <si>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</si>
  <si>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</si>
  <si>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</si>
  <si>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</si>
  <si>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</si>
  <si>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</si>
  <si>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</si>
  <si>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</si>
  <si>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</si>
  <si>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</si>
  <si>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</si>
  <si>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</si>
  <si>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</si>
  <si>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</si>
  <si>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</si>
  <si>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</si>
  <si>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</si>
  <si>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</si>
  <si>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</si>
  <si>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</si>
  <si>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</si>
  <si>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</si>
  <si>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</si>
  <si>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</si>
  <si>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</si>
  <si>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</si>
  <si>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</si>
  <si>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</si>
  <si>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</si>
  <si>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</si>
  <si>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</si>
  <si>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</si>
  <si>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</si>
  <si>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</si>
  <si>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</si>
  <si>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</si>
  <si>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</si>
  <si>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</si>
  <si>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</si>
  <si>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</si>
  <si>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</si>
  <si>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</si>
  <si>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</si>
  <si>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</si>
  <si>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</si>
  <si>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</si>
  <si>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</si>
  <si>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</si>
  <si>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</si>
  <si>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</si>
  <si>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</si>
  <si>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</si>
  <si>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</si>
  <si>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</si>
  <si>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</si>
  <si>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</si>
  <si>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</si>
  <si>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</si>
  <si>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</si>
  <si>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</si>
  <si>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</si>
  <si>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</si>
  <si>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</si>
  <si>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</si>
  <si>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</si>
  <si>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</si>
  <si>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</si>
  <si>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</si>
  <si>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</si>
  <si>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</si>
  <si>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</si>
  <si>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</si>
  <si>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</si>
  <si>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</si>
  <si>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</si>
  <si>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</si>
  <si>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</si>
  <si>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</si>
  <si>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</si>
  <si>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</si>
  <si>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</si>
  <si>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</si>
  <si>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</si>
  <si>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</si>
  <si>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</si>
  <si>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</si>
  <si>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</si>
  <si>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</si>
  <si>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</si>
  <si>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</si>
  <si>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</si>
  <si>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</si>
  <si>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</si>
  <si>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</si>
  <si>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INSTITUTO DE ALFABETIZACIÓN Y EDUCACIÓN BÁSICA PARA ADULTOS DEL ESTADO DE GTO.</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</si>
  <si>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</si>
  <si>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</si>
  <si>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</si>
  <si>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</si>
  <si>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</si>
  <si>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</si>
  <si>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</si>
  <si>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</si>
  <si>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</si>
  <si>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</si>
  <si>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</si>
  <si>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</si>
  <si>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</si>
  <si>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</si>
  <si>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</si>
  <si>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</si>
  <si>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</si>
  <si>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</si>
  <si>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</si>
  <si>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</si>
  <si>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</si>
  <si>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</si>
  <si>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</si>
  <si>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</si>
  <si>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</si>
  <si>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</si>
  <si>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</si>
  <si>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</si>
  <si>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</si>
  <si>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</si>
  <si>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</si>
  <si>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</si>
  <si>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</si>
  <si>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</si>
  <si>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</si>
  <si>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</si>
  <si>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</si>
  <si>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G1025</t>
  </si>
  <si>
    <t>GESTIÓN</t>
  </si>
  <si>
    <t>Atención de asuntos jurídicos.</t>
  </si>
  <si>
    <t>G1026</t>
  </si>
  <si>
    <t>G1032</t>
  </si>
  <si>
    <t>G1033</t>
  </si>
  <si>
    <t>Dirección estratégica.</t>
  </si>
  <si>
    <t>G2019</t>
  </si>
  <si>
    <t>P0666</t>
  </si>
  <si>
    <t>ESTRATEGICOS</t>
  </si>
  <si>
    <t>P0667</t>
  </si>
  <si>
    <t>P0668</t>
  </si>
  <si>
    <t>Q1641</t>
  </si>
  <si>
    <t>INVERSION</t>
  </si>
  <si>
    <t>Q1892</t>
  </si>
  <si>
    <t>Q2285</t>
  </si>
  <si>
    <t>III.- Guanajuato educado</t>
  </si>
  <si>
    <t>II. Educación para la vida</t>
  </si>
  <si>
    <t>E024</t>
  </si>
  <si>
    <t>Porcentaje de personas de 15 años y más que no han concluido la educación básica.</t>
  </si>
  <si>
    <t>Propósito</t>
  </si>
  <si>
    <t>Estratégico</t>
  </si>
  <si>
    <t>Eficacia</t>
  </si>
  <si>
    <t>Anual</t>
  </si>
  <si>
    <t>Porcentaje</t>
  </si>
  <si>
    <t>Porcentaje de personas de 15 años y más que no saben leer nI escribir.</t>
  </si>
  <si>
    <t>Número de personas de 15 años y más que no saben leer nI escribir (INAEBA)/Número total de personas de 15 años y más en el Estado (Año base 2010)*100</t>
  </si>
  <si>
    <t>BBVA BANCOMER</t>
  </si>
  <si>
    <t>2017</t>
  </si>
  <si>
    <t>1122602002 CUENTAS POR COBRAR A LA FEDERACION</t>
  </si>
  <si>
    <t>2199002099  DIFERENCIAS IRRELEV</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</si>
  <si>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</si>
  <si>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Concepto (c)</t>
  </si>
  <si>
    <t>a. Efectivo y Equivalentes (a=a1+a2+a3+a4+a5+a6+a7)</t>
  </si>
  <si>
    <t>a. Cuentas por Pagar a Corto Plazo (a=a1+a2+a3+a4+a5+a6+a7+a8+a9)</t>
  </si>
  <si>
    <t>a1) Efectivo</t>
  </si>
  <si>
    <t>a1) Servicios Personales por Pagar a Corto Plazo</t>
  </si>
  <si>
    <t>a2) Bancos/Tesorería</t>
  </si>
  <si>
    <t>a2) Proveedores por Pagar a Corto Plazo</t>
  </si>
  <si>
    <t>a3) Bancos/Dependencias y Otros</t>
  </si>
  <si>
    <t>a3) Contratistas por Obras Públicas por Pagar a Corto Plazo</t>
  </si>
  <si>
    <t>a4) Inversiones Temporales (Hasta 3 meses)</t>
  </si>
  <si>
    <t>a4) Participaciones y Aportaciones por Pagar a Corto Plazo</t>
  </si>
  <si>
    <t>a5) Fondos con Afectación Específica</t>
  </si>
  <si>
    <t>a5) Transferencias Otorgadas por Pagar a Corto Plazo</t>
  </si>
  <si>
    <t>a6) Depósitos de Fondos de Terceros en Garantía y/o Administración</t>
  </si>
  <si>
    <t>a6) Intereses, Comisiones y Otros Gastos de la Deuda Pública por Pagar a Corto Plazo</t>
  </si>
  <si>
    <t>a7) Otros Efectivos y Equivalentes</t>
  </si>
  <si>
    <t>a7) Retenciones y Contribuciones por Pagar a Corto Plazo</t>
  </si>
  <si>
    <t>b. Derechos a Recibir Efectivo o Equivalentes (b=b1+b2+b3+b4+b5+b6+b7)</t>
  </si>
  <si>
    <t>a8) Devoluciones de la Ley de Ingresos por Pagar a Corto Plazo</t>
  </si>
  <si>
    <t>b1) Inversiones Financieras de Corto Plazo</t>
  </si>
  <si>
    <t>a9) Otras Cuentas por Pagar a Corto Plazo</t>
  </si>
  <si>
    <t>b2) Cuentas por Cobrar a Corto Plazo</t>
  </si>
  <si>
    <t>b. Documentos por Pagar a Corto Plazo (b=b1+b2+b3)</t>
  </si>
  <si>
    <t>b3) Deudores Diversos por Cobrar a Corto Plazo</t>
  </si>
  <si>
    <t>b1) Documentos Comerciales por Pagar a Corto Plazo</t>
  </si>
  <si>
    <t>b4) Ingresos por Recuperar a Corto Plazo</t>
  </si>
  <si>
    <t>b2) Documentos con Contratistas por Obras Públicas por Pagar a Corto Plazo</t>
  </si>
  <si>
    <t>b5) Deudores por Anticipos de la Tesorería a Corto Plazo</t>
  </si>
  <si>
    <t>b3) Otros Documentos por Pagar a Corto Plazo</t>
  </si>
  <si>
    <t>b6) Préstamos Otorgados a Corto Plazo</t>
  </si>
  <si>
    <t>c. Porción a Corto Plazo de la Deuda Pública a Largo Plazo (c=c1+c2)</t>
  </si>
  <si>
    <t>b7) Otros Derechos a Recibir Efectivo o Equivalentes a Corto Plazo</t>
  </si>
  <si>
    <t>c1) Porción a Corto Plazo de la Deuda Pública</t>
  </si>
  <si>
    <t>c. Derechos a Recibir Bienes o Servicios (c=c1+c2+c3+c4+c5)</t>
  </si>
  <si>
    <t>c2) Porción a Corto Plazo de Arrendamiento Financiero</t>
  </si>
  <si>
    <t>c1) Anticipo a Proveedores por Adquisición de Bienes y Prestación de Servicios a Corto Plazo</t>
  </si>
  <si>
    <t>d. Títulos y Valores a Corto Plazo</t>
  </si>
  <si>
    <t>c2) Anticipo a Proveedores por Adquisición de Bienes Inmuebles y Muebles a Corto Plazo</t>
  </si>
  <si>
    <t>e. Pasivos Diferidos a Corto Plazo (e=e1+e2+e3)</t>
  </si>
  <si>
    <t>c3) Anticipo a Proveedores por Adquisición de Bienes Intangibles a Corto Plazo</t>
  </si>
  <si>
    <t>e1) Ingresos Cobrados por Adelantado a Corto Plazo</t>
  </si>
  <si>
    <t>c4) Anticipo a Contratistas por Obras Públicas a Corto Plazo</t>
  </si>
  <si>
    <t>e2) Intereses Cobrados por Adelantado a Corto Plazo</t>
  </si>
  <si>
    <t>c5) Otros Derechos a Recibir Bienes o Servicios a Corto Plazo</t>
  </si>
  <si>
    <t>e3) Otros Pasivos Diferidos a Corto Plazo</t>
  </si>
  <si>
    <t>d. Inventarios (d=d1+d2+d3+d4+d5)</t>
  </si>
  <si>
    <t>f. Fondos y Bienes de Terceros en Garantía y/o Administración a Corto Plazo (f=f1+f2+f3+f4+f5+f6)</t>
  </si>
  <si>
    <t>d1) Inventario de Mercancías para Venta</t>
  </si>
  <si>
    <t>f1) Fondos en Garantía a Corto Plazo</t>
  </si>
  <si>
    <t>d2) Inventario de Mercancías Terminadas</t>
  </si>
  <si>
    <t>f2) Fondos en Administración a Corto Plazo</t>
  </si>
  <si>
    <t>d3) Inventario de Mercancías en Proceso de Elaboración</t>
  </si>
  <si>
    <t>f3) Fondos Contingentes a Corto Plazo</t>
  </si>
  <si>
    <t>d4) Inventario de Materias Primas, Materiales y Suministros para Producción</t>
  </si>
  <si>
    <t>f4) Fondos de Fideicomisos, Mandatos y Contratos Análogos a Corto Plazo</t>
  </si>
  <si>
    <t>d5) Bienes en Tránsito</t>
  </si>
  <si>
    <t>f5) Otros Fondos de Terceros en Garantía y/o Administración a Corto Plazo</t>
  </si>
  <si>
    <t>e. Almacenes</t>
  </si>
  <si>
    <t>f6) Valores y Bienes en Garantía a Corto Plazo</t>
  </si>
  <si>
    <t>f. Estimación por Pérdida o Deterioro de Activos Circulantes (f=f1+f2)</t>
  </si>
  <si>
    <t>g. Provisiones a Corto Plazo (g=g1+g2+g3)</t>
  </si>
  <si>
    <t>f1) Estimaciones para Cuentas Incobrables por Derechos a Recibir Efectivo o Equivalentes</t>
  </si>
  <si>
    <t>g1) Provisión para Demandas y Juicios a Corto Plazo</t>
  </si>
  <si>
    <t>f2) Estimación por Deterioro de Inventarios</t>
  </si>
  <si>
    <t>g2) Provisión para Contingencias a Corto Plazo</t>
  </si>
  <si>
    <t>g. Otros Activos Circulantes (g=g1+g2+g3+g4)</t>
  </si>
  <si>
    <t>g3) Otras Provisiones a Corto Plazo</t>
  </si>
  <si>
    <t>g1) Valores en Garantía</t>
  </si>
  <si>
    <t>h. Otros Pasivos a Corto Plazo (h=h1+h2+h3)</t>
  </si>
  <si>
    <t>g2) Bienes en Garantía (excluye depósitos de fondos)</t>
  </si>
  <si>
    <t>h1) Ingresos por Clasificar</t>
  </si>
  <si>
    <t>g3) Bienes Derivados de Embargos, Decomisos, Aseguramientos y Dación en Pago</t>
  </si>
  <si>
    <t>h2) Recaudación por Participar</t>
  </si>
  <si>
    <t>g4) Adquisición con Fondos de Terceros</t>
  </si>
  <si>
    <t>h3) Otros Pasivos Circulantes</t>
  </si>
  <si>
    <t>IA. Total de Activos Circulantes (IA = a + b + c + d + e + f + g)</t>
  </si>
  <si>
    <t>IIA. Total de Pasivos Circulantes (IIA = a + b + c + d + e + f + g + h)</t>
  </si>
  <si>
    <t>a. Inversiones Financieras a Largo Plazo</t>
  </si>
  <si>
    <t>a. Cuentas por Pagar a Largo Plazo</t>
  </si>
  <si>
    <t xml:space="preserve">b. Derechos a Recibir Efectivo o Equivalentes a Largo Plazo </t>
  </si>
  <si>
    <t>b. Documentos por Pagar a Largo Plazo</t>
  </si>
  <si>
    <t xml:space="preserve">c. Bienes Inmuebles, Infraestructura y Construcciones en Proceso </t>
  </si>
  <si>
    <t>c. Deuda Pública a Largo Plazo</t>
  </si>
  <si>
    <t xml:space="preserve">d. Bienes Muebles </t>
  </si>
  <si>
    <t>d. Pasivos Diferidos a Largo Plazo</t>
  </si>
  <si>
    <t xml:space="preserve">e. Activos Intangibles </t>
  </si>
  <si>
    <t>e. Fondos y Bienes de Terceros en Garantía y/o en Administración a Largo Plazo</t>
  </si>
  <si>
    <t xml:space="preserve">f. Depreciación, Deterioro y Amortización Acumulada de Bienes </t>
  </si>
  <si>
    <t>f. Provisiones a Largo Plazo</t>
  </si>
  <si>
    <t>g. Activos Diferidos</t>
  </si>
  <si>
    <t>h. Estimación por Pérdida o Deterioro de Activos no Circulantes</t>
  </si>
  <si>
    <t>IIB. Total de Pasivos No Circulantes (IIB = a + b + c + d + e + f)</t>
  </si>
  <si>
    <t>i. Otros Activos no Circulantes</t>
  </si>
  <si>
    <t>II. Total del Pasivo (II = IIA + IIB)</t>
  </si>
  <si>
    <t>IB. Total de Activos No Circulantes (IB = a + b + c + d + e + f + g + h + i)</t>
  </si>
  <si>
    <t>HACIENDA PÚBLICA/PATRIMONIO</t>
  </si>
  <si>
    <t>I. Total del Activo (I = IA + IB)</t>
  </si>
  <si>
    <t>IIIA. Hacienda Pública/Patrimonio Contribuido (IIIA = a + b + c)</t>
  </si>
  <si>
    <t>a. Aportaciones</t>
  </si>
  <si>
    <t>b. Donaciones de Capital</t>
  </si>
  <si>
    <t>c. Actualización de la Hacienda Pública/Patrimonio</t>
  </si>
  <si>
    <t>IIIB. Hacienda Pública/Patrimonio Generado (IIIB = a + b + c + d + e)</t>
  </si>
  <si>
    <t>a. Resultados del Ejercicio (Ahorro/ Desahorro)</t>
  </si>
  <si>
    <t>b. Resultados de Ejercicios Anteriores</t>
  </si>
  <si>
    <t>c. Revalúos</t>
  </si>
  <si>
    <t>d. Reservas</t>
  </si>
  <si>
    <t>e. Rectificaciones de Resultados de Ejercicios Anteriores</t>
  </si>
  <si>
    <t>IIIC. Exceso o Insuficiencia en la Actualización de la Hacienda Pública/Patrimonio (IIIC = a + b)</t>
  </si>
  <si>
    <t>a. Resultado por Posición Monetaria</t>
  </si>
  <si>
    <t>b. Resultado por Tenencia de Activos no Monetarios</t>
  </si>
  <si>
    <t>III. Total Hacienda Pública/Patrimonio (III = IIIA + IIIB + IIIC)</t>
  </si>
  <si>
    <t>IV. Total del Pasivo y Hacienda Pública/Patrimonio (IV = II + III)</t>
  </si>
  <si>
    <t>Denominación de la Deuda Pública y Otros Pasivos (c)</t>
  </si>
  <si>
    <t>Saldo al 31 de diciembre de 20XN-1 (d)</t>
  </si>
  <si>
    <t>Disposiciones del Periodo (e)</t>
  </si>
  <si>
    <t>Amortizaciones del Periodo (f)</t>
  </si>
  <si>
    <t>Revaluaciones, Reclasificaciones y Otros Ajustes (g)</t>
  </si>
  <si>
    <t>Saldo Final del Periodo (h)
h=d+e-f+g</t>
  </si>
  <si>
    <t>Pago de Intereses del Periodo (i)</t>
  </si>
  <si>
    <t>Pago de Comisiones y demás costos asociados durante el Periodo (j)</t>
  </si>
  <si>
    <t>1. Deuda Pública (1=A+B)</t>
  </si>
  <si>
    <t>A. Corto Plazo (A=a1+a2+a3)</t>
  </si>
  <si>
    <t>a1) Instituciones de Crédito</t>
  </si>
  <si>
    <t>a2) Títulos y Valores</t>
  </si>
  <si>
    <t>a3) Arrendamientos Financieros</t>
  </si>
  <si>
    <t>B. Largo Plazo (B=b1+b2+b3)</t>
  </si>
  <si>
    <t>b1) Instituciones de Crédito</t>
  </si>
  <si>
    <t>b2) Títulos y Valores</t>
  </si>
  <si>
    <t>b3) Arrendamientos Financieros</t>
  </si>
  <si>
    <t xml:space="preserve">2. Otros Pasivos </t>
  </si>
  <si>
    <t>3. Total de la Deuda Pública y Otros Pasivos (3=1+2)</t>
  </si>
  <si>
    <r>
      <t xml:space="preserve">4. Deuda Contingente </t>
    </r>
    <r>
      <rPr>
        <b/>
        <vertAlign val="superscript"/>
        <sz val="8"/>
        <color theme="1"/>
        <rFont val="Arial"/>
        <family val="2"/>
      </rPr>
      <t>1</t>
    </r>
    <r>
      <rPr>
        <b/>
        <sz val="8"/>
        <color theme="1"/>
        <rFont val="Arial"/>
        <family val="2"/>
      </rPr>
      <t xml:space="preserve"> (informativo)</t>
    </r>
  </si>
  <si>
    <t>A. Deuda Contingente 1</t>
  </si>
  <si>
    <t>B. Deuda Contingente 2</t>
  </si>
  <si>
    <t>C. Deuda Contingente XX</t>
  </si>
  <si>
    <r>
      <t xml:space="preserve">5. Valor de Instrumentos Bono Cupón Cero </t>
    </r>
    <r>
      <rPr>
        <b/>
        <vertAlign val="superscript"/>
        <sz val="8"/>
        <color theme="1"/>
        <rFont val="Arial"/>
        <family val="2"/>
      </rPr>
      <t>2</t>
    </r>
    <r>
      <rPr>
        <b/>
        <sz val="8"/>
        <color theme="1"/>
        <rFont val="Arial"/>
        <family val="2"/>
      </rPr>
      <t xml:space="preserve"> (Informativo)</t>
    </r>
  </si>
  <si>
    <t>A. Instrumento Bono Cupón Cero 1</t>
  </si>
  <si>
    <t>B. Instrumento Bono Cupón Cero 2</t>
  </si>
  <si>
    <t>C. Instrumento Bono Cupón Cero XX</t>
  </si>
  <si>
    <t>Obligaciones a Corto Plazo (k)</t>
  </si>
  <si>
    <t>Monto</t>
  </si>
  <si>
    <t>Plazo</t>
  </si>
  <si>
    <t>Tasa de Interés</t>
  </si>
  <si>
    <t>Comisiones y Costos Relacionados (o)</t>
  </si>
  <si>
    <t>Tasa Efectiva</t>
  </si>
  <si>
    <t>Contratado (l)</t>
  </si>
  <si>
    <t>Pactado</t>
  </si>
  <si>
    <t>(n)</t>
  </si>
  <si>
    <t>(p)</t>
  </si>
  <si>
    <t>(m)</t>
  </si>
  <si>
    <t>6. Obligaciones a Corto Plazo (Informativo)</t>
  </si>
  <si>
    <t>A. Crédito 1</t>
  </si>
  <si>
    <t>B. Crédito 2</t>
  </si>
  <si>
    <t>C. Crédito XX</t>
  </si>
  <si>
    <t>Denominación de las Obligaciones Diferentes de Financiamiento (c)</t>
  </si>
  <si>
    <t>Fecha del Contrato (d)</t>
  </si>
  <si>
    <t>Fecha de inicio de operación del proyecto (e)</t>
  </si>
  <si>
    <t>Fecha de vencimiento (f)</t>
  </si>
  <si>
    <t>Monto de la inversión pactado (g)</t>
  </si>
  <si>
    <t>Plazo pactado (h)</t>
  </si>
  <si>
    <t>Monto promedio mensual del pago de la contraprestación (i)</t>
  </si>
  <si>
    <t>Monto promedio mensual del pago de la contraprestación correspondiente al pago de inversión (j)</t>
  </si>
  <si>
    <t>Monto pagado de la inversión al XX de XXXX de 20XN (k)</t>
  </si>
  <si>
    <t>Monto pagado de la inversión actualizado al XX de XXXX de 20XN (l)</t>
  </si>
  <si>
    <t>Saldo pendiente por pagar de la inversión al XX de XXXX de 20XN (m = g – l)</t>
  </si>
  <si>
    <t>A. Asociaciones Público Privadas (APP’s) (A=a+b+c+d)</t>
  </si>
  <si>
    <t>a) APP 1</t>
  </si>
  <si>
    <t>b) APP 2</t>
  </si>
  <si>
    <t>c) APP 3</t>
  </si>
  <si>
    <t>d) APP XX</t>
  </si>
  <si>
    <t>B. Otros Instrumentos (B=a+b+c+d)</t>
  </si>
  <si>
    <t>a) Otro Instrumento 1</t>
  </si>
  <si>
    <t>b) Otro Instrumento 2</t>
  </si>
  <si>
    <t>c) Otro Instrumento 3</t>
  </si>
  <si>
    <t>d) Otro Instrumento XX</t>
  </si>
  <si>
    <t>C. Total de Obligaciones Diferentes de Financiamiento (C=A+B)</t>
  </si>
  <si>
    <t>Estimado/ Aprobado (d)</t>
  </si>
  <si>
    <t xml:space="preserve">Recaudado/ Pagado </t>
  </si>
  <si>
    <t>A. Ingresos Totales (A = A1+A2+A3)</t>
  </si>
  <si>
    <t>A1. Ingresos de Libre Disposición</t>
  </si>
  <si>
    <t>A2. Transferencias Federales Etiquetadas</t>
  </si>
  <si>
    <t>A3. Financiamiento Neto</t>
  </si>
  <si>
    <r>
      <t>B. Egresos Presupuestarios</t>
    </r>
    <r>
      <rPr>
        <b/>
        <vertAlign val="superscript"/>
        <sz val="8"/>
        <color theme="1"/>
        <rFont val="Arial"/>
        <family val="2"/>
      </rPr>
      <t>1</t>
    </r>
    <r>
      <rPr>
        <b/>
        <sz val="8"/>
        <color theme="1"/>
        <rFont val="Arial"/>
        <family val="2"/>
      </rPr>
      <t xml:space="preserve"> (B = B1+B2)</t>
    </r>
  </si>
  <si>
    <t>B1. Gasto No Etiquetado (sin incluir Amortización de la Deuda Pública)</t>
  </si>
  <si>
    <t xml:space="preserve">B2. Gasto Etiquetado (sin incluir Amortización de la Deuda Pública) </t>
  </si>
  <si>
    <t>C. Remanentes del Ejercicio Anterior ( C = C1 + C2 )</t>
  </si>
  <si>
    <t>C1. Remanentes de Ingresos de Libre Disposición aplicados en el periodo</t>
  </si>
  <si>
    <t>C2. Remanentes de Transferencias Federales Etiquetadas aplicados en el periodo</t>
  </si>
  <si>
    <t xml:space="preserve">I. Balance Presupuestario (I = A – B + C)  </t>
  </si>
  <si>
    <t>II. Balance Presupuestario sin Financiamiento Neto (II = I - A3)</t>
  </si>
  <si>
    <t>III. Balance Presupuestario sin Financiamiento Neto y sin Remanentes del Ejercicio Anterior (III= II - C)</t>
  </si>
  <si>
    <t>E. Intereses, Comisiones y Gastos de la Deuda (E = E1+E2)</t>
  </si>
  <si>
    <t>E1. Intereses, Comisiones y Gastos de la Deuda con Gasto No Etiquetado</t>
  </si>
  <si>
    <t>E2. Intereses, Comisiones y Gastos de la Deuda con Gasto Etiquetado</t>
  </si>
  <si>
    <t>IV. Balance Primario (IV = III + E)</t>
  </si>
  <si>
    <t>Estimado/
Aprobado</t>
  </si>
  <si>
    <t>Recaudado/
Pagado</t>
  </si>
  <si>
    <t>F. Financiamiento (F = F1 + F2)</t>
  </si>
  <si>
    <t>F1. Financiamiento con Fuente de Pago de Ingresos de Libre Disposición</t>
  </si>
  <si>
    <t>F2. Financiamiento con Fuente de Pago de Transferencias Federales Etiquetadas</t>
  </si>
  <si>
    <t>G. Amortización de la Deuda (G = G1 + G2)</t>
  </si>
  <si>
    <t>G1. Amortización de la Deuda Pública con Gasto No Etiquetado</t>
  </si>
  <si>
    <t>G2. Amortización de la Deuda Pública con Gasto Etiquetado</t>
  </si>
  <si>
    <t>A3. Financiamiento Neto (A3 = F – G )</t>
  </si>
  <si>
    <t xml:space="preserve">A1. Ingresos de Libre Disposición </t>
  </si>
  <si>
    <t>A3.1 Financiamiento Neto con Fuente de Pago de Ingresos de Libre Disposición (A3.1 = F1 – G1)</t>
  </si>
  <si>
    <t>V. Balance Presupuestario de Recursos Disponibles (V = A1 + A3.1 – B 1 + C1)</t>
  </si>
  <si>
    <t>VI. Balance Presupuestario de Recursos Disponibles sin Financiamiento Neto (VI = V – A3.1)</t>
  </si>
  <si>
    <t>A3.2 Financiamiento Neto con Fuente de Pago de Transferencias Federales Etiquetadas (A3.2 = F2 – G2)</t>
  </si>
  <si>
    <t>B2. Gasto Etiquetado (sin incluir Amortización de la Deuda Pública)</t>
  </si>
  <si>
    <t>VII. Balance Presupuestario de Recursos Etiquetados (VII = A2 + A3.2 – B2 + C2)</t>
  </si>
  <si>
    <t>VIII. Balance Presupuestario de Recursos Etiquetados sin Financiamiento Neto (VIII = VII – A3.2)</t>
  </si>
  <si>
    <t>Estimado (d)</t>
  </si>
  <si>
    <t>Diferencia (e)</t>
  </si>
  <si>
    <t>Ingresos de Libre Disposición</t>
  </si>
  <si>
    <t>A. Impuestos</t>
  </si>
  <si>
    <t>B. Cuotas y Aportaciones de Seguridad Social</t>
  </si>
  <si>
    <t>C. Contribuciones de Mejoras</t>
  </si>
  <si>
    <t>D. Derechos</t>
  </si>
  <si>
    <t>E. Productos</t>
  </si>
  <si>
    <t>F. Aprovechamientos</t>
  </si>
  <si>
    <t>G. Ingresos por Ventas de Bienes y Servicios</t>
  </si>
  <si>
    <t>H. Participaciones (H=h1+h2+h3+h4+h5+h6+h7+h8+h9+h10+h11)</t>
  </si>
  <si>
    <t xml:space="preserve">h1) Fondo General de Participaciones </t>
  </si>
  <si>
    <t>h2) Fondo de Fomento Municipal</t>
  </si>
  <si>
    <t>h3) Fondo de Fiscalización y Recaudación</t>
  </si>
  <si>
    <t>h4) Fondo de Compensación</t>
  </si>
  <si>
    <t>h5) Fondo de Extracción de Hidrocarburos</t>
  </si>
  <si>
    <t>h6) Impuesto Especial Sobre Producción y Servicios</t>
  </si>
  <si>
    <t>h7) 0.136% de la Recaudación Federal Participable</t>
  </si>
  <si>
    <t>h8) 3.17% Sobre Extracción de Petróleo</t>
  </si>
  <si>
    <t>h9) Gasolinas y Diésel</t>
  </si>
  <si>
    <t>h10) Fondo del Impuesto Sobre la Renta</t>
  </si>
  <si>
    <t>h11) Fondo de Estabilización de los Ingresos de las Entidades Federativas</t>
  </si>
  <si>
    <t>I. Incentivos Derivados de la Colaboración Fiscal (I=i1+i2+i3+i4+i5)</t>
  </si>
  <si>
    <t>i1) Tenencia o Uso de Vehículos</t>
  </si>
  <si>
    <t>i2) Fondo de Compensación ISAN</t>
  </si>
  <si>
    <t>i3) Impuesto Sobre Automóviles Nuevos</t>
  </si>
  <si>
    <t>i4) Fondo de Compensación de Repecos-Intermedios</t>
  </si>
  <si>
    <t>i5) Otros Incentivos Económicos</t>
  </si>
  <si>
    <t>J. Transferencias</t>
  </si>
  <si>
    <t>K. Convenios</t>
  </si>
  <si>
    <t>k1) Otros Convenios y Subsidios</t>
  </si>
  <si>
    <t>L. Otros Ingresos de Libre Disposición (L=l1+l2)</t>
  </si>
  <si>
    <t xml:space="preserve">l1) Participaciones en Ingresos Locales </t>
  </si>
  <si>
    <t>l2) Otros Ingresos de Libre Disposición</t>
  </si>
  <si>
    <t>I. Total de Ingresos de Libre Disposición (I=A+B+C+D+E+F+G+H+I+J+K+L)</t>
  </si>
  <si>
    <t>Ingresos Excedentes de Ingresos de Libre Disposición</t>
  </si>
  <si>
    <t xml:space="preserve">Transferencias Federales Etiquetadas </t>
  </si>
  <si>
    <t>A. Aportaciones (A=a1+a2+a3+a4+a5+a6+a7+a8)</t>
  </si>
  <si>
    <t>a1) Fondo de Aportaciones para la Nómina Educativa y Gasto Operativo</t>
  </si>
  <si>
    <t>a2) Fondo de Aportaciones para los Servicios de Salud</t>
  </si>
  <si>
    <t>a3) Fondo de Aportaciones para la Infraestructura Social</t>
  </si>
  <si>
    <t>a4) Fondo de Aportaciones para el Fortalecimiento de los Municipios y de las Demarcaciones Territoriales del Distrito Federal</t>
  </si>
  <si>
    <t>a5) Fondo de Aportaciones Múltiples</t>
  </si>
  <si>
    <t>a6) Fondo de Aportaciones para la Educación Tecnológica y de Adultos</t>
  </si>
  <si>
    <t>a7) Fondo de Aportaciones para la Seguridad Pública de los Estados y del Distrito Federal</t>
  </si>
  <si>
    <t>a8) Fondo de Aportaciones para el Fortalecimiento de las Entidades Federativas</t>
  </si>
  <si>
    <t>B. Convenios (B=b1+b2+b3+b4)</t>
  </si>
  <si>
    <t>b1) Convenios de Protección Social en Salud</t>
  </si>
  <si>
    <t>b2) Convenios de Descentralización</t>
  </si>
  <si>
    <t>b3) Convenios de Reasignación</t>
  </si>
  <si>
    <t>b4) Otros Convenios y Subsidios</t>
  </si>
  <si>
    <t>C. Fondos Distintos de Aportaciones (C=c1+c2)</t>
  </si>
  <si>
    <t>c1) Fondo para Entidades Federativas y Municipios Productores de Hidrocarburos</t>
  </si>
  <si>
    <t>c2) Fondo Minero</t>
  </si>
  <si>
    <t>D. Transferencias, Subsidios y Subvenciones, y Pensiones y Jubilaciones</t>
  </si>
  <si>
    <t>E. Otras Transferencias Federales Etiquetadas</t>
  </si>
  <si>
    <t>II. Total de Transferencias Federales Etiquetadas (II = A + B + C + D + E)</t>
  </si>
  <si>
    <t>III. Ingresos Derivados de Financiamientos (III = A)</t>
  </si>
  <si>
    <t>A. Ingresos Derivados de Financiamientos</t>
  </si>
  <si>
    <t>IV. Total de Ingresos (IV = I + II + III)</t>
  </si>
  <si>
    <t>Datos Informativos</t>
  </si>
  <si>
    <t>1. Ingresos Derivados de Financiamientos con Fuente de Pago de Ingresos de Libre Disposición</t>
  </si>
  <si>
    <t>2. Ingresos Derivados de Financiamientos con Fuente de Pago de Transferencias Federales Etiquetadas</t>
  </si>
  <si>
    <t>3. Ingresos Derivados de Financiamientos (3 = 1 + 2)</t>
  </si>
  <si>
    <t>Aprobado (d)</t>
  </si>
  <si>
    <t xml:space="preserve">Ampliaciones/ (Reducciones) </t>
  </si>
  <si>
    <t xml:space="preserve">Modificado </t>
  </si>
  <si>
    <t xml:space="preserve">Pagado </t>
  </si>
  <si>
    <t>Subejercicio (e)</t>
  </si>
  <si>
    <t>I. Gasto No Etiquetado (I=A+B+C+D+E+F+G+H+I)</t>
  </si>
  <si>
    <t>A. Servicios Personales (A=a1+a2+a3+a4+a5+a6+a7)</t>
  </si>
  <si>
    <t>11N</t>
  </si>
  <si>
    <t>a1) Remuneraciones al Personal de Carácter Permanente</t>
  </si>
  <si>
    <t>12N</t>
  </si>
  <si>
    <t>a2) Remuneraciones al Personal de Carácter Transitorio</t>
  </si>
  <si>
    <t>13N</t>
  </si>
  <si>
    <t>a3) Remuneraciones Adicionales y Especiales</t>
  </si>
  <si>
    <t>14N</t>
  </si>
  <si>
    <t>a4) Seguridad Social</t>
  </si>
  <si>
    <t>15N</t>
  </si>
  <si>
    <t>a5) Otras Prestaciones Sociales y Económicas</t>
  </si>
  <si>
    <t>16N</t>
  </si>
  <si>
    <t>a6) Previsiones</t>
  </si>
  <si>
    <t>17N</t>
  </si>
  <si>
    <t>a7) Pago de Estímulos a Servidores Públicos</t>
  </si>
  <si>
    <t>B. Materiales y Suministros (B=b1+b2+b3+b4+b5+b6+b7+b8+b9)</t>
  </si>
  <si>
    <t>21N</t>
  </si>
  <si>
    <t>b1) Materiales de Administración, Emisión de Documentos y Artículos Oficiales</t>
  </si>
  <si>
    <t>22N</t>
  </si>
  <si>
    <t>b2) Alimentos y Utensilios</t>
  </si>
  <si>
    <t>23N</t>
  </si>
  <si>
    <t>b3) Materias Primas y Materiales de Producción y Comercialización</t>
  </si>
  <si>
    <t>24N</t>
  </si>
  <si>
    <t>b4) Materiales y Artículos de Construcción y de Reparación</t>
  </si>
  <si>
    <t>25N</t>
  </si>
  <si>
    <t>b5) Productos Químicos, Farmacéuticos y de Laboratorio</t>
  </si>
  <si>
    <t>26N</t>
  </si>
  <si>
    <t>b6) Combustibles, Lubricantes y Aditivos</t>
  </si>
  <si>
    <t>27N</t>
  </si>
  <si>
    <t>b7) Vestuario, Blancos, Prendas de Protección y Artículos Deportivos</t>
  </si>
  <si>
    <t>28N</t>
  </si>
  <si>
    <t>b8) Materiales y Suministros Para Seguridad</t>
  </si>
  <si>
    <t>29N</t>
  </si>
  <si>
    <t>b9) Herramientas, Refacciones y Accesorios Menores</t>
  </si>
  <si>
    <t>C. Servicios Generales (C=c1+c2+c3+c4+c5+c6+c7+c8+c9)</t>
  </si>
  <si>
    <t>31N</t>
  </si>
  <si>
    <t>c1) Servicios Básicos</t>
  </si>
  <si>
    <t>32N</t>
  </si>
  <si>
    <t>c2) Servicios de Arrendamiento</t>
  </si>
  <si>
    <t>33N</t>
  </si>
  <si>
    <t>c3) Servicios Profesionales, Científicos, Técnicos y Otros Servicios</t>
  </si>
  <si>
    <t>34N</t>
  </si>
  <si>
    <t>c4) Servicios Financieros, Bancarios y Comerciales</t>
  </si>
  <si>
    <t>35N</t>
  </si>
  <si>
    <t>c5) Servicios de Instalación, Reparación, Mantenimiento y Conservación</t>
  </si>
  <si>
    <t>36N</t>
  </si>
  <si>
    <t>c6) Servicios de Comunicación Social y Publicidad</t>
  </si>
  <si>
    <t>37N</t>
  </si>
  <si>
    <t>c7) Servicios de Traslado y Viáticos</t>
  </si>
  <si>
    <t>38N</t>
  </si>
  <si>
    <t>c8) Servicios Oficiales</t>
  </si>
  <si>
    <t>39N</t>
  </si>
  <si>
    <t>c9) Otros Servicios Generales</t>
  </si>
  <si>
    <t>D. Transferencias, Asignaciones, Subsidios y Otras Ayudas (D=d1+d2+d3+d4+d5+d6+d7+d8+d9)</t>
  </si>
  <si>
    <t>41N</t>
  </si>
  <si>
    <t>d1) Transferencias Internas y Asignaciones al Sector Público</t>
  </si>
  <si>
    <t>42N</t>
  </si>
  <si>
    <t>d2) Transferencias al Resto del Sector Público</t>
  </si>
  <si>
    <t>43N</t>
  </si>
  <si>
    <t>d3) Subsidios y Subvenciones</t>
  </si>
  <si>
    <t>44N</t>
  </si>
  <si>
    <t>d4) Ayudas Sociales</t>
  </si>
  <si>
    <t>45N</t>
  </si>
  <si>
    <t>d5) Pensiones y Jubilaciones</t>
  </si>
  <si>
    <t>46N</t>
  </si>
  <si>
    <t>d6) Transferencias a Fideicomisos, Mandatos y Otros Análogos</t>
  </si>
  <si>
    <t>d7) Transferencias a la Seguridad Social</t>
  </si>
  <si>
    <t>d8) Donativos</t>
  </si>
  <si>
    <t>49N</t>
  </si>
  <si>
    <t>d9) Transferencias al Exterior</t>
  </si>
  <si>
    <t>E. Bienes Muebles, Inmuebles e Intangibles (E=e1+e2+e3+e4+e5+e6+e7+e8+e9)</t>
  </si>
  <si>
    <t>51N</t>
  </si>
  <si>
    <t>e1) Mobiliario y Equipo de Administración</t>
  </si>
  <si>
    <t>52N</t>
  </si>
  <si>
    <t>e2) Mobiliario y Equipo Educacional y Recreativo</t>
  </si>
  <si>
    <t>53N</t>
  </si>
  <si>
    <t>e3) Equipo e Instrumental Médico y de Laboratorio</t>
  </si>
  <si>
    <t>54N</t>
  </si>
  <si>
    <t>e4) Vehículos y Equipo de Transporte</t>
  </si>
  <si>
    <t>55N</t>
  </si>
  <si>
    <t>e5) Equipo de Defensa y Seguridad</t>
  </si>
  <si>
    <t>56N</t>
  </si>
  <si>
    <t>e6) Maquinaria, Otros Equipos y Herramientas</t>
  </si>
  <si>
    <t>57N</t>
  </si>
  <si>
    <t>e7) Activos Biológicos</t>
  </si>
  <si>
    <t>58N</t>
  </si>
  <si>
    <t>e8) Bienes Inmuebles</t>
  </si>
  <si>
    <t>59N</t>
  </si>
  <si>
    <t>e9) Activos Intangibles</t>
  </si>
  <si>
    <t>F. Inversión Pública (F=f1+f2+f3)</t>
  </si>
  <si>
    <t>61N</t>
  </si>
  <si>
    <t>f1) Obra Pública en Bienes de Dominio Público</t>
  </si>
  <si>
    <t>62N</t>
  </si>
  <si>
    <t>f2) Obra Pública en Bienes Propios</t>
  </si>
  <si>
    <t>63N</t>
  </si>
  <si>
    <t>f3) Proyectos Productivos y Acciones de Fomento</t>
  </si>
  <si>
    <t>G. Inversiones Financieras y Otras Provisiones (G=g1+g2+g3+g4+g5+g6+g7)</t>
  </si>
  <si>
    <t>71N</t>
  </si>
  <si>
    <t>g1) Inversiones Para el Fomento de Actividades Productivas</t>
  </si>
  <si>
    <t>72N</t>
  </si>
  <si>
    <t>g2) Acciones y Participaciones de Capital</t>
  </si>
  <si>
    <t>73N</t>
  </si>
  <si>
    <t>g3) Compra de Títulos y Valores</t>
  </si>
  <si>
    <t>74N</t>
  </si>
  <si>
    <t>g4) Concesión de Préstamos</t>
  </si>
  <si>
    <t>75N</t>
  </si>
  <si>
    <t>g5) Inversiones en Fideicomisos, Mandatos y Otros Análogos</t>
  </si>
  <si>
    <t>76N</t>
  </si>
  <si>
    <t>Fideicomiso de Desastres Naturales (Informativo)</t>
  </si>
  <si>
    <t>g6) Otras Inversiones Financieras</t>
  </si>
  <si>
    <t>79N</t>
  </si>
  <si>
    <t>g7) Provisiones para Contingencias y Otras Erogaciones Especiales</t>
  </si>
  <si>
    <t>H. Participaciones y Aportaciones (H=h1+h2+h3)</t>
  </si>
  <si>
    <t>81N</t>
  </si>
  <si>
    <t>h1) Participaciones</t>
  </si>
  <si>
    <t>83N</t>
  </si>
  <si>
    <t>h2) Aportaciones</t>
  </si>
  <si>
    <t>85N</t>
  </si>
  <si>
    <t>h3) Convenios</t>
  </si>
  <si>
    <t>I. Deuda Pública (I=i1+i2+i3+i4+i5+i6+i7)</t>
  </si>
  <si>
    <t>91N</t>
  </si>
  <si>
    <t>i1) Amortización de la Deuda Pública</t>
  </si>
  <si>
    <t>92N</t>
  </si>
  <si>
    <t>i2) Intereses de la Deuda Pública</t>
  </si>
  <si>
    <t>93N</t>
  </si>
  <si>
    <t>i3) Comisiones de la Deuda Pública</t>
  </si>
  <si>
    <t>94N</t>
  </si>
  <si>
    <t>i4) Gastos de la Deuda Pública</t>
  </si>
  <si>
    <t>95N</t>
  </si>
  <si>
    <t>i5) Costo por Coberturas</t>
  </si>
  <si>
    <t>96N</t>
  </si>
  <si>
    <t>i6) Apoyos Financieros</t>
  </si>
  <si>
    <t>99N</t>
  </si>
  <si>
    <t>i7) Adeudos de Ejercicios Fiscales Anteriores (ADEFAS)</t>
  </si>
  <si>
    <t>II. Gasto Etiquetado (II=A+B+C+D+E+F+G+H+I)</t>
  </si>
  <si>
    <t>11E</t>
  </si>
  <si>
    <t>12E</t>
  </si>
  <si>
    <t>13E</t>
  </si>
  <si>
    <t>14E</t>
  </si>
  <si>
    <t>15E</t>
  </si>
  <si>
    <t>16E</t>
  </si>
  <si>
    <t>17E</t>
  </si>
  <si>
    <t>21E</t>
  </si>
  <si>
    <t>22E</t>
  </si>
  <si>
    <t>23E</t>
  </si>
  <si>
    <t>24E</t>
  </si>
  <si>
    <t>25E</t>
  </si>
  <si>
    <t>26E</t>
  </si>
  <si>
    <t>27E</t>
  </si>
  <si>
    <t>28E</t>
  </si>
  <si>
    <t>29E</t>
  </si>
  <si>
    <t>31E</t>
  </si>
  <si>
    <t>32E</t>
  </si>
  <si>
    <t>33E</t>
  </si>
  <si>
    <t>34E</t>
  </si>
  <si>
    <t>35E</t>
  </si>
  <si>
    <t>36E</t>
  </si>
  <si>
    <t>37E</t>
  </si>
  <si>
    <t>38E</t>
  </si>
  <si>
    <t>39E</t>
  </si>
  <si>
    <t>41E</t>
  </si>
  <si>
    <t>42E</t>
  </si>
  <si>
    <t>43E</t>
  </si>
  <si>
    <t>44E</t>
  </si>
  <si>
    <t>45E</t>
  </si>
  <si>
    <t>46E</t>
  </si>
  <si>
    <t>49E</t>
  </si>
  <si>
    <t>51E</t>
  </si>
  <si>
    <t>52E</t>
  </si>
  <si>
    <t>53E</t>
  </si>
  <si>
    <t>54E</t>
  </si>
  <si>
    <t>55E</t>
  </si>
  <si>
    <t>56E</t>
  </si>
  <si>
    <t>57E</t>
  </si>
  <si>
    <t>58E</t>
  </si>
  <si>
    <t>59E</t>
  </si>
  <si>
    <t>61E</t>
  </si>
  <si>
    <t>62E</t>
  </si>
  <si>
    <t>63E</t>
  </si>
  <si>
    <t>71E</t>
  </si>
  <si>
    <t>72E</t>
  </si>
  <si>
    <t>73E</t>
  </si>
  <si>
    <t>74E</t>
  </si>
  <si>
    <t>75E</t>
  </si>
  <si>
    <t>76E</t>
  </si>
  <si>
    <t>79E</t>
  </si>
  <si>
    <t>81E</t>
  </si>
  <si>
    <t>83E</t>
  </si>
  <si>
    <t>85E</t>
  </si>
  <si>
    <t>91E</t>
  </si>
  <si>
    <t>92E</t>
  </si>
  <si>
    <t>93E</t>
  </si>
  <si>
    <t>94E</t>
  </si>
  <si>
    <t>95E</t>
  </si>
  <si>
    <t>96E</t>
  </si>
  <si>
    <t>99E</t>
  </si>
  <si>
    <t>III. Total de Egresos (III = I + II)</t>
  </si>
  <si>
    <t>Subejercicio ( e)</t>
  </si>
  <si>
    <t>I. Gasto No Etiquetado</t>
  </si>
  <si>
    <t>(I=A+B+C+D+E+F+G+H)</t>
  </si>
  <si>
    <t>0101 Dirección General</t>
  </si>
  <si>
    <t>0201 Dirección Académica</t>
  </si>
  <si>
    <t>0301 DESPACHO GRAL. DE GESTION REGIONAL</t>
  </si>
  <si>
    <t>0401 Dirección de Administración</t>
  </si>
  <si>
    <t>0501 Dirección de la Consejería Jurídica</t>
  </si>
  <si>
    <t>0601 Coord. de Com. Social y Rel. Públicas</t>
  </si>
  <si>
    <t>0701 Dir. Planeación, Eval y Estrategias Inst</t>
  </si>
  <si>
    <t>0801 Dir. Control Escolar y Certificación</t>
  </si>
  <si>
    <t>1701 Dir. Concertación y Alianzas Estratégica</t>
  </si>
  <si>
    <t>II. Gasto Etiquetado</t>
  </si>
  <si>
    <t>(II=A+B+C+D+E+F+G+H)</t>
  </si>
  <si>
    <t>G1237</t>
  </si>
  <si>
    <t>P3019</t>
  </si>
  <si>
    <t>1401 Dir. de TI y Conectividad</t>
  </si>
  <si>
    <t>6 = ( 3 - 4 )</t>
  </si>
  <si>
    <t>Exceso o Insuficiencia en la Actualización de la Hacienda Pública / Patrimonio</t>
  </si>
  <si>
    <t>Hacienda Pública / Patrimonio Neto Final de 2018</t>
  </si>
  <si>
    <t>CANTIDAD</t>
  </si>
  <si>
    <t>INFORME SOBRE PASIVOS CONTINGENTES</t>
  </si>
  <si>
    <t>NOMBRE DE FIDEICOMISO</t>
  </si>
  <si>
    <t>1130 DERECHOS A RECIBIR BIENES O SERVICIOS</t>
  </si>
  <si>
    <t>1131001001 ANTICIPO A PROVEEDORES</t>
  </si>
  <si>
    <t>1241151100 MUEBLES DE OFICINA Y ESTANTERÍA</t>
  </si>
  <si>
    <t>1241151101 MUEBLES DE OFICINA Y ESTANTERÍA 2010</t>
  </si>
  <si>
    <t>1241251200 MUEBLES, EXCEPTO DE OFICINA Y ESTANTERÍA</t>
  </si>
  <si>
    <t>1241351500 EQUIPO DE CÓMPUTO Y DE TECNOLOGÍAS DE LA INFORMACI</t>
  </si>
  <si>
    <t>1241351501 EQUIPO DE CÓMPUTO Y DE TECNOLOGÍAS DE LA INFORMACI</t>
  </si>
  <si>
    <t>1241951900 OTROS MOBILIARIOS Y EQUIPOS DE ADMINISTRACIÓN</t>
  </si>
  <si>
    <t>1241951901 OTROS MOBILIARIOS Y EQUIPOS DE ADMINISTRACIÓN 2010</t>
  </si>
  <si>
    <t>1242152100 EQUIPO Y APARATOS AUDIOVISUALES</t>
  </si>
  <si>
    <t>1242352300 CÁMARAS FOTOGRÁFICAS Y DE VIDEO</t>
  </si>
  <si>
    <t>1242952900 OTRO MOBILIARIO Y EQUIPO EDUCACIONAL Y RECREATIVO</t>
  </si>
  <si>
    <t>1244154100 AUTOMÓVILES Y CAMIONES</t>
  </si>
  <si>
    <t>1244154101 AUTOMÓVILES Y CAMIONES 2010</t>
  </si>
  <si>
    <t>1244254200 CARROCERÍAS Y REMOLQUES</t>
  </si>
  <si>
    <t>1244954900 OTROS EQUIPOS DE TRANSPORTES</t>
  </si>
  <si>
    <t>1246556500 EQUIPO DE COMUNICACIÓN Y TELECOMUNICACIÓN</t>
  </si>
  <si>
    <t>1246556501 EQUIPO DE COMUNICACIÓN Y TELECOMUNICACIÓN 2010</t>
  </si>
  <si>
    <t>1246656600 EQUIPOS DE GENERACIÓN ELÉCTRICA, APARATOS Y ACCES</t>
  </si>
  <si>
    <t>1246656601 EQUIPOS DE GENERACIÓN ELÉCTRICA, APARATOS Y ACCES</t>
  </si>
  <si>
    <t>1246756700 HERRAMIENTAS Y MÁQUINAS-HERRAMIENTA</t>
  </si>
  <si>
    <t>1246956900 OTROS EQUIPOS</t>
  </si>
  <si>
    <t>1246956901 OTROS EQUIPOS 2010</t>
  </si>
  <si>
    <t>1263 DEPRECIACIÓN ACUMULADA DE BIENES MUEBLES</t>
  </si>
  <si>
    <t>1263151101 MUEBLES DE OFICINA Y ESTANTERÍA 2010</t>
  </si>
  <si>
    <t>1263151201 MUEBLES, EXCEPTO DE OFICINA Y ESTANTERÍA 2010</t>
  </si>
  <si>
    <t>1263151501 EPO. DE COMPUTO Y DE TECNOLOGIAS DE LA INFORMACION</t>
  </si>
  <si>
    <t>1263151901 OTROS MOBILIARIOS Y EQUIPOS DE ADMINISTRACIÓN 2010</t>
  </si>
  <si>
    <t>1263252101 EQUIPOS Y APARATOS AUDIOVISUALES 2010</t>
  </si>
  <si>
    <t>1263252301 CAMARAS FOTOGRAFICAS Y DE VIDEO 2010</t>
  </si>
  <si>
    <t>1263252901 OTRO MOBILIARIO Y EPO. EDUCACIONAL Y RECREATIVO 20</t>
  </si>
  <si>
    <t>1263454101 AUTOMÓVILES Y CAMIONES 2010</t>
  </si>
  <si>
    <t>1263454201 CARROCERÍAS Y REMOLQUES 2010</t>
  </si>
  <si>
    <t>1263454901 OTROS EQUIPOS DE TRANSPORTE 2010</t>
  </si>
  <si>
    <t>1263656501 EQUIPO DE COMUNICACIÓN Y TELECOMUNICACIÓN 2010</t>
  </si>
  <si>
    <t>1263656601 EQUIPOS DE GENERACIÓN ELÉCTRICA, APARATOS Y ACCES</t>
  </si>
  <si>
    <t>1263656701 HERRAMIENTAS Y MÁQUINAS-HERRAMIENTA 2010</t>
  </si>
  <si>
    <t>1263656901 OTROS EQUIPOS 2010</t>
  </si>
  <si>
    <t>1265 AMORTIZACIÓN ACUMULADA DE ACTIVOS INTANGIBLES</t>
  </si>
  <si>
    <t>2250 FONDOS Y BIENES DE TERCEROS EN GARANTÍA Y/O ADMINISTRACION A LARGO PLAZO</t>
  </si>
  <si>
    <t>2110 CUENTAS POR PAGAR A CORTO PLAZO</t>
  </si>
  <si>
    <t>1190 OTROS ACTIVOS CIRCULANTES</t>
  </si>
  <si>
    <t>4300    OTROS INGRESOS Y BENEFICIOS</t>
  </si>
  <si>
    <t>3100 HACIENDA PUBLICA/PATRIMONIO CONTRIBUIDO</t>
  </si>
  <si>
    <t>3110000001 APORTACIONES</t>
  </si>
  <si>
    <t>3110000002 BAJA DE ACTIVO FIJO</t>
  </si>
  <si>
    <t>3113826205 BIENES MUEBLE E INMUEBLES</t>
  </si>
  <si>
    <t>3113914205 ESTATALES DE EJERCICIOS ANTERIORES BIENES MUEBLES</t>
  </si>
  <si>
    <t>3113915000 ESTATALES DE EJERCICIOS ANTERIORES BIENES MUEBLES</t>
  </si>
  <si>
    <t>3113924205 MUNICIPALES EJERCICIOS ANTERIORES BIENES MUEBLES</t>
  </si>
  <si>
    <t>3200 HACIENDA PUBLICA /PATRIMONIO GENERADO</t>
  </si>
  <si>
    <t>3210000001 RESULTADO DEL EJERCICIO</t>
  </si>
  <si>
    <t>1110    FLUJO DE EFECTIVO</t>
  </si>
  <si>
    <t xml:space="preserve">    Poder Ejecutivo </t>
  </si>
  <si>
    <t xml:space="preserve">    Poder Legislativo</t>
  </si>
  <si>
    <t xml:space="preserve">    Poder Judicial</t>
  </si>
  <si>
    <t xml:space="preserve">    Organismos Autónomos</t>
  </si>
  <si>
    <t>Entidades Paraestatales y Fideicomisos No Empresariales y No Financieros</t>
  </si>
  <si>
    <t>Instituciones Públicas de la Seguridad Social</t>
  </si>
  <si>
    <t>Entidades Paraestatales Empresariales No Financieras con Participación Estatal Mayoritaria</t>
  </si>
  <si>
    <t>Fideicomisos Empresariales No Financieros con Participación Estatal Mayoritaria</t>
  </si>
  <si>
    <t>Entidades Paraestatales Empresariales Financieras Monetarias con Participación Estatal Mayoritaria</t>
  </si>
  <si>
    <t>Entidades Paraestatales Financieras No Monetarias con Participación Estatal Mayoritaria</t>
  </si>
  <si>
    <t>Fideicomisos Financieros Públicos con Participación Estatal Mayoritaria</t>
  </si>
  <si>
    <r>
      <t xml:space="preserve">Ente Público: </t>
    </r>
    <r>
      <rPr>
        <b/>
        <u/>
        <sz val="10"/>
        <rFont val="Arial"/>
        <family val="2"/>
      </rPr>
      <t>INSTITUTO DE ALFABETIZACIÓN Y EDUCACIÓN BÁSICA PARA ADULTOS</t>
    </r>
  </si>
  <si>
    <r>
      <t xml:space="preserve">Ente Público:    </t>
    </r>
    <r>
      <rPr>
        <b/>
        <u/>
        <sz val="10"/>
        <rFont val="Arial"/>
        <family val="2"/>
      </rPr>
      <t xml:space="preserve"> INSTITUTO DE ALFABETIZACIÓN Y EDUCACIÓN BÁSICA PARA ADULTOS</t>
    </r>
  </si>
  <si>
    <r>
      <t xml:space="preserve">Ente Público:    </t>
    </r>
    <r>
      <rPr>
        <b/>
        <u/>
        <sz val="9"/>
        <rFont val="Arial"/>
        <family val="2"/>
      </rPr>
      <t xml:space="preserve"> INSTITUTO DE ALFABETIZACIÓN Y EDUCACIÓN BÁSICA PARA ADULTOS</t>
    </r>
  </si>
  <si>
    <r>
      <t>v</t>
    </r>
    <r>
      <rPr>
        <sz val="8.5"/>
        <color theme="1"/>
        <rFont val="Times New Roman"/>
        <family val="1"/>
      </rPr>
      <t xml:space="preserve">  </t>
    </r>
    <r>
      <rPr>
        <sz val="8.5"/>
        <color theme="1"/>
        <rFont val="Arial"/>
        <family val="2"/>
      </rPr>
      <t>Las notas de gestión administrativa deben contener los siguientes puntos:</t>
    </r>
  </si>
  <si>
    <t>‐Revelar las nuevas políticas de reconocimiento:</t>
  </si>
  <si>
    <t>‐Plan de implementación:</t>
  </si>
  <si>
    <t>‐Revelar los cambios en las políticas, la clasificación y medición de las mismas, así como su impacto en la información financiera:</t>
  </si>
  <si>
    <t>A) NOTAS DE DESGLOSE</t>
  </si>
  <si>
    <t>B) NOTAS DE MEMORIA</t>
  </si>
  <si>
    <t>C) NOTAS DEGESTIÓN ADMINISTRATIVA</t>
  </si>
  <si>
    <t>Estado Analítico de Ingresos</t>
  </si>
  <si>
    <t>Estado Analítico del Ejercicio del Presupuesto de Egresos</t>
  </si>
  <si>
    <t>Clasificación Administrativa</t>
  </si>
  <si>
    <t>Clasificación Administrativa(Sector Paraestatal)</t>
  </si>
  <si>
    <t>Clasificación por Objeto del Gasto (Capítulo y Concepto)</t>
  </si>
  <si>
    <t>Clasificación Económica (por Tipo de Gasto)</t>
  </si>
  <si>
    <t>Clasificación Funcional (Finalidad y Función)</t>
  </si>
  <si>
    <t>Intereses de la Deuda</t>
  </si>
  <si>
    <t>Gasto por Categoría Programática</t>
  </si>
  <si>
    <t>Programas y Proyectos de Inversión</t>
  </si>
  <si>
    <t>Indicadores de Postura Fiscal</t>
  </si>
  <si>
    <t>Montos Pagados por Ayudas y Subsidios</t>
  </si>
  <si>
    <t>Ayuda a</t>
  </si>
  <si>
    <t>Subsidio</t>
  </si>
  <si>
    <t>Sector (económico o social)</t>
  </si>
  <si>
    <t>Beneficiario</t>
  </si>
  <si>
    <t>Monto pagado</t>
  </si>
  <si>
    <t>Instituto de Alfabetización y Educación Básica para Adultos</t>
  </si>
  <si>
    <t>Relación de Cuentas Bancarias Productivas Específicas</t>
  </si>
  <si>
    <r>
      <t xml:space="preserve">Ente Público: </t>
    </r>
    <r>
      <rPr>
        <u/>
        <sz val="10"/>
        <rFont val="Arial"/>
        <family val="2"/>
      </rPr>
      <t>INSTITUTO DE ALFABETIZACIÓN Y EDUCACIÓN BÁSICA PARA ADULTOS</t>
    </r>
  </si>
  <si>
    <t>Ejercicio y Destino del Gasto Federalizado y Reintegros</t>
  </si>
  <si>
    <t>Relación de Esquemas Bursátiles y de Coberturas Financieras</t>
  </si>
  <si>
    <t>I. Gasto No Etiquetado (I=A+B+C+D)</t>
  </si>
  <si>
    <t>A. Gobierno (A=a1+a2+a3+a4+a5+a6+a7+a8)</t>
  </si>
  <si>
    <t>01.01N</t>
  </si>
  <si>
    <t>a1) Legislación</t>
  </si>
  <si>
    <t>01.02N</t>
  </si>
  <si>
    <t>a2) Justicia</t>
  </si>
  <si>
    <t>01.03N</t>
  </si>
  <si>
    <t>a3) Coordinación de la Política de Gobierno</t>
  </si>
  <si>
    <t>01.04N</t>
  </si>
  <si>
    <t>a4) Relaciones Exteriores</t>
  </si>
  <si>
    <t>01.05N</t>
  </si>
  <si>
    <t>a5) Asuntos Financieros y Hacendarios</t>
  </si>
  <si>
    <t>01.06N</t>
  </si>
  <si>
    <t>a6) Seguridad Nacional</t>
  </si>
  <si>
    <t>01.07N</t>
  </si>
  <si>
    <t>a7) Asuntos de Orden Público y de Seguridad Interior</t>
  </si>
  <si>
    <t>01.08N</t>
  </si>
  <si>
    <t>a8) Otros Servicios Generales</t>
  </si>
  <si>
    <t>B. Desarrollo Social (B=b1+b2+b3+b4+b5+b6+b7)</t>
  </si>
  <si>
    <t>02.01N</t>
  </si>
  <si>
    <t>b1) Protección Ambiental</t>
  </si>
  <si>
    <t>02.02N</t>
  </si>
  <si>
    <t>b2) Vivienda y Servicios a la Comunidad</t>
  </si>
  <si>
    <t>02.03N</t>
  </si>
  <si>
    <t>b3) Salud</t>
  </si>
  <si>
    <t>02.04N</t>
  </si>
  <si>
    <t>b4) Recreación, Cultura y Otras Manifestaciones Sociales</t>
  </si>
  <si>
    <t>02.05N</t>
  </si>
  <si>
    <t>b5) Educación</t>
  </si>
  <si>
    <t>02.06N</t>
  </si>
  <si>
    <t>b6) Protección Social</t>
  </si>
  <si>
    <t>02.07N</t>
  </si>
  <si>
    <t>b7) Otros Asuntos Sociales</t>
  </si>
  <si>
    <t>C. Desarrollo Económico (C=c1+c2+c3+c4+c5+c6+c7+c8+c9)</t>
  </si>
  <si>
    <t>03.01N</t>
  </si>
  <si>
    <t>c1) Asuntos Económicos, Comerciales y Laborales en General</t>
  </si>
  <si>
    <t>03.02N</t>
  </si>
  <si>
    <t>c2) Agropecuaria, Silvicultura, Pesca y Caza</t>
  </si>
  <si>
    <t>03.03N</t>
  </si>
  <si>
    <t>c3) Combustibles y Energía</t>
  </si>
  <si>
    <t>03.04N</t>
  </si>
  <si>
    <t>c4) Minería, Manufacturas y Construcción</t>
  </si>
  <si>
    <t>03.05N</t>
  </si>
  <si>
    <t>c5) Transporte</t>
  </si>
  <si>
    <t>03.06N</t>
  </si>
  <si>
    <t>c6) Comunicaciones</t>
  </si>
  <si>
    <t>03.07N</t>
  </si>
  <si>
    <t>c7) Turismo</t>
  </si>
  <si>
    <t>03.08N</t>
  </si>
  <si>
    <t>c8) Ciencia, Tecnología e Innovación</t>
  </si>
  <si>
    <t>03.09N</t>
  </si>
  <si>
    <t>c9) Otras Industrias y Otros Asuntos Económicos</t>
  </si>
  <si>
    <t>D. Otras No Clasificadas en Funciones Anteriores (D=d1+d2+d3+d4)</t>
  </si>
  <si>
    <t>04.01N</t>
  </si>
  <si>
    <t>d1) Transacciones de la Deuda Publica / Costo Financiero de la Deuda</t>
  </si>
  <si>
    <t>04.02N</t>
  </si>
  <si>
    <t>d2) Transferencias, Participaciones y Aportaciones Entre Diferentes Niveles y Ordenes de Gobierno</t>
  </si>
  <si>
    <t>04.03N</t>
  </si>
  <si>
    <t>d3) Saneamiento del Sistema Financiero</t>
  </si>
  <si>
    <t>04.04N</t>
  </si>
  <si>
    <t>d4) Adeudos de Ejercicios Fiscales Anteriores</t>
  </si>
  <si>
    <t>II. Gasto Etiquetado (II=A+B+C+D)</t>
  </si>
  <si>
    <t>01.01E</t>
  </si>
  <si>
    <t>01.02E</t>
  </si>
  <si>
    <t>01.03E</t>
  </si>
  <si>
    <t>01.04E</t>
  </si>
  <si>
    <t>01.05E</t>
  </si>
  <si>
    <t>01.06E</t>
  </si>
  <si>
    <t>01.07E</t>
  </si>
  <si>
    <t>01.08E</t>
  </si>
  <si>
    <t>02.01E</t>
  </si>
  <si>
    <t>02.02E</t>
  </si>
  <si>
    <t>02.03E</t>
  </si>
  <si>
    <t>02.04E</t>
  </si>
  <si>
    <t>02.05E</t>
  </si>
  <si>
    <t>02.06E</t>
  </si>
  <si>
    <t>02.07E</t>
  </si>
  <si>
    <t>03.01E</t>
  </si>
  <si>
    <t>03.02E</t>
  </si>
  <si>
    <t>03.03E</t>
  </si>
  <si>
    <t>03.04E</t>
  </si>
  <si>
    <t>03.05E</t>
  </si>
  <si>
    <t>03.06E</t>
  </si>
  <si>
    <t>03.07E</t>
  </si>
  <si>
    <t>03.08E</t>
  </si>
  <si>
    <t>03.09E</t>
  </si>
  <si>
    <t>04.01E</t>
  </si>
  <si>
    <t>04.02E</t>
  </si>
  <si>
    <t>04.03E</t>
  </si>
  <si>
    <t>04.04E</t>
  </si>
  <si>
    <t xml:space="preserve">Devengado </t>
  </si>
  <si>
    <t>I. Gasto No Etiquetado (I=A+B+C+D+E+F)</t>
  </si>
  <si>
    <t>A. Personal Administrativo y de Servicio Público</t>
  </si>
  <si>
    <t>B. Magisterio</t>
  </si>
  <si>
    <t>C. Servicios de Salud (C=c1+c2)</t>
  </si>
  <si>
    <t>c1) Personal Administrativo</t>
  </si>
  <si>
    <t>c2) Personal Médico, Paramédico y afín</t>
  </si>
  <si>
    <t>D. Seguridad Pública</t>
  </si>
  <si>
    <t>E. Gastos asociados a la implementación de nuevas leyes federales o reformas a las mismas (E = e1 + e2)</t>
  </si>
  <si>
    <t>e1) Nombre del Programa o Ley 1</t>
  </si>
  <si>
    <t>e2) Nombre del Programa o Ley 2</t>
  </si>
  <si>
    <t>F. Sentencias laborales definitivas</t>
  </si>
  <si>
    <t>II. Gasto Etiquetado (II=A+B+C+D+E+F)</t>
  </si>
  <si>
    <t>III. Total del Gasto en Servicios Personales (III = I + II)</t>
  </si>
  <si>
    <t>Ingresos</t>
  </si>
  <si>
    <t>(3 = 1 + 2)</t>
  </si>
  <si>
    <t>(6 = 5 - 1)</t>
  </si>
  <si>
    <t>Ingresos Derivados de Financiamientos</t>
  </si>
  <si>
    <t>Ingresos Excedentes</t>
  </si>
  <si>
    <t>Estado Analítico de Ingresos Por Fuente de Financiamiento</t>
  </si>
  <si>
    <t>Ingresos por Venta de Bienes y Prestación de Servicios</t>
  </si>
  <si>
    <t>Participaciones, Aportaciones, Convenios, Incentivos Derivados de la Colaboración Fiscal, Fondos Distintos de Aportaciones, Transferencias, Asignaciones, Subsidios y Subvenciones, y Pensiones y Jubilaciones</t>
  </si>
  <si>
    <t>Participaciones, Aportaciones, Convenios, Incentivos Derivados de la Colaboración Fiscal y Fondos Distintos de Aportaciones</t>
  </si>
  <si>
    <t>Transferencias, Asignaciones, Subsidios y Subvenciones, y Pensiones y Jubilaciones</t>
  </si>
  <si>
    <t>Hacienda Pública / Patrimonio Contribuido Neto de 2018</t>
  </si>
  <si>
    <t>Hacienda Pública / Patrimonio Generado Neto de 2018</t>
  </si>
  <si>
    <t>Exceso o Insuficiencia en la Actualización de la Hacienda Pública / Patrimonio Neto de 2018</t>
  </si>
  <si>
    <t>Cambios en la Hacienda Pública / Patrimonio Contribuido Neto de 2019</t>
  </si>
  <si>
    <t>Variaciones de la Hacienda Pública / Patrimonio Generado Neto de 2019</t>
  </si>
  <si>
    <t>Cambios en el Exceso o Insuficiencia en la Actualización de la Hacienda Pública / Patrimonio Neto de 2019</t>
  </si>
  <si>
    <t>Hacienda Pública / Patrimonio Neto Final de 2019</t>
  </si>
  <si>
    <t>Flujos Netos de Efectivo por Actividades de Financiamiento</t>
  </si>
  <si>
    <t>Cargos</t>
  </si>
  <si>
    <t>Abonos</t>
  </si>
  <si>
    <t>1110 Efectivo y Equivalentes</t>
  </si>
  <si>
    <t>1120 Derechos a Recibir Efvo./Equivalent</t>
  </si>
  <si>
    <t>1130 Derechos a Recibir Bienes o Serv.</t>
  </si>
  <si>
    <t>1140 Inventarios</t>
  </si>
  <si>
    <t>1150 Almacenes</t>
  </si>
  <si>
    <t>1160 Est. por Pérdidas o Deterioro de A</t>
  </si>
  <si>
    <t>1190 Otros Activos Circulantes</t>
  </si>
  <si>
    <t>1210 Inversiones Financieras a LP</t>
  </si>
  <si>
    <t>1220 Derechos a Recibir Efvo/Eq.</t>
  </si>
  <si>
    <t>1230 Bienes Inmuebles, Infr. y Cons.</t>
  </si>
  <si>
    <t>1240 Bienes Muebles</t>
  </si>
  <si>
    <t>1250 Activos Intangibles</t>
  </si>
  <si>
    <t>1260 Dep., Det. y Amortizaciones Acum.</t>
  </si>
  <si>
    <t>1270 Activos Diferidos</t>
  </si>
  <si>
    <t>1280 Est. por Pérdidas o Det. de Activo</t>
  </si>
  <si>
    <t>1290 Otros Activos no Circulantes</t>
  </si>
  <si>
    <t>2110 Cuentas por Pagar a Corto Plazo</t>
  </si>
  <si>
    <t>2120 Documentos por Pagar a Corto Plazo</t>
  </si>
  <si>
    <t>2130 Porción a CP de la Deuda Pública LP</t>
  </si>
  <si>
    <t>2140 Títulos y Valores a Corto Plazo</t>
  </si>
  <si>
    <t>2150 Pasivos Diferidos a Corto Plazo</t>
  </si>
  <si>
    <t>2160 Fondos y Bienes de Terceros en Gtía</t>
  </si>
  <si>
    <t>2170 Provisiones a Corto Plazo</t>
  </si>
  <si>
    <t>2190 Otros Pasivos a Corto Plazo</t>
  </si>
  <si>
    <t>2210 Cuentas por Pagar a LP</t>
  </si>
  <si>
    <t>2220 Documentos por Pagar a Largo Plazo</t>
  </si>
  <si>
    <t>2230 Deuda Pública a Largo Plazo</t>
  </si>
  <si>
    <t>2240 Pasivos Diferidos a Largo Plazo</t>
  </si>
  <si>
    <t>2250 Fondos y Bienes de Terc. en Gtía.</t>
  </si>
  <si>
    <t>2260 Provisiones a Largo Plazo</t>
  </si>
  <si>
    <t>3110 Aportaciones</t>
  </si>
  <si>
    <t>3120 Donaciones de Capital</t>
  </si>
  <si>
    <t>3130 Act. de la Hacienda Pública/Pat</t>
  </si>
  <si>
    <t>3210 Resul.del Ejercicio (Ahorro/ Desaho</t>
  </si>
  <si>
    <t>3220 Resul. de Ejercicios Anteriores</t>
  </si>
  <si>
    <t>3230 Revalúos</t>
  </si>
  <si>
    <t>3240 Reservas</t>
  </si>
  <si>
    <t>3250 Rectificaciones Resul. de Ejer.Ant.</t>
  </si>
  <si>
    <t>3310 Resultado por Posición Monetaria</t>
  </si>
  <si>
    <t>3320 Result.por Tenencia de Acts. no Mon</t>
  </si>
  <si>
    <t>4110 Impuestos</t>
  </si>
  <si>
    <t>4120 Cuotas y Aportaciones de Seg.Social</t>
  </si>
  <si>
    <t>4130 Contribuciones de Mejoras</t>
  </si>
  <si>
    <t>4140 Derechos</t>
  </si>
  <si>
    <t>4150 Productos de Tipo Corriente</t>
  </si>
  <si>
    <t>4160 Aprovechamientos de Tipo Corriente</t>
  </si>
  <si>
    <t>4170 Ingresos por Venta de Bienes y Serv</t>
  </si>
  <si>
    <t>4190 Ingr. no Comprendidos en las Fracc.</t>
  </si>
  <si>
    <t>4210 Participaciones y Aportaciones</t>
  </si>
  <si>
    <t>4220 Transferencias, Asignaciones, Subs.</t>
  </si>
  <si>
    <t>4310 Ingresos Financieros</t>
  </si>
  <si>
    <t>4320 Incr. por Variación de Inventarios</t>
  </si>
  <si>
    <t>4330 Dism. del Exceso de Est. por Pérdi</t>
  </si>
  <si>
    <t>4340 Disminución del Exceso de Provis.</t>
  </si>
  <si>
    <t>4390 Otros Ingresos y Beneficios Varios</t>
  </si>
  <si>
    <t>5110 Servicios Personales</t>
  </si>
  <si>
    <t>5120 Materiales y Suministros</t>
  </si>
  <si>
    <t>5130 Servicios Generales</t>
  </si>
  <si>
    <t>5210 Trans.Inter./Asig. Sector Púb.</t>
  </si>
  <si>
    <t>5220 Trans. al Resto del Sector Púb.</t>
  </si>
  <si>
    <t>5230 Subsidios y Subvenciones</t>
  </si>
  <si>
    <t>5240 Ayudas Sociales</t>
  </si>
  <si>
    <t>5250 Pensiones y Jubilaciones</t>
  </si>
  <si>
    <t>5260 Trans. a Fid., Mandatos y Contr.</t>
  </si>
  <si>
    <t>5270 Trans. a la Seguridad Social</t>
  </si>
  <si>
    <t>5280 Donativo</t>
  </si>
  <si>
    <t>5290 Transferencias al Exterior</t>
  </si>
  <si>
    <t>5310 Participaciones</t>
  </si>
  <si>
    <t>5320 Aportaciones</t>
  </si>
  <si>
    <t>5330 Convenios</t>
  </si>
  <si>
    <t>5410 Intereses de la Deuda Pública</t>
  </si>
  <si>
    <t>5420 Comisiones de la Deuda Pública</t>
  </si>
  <si>
    <t>5430 Gastos de la Deuda Pública</t>
  </si>
  <si>
    <t>5440 Costo por Coberturas</t>
  </si>
  <si>
    <t>5450 Apoyos Financieros</t>
  </si>
  <si>
    <t>5510 Estim., Depreciaciones, Deterioros</t>
  </si>
  <si>
    <t>5520 Provisiones</t>
  </si>
  <si>
    <t>5530 Disminución de Inventarios</t>
  </si>
  <si>
    <t>5540 Aum.por Insuficiencia de Estim.</t>
  </si>
  <si>
    <t>5550 Aumento por Insuficiencia de Prov.</t>
  </si>
  <si>
    <t>5590 Otros Gastos</t>
  </si>
  <si>
    <t>5610 Inversion publica no capitalizable</t>
  </si>
  <si>
    <t>* DERECHOS A RECIBIR EFECTIVO Y EQUIVALENTES Y BIENES O SERVICIOS A RECIBIR</t>
  </si>
  <si>
    <t>1115 Fondos con Afectación Especifica</t>
  </si>
  <si>
    <r>
      <t xml:space="preserve">Ente Público:  </t>
    </r>
    <r>
      <rPr>
        <b/>
        <u/>
        <sz val="8.5"/>
        <rFont val="Arial"/>
        <family val="2"/>
      </rPr>
      <t>INSTITUTO DE ALFABETIZACIÓN Y EDUCACIÓN BÁSICA PARA ADULTOS</t>
    </r>
  </si>
  <si>
    <t>2018</t>
  </si>
  <si>
    <t>4212826201 INEA SERVICIOS PERSONALES</t>
  </si>
  <si>
    <t>4212826203 INEA SERVICIOS GENERALES</t>
  </si>
  <si>
    <t>4221911100 ESTATAL SERVICIOS PERSONALES</t>
  </si>
  <si>
    <t>4221911200 ESTATAL MATERIALES Y SUMINISTROS</t>
  </si>
  <si>
    <t>4221911300 ESTATAL SERVICIOS GENERALES</t>
  </si>
  <si>
    <t>4399000008 Diferencia por Redondeo</t>
  </si>
  <si>
    <t>Enero –  Diciembre 2019</t>
  </si>
  <si>
    <t>Ingresos por Venta de Bienes, Prestación de Servicios y Otros Ingresos</t>
  </si>
  <si>
    <t>Ingresos del Poder Ejecutivo Federal o Estatal y de los Municipios</t>
  </si>
  <si>
    <t>Ingresos de los Entes Públicos de los Poderes Legislativo y Judicial, de los Órganos Autónomos y del Sector Paraestatal o Paramunicipal, así como de las Empresas Productivas del Estado</t>
  </si>
  <si>
    <t>Ingresos Derivados de Financiamiento</t>
  </si>
  <si>
    <t>Equipo de Defensa y Seguridad</t>
  </si>
  <si>
    <t>Maquinaria, Otros Equipos y Herramientas</t>
  </si>
  <si>
    <t>Activos Biológicos</t>
  </si>
  <si>
    <t>Bienes Inmuebles</t>
  </si>
  <si>
    <t>Obra Pública en Bienes de Dominio Público</t>
  </si>
  <si>
    <t>Obra Pública en Bienes Propios</t>
  </si>
  <si>
    <t>Proyectos Productivos y Acciones de Fomento</t>
  </si>
  <si>
    <t>Inversiones Para el Fomento de Actividades Productivas.</t>
  </si>
  <si>
    <t>Acciones y Participaciones de Capital</t>
  </si>
  <si>
    <t>Compra de Títulos y Valores</t>
  </si>
  <si>
    <t>Concesión de Préstamos</t>
  </si>
  <si>
    <t>Inversiones en Fideicomisos, Mandatos y Otros Análogos</t>
  </si>
  <si>
    <t>Otras Inversiones Financieras</t>
  </si>
  <si>
    <t>Provisiones para Contingencias y Otras Erogaciones Especiales</t>
  </si>
  <si>
    <t>Amortización de la Deuda Pública</t>
  </si>
  <si>
    <t>Adeudos de Ejercicios Fiscales Anteriores (Adefas)</t>
  </si>
  <si>
    <t>INVERSIÓN PÚBLICA</t>
  </si>
  <si>
    <t>INVERSIONES FINANCIERAS Y OTRAS PROVISIONES</t>
  </si>
  <si>
    <t>PARTICIPACIONES Y APORTACIONES</t>
  </si>
  <si>
    <t>Dirección General</t>
  </si>
  <si>
    <t>Dirección Académica</t>
  </si>
  <si>
    <t>Dirección de Administración</t>
  </si>
  <si>
    <t>Dirección de la Consejería Jurídica</t>
  </si>
  <si>
    <t>Coord. de Com. Social y Rel. Públicas</t>
  </si>
  <si>
    <t>Dir. Planeación, Eval y Estrategias Inst</t>
  </si>
  <si>
    <t>Dir. Control Escolar y Certificación</t>
  </si>
  <si>
    <t>Dir. de TI y Conectividad</t>
  </si>
  <si>
    <t>Dir. Concertación y Alianzas Estratégica</t>
  </si>
  <si>
    <t>Despacho Gral. de Gestión Regional</t>
  </si>
  <si>
    <t>Tecnologias de la Información y Conectividad</t>
  </si>
  <si>
    <t>Incorporación de Jóvenes y Adultos</t>
  </si>
  <si>
    <t>Administración de los recursos humanos, materiales, Financieros y de Servicios</t>
  </si>
  <si>
    <t>Comunicación social</t>
  </si>
  <si>
    <t>Planeación estratégica</t>
  </si>
  <si>
    <t>0501</t>
  </si>
  <si>
    <t>0601</t>
  </si>
  <si>
    <t>0701</t>
  </si>
  <si>
    <t>0401</t>
  </si>
  <si>
    <t>1401</t>
  </si>
  <si>
    <t>0101</t>
  </si>
  <si>
    <t>0201</t>
  </si>
  <si>
    <t>0801</t>
  </si>
  <si>
    <t>1701</t>
  </si>
  <si>
    <t>0301</t>
  </si>
  <si>
    <t>Desarrollo Educativo</t>
  </si>
  <si>
    <t>Gestión Regional</t>
  </si>
  <si>
    <t>Seguimiento y Acreditación</t>
  </si>
  <si>
    <t>Servicios Educativos para grupos vulnerables</t>
  </si>
  <si>
    <t>Atención a Municipios</t>
  </si>
  <si>
    <t>Atención educativa de los niños entre 10-14 años f</t>
  </si>
  <si>
    <t>4. Egresos del Sector Paraestatal 2</t>
  </si>
  <si>
    <t>3. Egresos del Gobierno de la Entidad Federativa 2</t>
  </si>
  <si>
    <t>1. Ingresos del Gobierno de la Entidad Federativa 1</t>
  </si>
  <si>
    <t>2. Ingresos del Sector Paraestatal 1</t>
  </si>
  <si>
    <t>III. Balance Presupuestario (Superávit o Déficit) (III = I - II)</t>
  </si>
  <si>
    <t>Trimestral</t>
  </si>
  <si>
    <t>Faeta 2019</t>
  </si>
  <si>
    <t>0112594110</t>
  </si>
  <si>
    <t>APORTACIONES FAETA INEA 2019 (APORTACIÓN</t>
  </si>
  <si>
    <t>2519825101</t>
  </si>
  <si>
    <t>Porcentaje de personas de 15 años y más que no han concluido la primaria</t>
  </si>
  <si>
    <t>Número de personas de 15 años y más que no cuentan con secundaria (INAEBA)/Número total de personas de 15 años y más en el Estado (año base 2010)*100</t>
  </si>
  <si>
    <t>Número de personas de 15 años y más que no cuentan con primaria (INAEBA)/Número total de personas de 15 años y más en el Estado (año base 2010)*100</t>
  </si>
  <si>
    <t>1. Total de Ingresos Presupuestarios</t>
  </si>
  <si>
    <t>2.1 Ingresos Financieros</t>
  </si>
  <si>
    <t>2.2 Incremento por Variación de Inventarios</t>
  </si>
  <si>
    <t>2.3 Disminución del exceso de estimaciones por pérdida o deterioro u obsolescencia</t>
  </si>
  <si>
    <t>2.4 Disminución del exceso de provisiones</t>
  </si>
  <si>
    <t>2.5 Otros ingresos y beneficios varios</t>
  </si>
  <si>
    <t>2.6 Otros ingresos contables no presupuestarios</t>
  </si>
  <si>
    <t>3.1 Aprovechamientos patrimoniales</t>
  </si>
  <si>
    <t>3.2 Ingresos derivados de financiamientos</t>
  </si>
  <si>
    <t>3.3 Otros Ingresos presupuestarios no contables</t>
  </si>
  <si>
    <t>2. Más Ingresos Contables No Presupuestarios</t>
  </si>
  <si>
    <t>3. Menos Ingresos Presupuestarios No Contables</t>
  </si>
  <si>
    <t>1. Total de Egresos Presupuestarios</t>
  </si>
  <si>
    <t>2. Menos Egresos Presupuestarios No Contables</t>
  </si>
  <si>
    <t>2.1 Materias primas y materiales de producción y comercialización</t>
  </si>
  <si>
    <t>2.2 Materiales y suministros</t>
  </si>
  <si>
    <t>2.3 Mobiliario y equipo de administración</t>
  </si>
  <si>
    <t>2.4 Mobiliario y equipo educacional y recreativo</t>
  </si>
  <si>
    <t>2.5 Equipo e instrumental médico y de laboratorio</t>
  </si>
  <si>
    <t>2.6 Vehículos y equipo de transporte</t>
  </si>
  <si>
    <t>2.7 Equipo de defensa y seguridad</t>
  </si>
  <si>
    <t>2.8 Maquinaria, otros equipos y herramientas</t>
  </si>
  <si>
    <t>2.9 Activos biológicos</t>
  </si>
  <si>
    <t>2.10 Bienes inmuebles</t>
  </si>
  <si>
    <t>2.11 Activos intangibles</t>
  </si>
  <si>
    <t>2.12 Obra pública en bienes de dominio público</t>
  </si>
  <si>
    <t>2.13 Obra pública en bienes propios</t>
  </si>
  <si>
    <t>2.14 Acciones y participaciones de capital</t>
  </si>
  <si>
    <t>2.15 Compra de títulos y valores</t>
  </si>
  <si>
    <t>2.16 Concesión de préstamos</t>
  </si>
  <si>
    <t>2.17 Inversiones en fideicomisos, mandatos y otros análogos</t>
  </si>
  <si>
    <t>2.18 Provisiones para contingencias y otras erogaciones especiales</t>
  </si>
  <si>
    <t>2.19 Amortización de la deuda publica</t>
  </si>
  <si>
    <t>2.20 Adeudos de ejercicios fiscales anteriores (ADEFAS)</t>
  </si>
  <si>
    <t>2.21 Otros Egresos Presupuestales No Contables</t>
  </si>
  <si>
    <t>3. Más Gastos Contables No Presupuestales</t>
  </si>
  <si>
    <t>3.1 Estimaciones, depreciaciones, deterioros, obsolescencia y amortizaciones</t>
  </si>
  <si>
    <t>3.2 Provisiones</t>
  </si>
  <si>
    <t>3.3 Disminución de inventarios</t>
  </si>
  <si>
    <t>3.4 Aumento por insuficiencia de estimaciones por pérdida o deterioro u obsolescencia</t>
  </si>
  <si>
    <t>3.5 Aumento por insuficiencia de provisiones</t>
  </si>
  <si>
    <t>3.6 Otros Gastos</t>
  </si>
  <si>
    <t>3.7 Otros Gastos Contables No Presupuestales</t>
  </si>
  <si>
    <t>4. Total de Ingresos Contables</t>
  </si>
  <si>
    <t>4. Total de Gastos Contables</t>
  </si>
  <si>
    <t>4212826202 INEA MATERIALES Y SUMNISTROS</t>
  </si>
  <si>
    <t>4221911400  ESTATAL SUBSIDIOS Y AYUDAS</t>
  </si>
  <si>
    <t>4213834000  CONVENIO FED AYUDAS Y SUBSIDIOS</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</si>
  <si>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</si>
  <si>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</si>
  <si>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</si>
  <si>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</si>
  <si>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</si>
  <si>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</si>
  <si>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</si>
  <si>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</si>
  <si>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</si>
  <si>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</si>
  <si>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</si>
  <si>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</si>
  <si>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3220000025  RESULTADO DEL EJERCICIO 2017</t>
  </si>
  <si>
    <t>3220000026  RESULTADO DEL EJERCICIO 2018</t>
  </si>
  <si>
    <t>3220000100  APLICACIÓN DE REMANENTE PROPIO</t>
  </si>
  <si>
    <t>3220001000  CAPITALIZACIÓN RECURSOS PROPIOS</t>
  </si>
  <si>
    <t>3220001001  CAPITALIZACIÓN REMANENTES</t>
  </si>
  <si>
    <t>3220690201  APLICACIÓN DE REMANENTE PROPIO</t>
  </si>
  <si>
    <t>3220690204  APLICACIÓN DE REMANENTE MUNICIPAL</t>
  </si>
  <si>
    <t>3220690211  APLICACIÓN DE REMANENTE PROPIO</t>
  </si>
  <si>
    <t>3220690212  APLICACIÓN DE REMANENTE FEDERAL</t>
  </si>
  <si>
    <t>3220790201  APLICACIÓN DE REMANENTE PROPIO</t>
  </si>
  <si>
    <t>3220790202  APLICACIÓN DE REMANENTE FEDERAL</t>
  </si>
  <si>
    <t>3252000001  AJUSTES Y CORECCIONES</t>
  </si>
  <si>
    <t>Gratificaciones de figuras solidarias por productividad, fijas y educandos</t>
  </si>
  <si>
    <t>Social</t>
  </si>
  <si>
    <t>CARLA GUADALUPE ALVAREZ ALCARAZ</t>
  </si>
  <si>
    <t>AAAC760701MGTLLR07</t>
  </si>
  <si>
    <t>AAAC760701EA5</t>
  </si>
  <si>
    <t>BERTHA ALAMILLO CAMPOS</t>
  </si>
  <si>
    <t>AACB730812MGTLMR05</t>
  </si>
  <si>
    <t>AACB730812874</t>
  </si>
  <si>
    <t>ALEJANDRO AYALA DELGADO</t>
  </si>
  <si>
    <t>AADA921204HGTYLL00</t>
  </si>
  <si>
    <t>AADA921204NJ5</t>
  </si>
  <si>
    <t>MARTHA LAURA ALVARADO DELGADO</t>
  </si>
  <si>
    <t>AADM860320MGTLLR08</t>
  </si>
  <si>
    <t>AADM860320QP8</t>
  </si>
  <si>
    <t>CLAUDIA ALEJANDRA ALVARADO ECHEVERRIA</t>
  </si>
  <si>
    <t>AAEC810112MGTLCL08</t>
  </si>
  <si>
    <t>AAEC8101124S0</t>
  </si>
  <si>
    <t>PATRICIA AYALA ESPINOZA</t>
  </si>
  <si>
    <t>AAEP640924MGTYST06</t>
  </si>
  <si>
    <t>AAEP64092412A</t>
  </si>
  <si>
    <t>JUAN ALAMILLA FLORES</t>
  </si>
  <si>
    <t>AAFJ640626HGTLLN03</t>
  </si>
  <si>
    <t>AAFJ640626IF2</t>
  </si>
  <si>
    <t>AMPARO ALMANZA GARCIA</t>
  </si>
  <si>
    <t>AAGA620425MGTLRM04</t>
  </si>
  <si>
    <t>AAGA6204254A0</t>
  </si>
  <si>
    <t>JOSE DE JESUS ANDRADE GUERRERO</t>
  </si>
  <si>
    <t>AAGJ970106HGTNRS05</t>
  </si>
  <si>
    <t>AAGJ970106JI4</t>
  </si>
  <si>
    <t>MARIA DEL CARMEN ALBA MONTOYA</t>
  </si>
  <si>
    <t>AAMC980628MGTLNR01</t>
  </si>
  <si>
    <t>AAMC980628UX5</t>
  </si>
  <si>
    <t>J. MARCO ANTONIO ALVARADO MAGDALENO</t>
  </si>
  <si>
    <t>AAMM690118HGTLGR03</t>
  </si>
  <si>
    <t>AAMM690118H38</t>
  </si>
  <si>
    <t>MA.GUADALUPE AVALOS MATA</t>
  </si>
  <si>
    <t>AAMM701225MGTVTX01</t>
  </si>
  <si>
    <t>AAMM701225MT7</t>
  </si>
  <si>
    <t>MARGARITA AVALOS MATA</t>
  </si>
  <si>
    <t>AAMM761119MGTVTR06</t>
  </si>
  <si>
    <t>AAMM761119RY3</t>
  </si>
  <si>
    <t>MARIANA ANDRADE MONCADA</t>
  </si>
  <si>
    <t>AAMM790629MGTNNR07</t>
  </si>
  <si>
    <t>AAMM790629N38</t>
  </si>
  <si>
    <t>TOMAS ALMAGUER MEJIA</t>
  </si>
  <si>
    <t>AAMT780409HGTLJM06</t>
  </si>
  <si>
    <t>AAMT780409IZ6</t>
  </si>
  <si>
    <t>MARLENE DE ANDA OLIVA</t>
  </si>
  <si>
    <t>AAOM921128MGTNLR02</t>
  </si>
  <si>
    <t>AAOM921128M21</t>
  </si>
  <si>
    <t>LEOBARDO ALDACO PADILLA</t>
  </si>
  <si>
    <t>AAPL830907HGTLDB08</t>
  </si>
  <si>
    <t>AAPL830907MB0</t>
  </si>
  <si>
    <t>MARIA MAGDALENA ALVAREZ RUIZ</t>
  </si>
  <si>
    <t>AARM960611MGTLZG08</t>
  </si>
  <si>
    <t>AARM960611KW0</t>
  </si>
  <si>
    <t>MARISELA AVALOS SALAZAR</t>
  </si>
  <si>
    <t>AASM621104MGTVLR01</t>
  </si>
  <si>
    <t>AASM6211047L6</t>
  </si>
  <si>
    <t>MARIA DEL SOCORRO ALVAREZ SOLORZANO</t>
  </si>
  <si>
    <t>AASS860625MGTLLC07</t>
  </si>
  <si>
    <t>AASS860625GFA</t>
  </si>
  <si>
    <t>MARIA GUADALUPE ARZATE TAMAYO</t>
  </si>
  <si>
    <t>AATG901212MGTRMD07</t>
  </si>
  <si>
    <t>AATG901212EB7</t>
  </si>
  <si>
    <t>LUCERO ALATORRE VALENCIA</t>
  </si>
  <si>
    <t>AAVL860124MDFLLC04</t>
  </si>
  <si>
    <t>AAVL860124NL3</t>
  </si>
  <si>
    <t>ELIZABETH ARELLANO ARREGUIN</t>
  </si>
  <si>
    <t>AEAE950621MQTRRL06</t>
  </si>
  <si>
    <t>AEAE950621T48</t>
  </si>
  <si>
    <t>BLANCA FABIOLA ARMENDARIZ BECERRA</t>
  </si>
  <si>
    <t>AEBB900708MGTRCL07</t>
  </si>
  <si>
    <t>AEBB900708T23</t>
  </si>
  <si>
    <t>MARTHA ELENA ARTEAGA BALBINO</t>
  </si>
  <si>
    <t>AEBM760903MGTRLR08</t>
  </si>
  <si>
    <t>AEBM760903N22</t>
  </si>
  <si>
    <t>MARIA LAURA ARECHAR CHAVEZ</t>
  </si>
  <si>
    <t>AECL850130MGTRHR07</t>
  </si>
  <si>
    <t>AECL850130PJ2</t>
  </si>
  <si>
    <t>MARTHA LUCIA ARREDONDO DELGADO</t>
  </si>
  <si>
    <t>AEDM940303MGTRLR00</t>
  </si>
  <si>
    <t>AEDM940303G14</t>
  </si>
  <si>
    <t>LUZ ADRIANA AMEZQUITA GONZALEZ</t>
  </si>
  <si>
    <t>AEGL790207MGTMNZ03</t>
  </si>
  <si>
    <t>AEGL790207U99</t>
  </si>
  <si>
    <t>RICARDO ARREGUIN GARCIA</t>
  </si>
  <si>
    <t>AEGR640908HGTRRC03</t>
  </si>
  <si>
    <t>AEGR640908890</t>
  </si>
  <si>
    <t>FRANCISCA ALFEREZ HERRERA</t>
  </si>
  <si>
    <t>AEHF711004MGTLRR07</t>
  </si>
  <si>
    <t>AEHF711004JC4</t>
  </si>
  <si>
    <t>CECILIA ARREOLA ORDOÑEZ</t>
  </si>
  <si>
    <t>AEOC950925MNERRC08</t>
  </si>
  <si>
    <t>AEOC950925UR9</t>
  </si>
  <si>
    <t>ENRIQUE ANGEL PEREZ</t>
  </si>
  <si>
    <t>AEPE960313HGTNRN08</t>
  </si>
  <si>
    <t>AEPE960313RM7</t>
  </si>
  <si>
    <t>VERONICA ACEVEDO RODRIGUEZ</t>
  </si>
  <si>
    <t>AERV741024MGTCDR02</t>
  </si>
  <si>
    <t>AERV7410245I6</t>
  </si>
  <si>
    <t>BERNARDO AVELLA ZANELLA</t>
  </si>
  <si>
    <t>AEZB640505HGTVNR01</t>
  </si>
  <si>
    <t>AEZB640505A92</t>
  </si>
  <si>
    <t>GLORIA AVILA AGUILAR</t>
  </si>
  <si>
    <t>AIAG651227MGTVGL03</t>
  </si>
  <si>
    <t>AIAG651227AUA</t>
  </si>
  <si>
    <t>PATRICIA AVIÑA BALDERAS</t>
  </si>
  <si>
    <t>AIBP681223MGTVLT07</t>
  </si>
  <si>
    <t>AIBP681223SQ7</t>
  </si>
  <si>
    <t>MA. GUADALUPE AGRIPINO HERNANDEZ</t>
  </si>
  <si>
    <t>AIHG661212MGTGRD17</t>
  </si>
  <si>
    <t>AIHG661212EG1</t>
  </si>
  <si>
    <t>HERMELINDA ATILANO MAGAÑA</t>
  </si>
  <si>
    <t>AIMH740310MGTTGR08</t>
  </si>
  <si>
    <t>AIMH740310B98</t>
  </si>
  <si>
    <t>MARTHA CECILIA ARRIAGA MARTINEZ</t>
  </si>
  <si>
    <t>AIMM980826MGTRRR06</t>
  </si>
  <si>
    <t>AIMM980826BI7</t>
  </si>
  <si>
    <t>MAGNA ARRIAGA ORNELAS</t>
  </si>
  <si>
    <t>AIOM721103MGTRRG02</t>
  </si>
  <si>
    <t>AIOM7211037R1</t>
  </si>
  <si>
    <t>SANDRA SOLANGEL ARIAS TAPIA</t>
  </si>
  <si>
    <t>AITS790608MMNRPN05</t>
  </si>
  <si>
    <t>AITS790608DIA</t>
  </si>
  <si>
    <t>ELVIRA AGOSTADERO ALMANZA</t>
  </si>
  <si>
    <t>AOAE720126MGTGLL01</t>
  </si>
  <si>
    <t>AOAE7201265T6</t>
  </si>
  <si>
    <t>ALONSO ACOSTA GALVAN</t>
  </si>
  <si>
    <t>AOGA880801HGTCLL01</t>
  </si>
  <si>
    <t>AOGA880801GD0</t>
  </si>
  <si>
    <t>ELIA RITA ACOSTA ORTEGA</t>
  </si>
  <si>
    <t>AOOE690720MGTCRL04</t>
  </si>
  <si>
    <t>AOOE690720GH6</t>
  </si>
  <si>
    <t>MARIA DE LOS ANGELES ACOSTA ROSAS</t>
  </si>
  <si>
    <t>AORA960402MGTCSN08</t>
  </si>
  <si>
    <t>AORA9604027Z8</t>
  </si>
  <si>
    <t>BLANCA CECILIA ARROYO VALDENEGRO</t>
  </si>
  <si>
    <t>AOVB970115MGTRLL00</t>
  </si>
  <si>
    <t>AOVB9701155T9</t>
  </si>
  <si>
    <t>CLAUDIA PATRICIA ANZO VILLEGAS</t>
  </si>
  <si>
    <t>AOVC750604MQTNLL01</t>
  </si>
  <si>
    <t>AOVC750604FP1</t>
  </si>
  <si>
    <t>MONTSERRAT AGUILAR AGUILERA</t>
  </si>
  <si>
    <t>AUAM030926MGTGGNA0</t>
  </si>
  <si>
    <t>AUAM030926UU1</t>
  </si>
  <si>
    <t>JOSE ANTONIO ANGULO BERNARDINO</t>
  </si>
  <si>
    <t>AUBA620310HGTNRN00</t>
  </si>
  <si>
    <t>AUBA6203104X6</t>
  </si>
  <si>
    <t>GABRIELA AGUILERA GONZALEZ</t>
  </si>
  <si>
    <t>AUGG890105MGTGNB09</t>
  </si>
  <si>
    <t>AUGG890105LW7</t>
  </si>
  <si>
    <t>LAURA EVELINA ARGUIJO GALLARDO</t>
  </si>
  <si>
    <t>AUGL590824MGTRLR05</t>
  </si>
  <si>
    <t>AUGL590824J91</t>
  </si>
  <si>
    <t>LUIS ANDRES AGUILAR GARCIA</t>
  </si>
  <si>
    <t>AUGL990121HGTGRS02</t>
  </si>
  <si>
    <t>AUGL990121383</t>
  </si>
  <si>
    <t>MARIA DEL ROSARIO AGUIRRE LOPEZ</t>
  </si>
  <si>
    <t>AULR880407MGTGPS05</t>
  </si>
  <si>
    <t>AULR880407TZ1</t>
  </si>
  <si>
    <t>SILVIA AGUIRRE MOSQUEDA</t>
  </si>
  <si>
    <t>AUMS630601MDFGSL02</t>
  </si>
  <si>
    <t>AUMS630601CU4</t>
  </si>
  <si>
    <t>LUIS ALBERTO AGUIRRE NOGUEZ</t>
  </si>
  <si>
    <t>AUNL640408HMCGGS05</t>
  </si>
  <si>
    <t>AUNL640408CP4</t>
  </si>
  <si>
    <t>MISHELLE AQUINO OLMOS</t>
  </si>
  <si>
    <t>AUOM980111HGTQLS09</t>
  </si>
  <si>
    <t>AUOM980111Q56</t>
  </si>
  <si>
    <t>MARIA ANTONIA ARGUELLO ROBLES</t>
  </si>
  <si>
    <t>AURA810419MGTRBN04</t>
  </si>
  <si>
    <t>AURA810419K4A</t>
  </si>
  <si>
    <t>LETICIA AGUIRRE ROMO</t>
  </si>
  <si>
    <t>AURL660612MMNGMT08</t>
  </si>
  <si>
    <t>AURL660612SK0</t>
  </si>
  <si>
    <t>LUIS ALBERTO AGUILAR RIVERA</t>
  </si>
  <si>
    <t>AURL800307HGTGVS09</t>
  </si>
  <si>
    <t>AURL800307TTA</t>
  </si>
  <si>
    <t>MA. SOLEDAD AGUILAR RIVERA</t>
  </si>
  <si>
    <t>AURS590702MGTGVL09</t>
  </si>
  <si>
    <t>AURS590702PX6</t>
  </si>
  <si>
    <t>MARISOL GUADALUPE ANGUIANO SALINAS</t>
  </si>
  <si>
    <t>AUSM960107MGTNLR00</t>
  </si>
  <si>
    <t>AUSM9601074A7</t>
  </si>
  <si>
    <t>ROXANA ELIZABETH AGUILAR SOTELO</t>
  </si>
  <si>
    <t>AUSR690911MGTGTX00</t>
  </si>
  <si>
    <t>AUSR690911E18</t>
  </si>
  <si>
    <t>ELVIRA BAEZ CHAGOYA</t>
  </si>
  <si>
    <t>BACE700125MGTZHL07</t>
  </si>
  <si>
    <t>BACE7001258V4</t>
  </si>
  <si>
    <t>EDITH BARAJAS CASTRO</t>
  </si>
  <si>
    <t>BACE710511MGTRSD02</t>
  </si>
  <si>
    <t>BACE710511I3A</t>
  </si>
  <si>
    <t>GRISELDA BARAJAS CASTRO</t>
  </si>
  <si>
    <t>BACG700126MGTRSR09</t>
  </si>
  <si>
    <t>BACG700126614</t>
  </si>
  <si>
    <t>LOURDES ANGELICA BAEZA CALZADA</t>
  </si>
  <si>
    <t>BACL780420MGTZLR03</t>
  </si>
  <si>
    <t>BACL780420373</t>
  </si>
  <si>
    <t>MARIA MAGDALENA BARCENAS CARDENAS</t>
  </si>
  <si>
    <t>BACM820319MGTRRG00</t>
  </si>
  <si>
    <t>BACM820319N13</t>
  </si>
  <si>
    <t>MARIA ANGELES BAEZ CHAGOYA</t>
  </si>
  <si>
    <t>BXCA721001MGTZHN02</t>
  </si>
  <si>
    <t>BACX721001N83</t>
  </si>
  <si>
    <t>ISIDRO BALANDRAN DELGADO</t>
  </si>
  <si>
    <t>BADI690101HGTLLS09</t>
  </si>
  <si>
    <t>BADI690101ES3</t>
  </si>
  <si>
    <t>MA DE LOURDES BARAJAS GUTIERREZ</t>
  </si>
  <si>
    <t>BAGL710117MGTRTR04</t>
  </si>
  <si>
    <t>BAGL710117TT4</t>
  </si>
  <si>
    <t>VERONICA BARRON GONZALEZ</t>
  </si>
  <si>
    <t>BAGV791012MGTRNR07</t>
  </si>
  <si>
    <t>BAGV7910121Q8</t>
  </si>
  <si>
    <t>WENDI ESMERALDA BARRETO GARCIA</t>
  </si>
  <si>
    <t>BAGW970924MGTRRN00</t>
  </si>
  <si>
    <t>BAGW970924G6A</t>
  </si>
  <si>
    <t>MA CRUZ BARRIENTOS HERNANDEZ</t>
  </si>
  <si>
    <t>BAHC740410MGTRRR10</t>
  </si>
  <si>
    <t>BAHC740410FW9</t>
  </si>
  <si>
    <t>JUAN LUIS BARAJAS HUICHAPA</t>
  </si>
  <si>
    <t>BAHJ980618HGTRCN02</t>
  </si>
  <si>
    <t>BAHJ980618A70</t>
  </si>
  <si>
    <t xml:space="preserve">MARTHA PATRICIA BARRERA </t>
  </si>
  <si>
    <t>BAXM620223MGTRXR01</t>
  </si>
  <si>
    <t>BAMA620223TJA</t>
  </si>
  <si>
    <t>CRISTINA BARRON MIRANDA</t>
  </si>
  <si>
    <t>BAMC801204MGTRRR04</t>
  </si>
  <si>
    <t>BAMC8012048H2</t>
  </si>
  <si>
    <t>DULCE MARIA BARRERA MOLINA</t>
  </si>
  <si>
    <t>BAMD011110MGTRLLA4</t>
  </si>
  <si>
    <t>BAMD011110US2</t>
  </si>
  <si>
    <t>ILSE YUNNUEN BARBOSA MARTINEZ</t>
  </si>
  <si>
    <t>BAMI970309MGTRRL06</t>
  </si>
  <si>
    <t>BAMI970309BQ5</t>
  </si>
  <si>
    <t>MIGUEL ANGEL JOEL BAUTISTA MANRIQUE</t>
  </si>
  <si>
    <t>BAMM990303HGTTNG09</t>
  </si>
  <si>
    <t>BAMM990303C96</t>
  </si>
  <si>
    <t>JAQUELINE BARCENAS OLALDE</t>
  </si>
  <si>
    <t>BAOJ790829MGTRLQ00</t>
  </si>
  <si>
    <t>BAOJ7908298X7</t>
  </si>
  <si>
    <t>KIMBERLY BAEZA ORTEGA</t>
  </si>
  <si>
    <t>BAOK010719MGTZRMA5</t>
  </si>
  <si>
    <t>BAOK010719MQ8</t>
  </si>
  <si>
    <t>MARIA CRISTINA BLANCAS RODRIGUEZ</t>
  </si>
  <si>
    <t>BARC670404MDFLDR01</t>
  </si>
  <si>
    <t>BARC670404IJ2</t>
  </si>
  <si>
    <t>FRANCISCO JAVIER BACA RAMIREZ</t>
  </si>
  <si>
    <t>BARF840916HGTCMR02</t>
  </si>
  <si>
    <t>BARF840916JK7</t>
  </si>
  <si>
    <t>LEIDI ESTHER BANDA RODRIGUEZ</t>
  </si>
  <si>
    <t>BARL910529MGTNDD00</t>
  </si>
  <si>
    <t>BARL910529PS7</t>
  </si>
  <si>
    <t>RUTH BARRON RODRIGUEZ</t>
  </si>
  <si>
    <t>BARR781123MGTRDT02</t>
  </si>
  <si>
    <t>BARR781123UT0</t>
  </si>
  <si>
    <t>JUAN VICTOR BARBOZA URIBE</t>
  </si>
  <si>
    <t>BAUJ830728HGTRRN02</t>
  </si>
  <si>
    <t>BAUJ830728137</t>
  </si>
  <si>
    <t>ORALIA BACA URRUTIA</t>
  </si>
  <si>
    <t>BAUO641105MSRCRR04</t>
  </si>
  <si>
    <t>BAUO641105383</t>
  </si>
  <si>
    <t>ALEJANDRA BARRON ZUÑIGA</t>
  </si>
  <si>
    <t>BAZA740424MGTRXL09</t>
  </si>
  <si>
    <t>BAZA740424M41</t>
  </si>
  <si>
    <t>CARMEN YAZMIN BECERRA DELGADO</t>
  </si>
  <si>
    <t>BEDC830716MGTCLR08</t>
  </si>
  <si>
    <t>BEDC830716LN8</t>
  </si>
  <si>
    <t>PALOMA DE JESUS BERBER GARCIA</t>
  </si>
  <si>
    <t>BEGP960808MGTRRL01</t>
  </si>
  <si>
    <t>BEGP960808N17</t>
  </si>
  <si>
    <t>ROSA ELENA BECERRA GUERRERO</t>
  </si>
  <si>
    <t>BEGR940224MSPCRS08</t>
  </si>
  <si>
    <t>BEGR940224243</t>
  </si>
  <si>
    <t>YHOANA ITALIA BEDOLLA GARCIA</t>
  </si>
  <si>
    <t>BEGY900617MGTDRH02</t>
  </si>
  <si>
    <t>BEGY900617S47</t>
  </si>
  <si>
    <t>ADRIANA BECERRA RODRIGUEZ</t>
  </si>
  <si>
    <t>BERA780930MGTCDD06</t>
  </si>
  <si>
    <t>BERA780930N14</t>
  </si>
  <si>
    <t>JORGE LUIS BELTRAN RAMIREZ</t>
  </si>
  <si>
    <t>BERJ930408HMCLMR01</t>
  </si>
  <si>
    <t>BERJ930408LI9</t>
  </si>
  <si>
    <t>MA. DOLORES BERNAL TIRADO</t>
  </si>
  <si>
    <t>BETD710118MGTRRL02</t>
  </si>
  <si>
    <t>BETD710118N38</t>
  </si>
  <si>
    <t>FILIBERTO BRISEÑO ESPITIA</t>
  </si>
  <si>
    <t>BIEF750826HGTRSL05</t>
  </si>
  <si>
    <t>BIEF750826KB5</t>
  </si>
  <si>
    <t>MARIA TERESA BRISEÑO HERNANDEZ</t>
  </si>
  <si>
    <t>BIHT730816MGTRRR01</t>
  </si>
  <si>
    <t>BIHT730816UB8</t>
  </si>
  <si>
    <t>MARTHA INES BOTELLO CAMARILLO</t>
  </si>
  <si>
    <t>BOCM680420MPLTMR07</t>
  </si>
  <si>
    <t>BOCM680420ENA</t>
  </si>
  <si>
    <t>GRICELDA BOTELLO VALADEZ</t>
  </si>
  <si>
    <t>BOVG801224MGTTLR07</t>
  </si>
  <si>
    <t>BOVG801224HBA</t>
  </si>
  <si>
    <t>MARIA DEL CARMEN BOTELLO WITRAGO</t>
  </si>
  <si>
    <t>BOWC900420MGTTTR07</t>
  </si>
  <si>
    <t>BOWC900420UQ0</t>
  </si>
  <si>
    <t>IXTCHEL BURGOS FLORES</t>
  </si>
  <si>
    <t>BUFI790616MVZRLX08</t>
  </si>
  <si>
    <t>BUFI7906167LA</t>
  </si>
  <si>
    <t>FABIAN ALAN BUENAVISTA HERNANDEZ</t>
  </si>
  <si>
    <t>BUHF900327HGTNRB08</t>
  </si>
  <si>
    <t>BUHF900327FD7</t>
  </si>
  <si>
    <t>ARMANDO BUSTOS LEON</t>
  </si>
  <si>
    <t>BULA560128HGTSNR09</t>
  </si>
  <si>
    <t>BULA560128RT2</t>
  </si>
  <si>
    <t>GUADALUPE MONSERRAT CASAS AVILA</t>
  </si>
  <si>
    <t>CAAG970303MGTSVD07</t>
  </si>
  <si>
    <t>CAAG970303D74</t>
  </si>
  <si>
    <t>HORTENCIA CAMPOS ALEGRIA</t>
  </si>
  <si>
    <t>CAAH650915MGTMLR00</t>
  </si>
  <si>
    <t>CAAH6509154Z1</t>
  </si>
  <si>
    <t>SOLEDAD CASTRO AYALA</t>
  </si>
  <si>
    <t>CAAS920412MGTSYL09</t>
  </si>
  <si>
    <t>CAAS920412CQ2</t>
  </si>
  <si>
    <t>MA. GUADALUPE CARDONA BUENO</t>
  </si>
  <si>
    <t>CABG691230MGTRND04</t>
  </si>
  <si>
    <t>CABG691230E43</t>
  </si>
  <si>
    <t>MOISES CAMACHO BARAJAS</t>
  </si>
  <si>
    <t>CABM851025HGTMRS07</t>
  </si>
  <si>
    <t>CABM851025K26</t>
  </si>
  <si>
    <t>MARIA DEL ROSARIO CARDONA BUENO</t>
  </si>
  <si>
    <t>CABR770930MGTRNS03</t>
  </si>
  <si>
    <t>CABR770930Q94</t>
  </si>
  <si>
    <t>MA. MARGARITA CLAUDIO COLUNGA</t>
  </si>
  <si>
    <t>CACM771229MGTLLR07</t>
  </si>
  <si>
    <t>CACM771229231</t>
  </si>
  <si>
    <t>ALINA MIREYA CAMPOS CANTON</t>
  </si>
  <si>
    <t>CXCA691217MGTMNL03</t>
  </si>
  <si>
    <t>CACX691217572</t>
  </si>
  <si>
    <t>YOLANDA CHAVEZ CENTENO</t>
  </si>
  <si>
    <t>CACY830416MGTHNL00</t>
  </si>
  <si>
    <t>CACY830416HI7</t>
  </si>
  <si>
    <t>MA. GUADALUPE CASTAÑON GONZALEZ</t>
  </si>
  <si>
    <t>CAGG670713MGTSND05</t>
  </si>
  <si>
    <t>CAGG670713BB0</t>
  </si>
  <si>
    <t>PRISCILA CALDERON GUZMAN</t>
  </si>
  <si>
    <t>CAGP010528MGTLZRA7</t>
  </si>
  <si>
    <t>CAGP010528GJ2</t>
  </si>
  <si>
    <t>TERESA CARRANZA GARCIA</t>
  </si>
  <si>
    <t>CAGT990402MGTRRR09</t>
  </si>
  <si>
    <t>CAGT990402IJ5</t>
  </si>
  <si>
    <t>ANA SILVIA CABRERA GOMEZ</t>
  </si>
  <si>
    <t>CXGA890926MGTBMN08</t>
  </si>
  <si>
    <t>CAGX890926KF8</t>
  </si>
  <si>
    <t>MARIA DE LA CARIDAD CASTILLO HERNANDEZ</t>
  </si>
  <si>
    <t>CAHC650417MDFSRR08</t>
  </si>
  <si>
    <t>CAHC6504172W8</t>
  </si>
  <si>
    <t>JAIME CHACON HERNANDEZ</t>
  </si>
  <si>
    <t>CAHJ571226HGTHRM07</t>
  </si>
  <si>
    <t>CAHJ571226BW7</t>
  </si>
  <si>
    <t>MA. REFUGIO CASTILLO HERNANDEZ</t>
  </si>
  <si>
    <t>CAHR590719MGTSRF07</t>
  </si>
  <si>
    <t>CAHR590719RT2</t>
  </si>
  <si>
    <t>CRISTINA GABRIELA CASTRO LUEVANO</t>
  </si>
  <si>
    <t>CALC931107MGTSVR02</t>
  </si>
  <si>
    <t>CALC93110758A</t>
  </si>
  <si>
    <t>ALEJANDRO CABRERA MARMOLEJO</t>
  </si>
  <si>
    <t>CAMA800506HGTBRL03</t>
  </si>
  <si>
    <t>CAMA800506SX3</t>
  </si>
  <si>
    <t>MARIA ELENA CASTILLO MUÑOZ</t>
  </si>
  <si>
    <t>CAME651101MMCSXL05</t>
  </si>
  <si>
    <t>CAME651101M1A</t>
  </si>
  <si>
    <t>JENNIFER NAYELI CASTRO MURILLO</t>
  </si>
  <si>
    <t>CAMJ970810MGTSRN08</t>
  </si>
  <si>
    <t>CAMJ970810551</t>
  </si>
  <si>
    <t>JOSE MARIA CAMPOS MORENO</t>
  </si>
  <si>
    <t>CAMM630511HGTMRR01</t>
  </si>
  <si>
    <t>CAMM630511NG1</t>
  </si>
  <si>
    <t>ARACELI CARRILLO NIETO</t>
  </si>
  <si>
    <t>CANA760526MGTRTR09</t>
  </si>
  <si>
    <t>CANA760526IT6</t>
  </si>
  <si>
    <t>SILVIA LAURA CANELA NARVAEZ</t>
  </si>
  <si>
    <t>CANS800613MGTNRL08</t>
  </si>
  <si>
    <t>CANS8006131E4</t>
  </si>
  <si>
    <t>LAURA ESMERALDA CABRERA RIVERA</t>
  </si>
  <si>
    <t>CARL801026MGTBVR08</t>
  </si>
  <si>
    <t>CARL801026J98</t>
  </si>
  <si>
    <t>MARTHA ALICIA CHAVEZ ROJAS</t>
  </si>
  <si>
    <t>CARM710829MJCHJR00</t>
  </si>
  <si>
    <t>CARM710829R62</t>
  </si>
  <si>
    <t>MARIA DEL ROCIO CASTILLO RAMIREZ</t>
  </si>
  <si>
    <t>CARR900826MGTSMC01</t>
  </si>
  <si>
    <t>CARR900826C20</t>
  </si>
  <si>
    <t>YOSELIN CARRASCO RODRIGUEZ</t>
  </si>
  <si>
    <t>CARY020602MGTRDSA4</t>
  </si>
  <si>
    <t>CARY020602F81</t>
  </si>
  <si>
    <t>MARIA AZUCENA CARBAJAL SUAREZ</t>
  </si>
  <si>
    <t>CASA810603MMNRRZ04</t>
  </si>
  <si>
    <t>CASA8106032S4</t>
  </si>
  <si>
    <t>CLAUDIA CAMPOS TIERRABLANCA</t>
  </si>
  <si>
    <t>CATC820730MGTMRL06</t>
  </si>
  <si>
    <t>CATC820730L95</t>
  </si>
  <si>
    <t>LUZ MARIA CHAPARRO TELLEZ</t>
  </si>
  <si>
    <t>CATL680430MDFHLZ03</t>
  </si>
  <si>
    <t>CATL680430CP6</t>
  </si>
  <si>
    <t>CATALINA CHAVEZ VAZQUEZ</t>
  </si>
  <si>
    <t>CAVC641125MASHZT09</t>
  </si>
  <si>
    <t>CAVC641125550</t>
  </si>
  <si>
    <t>MA. GUADALUPE CAZARES VALENCIA</t>
  </si>
  <si>
    <t>CAVG680111MGTZLD03</t>
  </si>
  <si>
    <t>CAVG680111RC5</t>
  </si>
  <si>
    <t>ROSA DELIA CASTRO VAZQUEZ</t>
  </si>
  <si>
    <t>CAVR800420MGTSZS02</t>
  </si>
  <si>
    <t>CAVR800420J23</t>
  </si>
  <si>
    <t>ABRIL LIZZETT CEDEÑO GAONA</t>
  </si>
  <si>
    <t>CEGA860417MGTDNB05</t>
  </si>
  <si>
    <t>CEGA8604179R9</t>
  </si>
  <si>
    <t>SHECCID ESMERALDA CERVANTES GOMEZ</t>
  </si>
  <si>
    <t>CEGS991105MGTRMH07</t>
  </si>
  <si>
    <t>CEGS9911056H6</t>
  </si>
  <si>
    <t>MERCEDES CELESTINO HERNANDEZ</t>
  </si>
  <si>
    <t>CEHM770927MGTLRR04</t>
  </si>
  <si>
    <t>CEHM770927NM1</t>
  </si>
  <si>
    <t>ADRIANA CERDA MARTINEZ</t>
  </si>
  <si>
    <t>CEMA861018MGTRRD01</t>
  </si>
  <si>
    <t>CEMA861018KR0</t>
  </si>
  <si>
    <t>TERESA CECILIANO MALDONADO</t>
  </si>
  <si>
    <t>CEMT811102MQTCLR05</t>
  </si>
  <si>
    <t>CEMT811102IH1</t>
  </si>
  <si>
    <t>ENRIQUE CERVANTES RUIZ</t>
  </si>
  <si>
    <t>CERE780926HGTRZN02</t>
  </si>
  <si>
    <t>CERE7809264Q3</t>
  </si>
  <si>
    <t>LUCIA CERVANTES RAMIREZ</t>
  </si>
  <si>
    <t>CERL631213MGTRMC07</t>
  </si>
  <si>
    <t>CERL63121394A</t>
  </si>
  <si>
    <t>MARIA GUADALUPE CRESPO SIERRA</t>
  </si>
  <si>
    <t>CESG871120MGTRRD07</t>
  </si>
  <si>
    <t>CESG871120Q93</t>
  </si>
  <si>
    <t>FERNANDA ELIZABETH CERVANTES TAVARES</t>
  </si>
  <si>
    <t>CETF030530MGTRVRA7</t>
  </si>
  <si>
    <t>CETF030530S40</t>
  </si>
  <si>
    <t>DIANA ELISA CISNEROS CISNEROS</t>
  </si>
  <si>
    <t>CICD860918MGTSSN02</t>
  </si>
  <si>
    <t>CICD8609183H3</t>
  </si>
  <si>
    <t>ERENDIRA CISNEROS HERNANDEZ</t>
  </si>
  <si>
    <t>CIHE750729MGTSRR06</t>
  </si>
  <si>
    <t>CIHE750729EI0</t>
  </si>
  <si>
    <t>ROSA MARIA CISNEROS MARQUEZ</t>
  </si>
  <si>
    <t>CIMR751020MGTSRS09</t>
  </si>
  <si>
    <t>CIMR751020CC4</t>
  </si>
  <si>
    <t>MARIA MERCEDES CORNEJO BALDERAS</t>
  </si>
  <si>
    <t>COBM840407MGTRLR06</t>
  </si>
  <si>
    <t>COBM840407BY0</t>
  </si>
  <si>
    <t>LUIS ENRIQUE CORREA ESQUIVEL</t>
  </si>
  <si>
    <t>COEL831122HDFRSS08</t>
  </si>
  <si>
    <t>COEL831122TM8</t>
  </si>
  <si>
    <t>ANGEL DAVID CORONADO GOMEZ</t>
  </si>
  <si>
    <t>COGA020403HGTRMNA1</t>
  </si>
  <si>
    <t>COGA020403784</t>
  </si>
  <si>
    <t>BERNARDO ADRIAN CORTES HERNANDEZ</t>
  </si>
  <si>
    <t>COHB791007HDFRRR09</t>
  </si>
  <si>
    <t>COHB791007MP4</t>
  </si>
  <si>
    <t>JUANA LIZBETH CORTES IBARRA</t>
  </si>
  <si>
    <t>COIJ920708MSPRBN07</t>
  </si>
  <si>
    <t>COIJ920708G63</t>
  </si>
  <si>
    <t>CLARIBEL COVARRUBIAS LOPEZ</t>
  </si>
  <si>
    <t>COLC710924MHGVPL09</t>
  </si>
  <si>
    <t>COLC710924LM2</t>
  </si>
  <si>
    <t>ADRIANA CORONADO LIMON</t>
  </si>
  <si>
    <t>CXLA760506MGTRMD00</t>
  </si>
  <si>
    <t>COLX760506K10</t>
  </si>
  <si>
    <t>MA. JUANA CONTRERAS MARTINEZ</t>
  </si>
  <si>
    <t>COMJ720330MGTNRN01</t>
  </si>
  <si>
    <t>COMJ720330CX7</t>
  </si>
  <si>
    <t>ROCIEL CONTRERAS MONCADA</t>
  </si>
  <si>
    <t>COMR650824HGTNNC03</t>
  </si>
  <si>
    <t>COMR650824SWA</t>
  </si>
  <si>
    <t>JUANA YADIRA COVARRUBIAS RANGEL</t>
  </si>
  <si>
    <t>CORJ830703MQTVNN05</t>
  </si>
  <si>
    <t>CORJ830703V77</t>
  </si>
  <si>
    <t>JULIO CESAR CORRALES RICO</t>
  </si>
  <si>
    <t>CORJ970905HGTRCL06</t>
  </si>
  <si>
    <t>CORJ970905354</t>
  </si>
  <si>
    <t>JOSE MARTIN TOMAS CORONA SOTO</t>
  </si>
  <si>
    <t>COSM540605HGTRTR00</t>
  </si>
  <si>
    <t>COSM540605KF3</t>
  </si>
  <si>
    <t xml:space="preserve">TANIA GUADALUPE CORTES </t>
  </si>
  <si>
    <t>COXT920728MGTRXN01</t>
  </si>
  <si>
    <t>COTA920728BU4</t>
  </si>
  <si>
    <t>JUANA ELIZABETH CONTRERAS TIERRABLANCA</t>
  </si>
  <si>
    <t>COTJ851101MGTNRN01</t>
  </si>
  <si>
    <t>COTJ851101SE1</t>
  </si>
  <si>
    <t>LUCIA GUADALUPE CORTES TOLEDO</t>
  </si>
  <si>
    <t>COTL590103MGTRLC01</t>
  </si>
  <si>
    <t>COTL590103D4A</t>
  </si>
  <si>
    <t>LUCERO GUADALUPE CORTES TOLEDO</t>
  </si>
  <si>
    <t>COTL950207MGTRLC00</t>
  </si>
  <si>
    <t>COTL950207T15</t>
  </si>
  <si>
    <t>SANDRA MARIBEL  CONTRERAS TIERRABLANCA</t>
  </si>
  <si>
    <t>COTS881112MGTNRN03</t>
  </si>
  <si>
    <t>GUILLERMO CORTES VILLAGOMEZ</t>
  </si>
  <si>
    <t>COVG660206HGTRLL04</t>
  </si>
  <si>
    <t>COVG660206GH0</t>
  </si>
  <si>
    <t>MARTHA GABRIELA CORONA VALLES</t>
  </si>
  <si>
    <t>COVM991009MGTRLR05</t>
  </si>
  <si>
    <t>COVM991009BQ9</t>
  </si>
  <si>
    <t>MA. REFUGIO CORONA VALLEJO</t>
  </si>
  <si>
    <t>COVR610425MGTRLF04</t>
  </si>
  <si>
    <t>COVR610425UQ2</t>
  </si>
  <si>
    <t>JOSE DOLORES CORONA ZAVALA</t>
  </si>
  <si>
    <t>COZD800821HGTRVL00</t>
  </si>
  <si>
    <t>COZD80082174A</t>
  </si>
  <si>
    <t>MERCEDES CUEVAS AGUILAR</t>
  </si>
  <si>
    <t>CUAM740921MGTVGR03</t>
  </si>
  <si>
    <t>CUAM740921E12</t>
  </si>
  <si>
    <t>SERGIO CUELLAR ARAUJO</t>
  </si>
  <si>
    <t>CUAS771120HGTLRR01</t>
  </si>
  <si>
    <t>CUAS771120768</t>
  </si>
  <si>
    <t>WENDY SARAI CUELLAR ALMANZA</t>
  </si>
  <si>
    <t>CUAW940724MGTLLN05</t>
  </si>
  <si>
    <t>CUAW940724SN5</t>
  </si>
  <si>
    <t>MARIA DE JESUS CRUZ GOMEZ</t>
  </si>
  <si>
    <t>CUGJ841127MGTRMS03</t>
  </si>
  <si>
    <t>CUGJ8411277U1</t>
  </si>
  <si>
    <t>MARIA JOSE CRUZ HERNANDEZ</t>
  </si>
  <si>
    <t>CUHJ910304MGTRRS05</t>
  </si>
  <si>
    <t>CUHJ910304GQ3</t>
  </si>
  <si>
    <t>LORENA CRUZ HERNANDEZ</t>
  </si>
  <si>
    <t>CUHL890903MGTRRR01</t>
  </si>
  <si>
    <t>CUHL890903A95</t>
  </si>
  <si>
    <t>ROCIO ANGELICA CUELLAR LARA</t>
  </si>
  <si>
    <t>CULR000714MGTLRCB5</t>
  </si>
  <si>
    <t>CULR000714PG9</t>
  </si>
  <si>
    <t>ALMA VERONICA CRUZ MOSQUEDA</t>
  </si>
  <si>
    <t>CUMA981030MGTRSL06</t>
  </si>
  <si>
    <t>CUMA981030N99</t>
  </si>
  <si>
    <t>ANTONIO CRUZ PINEDA</t>
  </si>
  <si>
    <t>CUPA761023HDFRNN08</t>
  </si>
  <si>
    <t>CUPA761023MR1</t>
  </si>
  <si>
    <t>MARIA SANDRA CRUZ PORRAS</t>
  </si>
  <si>
    <t>CUPS850228MGTRRN06</t>
  </si>
  <si>
    <t>CUPS850228CP6</t>
  </si>
  <si>
    <t>AIDE ADRIANA CUELLAR SOTO</t>
  </si>
  <si>
    <t>CUSA680919MGTLTD03</t>
  </si>
  <si>
    <t>CUSA6809198P7</t>
  </si>
  <si>
    <t>ALMA DELIA DE LA CRUZ VELEZ</t>
  </si>
  <si>
    <t>CUVA731117MGTRLL07</t>
  </si>
  <si>
    <t>CUVA731117J31</t>
  </si>
  <si>
    <t>JASMIN CRUZ VALENCIA</t>
  </si>
  <si>
    <t>CUVJ840622MDFRLS04</t>
  </si>
  <si>
    <t>CUVJ840622543</t>
  </si>
  <si>
    <t>SAUL DE JESUS CUELLAR VALDIVIA</t>
  </si>
  <si>
    <t>CUVS940824HGTLLL08</t>
  </si>
  <si>
    <t>CUVS940824NW4</t>
  </si>
  <si>
    <t>SARON PAULINA DAVALOS ALMANZA</t>
  </si>
  <si>
    <t>DAAS990506MGTVLR03</t>
  </si>
  <si>
    <t>DAAS9905066F2</t>
  </si>
  <si>
    <t>SOLEDAD DAVALOS RICO</t>
  </si>
  <si>
    <t>DARS720614MGTVCL08</t>
  </si>
  <si>
    <t>DARS720614JF1</t>
  </si>
  <si>
    <t>JUAN CARLOS DESIGA CAMPOS</t>
  </si>
  <si>
    <t>DECJ810724HGTSMN03</t>
  </si>
  <si>
    <t>DECJ810724CU8</t>
  </si>
  <si>
    <t xml:space="preserve">DELIA DELGADO </t>
  </si>
  <si>
    <t>DEXD590623MGTLXL07</t>
  </si>
  <si>
    <t>DEDE590623GR3</t>
  </si>
  <si>
    <t>SONIA DELGADO GUZMAN</t>
  </si>
  <si>
    <t>DEGS671124MGTLZN07</t>
  </si>
  <si>
    <t>DEGS6711245XA</t>
  </si>
  <si>
    <t>JOSE OMAR DELGADO HILGUERA</t>
  </si>
  <si>
    <t>DEHO840905HGTLLM00</t>
  </si>
  <si>
    <t>DEHO840905SB6</t>
  </si>
  <si>
    <t>M. VERONICA DELGADO TORRES</t>
  </si>
  <si>
    <t>DETV720605MGTLRR04</t>
  </si>
  <si>
    <t>DETV7206056L6</t>
  </si>
  <si>
    <t>ALEJANDRO DIAZ ALVAREZ</t>
  </si>
  <si>
    <t>DIAA820424HGTZLL07</t>
  </si>
  <si>
    <t>DIAA820424EL8</t>
  </si>
  <si>
    <t>ANGELINA DIAZ BANDERAS</t>
  </si>
  <si>
    <t>DIBA851101MMNZNN06</t>
  </si>
  <si>
    <t>DIBA851101UX6</t>
  </si>
  <si>
    <t>MARIBEL DIAZ BALTAZAR</t>
  </si>
  <si>
    <t>DIBM741111MGTZLR06</t>
  </si>
  <si>
    <t>DIBM7411111CA</t>
  </si>
  <si>
    <t>MARIA DE LOURDES DIAZ LOPEZ</t>
  </si>
  <si>
    <t>DILL800211MGTZPR00</t>
  </si>
  <si>
    <t>DILL800211E58</t>
  </si>
  <si>
    <t>ADRIANA DIOSDADO MILLAN</t>
  </si>
  <si>
    <t>DIMA760920MGTSLD07</t>
  </si>
  <si>
    <t>DIMA7609206H3</t>
  </si>
  <si>
    <t>GUADALUPE TERESA DIAZ MURILLO</t>
  </si>
  <si>
    <t>DIMG560714MDFZRD09</t>
  </si>
  <si>
    <t>DIMG560714MJ9</t>
  </si>
  <si>
    <t>MARLEN NOEMI DIAZ OLGUIN</t>
  </si>
  <si>
    <t>DIOM690928MHGZLR09</t>
  </si>
  <si>
    <t>DIOM690928416</t>
  </si>
  <si>
    <t>JAVIER NEFTALI DOMINGUEZ CONTRERAS</t>
  </si>
  <si>
    <t>DOCJ010918HGTMNVA4</t>
  </si>
  <si>
    <t>DOCJ0109182Q7</t>
  </si>
  <si>
    <t>ATALIA DORADO MARTINEZ</t>
  </si>
  <si>
    <t>DOMA761228MGTRRT07</t>
  </si>
  <si>
    <t>DOMA761228JW5</t>
  </si>
  <si>
    <t>DELIA DOMINGUEZ TAVARES</t>
  </si>
  <si>
    <t>DOTD670821MGTMVL05</t>
  </si>
  <si>
    <t>DOTD670821TM8</t>
  </si>
  <si>
    <t>JUANA ESPAÑA COVARRUBIAS</t>
  </si>
  <si>
    <t>EACJ690603MGTSVN07</t>
  </si>
  <si>
    <t>EACJ690603CK6</t>
  </si>
  <si>
    <t>ADELA ESTRADA FLORES</t>
  </si>
  <si>
    <t>EAFA410710MDFSLD07</t>
  </si>
  <si>
    <t>EAFA410710LT0</t>
  </si>
  <si>
    <t>DIANA ESPAÑA GONZALEZ</t>
  </si>
  <si>
    <t>EAGD680903MDFSNN00</t>
  </si>
  <si>
    <t>EAGD680903760</t>
  </si>
  <si>
    <t>MA GUADALUPE ECHEVESTE PONCE</t>
  </si>
  <si>
    <t>EEPG680822MGTCND01</t>
  </si>
  <si>
    <t>EEPG680822TK1</t>
  </si>
  <si>
    <t>MANUELA ECHEVERRIA SILVA</t>
  </si>
  <si>
    <t>EESM690605MZSCLN09</t>
  </si>
  <si>
    <t>EESM690605SU1</t>
  </si>
  <si>
    <t>JUANA MARTHA ECHEVESTE ZENDEJAS</t>
  </si>
  <si>
    <t>EEZJ730516MGTCNN04</t>
  </si>
  <si>
    <t>EEZJ7305167P0</t>
  </si>
  <si>
    <t>JORGE ARTURO ELIAS BECERRA</t>
  </si>
  <si>
    <t>EIBJ950419HGTLCR00</t>
  </si>
  <si>
    <t>EIBJ950419DJ7</t>
  </si>
  <si>
    <t>ANA MARIA ESPINOZA GALVAN</t>
  </si>
  <si>
    <t>EIGA750320MGTSLN04</t>
  </si>
  <si>
    <t>EIGA750320P83</t>
  </si>
  <si>
    <t>YAZMIN ELIAS JAMAICA</t>
  </si>
  <si>
    <t>EIJY870407MGTLMZ04</t>
  </si>
  <si>
    <t>EIJY870407QA5</t>
  </si>
  <si>
    <t>JUAN ESPINOZA MEDINA</t>
  </si>
  <si>
    <t>EIMJ580624HGTSDN05</t>
  </si>
  <si>
    <t>EIMJ5806249L8</t>
  </si>
  <si>
    <t>JANETTE ENRIQUEZ MARTINEZ</t>
  </si>
  <si>
    <t>EIMJ941207MGTNRN06</t>
  </si>
  <si>
    <t>EIMJ9412076TA</t>
  </si>
  <si>
    <t>SANTIAGO ESPINOZA MORALES</t>
  </si>
  <si>
    <t>EIMS720710HGTSRN00</t>
  </si>
  <si>
    <t>EIMS720710F50</t>
  </si>
  <si>
    <t>NATALIA ESCOBAR AGUILAR</t>
  </si>
  <si>
    <t>EOAN880730MGTSGT08</t>
  </si>
  <si>
    <t>EOAN880730253</t>
  </si>
  <si>
    <t>MARIA MODESTA ESCOBAR TINAJERO</t>
  </si>
  <si>
    <t>EOTM761224MGTSND03</t>
  </si>
  <si>
    <t>EOTM7612249Z0</t>
  </si>
  <si>
    <t>GRACIELA ESCOTO ZAMUDIO</t>
  </si>
  <si>
    <t>EOZG970920MJCSMR03</t>
  </si>
  <si>
    <t>EOZG970920QT6</t>
  </si>
  <si>
    <t>EMIGDIO FRAUSTO NEGRETE</t>
  </si>
  <si>
    <t>FANE540805HGTRGM09</t>
  </si>
  <si>
    <t>FANE5408053A9</t>
  </si>
  <si>
    <t>GEORGINA FALCON RAMIREZ</t>
  </si>
  <si>
    <t>FARG990329MGTLMR00</t>
  </si>
  <si>
    <t>FARG990329BG2</t>
  </si>
  <si>
    <t>EMMANUEL ROGELIO FELIX GARCIA</t>
  </si>
  <si>
    <t>FEGE960103HGTLRM03</t>
  </si>
  <si>
    <t>FEGE960103U3A</t>
  </si>
  <si>
    <t>PAULET FERNANDEZ MARTINEZ</t>
  </si>
  <si>
    <t>FEMP880124MMNRRL04</t>
  </si>
  <si>
    <t>FEMP880124NY5</t>
  </si>
  <si>
    <t>GERARDO FRIAS ROBLES</t>
  </si>
  <si>
    <t>FIRG861204HGTRBR00</t>
  </si>
  <si>
    <t>FIRG861204FBA</t>
  </si>
  <si>
    <t>MARIA SANDRA FIGUEROA ROBLES</t>
  </si>
  <si>
    <t>FIRS870314MGTGBN08</t>
  </si>
  <si>
    <t>FIRS870314GJ3</t>
  </si>
  <si>
    <t>SANDY ELIZABETH FLORES BARRON</t>
  </si>
  <si>
    <t>FOBS940905MGTLRN08</t>
  </si>
  <si>
    <t>FOBS9409056X9</t>
  </si>
  <si>
    <t>AIDA FLORES ESPARZA</t>
  </si>
  <si>
    <t>FOEA931216MJCLSD07</t>
  </si>
  <si>
    <t>FOEA931216A38</t>
  </si>
  <si>
    <t>JONTHAN ALEJANDRO FONSECA  ELIAS</t>
  </si>
  <si>
    <t>FOEJ950323HGTNLN09</t>
  </si>
  <si>
    <t>MA. DE JESUS FLORES GUERRERO</t>
  </si>
  <si>
    <t>FOGJ630827MGTLRS08</t>
  </si>
  <si>
    <t>FOGJ630827J23</t>
  </si>
  <si>
    <t>LAURA ELENA FLORES MATA</t>
  </si>
  <si>
    <t>FOML760313MGTLTR05</t>
  </si>
  <si>
    <t>FOML760313VE4</t>
  </si>
  <si>
    <t>ROCIO FLORES MATA</t>
  </si>
  <si>
    <t>FOMR980912MGTLTC07</t>
  </si>
  <si>
    <t>FOMR980912RE1</t>
  </si>
  <si>
    <t>SANDRA IVETTE FLORES MARTINEZ</t>
  </si>
  <si>
    <t>FOMS901127MGTLRN02</t>
  </si>
  <si>
    <t>FOMS901127BU0</t>
  </si>
  <si>
    <t>MARIA FERNANDA FLORES RODRIGUEZ</t>
  </si>
  <si>
    <t>FORF990717MGTLDR00</t>
  </si>
  <si>
    <t>FORF990717RY7</t>
  </si>
  <si>
    <t>JULIA GABRIELA FLORES RODRIGUEZ</t>
  </si>
  <si>
    <t>FORJ841214MGTLDL00</t>
  </si>
  <si>
    <t>FORJ841214K10</t>
  </si>
  <si>
    <t>CONSUELO FLORES SAAVEDRA</t>
  </si>
  <si>
    <t>FOSC540628MDFLVN02</t>
  </si>
  <si>
    <t>FOSC540628N40</t>
  </si>
  <si>
    <t>ADOLFO FLORES VAZQUEZ</t>
  </si>
  <si>
    <t>FOVA660215HGTLZD08</t>
  </si>
  <si>
    <t>FOVA6602158L3</t>
  </si>
  <si>
    <t>LUCIA FUENTES CAMPOS</t>
  </si>
  <si>
    <t>FUCL831219MGTNMC03</t>
  </si>
  <si>
    <t>FUCL831219371</t>
  </si>
  <si>
    <t>DIANA FUENTES DOMINGUEZ</t>
  </si>
  <si>
    <t>FUDD960731MGTNMN00</t>
  </si>
  <si>
    <t>FUDD9607314P6</t>
  </si>
  <si>
    <t>ALFREDO GARCIA ALVAREZ</t>
  </si>
  <si>
    <t>GAAA810801HGTRLL05</t>
  </si>
  <si>
    <t>GAAA810801EC1</t>
  </si>
  <si>
    <t>ERNESTINA GARCIA AVALOS</t>
  </si>
  <si>
    <t>GAAE691111MGTRVR09</t>
  </si>
  <si>
    <t>GAAE691111J41</t>
  </si>
  <si>
    <t>MARIA GUADALUPE GARCIA ALVAREZ</t>
  </si>
  <si>
    <t>GAAG941015MGTRLD06</t>
  </si>
  <si>
    <t>GAAG941015G87</t>
  </si>
  <si>
    <t>IRMA DOLORES GARCIA ALCANTAR</t>
  </si>
  <si>
    <t>GAAI660905MGTRLR00</t>
  </si>
  <si>
    <t>GAAI6609059Z9</t>
  </si>
  <si>
    <t>MANUELA GAONA AVILA</t>
  </si>
  <si>
    <t>GAAM751104MGTNVN00</t>
  </si>
  <si>
    <t>GAAM751104BP5</t>
  </si>
  <si>
    <t>ERIKA ADRIANA GRANADOS BARBOSA</t>
  </si>
  <si>
    <t>GABE860731MGTRRR06</t>
  </si>
  <si>
    <t>GABE8607319W6</t>
  </si>
  <si>
    <t>MARIA CRISTINA GALLEGOS CARRERA</t>
  </si>
  <si>
    <t>GACC820614MGTLRR01</t>
  </si>
  <si>
    <t>GACC8206147B2</t>
  </si>
  <si>
    <t>MA. DEL CARMEN GALVAN DIAZ</t>
  </si>
  <si>
    <t>GADC700104MGTLZR08</t>
  </si>
  <si>
    <t>GADC7001041X1</t>
  </si>
  <si>
    <t>JOSE XAVIER GALVAN DOMINGUEZ</t>
  </si>
  <si>
    <t>GADX970621HGTLMV05</t>
  </si>
  <si>
    <t>GADX970621QQ0</t>
  </si>
  <si>
    <t>NIDIA NELI GARCIA ESPITIA</t>
  </si>
  <si>
    <t>GAEN970206MGTRSD07</t>
  </si>
  <si>
    <t>GAEN970206Q45</t>
  </si>
  <si>
    <t>GABRIELA GARCIA GARCIA</t>
  </si>
  <si>
    <t>GAGG981118MMNRRB08</t>
  </si>
  <si>
    <t>GAGG9811181T2</t>
  </si>
  <si>
    <t>JUANA GARCIA GARCIA</t>
  </si>
  <si>
    <t>GAGJ001108MMNRRNA7</t>
  </si>
  <si>
    <t>GAGJ0011089Z9</t>
  </si>
  <si>
    <t>JUAN VENTURA GARCIA GARCIA</t>
  </si>
  <si>
    <t>GAGJ910717HGTRRN03</t>
  </si>
  <si>
    <t>GAGJ910717M94</t>
  </si>
  <si>
    <t>MARIA DE LOURDES GARNICA GOMEZ</t>
  </si>
  <si>
    <t>GAGL591121MGTRMR02</t>
  </si>
  <si>
    <t>GAGL591121RV6</t>
  </si>
  <si>
    <t>MARLENE GARCIA GARCIA</t>
  </si>
  <si>
    <t>GAGM891007MGTRRR08</t>
  </si>
  <si>
    <t>GAGM891007V88</t>
  </si>
  <si>
    <t>MARIA OBDULIA GALLEGOS GALLEGOS</t>
  </si>
  <si>
    <t>GAGO850412MGTLLB02</t>
  </si>
  <si>
    <t>GAGO850412BK3</t>
  </si>
  <si>
    <t>MARIA SARA GARCIA GUTIERREZ</t>
  </si>
  <si>
    <t>GAGS720723MGTRTR01</t>
  </si>
  <si>
    <t>GAGS720723NP9</t>
  </si>
  <si>
    <t>ARIANA CECILIA GASTINELL HERNANDEZ</t>
  </si>
  <si>
    <t>GAHA940511MGTSRR09</t>
  </si>
  <si>
    <t>GAHA9405116Y3</t>
  </si>
  <si>
    <t>ELVIA GARCIA HERNANDEZ</t>
  </si>
  <si>
    <t>GAHE870312MGTRRL03</t>
  </si>
  <si>
    <t>GAHE870312L89</t>
  </si>
  <si>
    <t>JONATHAN GUILLERMO GARCIA HERNANDEZ</t>
  </si>
  <si>
    <t>GAHJ930923HGTRRN05</t>
  </si>
  <si>
    <t>GAHJ930923UN9</t>
  </si>
  <si>
    <t>LUZ ADRIANA GARCIA HERNANDEZ</t>
  </si>
  <si>
    <t>GAHL000328MGTRRZA2</t>
  </si>
  <si>
    <t>GAHL000328JG6</t>
  </si>
  <si>
    <t>NORMA CECILIA GARCIA HERNANDEZ</t>
  </si>
  <si>
    <t>GAHN941007MGTRRR08</t>
  </si>
  <si>
    <t>GAHN941007TPA</t>
  </si>
  <si>
    <t>JESSICA GARCIA LOPEZ</t>
  </si>
  <si>
    <t>GALJ931216MGTRPS09</t>
  </si>
  <si>
    <t>GALJ9312161F0</t>
  </si>
  <si>
    <t>JESSICA ANAI GASCA LOPEZ</t>
  </si>
  <si>
    <t>GALJ940809MGTSPS00</t>
  </si>
  <si>
    <t>GALJ940809SM1</t>
  </si>
  <si>
    <t>GONZALO GALLARDO MORALES</t>
  </si>
  <si>
    <t>GAMG950216HGTLRN09</t>
  </si>
  <si>
    <t>GAMG950216UZA</t>
  </si>
  <si>
    <t>RUBI GARRIDO MORENO</t>
  </si>
  <si>
    <t>GAMR960904MMCRRB04</t>
  </si>
  <si>
    <t>GAMR960904SF0</t>
  </si>
  <si>
    <t>BENJAMIN EMMANUEL GARCIA ORTEGA</t>
  </si>
  <si>
    <t>GAOB800510HGTRRN01</t>
  </si>
  <si>
    <t>GAOB800510I49</t>
  </si>
  <si>
    <t>JULIO CESAR GALINDO ORDOÑEZ</t>
  </si>
  <si>
    <t>GAOJ871028HTLLRL08</t>
  </si>
  <si>
    <t>GAOJ871028A87</t>
  </si>
  <si>
    <t>OSCAR ANTONIO GARCIA ORTEGA</t>
  </si>
  <si>
    <t>GAOO790808HGTRRS05</t>
  </si>
  <si>
    <t>GAOO790808EB1</t>
  </si>
  <si>
    <t>DEAISY VICTORIA GARCIA PALMA</t>
  </si>
  <si>
    <t>GAPD820427MMCRLS03</t>
  </si>
  <si>
    <t>GAPD820427AX9</t>
  </si>
  <si>
    <t>SANJUANA GARCIA PATIÑO</t>
  </si>
  <si>
    <t>GAPS900802MGTRTN02</t>
  </si>
  <si>
    <t>GAPS900802IS2</t>
  </si>
  <si>
    <t>MARIA DEL ROSARIO GARCIA QUEVEDO</t>
  </si>
  <si>
    <t>GAQR940706MGTRVS08</t>
  </si>
  <si>
    <t>GAQR940706C88</t>
  </si>
  <si>
    <t>SUSANA GARCIA QUEVEDO</t>
  </si>
  <si>
    <t>GAQS850720MGTRVS08</t>
  </si>
  <si>
    <t>GAQS85072062A</t>
  </si>
  <si>
    <t>JUAN CARLOS GARCIA RUIZ</t>
  </si>
  <si>
    <t>GARJ740513HGTRZN06</t>
  </si>
  <si>
    <t>GARJ740513TK2</t>
  </si>
  <si>
    <t xml:space="preserve">ROSAURA GARCIA </t>
  </si>
  <si>
    <t>GAXR641102MGTRXS00</t>
  </si>
  <si>
    <t>GARO641102DR1</t>
  </si>
  <si>
    <t>PEDRO GARCIA RAMIREZ</t>
  </si>
  <si>
    <t>GARP690313HGTRMD08</t>
  </si>
  <si>
    <t>GARP690313RN1</t>
  </si>
  <si>
    <t>MARIA BLANCA GARCIA VENEGAS</t>
  </si>
  <si>
    <t>GAVB630524MGTRNL08</t>
  </si>
  <si>
    <t>GAVB6305246Z9</t>
  </si>
  <si>
    <t>LILIA GARCIA ZAVALA</t>
  </si>
  <si>
    <t>GAZL711029MGTRVL08</t>
  </si>
  <si>
    <t>GAZL711029JFA</t>
  </si>
  <si>
    <t>MARIBEL GARCIA ZAVALA</t>
  </si>
  <si>
    <t>GAZM830821MGTRVR08</t>
  </si>
  <si>
    <t>GAZM830821RT8</t>
  </si>
  <si>
    <t>ROSARIO ADRIANA GIL BALTAZAR</t>
  </si>
  <si>
    <t>GIBR920718MMNLLS05</t>
  </si>
  <si>
    <t>GIBR920718HF7</t>
  </si>
  <si>
    <t>EVELIN GOMEZ ARRIAGA</t>
  </si>
  <si>
    <t>GOAE870715MGTMRV06</t>
  </si>
  <si>
    <t>GOAE870715PN1</t>
  </si>
  <si>
    <t>ALEJANDRA LIZETH GONZALEZ BLANCO</t>
  </si>
  <si>
    <t>GOBA880902MGTNLL08</t>
  </si>
  <si>
    <t>GOBA8809026Q2</t>
  </si>
  <si>
    <t>EDITH FABIOLA GONZALEZ BORJA</t>
  </si>
  <si>
    <t>GOBE860118MGTNRD04</t>
  </si>
  <si>
    <t>GOBE860118MYA</t>
  </si>
  <si>
    <t>GIANCARLO GOMEZ BOSSIO</t>
  </si>
  <si>
    <t>GOBG730618HNEMSN00</t>
  </si>
  <si>
    <t>GOBG730618SU2</t>
  </si>
  <si>
    <t>JULIETA GOMEZ BECERRIL</t>
  </si>
  <si>
    <t>GOBJ680730MDFMCL03</t>
  </si>
  <si>
    <t>GOBJ680730TC3</t>
  </si>
  <si>
    <t>ANTONIO GOMEZ CAUDILLO</t>
  </si>
  <si>
    <t>GOCA550128HGTMDN08</t>
  </si>
  <si>
    <t>GOCA550128S59</t>
  </si>
  <si>
    <t>MIGUEL ANGEL GONZALEZ FLORES</t>
  </si>
  <si>
    <t>GOFM001001HGTNLGA1</t>
  </si>
  <si>
    <t>GOFM0010013N9</t>
  </si>
  <si>
    <t>ADRIANA GONZALEZ GONZALEZ</t>
  </si>
  <si>
    <t>GOGA771219MGTNND03</t>
  </si>
  <si>
    <t>GOGA771219UT6</t>
  </si>
  <si>
    <t>CAMELIA GOMEZ GONZALEZ</t>
  </si>
  <si>
    <t>GOGC860413MGTMNM04</t>
  </si>
  <si>
    <t>GOGC8604132I5</t>
  </si>
  <si>
    <t>JAIME DANIEL GOMEZ GARCIA</t>
  </si>
  <si>
    <t>GOGJ871223HGTMRM06</t>
  </si>
  <si>
    <t>GOGJ871223JK4</t>
  </si>
  <si>
    <t>MONICA GABRIELA GOMEZ GAYTAN</t>
  </si>
  <si>
    <t>GOGM720703MGTMYN06</t>
  </si>
  <si>
    <t>GOGM720703G98</t>
  </si>
  <si>
    <t>NORA MARIANA GONZALEZ GARCIA</t>
  </si>
  <si>
    <t>GOGN000127MGTNRRA3</t>
  </si>
  <si>
    <t>GOGN000127PI6</t>
  </si>
  <si>
    <t>NANCY GONZALEZ GUTIERREZ</t>
  </si>
  <si>
    <t>GOGN760615MMCNTN03</t>
  </si>
  <si>
    <t>GOGN760615C78</t>
  </si>
  <si>
    <t>ELOY GONZALEZ HERNANDEZ</t>
  </si>
  <si>
    <t>GOHE801205HVZNRL08</t>
  </si>
  <si>
    <t>GOHE801205RM4</t>
  </si>
  <si>
    <t>GRICELDA GONZALEZ HERNANDEZ</t>
  </si>
  <si>
    <t>GOHG790301MGTNRR09</t>
  </si>
  <si>
    <t>GOHG790301876</t>
  </si>
  <si>
    <t>ARELY VIANNEY GONZALEZ JUAREZ</t>
  </si>
  <si>
    <t>GOJA980407MGTNRR07</t>
  </si>
  <si>
    <t>GOJA980407M41</t>
  </si>
  <si>
    <t>MARIA ELENA GOMEZ LARA</t>
  </si>
  <si>
    <t>GOLE920527MGTMRL08</t>
  </si>
  <si>
    <t>GOLE9205277C0</t>
  </si>
  <si>
    <t>RUBEN GONZALEZ LOEZA</t>
  </si>
  <si>
    <t>GOLR670315HGTNZB08</t>
  </si>
  <si>
    <t>GOLR6703153Z1</t>
  </si>
  <si>
    <t>CELERINA GONZALEZ MEDRANO</t>
  </si>
  <si>
    <t>GOMC820609MGTNDL02</t>
  </si>
  <si>
    <t>GOMC820609IF8</t>
  </si>
  <si>
    <t>MARIA GUADALUPE GONZALEZ MENDOZA</t>
  </si>
  <si>
    <t>GOMG750104MGTNND01</t>
  </si>
  <si>
    <t>GOMG750104J75</t>
  </si>
  <si>
    <t>JOSE LUZ ISAIAS GONZALEZ MAGDALENO</t>
  </si>
  <si>
    <t>GOML950519HGTNGZ08</t>
  </si>
  <si>
    <t>GOML950519D83</t>
  </si>
  <si>
    <t>MIGUEL ANGEL GONZALEZ MENDOZA</t>
  </si>
  <si>
    <t>GOMM560906HGTNNG01</t>
  </si>
  <si>
    <t>GOMM560906836</t>
  </si>
  <si>
    <t>CLAUDIA GUADALUPE GODINEZ PRADO</t>
  </si>
  <si>
    <t>GOPC711217MGTDRL05</t>
  </si>
  <si>
    <t>GOPC711217SC7</t>
  </si>
  <si>
    <t>EDITH GONZALEZ RAZO</t>
  </si>
  <si>
    <t>GORE810401MGTNZD05</t>
  </si>
  <si>
    <t>GORE810401224</t>
  </si>
  <si>
    <t>SANDRA KARINA GONZALEZ SANCHEZ</t>
  </si>
  <si>
    <t>GOSS851121MGTNNN05</t>
  </si>
  <si>
    <t>GOSS851121UV6</t>
  </si>
  <si>
    <t>ANDREA ITZEL GONZALEZ VARGAS</t>
  </si>
  <si>
    <t>GOVA991013MGTNRN09</t>
  </si>
  <si>
    <t>GOVA9910133U2</t>
  </si>
  <si>
    <t>MONICA GONZALEZ VILLANUEVA</t>
  </si>
  <si>
    <t>GOVM921008MGTNLN03</t>
  </si>
  <si>
    <t>GOVM921008NG3</t>
  </si>
  <si>
    <t>MAXIMINO JAVIER GONZALEZ ZUÑIGA</t>
  </si>
  <si>
    <t>GOZM830326HGTNXX02</t>
  </si>
  <si>
    <t>GOZM830326241</t>
  </si>
  <si>
    <t>ROSA ALEJANDRA GONZALEZ ZAVALA</t>
  </si>
  <si>
    <t>GOZR870508MGTNVS03</t>
  </si>
  <si>
    <t>GOZR870508PY7</t>
  </si>
  <si>
    <t>DOMINGA GUZMAN AVENDAÑO</t>
  </si>
  <si>
    <t>GUAD730708MOCZVM07</t>
  </si>
  <si>
    <t>GUAD730708JR6</t>
  </si>
  <si>
    <t>DIANA GUZMAN ARREOLA</t>
  </si>
  <si>
    <t>GUAD931216MGTZRN08</t>
  </si>
  <si>
    <t>GUAD931216DE5</t>
  </si>
  <si>
    <t>JONATHAN DE JESUS GUZMAN ARELLANO</t>
  </si>
  <si>
    <t>GUAJ030214HJCZRNA1</t>
  </si>
  <si>
    <t>GUAJ030214JK0</t>
  </si>
  <si>
    <t>MARGARITA GUTIERREZ BECERRA</t>
  </si>
  <si>
    <t>GUBM810516MGTTCR05</t>
  </si>
  <si>
    <t>GUBM810516F73</t>
  </si>
  <si>
    <t>MARTHA ISELA GUTIERREZ CINTORA</t>
  </si>
  <si>
    <t>GUCM910810MGTTNR02</t>
  </si>
  <si>
    <t>GUCM910810UV1</t>
  </si>
  <si>
    <t>JUAN GUAPO DIAZ</t>
  </si>
  <si>
    <t>GUDJ730311HGTPZN02</t>
  </si>
  <si>
    <t>GUDJ7303116Y7</t>
  </si>
  <si>
    <t>JOSE LUIS GUTIERREZ DELGADO</t>
  </si>
  <si>
    <t>GUDL850612HGTTLS02</t>
  </si>
  <si>
    <t>GUDL850612RA1</t>
  </si>
  <si>
    <t>DIANA GUERRERO ELIZARRARAZ</t>
  </si>
  <si>
    <t>GUED970928MGTRLN07</t>
  </si>
  <si>
    <t>GUED970928K17</t>
  </si>
  <si>
    <t>MARIA DEL CARMEN GUZMAN GUTIERREZ</t>
  </si>
  <si>
    <t>GUGC750603MDFZTR02</t>
  </si>
  <si>
    <t>GUGC7506034W6</t>
  </si>
  <si>
    <t>JOSE LUIS GUTIERREZ GUTIERREZ</t>
  </si>
  <si>
    <t>GUGL700623HGTTTS08</t>
  </si>
  <si>
    <t>GUGL700623GM9</t>
  </si>
  <si>
    <t>MARCO ANTONIO GUTIERREZ GONZALEZ</t>
  </si>
  <si>
    <t>GUGM941127HGTTNR01</t>
  </si>
  <si>
    <t>GUGM941127P38</t>
  </si>
  <si>
    <t>NOE GUZMAN GUTIERREZ</t>
  </si>
  <si>
    <t>GUGN810128HMCZTX02</t>
  </si>
  <si>
    <t>GUGN810128G98</t>
  </si>
  <si>
    <t>MARIA GUADALUPE GUTIERREZ HERNANDEZ</t>
  </si>
  <si>
    <t>GUHG970621MGTTRD02</t>
  </si>
  <si>
    <t>GUHG970621KQ4</t>
  </si>
  <si>
    <t>ILIANA CAROLINA GUEVARA HERRERA</t>
  </si>
  <si>
    <t>GUHI980821MGTVRL03</t>
  </si>
  <si>
    <t>GUHI980821GM8</t>
  </si>
  <si>
    <t>JAIME GUTIERREZ JARAMILLO</t>
  </si>
  <si>
    <t>GUJJ620922HDFTRM04</t>
  </si>
  <si>
    <t>GUJJ620922HB5</t>
  </si>
  <si>
    <t>SANJUANA GUTIERREZ LOPEZ</t>
  </si>
  <si>
    <t>GULS720412MGTTPN07</t>
  </si>
  <si>
    <t>GULS720412JQ3</t>
  </si>
  <si>
    <t>ALEJANDRA VIRIDIANA GUERRERO MARTINEZ</t>
  </si>
  <si>
    <t>GUMA950512MGTRRL06</t>
  </si>
  <si>
    <t>GUMA9505123D1</t>
  </si>
  <si>
    <t>EMMANUEL DE JESUS GUTIERREZ MUÑOZ</t>
  </si>
  <si>
    <t>GUME971128HGTTXM01</t>
  </si>
  <si>
    <t>GUME971128PT6</t>
  </si>
  <si>
    <t>INOCENCIO GUTIERREZ MUÑOZ</t>
  </si>
  <si>
    <t>GUMI920618HGTTXN18</t>
  </si>
  <si>
    <t>GUMI920618EV9</t>
  </si>
  <si>
    <t>MARGARITA GUTIERREZ MARTINEZ</t>
  </si>
  <si>
    <t>GUMM830215MGTTRR01</t>
  </si>
  <si>
    <t>GUMM8302157C1</t>
  </si>
  <si>
    <t>MARTHA LAURA GUTIERREZ MATA</t>
  </si>
  <si>
    <t>GUMM891111MGTTTR00</t>
  </si>
  <si>
    <t>GUMM891111LU9</t>
  </si>
  <si>
    <t>ROSA PAULINA GUERRERO MARTINEZ</t>
  </si>
  <si>
    <t>GUMR910730MGTRRS00</t>
  </si>
  <si>
    <t>GUMR9107309U5</t>
  </si>
  <si>
    <t>STEPHANY GUTIERREZ MARTINEZ</t>
  </si>
  <si>
    <t>GUMS001026MGTTRTA2</t>
  </si>
  <si>
    <t>GUMS0010263B4</t>
  </si>
  <si>
    <t>ALEJANDRA LIDUVINA GUERRERO OLALDE</t>
  </si>
  <si>
    <t>GUOA890220MGTRLL09</t>
  </si>
  <si>
    <t>GUOA890220IW2</t>
  </si>
  <si>
    <t>ALEJANDRA GUERRERO RAMIREZ</t>
  </si>
  <si>
    <t>GURA750730MGTRML08</t>
  </si>
  <si>
    <t>GURA7507305I0</t>
  </si>
  <si>
    <t>ALLISON ISABEL GUERRERO RAMIREZ</t>
  </si>
  <si>
    <t>GURA980829MGTRML09</t>
  </si>
  <si>
    <t>GURA980829668</t>
  </si>
  <si>
    <t>SILVIA GUERRERO RIOS</t>
  </si>
  <si>
    <t>GURS570127MGTRSL00</t>
  </si>
  <si>
    <t>GURS570127FY3</t>
  </si>
  <si>
    <t>VERONICA ANGELICA GUEVARA ROMERO</t>
  </si>
  <si>
    <t>GURV910110MGTVMR07</t>
  </si>
  <si>
    <t>GURV910110LN2</t>
  </si>
  <si>
    <t>ANA GABRIELA GUERRERO VAZQUEZ</t>
  </si>
  <si>
    <t>GUVA020520MGTRZNA1</t>
  </si>
  <si>
    <t>GUVA020520MM1</t>
  </si>
  <si>
    <t>EDUARDO GUEVARA VILLANUEVA</t>
  </si>
  <si>
    <t>GUVE880203HGTVLD07</t>
  </si>
  <si>
    <t>GUVE880203AW3</t>
  </si>
  <si>
    <t>CLARA ISABEL HERNANDEZ ALTAMIRANO</t>
  </si>
  <si>
    <t>HEAC881030MGTRLL03</t>
  </si>
  <si>
    <t>HEAC881030160</t>
  </si>
  <si>
    <t>MAYRA CONCEPCION HERNANDEZ ARRIAGA</t>
  </si>
  <si>
    <t>HEAM981016MGTRRY05</t>
  </si>
  <si>
    <t>HEAM9810165N7</t>
  </si>
  <si>
    <t>MA CONSEPCION HERNANDEZ BRIONES</t>
  </si>
  <si>
    <t>HEBC650312MGTRRN01</t>
  </si>
  <si>
    <t>HEBC650312JC0</t>
  </si>
  <si>
    <t>DENIS HERNANDEZ CABRERA</t>
  </si>
  <si>
    <t>HECD930305MGTRBN05</t>
  </si>
  <si>
    <t>HECD930305TPA</t>
  </si>
  <si>
    <t>GABRIELA HERNANDEZ CASTILLO</t>
  </si>
  <si>
    <t>HECG740324MGTRSB08</t>
  </si>
  <si>
    <t>HECG7403248T9</t>
  </si>
  <si>
    <t>MARCELINA HERRERA CASTILLO</t>
  </si>
  <si>
    <t>HECM560403MGTRSR07</t>
  </si>
  <si>
    <t>HECM560403AJ8</t>
  </si>
  <si>
    <t>MARIA HERNANDEZ CASTILLO</t>
  </si>
  <si>
    <t>HECM610412MGTRSR07</t>
  </si>
  <si>
    <t>HECM610412RX9</t>
  </si>
  <si>
    <t>MARIA ROSA HERNANDEZ CASTILLO</t>
  </si>
  <si>
    <t>HECR700914MGTRSS00</t>
  </si>
  <si>
    <t>HECR700914NP7</t>
  </si>
  <si>
    <t>CECILIA HENAINE ESQUIVEL</t>
  </si>
  <si>
    <t>HEEC641110MMNNSC08</t>
  </si>
  <si>
    <t>HEEC6411104K6</t>
  </si>
  <si>
    <t>CLAUDIA HERNANDEZ GUERRERO</t>
  </si>
  <si>
    <t>HEGC600518MGTRRL06</t>
  </si>
  <si>
    <t>HEGC600518V78</t>
  </si>
  <si>
    <t>MARIA ISABEL HERNANDEZ GARCIA</t>
  </si>
  <si>
    <t>HEGI751117MOCRRS09</t>
  </si>
  <si>
    <t>HEGI751117FH6</t>
  </si>
  <si>
    <t>LUIS ALBERTO HERNANDEZ GALVAN</t>
  </si>
  <si>
    <t>HEGL950225HGTRLS08</t>
  </si>
  <si>
    <t>HEGL950225NZA</t>
  </si>
  <si>
    <t>MILAGROS YOLANDA HERNANDEZ GAMIÑO</t>
  </si>
  <si>
    <t>HEGM881209MGTRML00</t>
  </si>
  <si>
    <t>HEGM881209J44</t>
  </si>
  <si>
    <t>YULIANA HERNANDEZ GARCIA</t>
  </si>
  <si>
    <t>HEGY860905MGTRRL08</t>
  </si>
  <si>
    <t>HEGY860905738</t>
  </si>
  <si>
    <t>ERIKA HERNANDEZ JUAREZ</t>
  </si>
  <si>
    <t>HEJE750629MDFRRR09</t>
  </si>
  <si>
    <t>HEJE7506293T9</t>
  </si>
  <si>
    <t>MARIA GUADALUPE HERNANDEZ JIMENEZ</t>
  </si>
  <si>
    <t>HEJG611212MGTRMD08</t>
  </si>
  <si>
    <t>HEJG611212I4A</t>
  </si>
  <si>
    <t>RAYMUNDO HERRERA JUAREZ</t>
  </si>
  <si>
    <t>HEJR561005HGTRRY02</t>
  </si>
  <si>
    <t>HEJR561005N19</t>
  </si>
  <si>
    <t>ARACELI HERRERA LEMUS</t>
  </si>
  <si>
    <t>HELA850816MGTRMR01</t>
  </si>
  <si>
    <t>HELA850816G27</t>
  </si>
  <si>
    <t>CYNTHIA IVETTE HERNANDEZ LUNA</t>
  </si>
  <si>
    <t>HELC960229MGTRNY08</t>
  </si>
  <si>
    <t>HELC960229ARA</t>
  </si>
  <si>
    <t>MARIA DEL ROSARIO HERRERA LEMUS</t>
  </si>
  <si>
    <t>HELR840623MGTRMS00</t>
  </si>
  <si>
    <t>HELR840623FV6</t>
  </si>
  <si>
    <t>DIANA ERIKA HERNANDEZ MORALES</t>
  </si>
  <si>
    <t>HEMD881211MGTRRN19</t>
  </si>
  <si>
    <t>HEMD881211LZ7</t>
  </si>
  <si>
    <t>LETICIA HERNANDEZ MONTOYA</t>
  </si>
  <si>
    <t>HEML731205MGTRNT03</t>
  </si>
  <si>
    <t>HEML731205JY6</t>
  </si>
  <si>
    <t>MARIANA HERNANDEZ MAGAÑA</t>
  </si>
  <si>
    <t>HEMM740604MGTRGR06</t>
  </si>
  <si>
    <t>HEMM740604AD2</t>
  </si>
  <si>
    <t>MARIA EUGENIA HERNANDEZ NUÑEZ</t>
  </si>
  <si>
    <t>HENE840922MGTRXG05</t>
  </si>
  <si>
    <t>HENE840922123</t>
  </si>
  <si>
    <t>MIGUEL HERNANDEZ PEREZ</t>
  </si>
  <si>
    <t>HEPM670523HGTRRG05</t>
  </si>
  <si>
    <t>HEPM670523EP4</t>
  </si>
  <si>
    <t>MA. PILAR HERNANDEZ PINTOR</t>
  </si>
  <si>
    <t>HEPP591012MGTRNL00</t>
  </si>
  <si>
    <t>HEPP591012LE3</t>
  </si>
  <si>
    <t>MARIA ROSARIO HERNANDEZ PEREZ</t>
  </si>
  <si>
    <t>HEPR600523MMSRRS01</t>
  </si>
  <si>
    <t>HEPR600523RT5</t>
  </si>
  <si>
    <t>ALMA DELIA HERNANDEZ QUINTERO</t>
  </si>
  <si>
    <t>HEQA770902MMCRNL01</t>
  </si>
  <si>
    <t>HEQA7709023M3</t>
  </si>
  <si>
    <t>ANTONIO IVAN HERNANDEZ RAMIREZ</t>
  </si>
  <si>
    <t>HERA000708HGTRMNA4</t>
  </si>
  <si>
    <t>HERA0007081S3</t>
  </si>
  <si>
    <t>ANA MARIA HERNANDEZ RODRIGUEZ</t>
  </si>
  <si>
    <t>HERA610526MGTRDN03</t>
  </si>
  <si>
    <t>HERA610526EM3</t>
  </si>
  <si>
    <t>BEATRIZ ENRIQUETA HERNANDEZ RICO</t>
  </si>
  <si>
    <t>HERB670715MGTRCT00</t>
  </si>
  <si>
    <t>HERB670715EZ2</t>
  </si>
  <si>
    <t>MARTHA PATRICIA HERNANDEZ RAMIREZ</t>
  </si>
  <si>
    <t>HERM930128MGTRMR00</t>
  </si>
  <si>
    <t>HERM9301288I3</t>
  </si>
  <si>
    <t>MARISSA PAOLA HERNANDEZ RAMIREZ</t>
  </si>
  <si>
    <t>HERM981016MGTRMR02</t>
  </si>
  <si>
    <t>HERM981016JQ1</t>
  </si>
  <si>
    <t>MA. DE LOS ANGELES HERNANDEZ SANCHEZ</t>
  </si>
  <si>
    <t>HESA800409MGTRNN14</t>
  </si>
  <si>
    <t>HESA800409U36</t>
  </si>
  <si>
    <t>MA. ELENA HERNANDEZ TORRES</t>
  </si>
  <si>
    <t>HETE570423MGTRRL19</t>
  </si>
  <si>
    <t>HETE5704238S1</t>
  </si>
  <si>
    <t>MARIA JUANA HERRERA UGALDE</t>
  </si>
  <si>
    <t>HEUJ801226MGTRGN04</t>
  </si>
  <si>
    <t>HEUJ801226LC1</t>
  </si>
  <si>
    <t>SANDRA HIDALGO CORDOVA</t>
  </si>
  <si>
    <t>HICS870801MGTDRN07</t>
  </si>
  <si>
    <t>HICS870801CX1</t>
  </si>
  <si>
    <t>LINDA BETSAIDA HIDALGO GOMEZ</t>
  </si>
  <si>
    <t>HIGL950121MGTDMN06</t>
  </si>
  <si>
    <t>HIGL95012142A</t>
  </si>
  <si>
    <t>MA. MILAGROS HINOJOSA LONA</t>
  </si>
  <si>
    <t>HILM830215MGTNNL06</t>
  </si>
  <si>
    <t>HILM8302152Z1</t>
  </si>
  <si>
    <t>EDGAR MISSAEL HORTA NEGRETE</t>
  </si>
  <si>
    <t>HONE010606HGTRGDA7</t>
  </si>
  <si>
    <t>HONE010606DC0</t>
  </si>
  <si>
    <t>JUAN ALBERTO HORTA NEGRETE</t>
  </si>
  <si>
    <t>HONJ921205HGTRGN04</t>
  </si>
  <si>
    <t>HONJ9212058D5</t>
  </si>
  <si>
    <t>JESUS HUERTA GARCIA</t>
  </si>
  <si>
    <t>HUGJ961221HGTRRS02</t>
  </si>
  <si>
    <t>HUGJ9612213H2</t>
  </si>
  <si>
    <t>OMAR GUSTAVO HURTADO LAGUNA</t>
  </si>
  <si>
    <t>HULO900722HGTRGM07</t>
  </si>
  <si>
    <t>HULO900722GY9</t>
  </si>
  <si>
    <t>SANJUANA ELIDIA HUICHAPA ZAVALA</t>
  </si>
  <si>
    <t>HUZS710803MGTCVN13</t>
  </si>
  <si>
    <t>HUZS710803238</t>
  </si>
  <si>
    <t>ALMA ROSA IBARRA ESCOBAR</t>
  </si>
  <si>
    <t>IAEA600515MGTBSL06</t>
  </si>
  <si>
    <t>IAEA600515AZ6</t>
  </si>
  <si>
    <t>MARIA ESPERANZA IBARRA HERNANDEZ</t>
  </si>
  <si>
    <t>IAHE750214MGTBRS01</t>
  </si>
  <si>
    <t>IAHE750214NV7</t>
  </si>
  <si>
    <t>REYNA GRISELDA IBARRA MENDEZ</t>
  </si>
  <si>
    <t>IAMR010105MGTBNYA5</t>
  </si>
  <si>
    <t>IAMR0101054B2</t>
  </si>
  <si>
    <t>AGUSTINA JAVALERA ARBALLO</t>
  </si>
  <si>
    <t>JAAA710828MSRVRG00</t>
  </si>
  <si>
    <t>JAAA710828A53</t>
  </si>
  <si>
    <t xml:space="preserve">LETICIA JARAMILLO </t>
  </si>
  <si>
    <t>JAXL730807MGTRXT07</t>
  </si>
  <si>
    <t>JALE730807E46</t>
  </si>
  <si>
    <t>GISELA ELIZABETH JAIME RODRIGUEZ</t>
  </si>
  <si>
    <t>JARG821206MGTMDS07</t>
  </si>
  <si>
    <t>JARG821206SQ4</t>
  </si>
  <si>
    <t>OLGA LIDIA JASSO VIEYRA</t>
  </si>
  <si>
    <t>JAVO720215MGTSYL04</t>
  </si>
  <si>
    <t>JAVO720215BS1</t>
  </si>
  <si>
    <t>EDGAR ALFONSO JIMENEZ LEON</t>
  </si>
  <si>
    <t>JILE910221HQTMND00</t>
  </si>
  <si>
    <t>JILE9102212H1</t>
  </si>
  <si>
    <t>JUAN CARLOS JIMENEZ PUGA</t>
  </si>
  <si>
    <t>JIPJ790420HGTMGN01</t>
  </si>
  <si>
    <t>JIPJ790420N51</t>
  </si>
  <si>
    <t>ROSAURA JIMENEZ SANCHEZ</t>
  </si>
  <si>
    <t>JISR520112MGTMNS06</t>
  </si>
  <si>
    <t>JISR5201125V0</t>
  </si>
  <si>
    <t>ERIKA JIMENEZ TINOCO</t>
  </si>
  <si>
    <t>JITE841031MGTMNR03</t>
  </si>
  <si>
    <t>JITE841031JJ8</t>
  </si>
  <si>
    <t>XIMENA ESTEPHANY JIMENEZ VAZQUEZ</t>
  </si>
  <si>
    <t>JIVX020402MGTMZMA4</t>
  </si>
  <si>
    <t>JIVX020402FV8</t>
  </si>
  <si>
    <t>JUAN FELIPE JUAREZ AVALOS</t>
  </si>
  <si>
    <t>JUAJ010407HSPRVNA4</t>
  </si>
  <si>
    <t>JUAJ010407II9</t>
  </si>
  <si>
    <t>JOSE FRANCISCO JUNGO BANDA</t>
  </si>
  <si>
    <t>JUBF550208HGTNNR02</t>
  </si>
  <si>
    <t>JUBF550208E57</t>
  </si>
  <si>
    <t>JESSICA JULISA JUAREZ CERVANTES</t>
  </si>
  <si>
    <t>JUCJ980130MGTRRS06</t>
  </si>
  <si>
    <t>JUCJ980130MP7</t>
  </si>
  <si>
    <t>ELIZABETH JUANES FLORES</t>
  </si>
  <si>
    <t>JUFE680418MDFNLL08</t>
  </si>
  <si>
    <t>JUFE680418NZA</t>
  </si>
  <si>
    <t>MARIA JUAREZ GONZALEZ</t>
  </si>
  <si>
    <t>JUGM660810MGTRNR01</t>
  </si>
  <si>
    <t>JUGM660810155</t>
  </si>
  <si>
    <t>ANDREA JUAREZ HURTADO</t>
  </si>
  <si>
    <t>JUHA910523MGTRRN09</t>
  </si>
  <si>
    <t>JUHA910523KB4</t>
  </si>
  <si>
    <t>CLAUDIA ISABEL JUAREZ HUARACHA</t>
  </si>
  <si>
    <t>JUHC750115MGTRRL07</t>
  </si>
  <si>
    <t>JUHC7501155G4</t>
  </si>
  <si>
    <t>MARIA LETICIA JUAREZ MUÑIZ</t>
  </si>
  <si>
    <t>JUML840410MGTRXT02</t>
  </si>
  <si>
    <t>JUML8404109P4</t>
  </si>
  <si>
    <t>TANIA LIZBETH JUAREZ PILERO</t>
  </si>
  <si>
    <t>JUPT960906MGTRLN07</t>
  </si>
  <si>
    <t>JUPT960906S16</t>
  </si>
  <si>
    <t>LIZBETH DE LA PAZ JUAREZ RODRIGUEZ</t>
  </si>
  <si>
    <t>JURL980107MGTRDZ06</t>
  </si>
  <si>
    <t>JURL9801077X3</t>
  </si>
  <si>
    <t>ESTELA JUAREZ TOLEDO</t>
  </si>
  <si>
    <t>JUTE700205MGTRLS07</t>
  </si>
  <si>
    <t>JUTE700205UP2</t>
  </si>
  <si>
    <t>MARIA JACQUELINE JUAREZ TOVAR</t>
  </si>
  <si>
    <t>JUTJ750617MGTRVC02</t>
  </si>
  <si>
    <t>JUTJ750617N22</t>
  </si>
  <si>
    <t>ALEJANDRA JUAREZ VAZQUEZ</t>
  </si>
  <si>
    <t>JUVA960212MGTRZL00</t>
  </si>
  <si>
    <t>JUVA960212AP2</t>
  </si>
  <si>
    <t>CLAUDIA VERONICA LANDIN ALMANZA</t>
  </si>
  <si>
    <t>LAAC781209MDFNLL06</t>
  </si>
  <si>
    <t>LAAC781209DM3</t>
  </si>
  <si>
    <t>ANGELICA MARIA LARA CASAS</t>
  </si>
  <si>
    <t>LACA751010MGTRSN02</t>
  </si>
  <si>
    <t>LACA751010K2A</t>
  </si>
  <si>
    <t>ALMA LILIA LARA FRANCO</t>
  </si>
  <si>
    <t>LAFA590824MDFRRL09</t>
  </si>
  <si>
    <t>LAFA590824LF4</t>
  </si>
  <si>
    <t>ALINKA MAGDALENA LARA HERNANDEZ</t>
  </si>
  <si>
    <t>LAHA960402MGTRRL01</t>
  </si>
  <si>
    <t>LAHA9604025Y9</t>
  </si>
  <si>
    <t>MA. CONCEPCION LARA MARTINEZ</t>
  </si>
  <si>
    <t>LAMC631220MGTRRN04</t>
  </si>
  <si>
    <t>LAMC631220G62</t>
  </si>
  <si>
    <t>LAURA NAYELI LARA PEREZ</t>
  </si>
  <si>
    <t>LAPL971229MGTRRR05</t>
  </si>
  <si>
    <t>LAPL971229L52</t>
  </si>
  <si>
    <t>GABRIELA LARIOS RAMIREZ</t>
  </si>
  <si>
    <t>LARG820514MGTRMB06</t>
  </si>
  <si>
    <t>LARG8205148N8</t>
  </si>
  <si>
    <t>LAURA LEYVA ANAYA</t>
  </si>
  <si>
    <t>LEAL650826MDFYNR00</t>
  </si>
  <si>
    <t>LEAL650826GEA</t>
  </si>
  <si>
    <t>KARLA MONSERRAT LERMA CHAVEZ</t>
  </si>
  <si>
    <t>LECK890427MGTRHR06</t>
  </si>
  <si>
    <t>LECK890427K65</t>
  </si>
  <si>
    <t>RUBICELIA LEON GARCIA</t>
  </si>
  <si>
    <t>LEGR620903MGTNRB04</t>
  </si>
  <si>
    <t>LEGR6209038MA</t>
  </si>
  <si>
    <t>LETICIA LORENA LEONIDES LOPEZ</t>
  </si>
  <si>
    <t>LELL800929MGTNPT04</t>
  </si>
  <si>
    <t>LELL800929RH5</t>
  </si>
  <si>
    <t>ISELA DEL ROCIO LEON RAMIREZ</t>
  </si>
  <si>
    <t>LERI710126MGTNMS02</t>
  </si>
  <si>
    <t>LERI710126TA5</t>
  </si>
  <si>
    <t>LAURA LORENA LEDEZMA RICO</t>
  </si>
  <si>
    <t>LERL860907MGTDCR04</t>
  </si>
  <si>
    <t>LERL860907V83</t>
  </si>
  <si>
    <t>MARCELINA LERA VILLAFAÑA</t>
  </si>
  <si>
    <t>LEVM520602MGTRLR06</t>
  </si>
  <si>
    <t>LEVM5206023Z0</t>
  </si>
  <si>
    <t>REMEDIOS HERENDIRA SINAY LIMA BARCENAS</t>
  </si>
  <si>
    <t>LIBR000605MGTMRMA3</t>
  </si>
  <si>
    <t>LIBR000605590</t>
  </si>
  <si>
    <t>BIBIANA LICEA GOMEZ</t>
  </si>
  <si>
    <t>LIGB821118MGTCMB03</t>
  </si>
  <si>
    <t>LIGB821118KW6</t>
  </si>
  <si>
    <t>ANA MARIA LIZARRAGA RANGEL</t>
  </si>
  <si>
    <t>LIRA850820MGTZNN04</t>
  </si>
  <si>
    <t>LIRA8508203D9</t>
  </si>
  <si>
    <t>FRANCISCO LOPEZ ALDANA</t>
  </si>
  <si>
    <t>LOAF610206HGTPLR03</t>
  </si>
  <si>
    <t>LOAF610206BR3</t>
  </si>
  <si>
    <t>RAUL HERNAN LOPEZ ALDAPE</t>
  </si>
  <si>
    <t>LOAR830720HGTPLL04</t>
  </si>
  <si>
    <t>LOAR830720MY7</t>
  </si>
  <si>
    <t>ALBERTO DAVID LOPEZ BELMONTE</t>
  </si>
  <si>
    <t>LOBA861229HGTPLL01</t>
  </si>
  <si>
    <t>LOBX861229F52</t>
  </si>
  <si>
    <t>CLAUDIA LOPEZ CISNEROS</t>
  </si>
  <si>
    <t>LOCC741213MGTPSL07</t>
  </si>
  <si>
    <t>LOCC741213SIA</t>
  </si>
  <si>
    <t>CLAUDETH GUADALUPE LOPEZ ESTRADA</t>
  </si>
  <si>
    <t>LOEC970322MGTPSL08</t>
  </si>
  <si>
    <t>LOEC970322LQ7</t>
  </si>
  <si>
    <t>MAGNOLIA LOPEZ ESCOTO</t>
  </si>
  <si>
    <t>LOEM730429MGTPSG09</t>
  </si>
  <si>
    <t>LOEM730429KC0</t>
  </si>
  <si>
    <t>MARIA LIZET LOPEZ FRANCO</t>
  </si>
  <si>
    <t>LOFL790801MGTPRZ10</t>
  </si>
  <si>
    <t>LOFL790801DT9</t>
  </si>
  <si>
    <t>ALMA MELISSA LOPEZ GALINDO</t>
  </si>
  <si>
    <t>LOGA001204MGTPLLA6</t>
  </si>
  <si>
    <t>LOGA001204QG4</t>
  </si>
  <si>
    <t>GEORGINA LOPEZ HERNANDEZ</t>
  </si>
  <si>
    <t>LOHG630423MGTPRR07</t>
  </si>
  <si>
    <t>LOHG630423SX0</t>
  </si>
  <si>
    <t>MARTHA PATRICIA LOERA HERNANDEZ</t>
  </si>
  <si>
    <t>LOHM890221MGTRRR01</t>
  </si>
  <si>
    <t>LOHM890221AR7</t>
  </si>
  <si>
    <t>FABIOLA LOPEZ JUAREZ</t>
  </si>
  <si>
    <t>LOJF740215MGTPRB08</t>
  </si>
  <si>
    <t>LOJF740215E56</t>
  </si>
  <si>
    <t>MARIA ELENA LOPEZ MONCADA</t>
  </si>
  <si>
    <t>LOME640503MGTPNL04</t>
  </si>
  <si>
    <t>LOME640503H69</t>
  </si>
  <si>
    <t>KAREN LUCIA LOPEZ MARTINEZ</t>
  </si>
  <si>
    <t>LOMK970527MGTPRR06</t>
  </si>
  <si>
    <t>LOMK970527KW7</t>
  </si>
  <si>
    <t>LILIANA SARAI LOPEZ MARTINEZ</t>
  </si>
  <si>
    <t>LOML850123MGTPRL02</t>
  </si>
  <si>
    <t>LOML850123TP2</t>
  </si>
  <si>
    <t>OMAR ENRIQUE LOYDA MONTOYA</t>
  </si>
  <si>
    <t>LOMO950912HGTYNM01</t>
  </si>
  <si>
    <t>LOMO9509126G6</t>
  </si>
  <si>
    <t>MA. TERESA LOVATOS MATIAS</t>
  </si>
  <si>
    <t>LOMT830418MGTVTR06</t>
  </si>
  <si>
    <t>LOMT8304186AA</t>
  </si>
  <si>
    <t>MARIA ANGELICA LOPEZ OREJEL</t>
  </si>
  <si>
    <t>LOOA700526MBCPRN04</t>
  </si>
  <si>
    <t>LOOA7005266D3</t>
  </si>
  <si>
    <t>MARIA VALERIA LOPEZ ORTIZ</t>
  </si>
  <si>
    <t>LOOV950912MGTPRL06</t>
  </si>
  <si>
    <t>LOOV950912V78</t>
  </si>
  <si>
    <t>MARTHA SUSANA LOZA PEDROZA</t>
  </si>
  <si>
    <t>LOPM670823MJCZDR04</t>
  </si>
  <si>
    <t>LOPM670823FU9</t>
  </si>
  <si>
    <t>MANUEL LOPEZ PEREZ</t>
  </si>
  <si>
    <t>LOPM730207HGTPRN00</t>
  </si>
  <si>
    <t>LOPM730207GI8</t>
  </si>
  <si>
    <t>MARGARITA LOPEZ SOTO</t>
  </si>
  <si>
    <t>LOSM930619MGTPTR09</t>
  </si>
  <si>
    <t>LOSM930619MR3</t>
  </si>
  <si>
    <t>SILVIA LOPEZ TELLEZ</t>
  </si>
  <si>
    <t>LOTS601009MGTPLL00</t>
  </si>
  <si>
    <t>LOTS601009G55</t>
  </si>
  <si>
    <t>CRISTO JESUS LOPEZ VENTURA</t>
  </si>
  <si>
    <t>LOVC970627HGTPNR05</t>
  </si>
  <si>
    <t>LOVC970627QG6</t>
  </si>
  <si>
    <t xml:space="preserve">MARIA ANGELICA MARLEN LUNA </t>
  </si>
  <si>
    <t>LUXA760329MGTNXN03</t>
  </si>
  <si>
    <t>LUAN760329DM0</t>
  </si>
  <si>
    <t>ESTHER LULE CABALLERO</t>
  </si>
  <si>
    <t>LUCE840519MGTLBS09</t>
  </si>
  <si>
    <t>LUCE840519SY5</t>
  </si>
  <si>
    <t>ANA MARIA ISABEL LUNA MUÑOZ</t>
  </si>
  <si>
    <t>LUMA710708MGTNXN05</t>
  </si>
  <si>
    <t>LUMA710708HH4</t>
  </si>
  <si>
    <t>RUBEN LUNA RANGEL</t>
  </si>
  <si>
    <t>LURR650704HGTNNB07</t>
  </si>
  <si>
    <t>LURR650704K90</t>
  </si>
  <si>
    <t>BERTHA ALICIA LUNA VILLEGAS</t>
  </si>
  <si>
    <t>LUVB650519MNLNLR07</t>
  </si>
  <si>
    <t>LUVB650519LQ8</t>
  </si>
  <si>
    <t>MARCELA MARTINEZ ALVAREZ</t>
  </si>
  <si>
    <t>MAAM860220MGTRLR06</t>
  </si>
  <si>
    <t>MAAM8602208F3</t>
  </si>
  <si>
    <t>RAFAELA MARTINEZ BARBOSA</t>
  </si>
  <si>
    <t>MABR741024MGTRRF05</t>
  </si>
  <si>
    <t>MABR741024N40</t>
  </si>
  <si>
    <t>MA. EUGENIA MANCILLA COLIN</t>
  </si>
  <si>
    <t>MACE591126MMCNLG09</t>
  </si>
  <si>
    <t>MACE591126BT0</t>
  </si>
  <si>
    <t>MARIA DE LAS MERCEDES MANGAS CANO</t>
  </si>
  <si>
    <t>MACM530605MMSNNR07</t>
  </si>
  <si>
    <t>MACM530605IQA</t>
  </si>
  <si>
    <t>OSCAR MIGUEL MARTINEZ CASTAÑEDA</t>
  </si>
  <si>
    <t>MACO871110HGRRSS02</t>
  </si>
  <si>
    <t>MACO871110HR4</t>
  </si>
  <si>
    <t>MARIA SOCORRO MANRIQUEZ CAMPOS</t>
  </si>
  <si>
    <t>MACS641227MGTNMC07</t>
  </si>
  <si>
    <t>MACS641227TM6</t>
  </si>
  <si>
    <t>BEATRIZ ESTEFANI MARTINEZ ESPINOZA</t>
  </si>
  <si>
    <t>MAEB991013MGTRST09</t>
  </si>
  <si>
    <t>MAEB991013K30</t>
  </si>
  <si>
    <t>ELVIA MARIA MAGDALENA MARTINEZ ESCOBEDO</t>
  </si>
  <si>
    <t>MAEE791129MGTRSL04</t>
  </si>
  <si>
    <t>MAEE791129KN1</t>
  </si>
  <si>
    <t>AVELINA MARTINEZ GARCIA</t>
  </si>
  <si>
    <t>MAGA571225MGTRRV02</t>
  </si>
  <si>
    <t>MAGA571225UV1</t>
  </si>
  <si>
    <t>ADRIANA REBECA MARTINEZ GARCIA</t>
  </si>
  <si>
    <t>MAGA590305MGTRRD04</t>
  </si>
  <si>
    <t>MAGA590305J59</t>
  </si>
  <si>
    <t>ARACELI MACHUCA GONZALEZ</t>
  </si>
  <si>
    <t>MAGA860219MGTCNR01</t>
  </si>
  <si>
    <t>MAGA860219PN0</t>
  </si>
  <si>
    <t>MA. GUADALUPE MARTINEZ GARCIA</t>
  </si>
  <si>
    <t>MAGG671031MGTRRD03</t>
  </si>
  <si>
    <t>MAGG671031DL9</t>
  </si>
  <si>
    <t>GUSTAVO MATA GARCIA</t>
  </si>
  <si>
    <t>MAGG841026HGTTRS01</t>
  </si>
  <si>
    <t>MAGG841026IT0</t>
  </si>
  <si>
    <t>SONIA MARIBEL MAGAÑA GARCIA</t>
  </si>
  <si>
    <t>MAGS801007MGTGRN07</t>
  </si>
  <si>
    <t>MAGS8010077Z6</t>
  </si>
  <si>
    <t>CRUZ LETICIA MARTINEZ HERNANDEZ</t>
  </si>
  <si>
    <t>MAHC770503MGTRRR07</t>
  </si>
  <si>
    <t>MAHC7705037B7</t>
  </si>
  <si>
    <t>DOMINGA MANZANARES HUERTA</t>
  </si>
  <si>
    <t>MAHD690330MGTNRM02</t>
  </si>
  <si>
    <t>MAHD690330GA7</t>
  </si>
  <si>
    <t xml:space="preserve">HERMELINDA MAREZ </t>
  </si>
  <si>
    <t>MAXH690513MGTRXR04</t>
  </si>
  <si>
    <t>MAHE6905131JA</t>
  </si>
  <si>
    <t>MARIA GUADALUPE MARTINEZ HERNANDEZ</t>
  </si>
  <si>
    <t>MAHG741128MGTRRD08</t>
  </si>
  <si>
    <t>MAHG741128387</t>
  </si>
  <si>
    <t>ROSALIA MANZANARES HUERTA</t>
  </si>
  <si>
    <t>MAHR760627MGTNRS05</t>
  </si>
  <si>
    <t>MAHR760627G72</t>
  </si>
  <si>
    <t>SANJUANA MARTINEZ JUAREZ</t>
  </si>
  <si>
    <t>MAJS750528MGTRRN06</t>
  </si>
  <si>
    <t>MAJS750528V79</t>
  </si>
  <si>
    <t>NATI EDELMIRA MALDONADO LULE</t>
  </si>
  <si>
    <t>MALN870110MGTLLT02</t>
  </si>
  <si>
    <t>MALN870110KZ6</t>
  </si>
  <si>
    <t>LEONOR MARTINEZ MORALES</t>
  </si>
  <si>
    <t>MAML811201MGTRRN00</t>
  </si>
  <si>
    <t>MAML811201H19</t>
  </si>
  <si>
    <t>MARTHA PATRICIA MARTINEZ MARTINEZ</t>
  </si>
  <si>
    <t>MAMM590727MGTRRR01</t>
  </si>
  <si>
    <t>MAMM590727DY3</t>
  </si>
  <si>
    <t>ROCIO BERENICE MATA MORENO</t>
  </si>
  <si>
    <t>MAMR930520MGTTRC06</t>
  </si>
  <si>
    <t>MAMR9305209S8</t>
  </si>
  <si>
    <t>ERNESTO RICARDO MARTINEZ MENDOZA</t>
  </si>
  <si>
    <t>MXME830217HDFRNR05</t>
  </si>
  <si>
    <t>MAMX8302178H1</t>
  </si>
  <si>
    <t>ERIKA ALEJANDRINA DE LA MANCHA OLVERA</t>
  </si>
  <si>
    <t>MAOE740723MGTNLR09</t>
  </si>
  <si>
    <t>MAOE740723M85</t>
  </si>
  <si>
    <t>SANDRA GUADALUPE MARTINEZ OLIVAREZ</t>
  </si>
  <si>
    <t>MAOS831104MGTRLN08</t>
  </si>
  <si>
    <t>MAOS8311046R7</t>
  </si>
  <si>
    <t>ALMA LETICIA MARES PONCE</t>
  </si>
  <si>
    <t>MAPA670816MGTRNL08</t>
  </si>
  <si>
    <t>MAPA6708165J2</t>
  </si>
  <si>
    <t>MARIA DE JESUS MARTINEZ PATIÑO</t>
  </si>
  <si>
    <t>MAPJ721027MGTRTS09</t>
  </si>
  <si>
    <t>MAPJ721027GQ3</t>
  </si>
  <si>
    <t>ABRIL DEL CARMEN MARTINEZ ROJAS</t>
  </si>
  <si>
    <t>MARA840426MGTRJB07</t>
  </si>
  <si>
    <t>MARA840426291</t>
  </si>
  <si>
    <t>MARIA LUISA ALEJANDRA MANCERA RAYA</t>
  </si>
  <si>
    <t>MARL970905MGTNYS00</t>
  </si>
  <si>
    <t>MARL970905GEA</t>
  </si>
  <si>
    <t>MARTHA ISELA MARTINEZ RIVERA</t>
  </si>
  <si>
    <t>MARM860501MGTRVR02</t>
  </si>
  <si>
    <t>MARM860501E38</t>
  </si>
  <si>
    <t>MISAEL MANCHA RAMOS</t>
  </si>
  <si>
    <t>MARM940908HGTNMS09</t>
  </si>
  <si>
    <t>MARM940908I79</t>
  </si>
  <si>
    <t>MARIA DEL ROCIO MARTINEZ RODRIGUEZ</t>
  </si>
  <si>
    <t>MARR901123MGTRDC04</t>
  </si>
  <si>
    <t>MARR901123RS2</t>
  </si>
  <si>
    <t>YASMIN MANZO RODRIGUEZ</t>
  </si>
  <si>
    <t>MARY900406MGTNDS05</t>
  </si>
  <si>
    <t>MARY900406QQ3</t>
  </si>
  <si>
    <t>ANA CLARISA MARES SILVA</t>
  </si>
  <si>
    <t>MASA860310MGTRLN06</t>
  </si>
  <si>
    <t>MASA860310272</t>
  </si>
  <si>
    <t>MARIA SANDRA MARTINEZ SAUCEDO</t>
  </si>
  <si>
    <t>MASS650108MDFRCN09</t>
  </si>
  <si>
    <t>MASS650108CB5</t>
  </si>
  <si>
    <t>ANA MARIA MANJARREZ VARGAS</t>
  </si>
  <si>
    <t>MAVA521103MGTNRN02</t>
  </si>
  <si>
    <t>MAVA521103PNA</t>
  </si>
  <si>
    <t>ESTELA MANRIQUEZ VASCO</t>
  </si>
  <si>
    <t>MAVE761128MGTNSS05</t>
  </si>
  <si>
    <t>MAVE761128NHA</t>
  </si>
  <si>
    <t>KARLA DANIELA MARTINEZ VILLANUEVA</t>
  </si>
  <si>
    <t>MAVK880620MJCRLR01</t>
  </si>
  <si>
    <t>MAVK880620926</t>
  </si>
  <si>
    <t>GERARDO MARTINEZ YAÑEZ</t>
  </si>
  <si>
    <t>MAYG491209HDFRXR09</t>
  </si>
  <si>
    <t>MAYG491209BVA</t>
  </si>
  <si>
    <t>ROSA ELENA MARTINEZ YEBRA</t>
  </si>
  <si>
    <t>MAYR660814MGTRBS09</t>
  </si>
  <si>
    <t>MAYR660814E89</t>
  </si>
  <si>
    <t>MA. GUADALUPE MARTINEZ ZAVALA</t>
  </si>
  <si>
    <t>MAZG770828MGTRVD04</t>
  </si>
  <si>
    <t>MAZG770828C70</t>
  </si>
  <si>
    <t>ELVIA GRISELDA MEDINA ALONSO</t>
  </si>
  <si>
    <t>MEAE930902MGTDLL04</t>
  </si>
  <si>
    <t>MEAE9309029H3</t>
  </si>
  <si>
    <t>LILIANA MENDEZ CORTEZ</t>
  </si>
  <si>
    <t>MECL850528MGTNRL07</t>
  </si>
  <si>
    <t>MECL850528RB3</t>
  </si>
  <si>
    <t>MARIA MAGDALENA MEDINA CALDERON</t>
  </si>
  <si>
    <t>MECM841229MGTDLG00</t>
  </si>
  <si>
    <t>MECM841229V58</t>
  </si>
  <si>
    <t>BENJAMIN MEDINA GUTIERREZ</t>
  </si>
  <si>
    <t>MEGB770708HSLDTN08</t>
  </si>
  <si>
    <t>MEGB770708IP6</t>
  </si>
  <si>
    <t>ELIZABETH MENDEZ GUEVARA</t>
  </si>
  <si>
    <t>MEGE031001MGTNVLA6</t>
  </si>
  <si>
    <t>MEGE0310019TA</t>
  </si>
  <si>
    <t>RODOLFO MEZA GONZALEZ</t>
  </si>
  <si>
    <t>MEGR680417HGTZND06</t>
  </si>
  <si>
    <t>MEGR680417C79</t>
  </si>
  <si>
    <t>ALMA LIDIA MEJIA HERNANDEZ</t>
  </si>
  <si>
    <t>MEHA860702MMCJRL07</t>
  </si>
  <si>
    <t>MEHA860702IK7</t>
  </si>
  <si>
    <t>JENNIFER DAYAN MEZA HERNANDEZ</t>
  </si>
  <si>
    <t>MEHJ010226MNEZRNA8</t>
  </si>
  <si>
    <t>MEHJ010226T20</t>
  </si>
  <si>
    <t>OSVALDO IVAN MEZA JR HERNANDEZ</t>
  </si>
  <si>
    <t>MEHO990926HNEZRS03</t>
  </si>
  <si>
    <t>MEHO9909261Z3</t>
  </si>
  <si>
    <t>DALIA ROCIO MENDOZA JAVALERA</t>
  </si>
  <si>
    <t>MEJD980306MGTNVL06</t>
  </si>
  <si>
    <t>MEJD980306670</t>
  </si>
  <si>
    <t>NORA HILDA MEDINA LOPEZ</t>
  </si>
  <si>
    <t>MELN730826MGTDPR05</t>
  </si>
  <si>
    <t>MELN730826QI9</t>
  </si>
  <si>
    <t>MA. ISABEL MENDOZA ORTIZ</t>
  </si>
  <si>
    <t>MEOI770510MGTNRS00</t>
  </si>
  <si>
    <t>MEOI7705106N6</t>
  </si>
  <si>
    <t>ALBA NIDIA JOSEFINA MENDOZA RICO</t>
  </si>
  <si>
    <t>MERA820912MGTNCL09</t>
  </si>
  <si>
    <t>MERA820912J8A</t>
  </si>
  <si>
    <t>DIANA LAURA MENDEZ ROCHA</t>
  </si>
  <si>
    <t>MERD010507MGTNCNA2</t>
  </si>
  <si>
    <t>MERD010507ET7</t>
  </si>
  <si>
    <t>JOHANNA MENCHACA RIOS</t>
  </si>
  <si>
    <t>MERJ781104MDFNSH03</t>
  </si>
  <si>
    <t>MERJ781104U5A</t>
  </si>
  <si>
    <t>MARIA ROSALVA MEDINA RAMIREZ</t>
  </si>
  <si>
    <t>MERR800710MGTDMS01</t>
  </si>
  <si>
    <t>MERR800710QW1</t>
  </si>
  <si>
    <t>ERANDI MENDEZ SALAZAR</t>
  </si>
  <si>
    <t>MESE941123MGTNLR03</t>
  </si>
  <si>
    <t>MESE941123731</t>
  </si>
  <si>
    <t>MARIA ISABEL MENDEZ SERRANO</t>
  </si>
  <si>
    <t>MESI641119MDFNRS01</t>
  </si>
  <si>
    <t>MESI641119AF2</t>
  </si>
  <si>
    <t>ANDREA ABIGAIL MENDOZA TORRES</t>
  </si>
  <si>
    <t>META001027MGTNRNA7</t>
  </si>
  <si>
    <t>META001027P72</t>
  </si>
  <si>
    <t>ANGELA MEDRANO VALERIO</t>
  </si>
  <si>
    <t>MEVA010226MGTDLNA9</t>
  </si>
  <si>
    <t>MEVA0102269C1</t>
  </si>
  <si>
    <t>MARIA EUGENIA MENDEZ VALENCIA</t>
  </si>
  <si>
    <t>MEVE880330MGTNLG00</t>
  </si>
  <si>
    <t>MEVE880330961</t>
  </si>
  <si>
    <t>KARINA MENDOZA VILLANUEVA</t>
  </si>
  <si>
    <t>MEVK900210MGTNLR05</t>
  </si>
  <si>
    <t>MEVK9002107J3</t>
  </si>
  <si>
    <t>GUILLERMO MILLAN CANTU</t>
  </si>
  <si>
    <t>MICG600203HNLLNL00</t>
  </si>
  <si>
    <t>MICG600203KX1</t>
  </si>
  <si>
    <t>JUANA DEL ROSARIO MIRANDA MIRANDA</t>
  </si>
  <si>
    <t>MIMJ771116MGTRRN06</t>
  </si>
  <si>
    <t>MIMJ771116T38</t>
  </si>
  <si>
    <t>MARIA FERNANDA MOTA ALVAREZ</t>
  </si>
  <si>
    <t>MOAF790911MGTTLR05</t>
  </si>
  <si>
    <t>MOAF7909115F0</t>
  </si>
  <si>
    <t>LUZ ADRIANA MORALES AYALA</t>
  </si>
  <si>
    <t>MOAL820107MCMRYZ02</t>
  </si>
  <si>
    <t>MOAL820107J71</t>
  </si>
  <si>
    <t>SANJUANITA MOLINA ARENAS</t>
  </si>
  <si>
    <t>MOAS700721MGTLRN06</t>
  </si>
  <si>
    <t>MOAS700721BL8</t>
  </si>
  <si>
    <t>MARIA CRISTINA MORENO COLLAZO</t>
  </si>
  <si>
    <t>MOCC861025MGTRLR04</t>
  </si>
  <si>
    <t>MOCC8610258D0</t>
  </si>
  <si>
    <t>JAVIER ALEXIS MORALES CUEVAS</t>
  </si>
  <si>
    <t>MOCJ960916HGTRVV03</t>
  </si>
  <si>
    <t>MOCJ960916BT8</t>
  </si>
  <si>
    <t>MILAGROS MOSQUEDA CENTENO</t>
  </si>
  <si>
    <t>MOCM880715MGTSNL01</t>
  </si>
  <si>
    <t>MOCM880715F96</t>
  </si>
  <si>
    <t>REINA MONTERO CORONA</t>
  </si>
  <si>
    <t>MOCR830819MGTNRN03</t>
  </si>
  <si>
    <t>MOCR830819US8</t>
  </si>
  <si>
    <t xml:space="preserve">MARIA EUGENIA MONTAÑO </t>
  </si>
  <si>
    <t>MOXE580123MDFNXG07</t>
  </si>
  <si>
    <t>MOEU5801233P6</t>
  </si>
  <si>
    <t>NANCY STEFANIA MORENO GONZALEZ</t>
  </si>
  <si>
    <t>MOGN010103MGTRNNA8</t>
  </si>
  <si>
    <t>MOGN010103854</t>
  </si>
  <si>
    <t>FELIPA MOYA MORALES</t>
  </si>
  <si>
    <t>MOMF800809MGTYRL03</t>
  </si>
  <si>
    <t>MOMF8008097Z5</t>
  </si>
  <si>
    <t>LILIA ELIZABETH MORALES MARTINEZ</t>
  </si>
  <si>
    <t>MOML921204MGTRRL07</t>
  </si>
  <si>
    <t>MOML921204P9A</t>
  </si>
  <si>
    <t>MARIA DEL SOCORRO MORENO ORTIZ</t>
  </si>
  <si>
    <t>MOOS710421MGTRRC04</t>
  </si>
  <si>
    <t>MOOS7104212C8</t>
  </si>
  <si>
    <t>BLANCA ESTELA MONJARAZ RIOS</t>
  </si>
  <si>
    <t>MORB840709MGTNSL02</t>
  </si>
  <si>
    <t>MORB840709RY2</t>
  </si>
  <si>
    <t>MAYRA MORALES ROSAS</t>
  </si>
  <si>
    <t>MORM940420MGTRSY00</t>
  </si>
  <si>
    <t>MORM9404208SA</t>
  </si>
  <si>
    <t>RAFAELA MORALES ROSAS</t>
  </si>
  <si>
    <t>MORR900204MGTRSF08</t>
  </si>
  <si>
    <t>MORR9002043M6</t>
  </si>
  <si>
    <t>UBALDO MONTAÑEZ RAMIREZ</t>
  </si>
  <si>
    <t>MORU920227HMNNMB05</t>
  </si>
  <si>
    <t>MORU920227UH7</t>
  </si>
  <si>
    <t>ANA LILIA MONROY SERVIN</t>
  </si>
  <si>
    <t>MOSA710727MDFNRN19</t>
  </si>
  <si>
    <t>MOSA710727BMA</t>
  </si>
  <si>
    <t>MA. GUADALUPE MAGDALENA MONTOYA SOLIS</t>
  </si>
  <si>
    <t>MOSG600523MGTNLD03</t>
  </si>
  <si>
    <t>MOSG6005235P5</t>
  </si>
  <si>
    <t>MARIANA MORALES SANCHEZ</t>
  </si>
  <si>
    <t>MOSM931102MGTRNR05</t>
  </si>
  <si>
    <t>MOSM931102E56</t>
  </si>
  <si>
    <t>MARIA DEL ROSARIO MORONES SANCHEZ</t>
  </si>
  <si>
    <t>MOSR591227MGTRNS04</t>
  </si>
  <si>
    <t>MOSR591227NQ3</t>
  </si>
  <si>
    <t>MARIA DE JESUS MORALES TEPOLE</t>
  </si>
  <si>
    <t>MOTJ681225MVZRPS00</t>
  </si>
  <si>
    <t>MOTJ6812252T3</t>
  </si>
  <si>
    <t>MARINA MOLINA TAMAYO</t>
  </si>
  <si>
    <t>MOTM790811MGTLMR02</t>
  </si>
  <si>
    <t>MOTM7908115R9</t>
  </si>
  <si>
    <t>MARIA DE LOS ANGELES MORENO VALADEZ</t>
  </si>
  <si>
    <t>MOVA841031MGTRLN01</t>
  </si>
  <si>
    <t>MOVA841031U20</t>
  </si>
  <si>
    <t>ELSA MORENO VARGAS</t>
  </si>
  <si>
    <t>MOVE690310MGTRRL00</t>
  </si>
  <si>
    <t>MOVE690310N37</t>
  </si>
  <si>
    <t>FABIOLA GUADALUPE MORENO VALADEZ</t>
  </si>
  <si>
    <t>MOVF871112MGTRLB03</t>
  </si>
  <si>
    <t>MOVF871112Q32</t>
  </si>
  <si>
    <t>HERMELINDA MURILLO DUEÑAS</t>
  </si>
  <si>
    <t>MUDH640330MMNRXR07</t>
  </si>
  <si>
    <t>MUDH6403303K5</t>
  </si>
  <si>
    <t>MARIA ALICIA MUÑOZ GUTIERREZ</t>
  </si>
  <si>
    <t>MUGA900703MGTXTL00</t>
  </si>
  <si>
    <t>MUGA900703726</t>
  </si>
  <si>
    <t>MARIA GUADALUPE MUÑIZ GUAPO</t>
  </si>
  <si>
    <t>MUGG630728MGTXPD08</t>
  </si>
  <si>
    <t>MUGG630728E1A</t>
  </si>
  <si>
    <t>MARISOL MURRIETA GUERRERO</t>
  </si>
  <si>
    <t>MUGM840305MGTRRR05</t>
  </si>
  <si>
    <t>MUGM840305ID0</t>
  </si>
  <si>
    <t>OSCAR MURRIETA GUERRERO</t>
  </si>
  <si>
    <t>MUGO850511HGTRRS08</t>
  </si>
  <si>
    <t>MUGO850511U46</t>
  </si>
  <si>
    <t>SANDRA MUÑOZ MONTES DE OCA</t>
  </si>
  <si>
    <t>MUMS840121MDFXNN08</t>
  </si>
  <si>
    <t>MUMS840121HMA</t>
  </si>
  <si>
    <t>ARIADNA CAROLINA MURILLO OJEDA</t>
  </si>
  <si>
    <t>MUOA990527MGTRJR08</t>
  </si>
  <si>
    <t>MUOA990527INA</t>
  </si>
  <si>
    <t>JUAN PABLO MUÑOZ ORNELAS</t>
  </si>
  <si>
    <t>MUOJ990117HGTXRN06</t>
  </si>
  <si>
    <t>MUOJ990117E74</t>
  </si>
  <si>
    <t>MARIA DEL SAGRARIO MUÑOZ SEGURA</t>
  </si>
  <si>
    <t>MUSS770109MGTXGG07</t>
  </si>
  <si>
    <t>MUSS7701091P2</t>
  </si>
  <si>
    <t>FABIOLA DEL ROSARIO NAVARRO GONZALEZ</t>
  </si>
  <si>
    <t>NAGF810507MGTVNB09</t>
  </si>
  <si>
    <t>NAGF810507JA8</t>
  </si>
  <si>
    <t>INGRID VIRIDIANA NAVARRO GRANADOS</t>
  </si>
  <si>
    <t>NAGI920628MGTVRN01</t>
  </si>
  <si>
    <t>NAGI9206286G1</t>
  </si>
  <si>
    <t>VERONICA JANETH NAVARRO GRANADOS</t>
  </si>
  <si>
    <t>NAGV010609MGTVRRA6</t>
  </si>
  <si>
    <t>NAGV010609B9A</t>
  </si>
  <si>
    <t>JORGE NAVARRO VENEGAS</t>
  </si>
  <si>
    <t>NAVJ901126HGTVNR02</t>
  </si>
  <si>
    <t>NAVJ901126FT5</t>
  </si>
  <si>
    <t>BETSY NEGRETE GARCIA</t>
  </si>
  <si>
    <t>NEGB860915MGTGRT03</t>
  </si>
  <si>
    <t>NEGB8609156S6</t>
  </si>
  <si>
    <t>GABRIELA NEGRETE GUZMAN</t>
  </si>
  <si>
    <t>NEGG881103MGTGZB01</t>
  </si>
  <si>
    <t>NEGG881103UV1</t>
  </si>
  <si>
    <t>MA. GUADALUPE NORIA TIERRAFRIA</t>
  </si>
  <si>
    <t>NOTG710112MGTRRD02</t>
  </si>
  <si>
    <t>NOTG710112TA9</t>
  </si>
  <si>
    <t>MARIA DE LOS ANGELES NUÑEZ ESTRADA</t>
  </si>
  <si>
    <t>NUEA690802MDFXSN06</t>
  </si>
  <si>
    <t>NUEA690802HK1</t>
  </si>
  <si>
    <t>RAFAEL NUÑEZ GARCIA</t>
  </si>
  <si>
    <t>NUGR530927HGTXRF07</t>
  </si>
  <si>
    <t>NUGR530927NV9</t>
  </si>
  <si>
    <t>MARIANA NUÑEZ MARTINEZ</t>
  </si>
  <si>
    <t>NUMM970226MGTXRR00</t>
  </si>
  <si>
    <t>NUMM9702261R0</t>
  </si>
  <si>
    <t>CARLOS NUÑEZ RODRIGUEZ</t>
  </si>
  <si>
    <t>NURC850226HGTXDR04</t>
  </si>
  <si>
    <t>NURC850226KJ9</t>
  </si>
  <si>
    <t>VICTOR OLALDE OLALDE</t>
  </si>
  <si>
    <t>OAOV950129HGTLLC04</t>
  </si>
  <si>
    <t>OAOV950129M83</t>
  </si>
  <si>
    <t>LEOBARDO ORTEGA BARRON</t>
  </si>
  <si>
    <t>OEBL010527HGTRRBA7</t>
  </si>
  <si>
    <t>OEBL010527S2A</t>
  </si>
  <si>
    <t>VERONICA ALEJANDRA ORTEGA BARRON</t>
  </si>
  <si>
    <t>OEBV980511MGTRRR08</t>
  </si>
  <si>
    <t>OEBV980511C36</t>
  </si>
  <si>
    <t>MA CONCEPCION ORNELAS HERNANDEZ</t>
  </si>
  <si>
    <t>OEHC740126MGTRRN06</t>
  </si>
  <si>
    <t>OEHC7401268W9</t>
  </si>
  <si>
    <t>MARIA GUADALUPE ISABEL OJEDA VALADEZ</t>
  </si>
  <si>
    <t>OEVG821123MGTJLD06</t>
  </si>
  <si>
    <t>OEVG821123KP3</t>
  </si>
  <si>
    <t>RAFAEL OLIVO DE LA CRUZ</t>
  </si>
  <si>
    <t>OICR911101HMNLRF01</t>
  </si>
  <si>
    <t>OICR911101JB6</t>
  </si>
  <si>
    <t>SUSANA ORTIZ CALZADA</t>
  </si>
  <si>
    <t>OICS921031MGTRLS05</t>
  </si>
  <si>
    <t>OICS921031AA8</t>
  </si>
  <si>
    <t>JULIETA GUADALUPE ORIGEL GARCIA</t>
  </si>
  <si>
    <t>OIGJ810928MGTRRL04</t>
  </si>
  <si>
    <t>OIGJ810928KR0</t>
  </si>
  <si>
    <t>JOSE LUZ OLIVA GUERRERO</t>
  </si>
  <si>
    <t>OIGL000916HGTLRZA7</t>
  </si>
  <si>
    <t>OIGL000916L64</t>
  </si>
  <si>
    <t>JOSE ELADIO OVIEDO MUÑOZ</t>
  </si>
  <si>
    <t>OIME670218HGTVXL06</t>
  </si>
  <si>
    <t>OIME670218QE8</t>
  </si>
  <si>
    <t>JOSE LUIS ORTIZ NUÑEZ</t>
  </si>
  <si>
    <t>OINL950617HGTRXS00</t>
  </si>
  <si>
    <t>OINL9506177KA</t>
  </si>
  <si>
    <t>FABIOLA ORTIZ RODRIGUEZ</t>
  </si>
  <si>
    <t>OIRF791115MGTRDB05</t>
  </si>
  <si>
    <t>OIRF791115897</t>
  </si>
  <si>
    <t>JUANA ORDOÑEZ LOPEZ</t>
  </si>
  <si>
    <t>OOLJ610403MGTRPN05</t>
  </si>
  <si>
    <t>OOLJ6104039Y2</t>
  </si>
  <si>
    <t>ARLIN DE LOS ANGELES OLMOS MACIAS</t>
  </si>
  <si>
    <t>OOMA980401MGTLCR05</t>
  </si>
  <si>
    <t>OOMA980401C1A</t>
  </si>
  <si>
    <t>SANJUANA FABIOLA OROCIO ROJAS</t>
  </si>
  <si>
    <t>OORS860604MGTRJN07</t>
  </si>
  <si>
    <t>OORS8606046L8</t>
  </si>
  <si>
    <t>MA. GUADALUPE PACHECO AGUILAR</t>
  </si>
  <si>
    <t>PAAG840816MGTCGD05</t>
  </si>
  <si>
    <t>PAAG840816PJ9</t>
  </si>
  <si>
    <t>MA DE JESUS PACHECO BANDA</t>
  </si>
  <si>
    <t>PABJ620701MGTCNS08</t>
  </si>
  <si>
    <t>PABJ620701CF6</t>
  </si>
  <si>
    <t>YOLANDA PALACIO BARCENAS</t>
  </si>
  <si>
    <t>PABY820412MGTLRL03</t>
  </si>
  <si>
    <t>PABY8204125F1</t>
  </si>
  <si>
    <t>SARA PATIÑO CANCHOLA</t>
  </si>
  <si>
    <t>PACS810707MGTTNR06</t>
  </si>
  <si>
    <t>PACS810707D25</t>
  </si>
  <si>
    <t>DULCE ISABEL PATIÑO ESCOTO</t>
  </si>
  <si>
    <t>PAED000513MGTTSLA4</t>
  </si>
  <si>
    <t>PAED000513EEA</t>
  </si>
  <si>
    <t>MARIA DE LOS ANGELES PATIÑO GONZALEZ</t>
  </si>
  <si>
    <t>PAGA010122MGTTNNA5</t>
  </si>
  <si>
    <t>PAGA010122BG5</t>
  </si>
  <si>
    <t>DANIELA ITZEL PANIAGUA GOMEZ</t>
  </si>
  <si>
    <t>PAGD981001MGTNMN00</t>
  </si>
  <si>
    <t>PAGD981001N44</t>
  </si>
  <si>
    <t>NANCY EDITH PACHECO GUERRA</t>
  </si>
  <si>
    <t>PAGN930817MGTCRN06</t>
  </si>
  <si>
    <t>PAGN9308178D0</t>
  </si>
  <si>
    <t>OLGA REGINA PACHECO GUZMAN</t>
  </si>
  <si>
    <t>PAGO710414MGTCZL05</t>
  </si>
  <si>
    <t>PAGO7104146X3</t>
  </si>
  <si>
    <t>SHELLY DENNISE PANIAGUA GOMEZ</t>
  </si>
  <si>
    <t>PAGS960413MGTNMH04</t>
  </si>
  <si>
    <t>PAGS960413TU8</t>
  </si>
  <si>
    <t>MA CONSUELO PALOMARES HERNANDEZ</t>
  </si>
  <si>
    <t>PAHC490811MGTLRN14</t>
  </si>
  <si>
    <t>PAHC4908112I7</t>
  </si>
  <si>
    <t>MARIAN PARDO JIMENEZ</t>
  </si>
  <si>
    <t>PAJM990520MGTRMR00</t>
  </si>
  <si>
    <t>PAJM990520BR8</t>
  </si>
  <si>
    <t>FRANCISCO PARAMO LOPEZ</t>
  </si>
  <si>
    <t>PALF520315HGTRPR01</t>
  </si>
  <si>
    <t>PALF520315TF4</t>
  </si>
  <si>
    <t>JOSE ANTONIO PALATO MARISCAL</t>
  </si>
  <si>
    <t>PAMA901005HGTLRN03</t>
  </si>
  <si>
    <t>PAMA9010051A4</t>
  </si>
  <si>
    <t>FELICITAS PALAFOX MOLINA</t>
  </si>
  <si>
    <t>PAMF690306MGTLLL07</t>
  </si>
  <si>
    <t>PAMF690306PY0</t>
  </si>
  <si>
    <t>MARIA SOLEDAD PADRON MORIN</t>
  </si>
  <si>
    <t>PAMS981113MGTDRL07</t>
  </si>
  <si>
    <t>PAMS981113621</t>
  </si>
  <si>
    <t>ARACELY VIRIDIANA PARADA RODRIGUEZ</t>
  </si>
  <si>
    <t>PARA930428MGTRDR09</t>
  </si>
  <si>
    <t>PARA9304287E3</t>
  </si>
  <si>
    <t>JORGE PASTOR RAMIREZ</t>
  </si>
  <si>
    <t>PARJ770815HGTSMR02</t>
  </si>
  <si>
    <t>PARJ770815SZ2</t>
  </si>
  <si>
    <t>JOSE ADRIAN PADILLA VIDALES</t>
  </si>
  <si>
    <t>PAVA940402HGTDDD06</t>
  </si>
  <si>
    <t>PAVA940402FQ1</t>
  </si>
  <si>
    <t>IVONNE PALOMARES VARGAS</t>
  </si>
  <si>
    <t>PAVI790722MGTLRV09</t>
  </si>
  <si>
    <t>PAVI790722TY8</t>
  </si>
  <si>
    <t>GERARDO PEREZ BAEZA</t>
  </si>
  <si>
    <t>PEBG781230HGTRZR06</t>
  </si>
  <si>
    <t>PEBG781230GW5</t>
  </si>
  <si>
    <t>GUADALUPE PEREZ CHAVEZ</t>
  </si>
  <si>
    <t>PECG791203MGTRHD01</t>
  </si>
  <si>
    <t>PECG791203TD9</t>
  </si>
  <si>
    <t>MARGARITA PEREZ CRUZ</t>
  </si>
  <si>
    <t>PECM730707MGTRRR01</t>
  </si>
  <si>
    <t>PECM730707AW0</t>
  </si>
  <si>
    <t>JUAN YAIR PEREZ DURAN</t>
  </si>
  <si>
    <t>PEDJ951122HGTRRN00</t>
  </si>
  <si>
    <t>PEDJ951122MI7</t>
  </si>
  <si>
    <t>AGUSTIN PEREZ GARCIA</t>
  </si>
  <si>
    <t>PEGA660828HGTRRG08</t>
  </si>
  <si>
    <t>PEGA660828KQ1</t>
  </si>
  <si>
    <t>MA. GUADALUPE ELIZABETH PEREZ GARCIA</t>
  </si>
  <si>
    <t>PEGG640524MGTRRD02</t>
  </si>
  <si>
    <t>PEGG640524IG8</t>
  </si>
  <si>
    <t>JAIME PEREZ GONZALEZ</t>
  </si>
  <si>
    <t>PEGJ550203HGTRNM03</t>
  </si>
  <si>
    <t>PEGJ550203VA3</t>
  </si>
  <si>
    <t>JAKELYNE PEREZ GONZALEZ</t>
  </si>
  <si>
    <t>PEGJ951028MGTRNK08</t>
  </si>
  <si>
    <t>PEGJ951028HU0</t>
  </si>
  <si>
    <t>MA. ASCENCION PEREZ HERNANDEZ</t>
  </si>
  <si>
    <t>PEHA800525MGTRRS03</t>
  </si>
  <si>
    <t>PEHA800525QS3</t>
  </si>
  <si>
    <t>LIDIA YARELI PEREZ HUERTA</t>
  </si>
  <si>
    <t>PEHL950513MGTRRD05</t>
  </si>
  <si>
    <t>PEHL950513NW4</t>
  </si>
  <si>
    <t>MARIA SINDI PEREZ HERNANDEZ</t>
  </si>
  <si>
    <t>PEHS830204MGTRRN09</t>
  </si>
  <si>
    <t>PEHS830204V82</t>
  </si>
  <si>
    <t>ROSA PEÑA JIMENEZ</t>
  </si>
  <si>
    <t>PEJR821006MGTXMS03</t>
  </si>
  <si>
    <t>PEJR821006ND1</t>
  </si>
  <si>
    <t>ARMANDO PEREZ LOPEZ</t>
  </si>
  <si>
    <t>PELA591014HDFRPR08</t>
  </si>
  <si>
    <t>PELA591014NK9</t>
  </si>
  <si>
    <t>IRMA PEREZ LORANCA</t>
  </si>
  <si>
    <t>PELI750614MDFRRR00</t>
  </si>
  <si>
    <t>PELI750614CH8</t>
  </si>
  <si>
    <t>ANA MARIA PEREZ MOLINA</t>
  </si>
  <si>
    <t>PEMA920502MGTRLN06</t>
  </si>
  <si>
    <t>PEMA920502G11</t>
  </si>
  <si>
    <t>JHONATAN PEREZ MARES</t>
  </si>
  <si>
    <t>PEMJ980406HGTRRH08</t>
  </si>
  <si>
    <t>PEMJ980406B7A</t>
  </si>
  <si>
    <t>LINO PEREZ MARTINEZ</t>
  </si>
  <si>
    <t>PEML980608HGTRRN00</t>
  </si>
  <si>
    <t>PEML9806086H9</t>
  </si>
  <si>
    <t>VICTOR RAFAEL PEDROZA MORONES</t>
  </si>
  <si>
    <t>PEMV971214HGTDRC04</t>
  </si>
  <si>
    <t>PEMV971214I34</t>
  </si>
  <si>
    <t>ISIDRO PEÑA PICHARDO</t>
  </si>
  <si>
    <t>PEPI870515HGTXCS02</t>
  </si>
  <si>
    <t>PEPI870515E45</t>
  </si>
  <si>
    <t>BRAULIO ASAEL PEREZ ROJAS</t>
  </si>
  <si>
    <t>PERB960427HSPRJR05</t>
  </si>
  <si>
    <t>PERB960427UC0</t>
  </si>
  <si>
    <t>CATALINA PEREZ VAZQUEZ</t>
  </si>
  <si>
    <t>PEVC670430MGTRZT01</t>
  </si>
  <si>
    <t>PEVC670430BP9</t>
  </si>
  <si>
    <t>DANIEL EDUARDO PEREZ ZAVALA</t>
  </si>
  <si>
    <t>PEZD030930HGTRVNA0</t>
  </si>
  <si>
    <t>PEZD030930873</t>
  </si>
  <si>
    <t>MARTHA PATRICIA PRIETO CORONA</t>
  </si>
  <si>
    <t>PICM710608MGTRRR01</t>
  </si>
  <si>
    <t>PICM710608AB3</t>
  </si>
  <si>
    <t>ROSA ESMERALDA PICHARDO CABRERA</t>
  </si>
  <si>
    <t>PICR940203MGTCBS08</t>
  </si>
  <si>
    <t>PICR940203LP3</t>
  </si>
  <si>
    <t>HORACIO PIÑA FIGUEROA</t>
  </si>
  <si>
    <t>PIFH590307HGTXGR02</t>
  </si>
  <si>
    <t>PIFH590307RK1</t>
  </si>
  <si>
    <t>MA. DEL ROSARIO PIEDRA GONZALEZ</t>
  </si>
  <si>
    <t>PIGR720220MGTDNS02</t>
  </si>
  <si>
    <t>PIGR720220DD1</t>
  </si>
  <si>
    <t>MARIA SALUD PIZANO RAMIREZ</t>
  </si>
  <si>
    <t>PIRS980107MGTZML00</t>
  </si>
  <si>
    <t>PIRS980107ME5</t>
  </si>
  <si>
    <t>YOLANDA PIRUL RANGEL</t>
  </si>
  <si>
    <t>PIRY740619MGTRNL03</t>
  </si>
  <si>
    <t>PIRY740619JI8</t>
  </si>
  <si>
    <t>JAZMIN MICHELLE PRIETO SILVERIO</t>
  </si>
  <si>
    <t>PISJ971112MGTRLZ09</t>
  </si>
  <si>
    <t>PISJ971112PW5</t>
  </si>
  <si>
    <t>MARTIN POSADA HERNANDEZ</t>
  </si>
  <si>
    <t>POHM630719HGTSRR05</t>
  </si>
  <si>
    <t>POHM630719578</t>
  </si>
  <si>
    <t>PEDRO CESAR PORRAS LEON</t>
  </si>
  <si>
    <t>POLP821127HGTRND08</t>
  </si>
  <si>
    <t>POLP8211271ZA</t>
  </si>
  <si>
    <t>AURORA ABIGAIL PONCE DE LEON RAMIREZ</t>
  </si>
  <si>
    <t>PORA890605MGTNMR04</t>
  </si>
  <si>
    <t>PORA890605TS3</t>
  </si>
  <si>
    <t>MARIA ISABEL PORRAS RAMOS</t>
  </si>
  <si>
    <t>PORI941117MGTRMS02</t>
  </si>
  <si>
    <t>PORI9411175QA</t>
  </si>
  <si>
    <t>SOLEDAD LYDIA QUINTERO HERNANDEZ</t>
  </si>
  <si>
    <t>QUHS460927MGTNRL06</t>
  </si>
  <si>
    <t>QUHS460927QX4</t>
  </si>
  <si>
    <t>RUTH QUIROZ LOPEZ</t>
  </si>
  <si>
    <t>QULR750924MDFRPT02</t>
  </si>
  <si>
    <t>QULR750924FK5</t>
  </si>
  <si>
    <t>MONICA LETICIA QUEZADA MALDONADO</t>
  </si>
  <si>
    <t>QUMM841108MGTZLN05</t>
  </si>
  <si>
    <t>QUMM841108LS8</t>
  </si>
  <si>
    <t>ALAN GABRIEL QUINTANILLA RAZO</t>
  </si>
  <si>
    <t>QURA980618HGTNZL01</t>
  </si>
  <si>
    <t>QURA980618NM1</t>
  </si>
  <si>
    <t>MARINA QUINTANA ROMERO</t>
  </si>
  <si>
    <t>QURM760430MGTNMR04</t>
  </si>
  <si>
    <t>QURM760430BM7</t>
  </si>
  <si>
    <t>MA GUADALUPE QUINTANA VILLAFUERTE</t>
  </si>
  <si>
    <t>QUVG611220MGTNLD08</t>
  </si>
  <si>
    <t>QUVG611220DE4</t>
  </si>
  <si>
    <t>LORENZO ADAN RAMIREZ ALVAREZ</t>
  </si>
  <si>
    <t>RAAL840721HGTMLR05</t>
  </si>
  <si>
    <t>RAAL840721DI6</t>
  </si>
  <si>
    <t>LUCRECIA RAMIREZ ALVAREZ</t>
  </si>
  <si>
    <t>RAAL890123MGTMLC06</t>
  </si>
  <si>
    <t>RAAL890123FK6</t>
  </si>
  <si>
    <t>MARINA RAMIREZ BARAJAS</t>
  </si>
  <si>
    <t>RABM751001MGTMRR02</t>
  </si>
  <si>
    <t>RABM751001FUA</t>
  </si>
  <si>
    <t>AVELINA RANGEL COLCHADO</t>
  </si>
  <si>
    <t>RACA710821MGTNLV03</t>
  </si>
  <si>
    <t>RACA7108216W2</t>
  </si>
  <si>
    <t>ANA MARIA RAYA CONTRERAS</t>
  </si>
  <si>
    <t>RACA970722MGTYNN08</t>
  </si>
  <si>
    <t>RACA970722K9A</t>
  </si>
  <si>
    <t>CARLOS ADRIAN RAMIREZ CABRERA</t>
  </si>
  <si>
    <t>RACC840523HASMBR00</t>
  </si>
  <si>
    <t>RACC840523SM0</t>
  </si>
  <si>
    <t>DUWISD RUTH RAMOS CHIMAL</t>
  </si>
  <si>
    <t>RACD690713MGTMHW09</t>
  </si>
  <si>
    <t>RACD690713934</t>
  </si>
  <si>
    <t>MA. ELENA RAMIREZ CERVANTES</t>
  </si>
  <si>
    <t>RACE650227MMNMRL07</t>
  </si>
  <si>
    <t>RACE650227C85</t>
  </si>
  <si>
    <t>FABIOLA RANGEL CHAVIRA</t>
  </si>
  <si>
    <t>RACF831224MGTNHB04</t>
  </si>
  <si>
    <t>RACF8312248U8</t>
  </si>
  <si>
    <t>MARIA DEL CARMEN RAMIREZ ESTRADA</t>
  </si>
  <si>
    <t>RAEC900614MGTMSR06</t>
  </si>
  <si>
    <t>RAEC900614UL3</t>
  </si>
  <si>
    <t>PASCUAL RAMOS ESTRADA</t>
  </si>
  <si>
    <t>RAEP481016HVZMSS07</t>
  </si>
  <si>
    <t>RAEP481016PV1</t>
  </si>
  <si>
    <t>BLANCA ESTHER RAMIREZ GUTIERREZ</t>
  </si>
  <si>
    <t>RAGB720709MGTMTL02</t>
  </si>
  <si>
    <t>RAGB720709121</t>
  </si>
  <si>
    <t>EVA LIZET RAMIREZ GUTIERREZ</t>
  </si>
  <si>
    <t>RAGE980806MGTMTV04</t>
  </si>
  <si>
    <t>RAGE980806693</t>
  </si>
  <si>
    <t>NORMA RAMOS GRANADOS</t>
  </si>
  <si>
    <t>RAGN940330MQTMRR03</t>
  </si>
  <si>
    <t>RAGN940330F91</t>
  </si>
  <si>
    <t>JUANA CECILIA RAMIREZ JACINTO</t>
  </si>
  <si>
    <t>RAJJ701116MGTMCN07</t>
  </si>
  <si>
    <t>RAJJ701116BQ3</t>
  </si>
  <si>
    <t>JUDITH ANAIS RAMIREZ LARGO</t>
  </si>
  <si>
    <t>RALJ881025MGTMRD03</t>
  </si>
  <si>
    <t>RALJ881025GW7</t>
  </si>
  <si>
    <t>LILIANA RAMIREZ LOPEZ</t>
  </si>
  <si>
    <t>RALL840520MGTMPL01</t>
  </si>
  <si>
    <t>RALL8405204P0</t>
  </si>
  <si>
    <t>TERESA CECILIA RAMIREZ LOPEZ</t>
  </si>
  <si>
    <t>RALT890724MGTMPR02</t>
  </si>
  <si>
    <t>RALT8907243A9</t>
  </si>
  <si>
    <t>ANA LILIA RAMIREZ MEJIA</t>
  </si>
  <si>
    <t>RAMA970923MGTMJN08</t>
  </si>
  <si>
    <t>RAMA970923FQ6</t>
  </si>
  <si>
    <t>ESTEFANIA RAMOS MEDINA</t>
  </si>
  <si>
    <t>RAME020305MGTMDSA3</t>
  </si>
  <si>
    <t>RAME0203055G1</t>
  </si>
  <si>
    <t>FELIPE DE JESUS RANGEL MONCADA</t>
  </si>
  <si>
    <t>RAMF930916HGTNNL03</t>
  </si>
  <si>
    <t>RAMF930916RT2</t>
  </si>
  <si>
    <t>MIRIAM LIZBETH RAMIREZ MUÑOZ</t>
  </si>
  <si>
    <t>RAMM000819MGTMXRA7</t>
  </si>
  <si>
    <t>RAMM000819M34</t>
  </si>
  <si>
    <t>MOISES RAMIREZ MORENO</t>
  </si>
  <si>
    <t>RAMM891029HGTMRS05</t>
  </si>
  <si>
    <t>RAMM891029DS3</t>
  </si>
  <si>
    <t>M.JUANA RAZO NEGRETE</t>
  </si>
  <si>
    <t>RANM531203MGTZGX04</t>
  </si>
  <si>
    <t>RANM5312033Y8</t>
  </si>
  <si>
    <t>MA. DEL CONSUELO RANGEL OLMOS</t>
  </si>
  <si>
    <t>RAOC730804MGTNLN09</t>
  </si>
  <si>
    <t>RAOC730804U42</t>
  </si>
  <si>
    <t>MARIA RAMIREZ ORTEGA</t>
  </si>
  <si>
    <t>RAOM760309MDFMRR03</t>
  </si>
  <si>
    <t>RAOM760309SJ7</t>
  </si>
  <si>
    <t>ALBERTO RAMIREZ ROMERO</t>
  </si>
  <si>
    <t>RARA430224HGTMML06</t>
  </si>
  <si>
    <t>RARA430224L62</t>
  </si>
  <si>
    <t>ARMANDO RAMIREZ RAMIREZ</t>
  </si>
  <si>
    <t>RARA580417HGTMMR07</t>
  </si>
  <si>
    <t>RARA580417NI3</t>
  </si>
  <si>
    <t>FATIMA ALEJANDRA RAMIREZ REYNOSO</t>
  </si>
  <si>
    <t>RARF960508MGTMYT04</t>
  </si>
  <si>
    <t>RARF960508J76</t>
  </si>
  <si>
    <t>IRMA KAREN RAMOS RAMIREZ</t>
  </si>
  <si>
    <t>RARI940113MGTMMR02</t>
  </si>
  <si>
    <t>RARI940113FZ7</t>
  </si>
  <si>
    <t>MIGUEL ANGEL RAMIREZ RAMIREZ</t>
  </si>
  <si>
    <t>RARM800803HMCMMG11</t>
  </si>
  <si>
    <t>RARM800803EF5</t>
  </si>
  <si>
    <t>EMILIO JOSUE RAMIREZ SILVA</t>
  </si>
  <si>
    <t>RASE981223HGTMLM03</t>
  </si>
  <si>
    <t>RASE981223MN2</t>
  </si>
  <si>
    <t>SILVIA DEL CARMEN RAMIREZ SILVA</t>
  </si>
  <si>
    <t>RASS771206MGTMLL05</t>
  </si>
  <si>
    <t>RASS7712064S6</t>
  </si>
  <si>
    <t>JOSEFINA RAMOS TAVARES</t>
  </si>
  <si>
    <t>RATJ890312MGTMVS08</t>
  </si>
  <si>
    <t>RATJ890312CB6</t>
  </si>
  <si>
    <t>ANTONIO RABANAL VALLEJO</t>
  </si>
  <si>
    <t>RAVA001121HDFBLNA7</t>
  </si>
  <si>
    <t>RAVA00112134A</t>
  </si>
  <si>
    <t>BRENDA OLIVIA RANGEL VAZQUEZ</t>
  </si>
  <si>
    <t>RAVB890223MGTNZR00</t>
  </si>
  <si>
    <t>RAVB890223963</t>
  </si>
  <si>
    <t>MARIA SANDRA RAMIREZ VEGA</t>
  </si>
  <si>
    <t>RAVS780606MGTMGN06</t>
  </si>
  <si>
    <t>RAVS780606V69</t>
  </si>
  <si>
    <t>CRISTINA RAMIREZ ZARATE</t>
  </si>
  <si>
    <t>RAZC780725MGTMRR02</t>
  </si>
  <si>
    <t>RAZC780725JD5</t>
  </si>
  <si>
    <t>MARGARITA RENTERIA ARROYO</t>
  </si>
  <si>
    <t>REAM540103MGTNRR09</t>
  </si>
  <si>
    <t>REAM540103B51</t>
  </si>
  <si>
    <t>MARIA PILAR REYES ASCENCION</t>
  </si>
  <si>
    <t>REAP550126MGTYSL06</t>
  </si>
  <si>
    <t>REAP550126F57</t>
  </si>
  <si>
    <t>RAFAEL REA ACEVES</t>
  </si>
  <si>
    <t>REAR701124HGTXCF00</t>
  </si>
  <si>
    <t>REAR7011245E0</t>
  </si>
  <si>
    <t>CESAR MANUEL REYES ESPINOSA</t>
  </si>
  <si>
    <t>REEC920909HGTYSS06</t>
  </si>
  <si>
    <t>REEC920909EWA</t>
  </si>
  <si>
    <t>MARIA EVA REYES FLORES</t>
  </si>
  <si>
    <t>REFE791203MGTYLV09</t>
  </si>
  <si>
    <t>REFE791203QF8</t>
  </si>
  <si>
    <t>OLIVIA RESENDIZ GALLEGOS</t>
  </si>
  <si>
    <t>REGO910904MGTSLL03</t>
  </si>
  <si>
    <t>REGO910904G95</t>
  </si>
  <si>
    <t>PERLA ABIGAIL REA GARCIA</t>
  </si>
  <si>
    <t>REGP990220MGTXRR03</t>
  </si>
  <si>
    <t>REGP990220C68</t>
  </si>
  <si>
    <t>GLORIA MONSERRAT RENTERIA DE LEON</t>
  </si>
  <si>
    <t>RELG720901MCHNNL08</t>
  </si>
  <si>
    <t>RELG720901RQ1</t>
  </si>
  <si>
    <t>MARIA ARELI REYES MORALES</t>
  </si>
  <si>
    <t>REMA010405MGTYRRA5</t>
  </si>
  <si>
    <t>REMA0104055R4</t>
  </si>
  <si>
    <t>MARISA REYES MORALES</t>
  </si>
  <si>
    <t>REMM940522MMNYRR06</t>
  </si>
  <si>
    <t>REMM940522IJ7</t>
  </si>
  <si>
    <t>MARIA ANGELA REINOSO RAMIREZ</t>
  </si>
  <si>
    <t>RERA590104MGTNMN06</t>
  </si>
  <si>
    <t>RERA590104V37</t>
  </si>
  <si>
    <t>ILSE ARIADNA RIOS ANGUIANO</t>
  </si>
  <si>
    <t>RIAI971012MGTSNL05</t>
  </si>
  <si>
    <t>RIAI971012791</t>
  </si>
  <si>
    <t>MARIA FRANCISCA RIVERA BARRON</t>
  </si>
  <si>
    <t>RIBF810601MGTVRR05</t>
  </si>
  <si>
    <t>RIBF8106017I6</t>
  </si>
  <si>
    <t>FRANCISCA RIOS CANCHOLA</t>
  </si>
  <si>
    <t>RICF741004MGTSNR06</t>
  </si>
  <si>
    <t>RICF741004JVA</t>
  </si>
  <si>
    <t>MARIA MARCELA RIVERA CARDENAS</t>
  </si>
  <si>
    <t>RICM870525MQTVRR04</t>
  </si>
  <si>
    <t>RICM8705259G9</t>
  </si>
  <si>
    <t>JOSE CARLOS RIVERA DOMINGUEZ</t>
  </si>
  <si>
    <t>RIDC781007HGTVMR05</t>
  </si>
  <si>
    <t>RIDC781007D36</t>
  </si>
  <si>
    <t>MARIA DEL CARMEN RINCON GARCIA</t>
  </si>
  <si>
    <t>RIGC920716MGTNRR02</t>
  </si>
  <si>
    <t>RIGC920716EE8</t>
  </si>
  <si>
    <t>MA. NATIVIDAD RICO GUTIERREZ</t>
  </si>
  <si>
    <t>RIGN750703MGTCTT04</t>
  </si>
  <si>
    <t>RIGN7507032R5</t>
  </si>
  <si>
    <t>VICTOR MANUEL RIOS GONZALEZ</t>
  </si>
  <si>
    <t>RIGV671031HGTSNC07</t>
  </si>
  <si>
    <t>RIGV671031AU5</t>
  </si>
  <si>
    <t>ANA BEATRIZ RIOS JIMENEZ</t>
  </si>
  <si>
    <t>RIJA611026MDFSMN04</t>
  </si>
  <si>
    <t>RIJA611026BA0</t>
  </si>
  <si>
    <t>LUCINA RICO LOPEZ</t>
  </si>
  <si>
    <t>RILL620630MGTCPC05</t>
  </si>
  <si>
    <t>RILL6206303Y0</t>
  </si>
  <si>
    <t>MARTHA JANETZI RIVERA MOLINA</t>
  </si>
  <si>
    <t>RIMM980315MGTVLR04</t>
  </si>
  <si>
    <t>RIMM9803152L9</t>
  </si>
  <si>
    <t>OLIVA RICO MOYA</t>
  </si>
  <si>
    <t>RIMO670604MGTCYL13</t>
  </si>
  <si>
    <t>RIMO670604RP5</t>
  </si>
  <si>
    <t>MARTIN RICO NIETO</t>
  </si>
  <si>
    <t>RINM650722HDFCTR07</t>
  </si>
  <si>
    <t>RINM6507226U0</t>
  </si>
  <si>
    <t>BLANCA NOEMI RICO RAMIREZ</t>
  </si>
  <si>
    <t>RIRB860707MGTCML08</t>
  </si>
  <si>
    <t>RIRB8607073T8</t>
  </si>
  <si>
    <t>MARIA MONSERRAT RIOS RAMOS</t>
  </si>
  <si>
    <t>RIRM860109MGTSMN00</t>
  </si>
  <si>
    <t>RIRM860109RA1</t>
  </si>
  <si>
    <t>FRANCISCA RIOS SOTO</t>
  </si>
  <si>
    <t>RISF701004MGTSTR08</t>
  </si>
  <si>
    <t>RISF701004BX7</t>
  </si>
  <si>
    <t>ADELA RODRIGUEZ AMBRIZ</t>
  </si>
  <si>
    <t>ROAA700121MGTDMD03</t>
  </si>
  <si>
    <t>ROAA700121AJ9</t>
  </si>
  <si>
    <t xml:space="preserve">ALMA EDITH RODRIGUEZ </t>
  </si>
  <si>
    <t>ROXA820605MGTDXL06</t>
  </si>
  <si>
    <t>ROAL820605P47</t>
  </si>
  <si>
    <t>LUIS ADRIAN RODRIGUEZ ARAUJO</t>
  </si>
  <si>
    <t>ROAL971218HGTDRS01</t>
  </si>
  <si>
    <t>ROAL9712186A6</t>
  </si>
  <si>
    <t>VIRGINIA RODRIGUEZ ALTAMIRANO</t>
  </si>
  <si>
    <t>ROAV740417MGTDLR03</t>
  </si>
  <si>
    <t>ROAV7404173MA</t>
  </si>
  <si>
    <t>ALEJANDRO RODRIGUEZ CAMPOS</t>
  </si>
  <si>
    <t>ROCA821101HGTDML05</t>
  </si>
  <si>
    <t>ROCA821101QX5</t>
  </si>
  <si>
    <t>JUAN JESUS ROSILLO CAMPOS</t>
  </si>
  <si>
    <t>ROCJ961025HGTSMN03</t>
  </si>
  <si>
    <t>ROCJ961025Q26</t>
  </si>
  <si>
    <t>SARA GRACIELA RODRIGUEZ CHAVEZ</t>
  </si>
  <si>
    <t>ROCS921217MGTDHR00</t>
  </si>
  <si>
    <t>ROCS921217DM2</t>
  </si>
  <si>
    <t>LUCIA CRISTINA RODRIGUEZ ESCOBAR</t>
  </si>
  <si>
    <t>ROEL770813MGTDSC03</t>
  </si>
  <si>
    <t>ROEL770813SL1</t>
  </si>
  <si>
    <t>MARGARITA ROMERO FLORES</t>
  </si>
  <si>
    <t>ROFM680316MDFMLR01</t>
  </si>
  <si>
    <t>ROFM680316JF8</t>
  </si>
  <si>
    <t>PABLO IVAN RODRIGUEZ FLORES</t>
  </si>
  <si>
    <t>ROFP930123HGTDLB08</t>
  </si>
  <si>
    <t>ROFP9301239D1</t>
  </si>
  <si>
    <t>SANJUANA ROMO FERNANDEZ</t>
  </si>
  <si>
    <t>ROFS580413MGTMRN02</t>
  </si>
  <si>
    <t>ROFS580413MK0</t>
  </si>
  <si>
    <t>YAHAIRA CRISTINA SARAHI RODRIGUEZ FLORES</t>
  </si>
  <si>
    <t>ROFY940913MGTDLH04</t>
  </si>
  <si>
    <t>ROFY940913PE5</t>
  </si>
  <si>
    <t>ANA MARIA RODRIGUEZ GONZALEZ</t>
  </si>
  <si>
    <t>ROGA661220MGTDNN05</t>
  </si>
  <si>
    <t>ROGA661220GQ4</t>
  </si>
  <si>
    <t>DULCE DOLORES DE LA ROSA GUERRA</t>
  </si>
  <si>
    <t>ROGD790406MDFSRL00</t>
  </si>
  <si>
    <t>ROGD790406Q17</t>
  </si>
  <si>
    <t>ELVIA ROSA RODRIGUEZ GONZALEZ</t>
  </si>
  <si>
    <t>ROGE660115MGTDNL09</t>
  </si>
  <si>
    <t>ROGE6601158A9</t>
  </si>
  <si>
    <t>GLORIA RODRIGUEZ GONZALEZ</t>
  </si>
  <si>
    <t>ROGG710104MDFDNL00</t>
  </si>
  <si>
    <t>ROGG710104PW6</t>
  </si>
  <si>
    <t>MONSERRAT RODRIGUEZ GARCIA</t>
  </si>
  <si>
    <t>ROGM020408MGTDRNA9</t>
  </si>
  <si>
    <t>ROGM020408CR8</t>
  </si>
  <si>
    <t>RODRIGO ROLDAN GARCIA</t>
  </si>
  <si>
    <t>ROGR780918HGRLRD00</t>
  </si>
  <si>
    <t>ROGR780918QW0</t>
  </si>
  <si>
    <t>TANIA KARINA RODRIGUEZ GUTIERREZ</t>
  </si>
  <si>
    <t>ROGT920112MGTDTN02</t>
  </si>
  <si>
    <t>ROGT920112LJ7</t>
  </si>
  <si>
    <t>YURIANA ROBLES GOVEA</t>
  </si>
  <si>
    <t>ROGY830425MGTBVR05</t>
  </si>
  <si>
    <t>ROGY830425M96</t>
  </si>
  <si>
    <t>JOSE DE JESUS ROMERO HERNANDEZ</t>
  </si>
  <si>
    <t>ROHJ000407HGTMRSA0</t>
  </si>
  <si>
    <t>ROHJ0004071Q5</t>
  </si>
  <si>
    <t>JACQUELINE JUDITH ROMERO HERNANDEZ</t>
  </si>
  <si>
    <t>ROHJ960223MGTMRC05</t>
  </si>
  <si>
    <t>ROHJ960223AI6</t>
  </si>
  <si>
    <t>ZOILA MARIA RODRIGUEZ HERNANDEZ</t>
  </si>
  <si>
    <t>ROHZ810902MVZDRL01</t>
  </si>
  <si>
    <t>ROHZ810902ER1</t>
  </si>
  <si>
    <t>DORA MARIA ROSAS JIMENEZ</t>
  </si>
  <si>
    <t>ROJD680608MTCSMR01</t>
  </si>
  <si>
    <t>ROJD6806082D0</t>
  </si>
  <si>
    <t>FRANCISCO JAVIER ROBLES JUAREZ</t>
  </si>
  <si>
    <t>ROJF741224HGTBRR03</t>
  </si>
  <si>
    <t>ROJF741224186</t>
  </si>
  <si>
    <t>FLOR MARITZA RODRIGUEZ JAIME</t>
  </si>
  <si>
    <t>ROJF860614MGTDML06</t>
  </si>
  <si>
    <t>ROJF860614KP8</t>
  </si>
  <si>
    <t>MARIA CANDELARIA RODRIGUEZ LOZA</t>
  </si>
  <si>
    <t>ROLC930911MMNDZN06</t>
  </si>
  <si>
    <t>ROLC930911HW9</t>
  </si>
  <si>
    <t>MARIA FERNANDA DE LA ROSA LOPEZ</t>
  </si>
  <si>
    <t>ROLF970605MGTSPR01</t>
  </si>
  <si>
    <t>ROLF970605G95</t>
  </si>
  <si>
    <t>GABRIELA ROMERO LOPEZ</t>
  </si>
  <si>
    <t>ROLG950929MGTMPB09</t>
  </si>
  <si>
    <t>ROLG9509293R1</t>
  </si>
  <si>
    <t>MARIA JAQUELINE RODRIGUEZ LOPEZ</t>
  </si>
  <si>
    <t>ROLJ940828MGTDPQ04</t>
  </si>
  <si>
    <t>ROLJ9408286K7</t>
  </si>
  <si>
    <t>NATHALIA DEL CARMEN ROBLES LUNA</t>
  </si>
  <si>
    <t>ROLN010429MGTBNTA7</t>
  </si>
  <si>
    <t>ROLN010429295</t>
  </si>
  <si>
    <t>ANA LAURA RODRIGUEZ MARTINEZ</t>
  </si>
  <si>
    <t>ROMA860807MGTDRN04</t>
  </si>
  <si>
    <t>ROMA860807E18</t>
  </si>
  <si>
    <t>MARIA DE LOS ANGELES RODRIGUEZ MARTINEZ</t>
  </si>
  <si>
    <t>ROMA930308MGTDRN05</t>
  </si>
  <si>
    <t>ROMA930308UV2</t>
  </si>
  <si>
    <t>MARIA CONSUELO RODRIGUEZ MACHUCA</t>
  </si>
  <si>
    <t>ROMC831018MGTDCN04</t>
  </si>
  <si>
    <t>ROMC831018K65</t>
  </si>
  <si>
    <t>MARIA GUADALUPE RODRIGUEZ MARTINEZ</t>
  </si>
  <si>
    <t>ROMG920118MGTDRD00</t>
  </si>
  <si>
    <t>ROMG920118KWA</t>
  </si>
  <si>
    <t>LILIANA ROMERO MONTERO</t>
  </si>
  <si>
    <t>ROML910918MMCMNL07</t>
  </si>
  <si>
    <t>ROML910918B88</t>
  </si>
  <si>
    <t>JOSE MANUEL ROSAS MOSQUEDA</t>
  </si>
  <si>
    <t>ROMM990827HGTSSN07</t>
  </si>
  <si>
    <t>ROMM990827U21</t>
  </si>
  <si>
    <t>NOHEMI ROA MENDOZA</t>
  </si>
  <si>
    <t>ROMN780814MDFXNH08</t>
  </si>
  <si>
    <t>ROMN780814921</t>
  </si>
  <si>
    <t>CHEISSI RODRIGUEZ ORTEGA</t>
  </si>
  <si>
    <t>ROOC871209MGTDRH07</t>
  </si>
  <si>
    <t>ROOC8712092UA</t>
  </si>
  <si>
    <t>MARIA CONCEPCION ROJAS ORTIZ</t>
  </si>
  <si>
    <t>ROOC900216MGTJRN05</t>
  </si>
  <si>
    <t>ROOC900216AQ0</t>
  </si>
  <si>
    <t>JORGE ALBERTO RODRIGUEZ ORTEGA</t>
  </si>
  <si>
    <t>ROOJ750107HGTDRR00</t>
  </si>
  <si>
    <t>ROOJ750107UF8</t>
  </si>
  <si>
    <t>ANTONIO ROJAS PEREZ</t>
  </si>
  <si>
    <t>ROPA020215HGTJRNA8</t>
  </si>
  <si>
    <t>ROPA020215LRA</t>
  </si>
  <si>
    <t>JUAN JAIME ROMAN PEREZ</t>
  </si>
  <si>
    <t>ROPJ970927HGTMRN02</t>
  </si>
  <si>
    <t>ROPJ970927DQ1</t>
  </si>
  <si>
    <t>CLEMENTINA ROCHA RODRIGUEZ</t>
  </si>
  <si>
    <t>RORC781123MGTCDL08</t>
  </si>
  <si>
    <t>RORC7811235C5</t>
  </si>
  <si>
    <t>MARIA GUADALUPE ROMERO RODRIGUEZ</t>
  </si>
  <si>
    <t>RORG960418MGTMDD04</t>
  </si>
  <si>
    <t>RORG960418BL0</t>
  </si>
  <si>
    <t>LUCIA RODRIGUEZ RANGEL</t>
  </si>
  <si>
    <t>RORL660522MGTDNC02</t>
  </si>
  <si>
    <t>RORL6605227E5</t>
  </si>
  <si>
    <t xml:space="preserve">ROSA LILIA ROJAS </t>
  </si>
  <si>
    <t>ROXR820427MGTJXS06</t>
  </si>
  <si>
    <t>RORO820427IK8</t>
  </si>
  <si>
    <t>TERESITA DE JESUS RODRIGUEZ RAMOS</t>
  </si>
  <si>
    <t>RORT951003MGTDMR08</t>
  </si>
  <si>
    <t>RORT951003UZ7</t>
  </si>
  <si>
    <t>FRANCISCO RODRIGUEZ SOLIS</t>
  </si>
  <si>
    <t>ROSF611004HGTDLR06</t>
  </si>
  <si>
    <t>ROSF6110046A9</t>
  </si>
  <si>
    <t>EDITH ADRIANA ROMERO TORRES</t>
  </si>
  <si>
    <t>ROTE820923MGTMRD08</t>
  </si>
  <si>
    <t>ROTE820923558</t>
  </si>
  <si>
    <t>MARIA DE LA LUZ RODRIGUEZ TREJO</t>
  </si>
  <si>
    <t>ROTL840812MDFDRZ04</t>
  </si>
  <si>
    <t>ROTL8408129V3</t>
  </si>
  <si>
    <t>MARTA PATRICIA RODRIGUEZ VALADEZ</t>
  </si>
  <si>
    <t>ROVM720331MGTDLR02</t>
  </si>
  <si>
    <t>ROVM720331S29</t>
  </si>
  <si>
    <t>NANCY ALEJANDRA ROCHA VAZQUEZ</t>
  </si>
  <si>
    <t>ROVN910309MGTCZN00</t>
  </si>
  <si>
    <t>ROVN910309T49</t>
  </si>
  <si>
    <t>CLAUDIA ESTHER ROMERO ZAVALA</t>
  </si>
  <si>
    <t>ROZC831024MGTMVL07</t>
  </si>
  <si>
    <t>ROZC831024F85</t>
  </si>
  <si>
    <t>GUADALUPE RODRIGUEZ ZAVALA</t>
  </si>
  <si>
    <t>ROZG900925MGTDVD05</t>
  </si>
  <si>
    <t>ROZG900925P51</t>
  </si>
  <si>
    <t>MARIBEL RODRIGUEZ ZARAGOZA</t>
  </si>
  <si>
    <t>ROZM870103MGTDRR05</t>
  </si>
  <si>
    <t>ROZM870103GF3</t>
  </si>
  <si>
    <t>MILDRED AIDEE RODRIGUEZ ZAVALA</t>
  </si>
  <si>
    <t>ROZM950117MGTDVL06</t>
  </si>
  <si>
    <t>ROZM950117893</t>
  </si>
  <si>
    <t>ROCIO RUIZ FRANCO</t>
  </si>
  <si>
    <t>RUFR650219MGTZRC01</t>
  </si>
  <si>
    <t>RUFR650219PW2</t>
  </si>
  <si>
    <t>JOSE JESUS RUIZ LOPEZ</t>
  </si>
  <si>
    <t>RULJ770526HGTZPS01</t>
  </si>
  <si>
    <t>RULJ770526339</t>
  </si>
  <si>
    <t>LETICIA RUIZ MONDRAGON</t>
  </si>
  <si>
    <t>RUML850704MGTZNT02</t>
  </si>
  <si>
    <t>RUML850704DA2</t>
  </si>
  <si>
    <t>LORENA RUIZ QUEVEDO</t>
  </si>
  <si>
    <t>RUQL880712MGTZVR01</t>
  </si>
  <si>
    <t>RUQL8807126P3</t>
  </si>
  <si>
    <t>CRISTINA ANANYELI SAHAGUN ARIAS</t>
  </si>
  <si>
    <t>SAAC710724MDFHRR06</t>
  </si>
  <si>
    <t>SAAC710724S47</t>
  </si>
  <si>
    <t>ALEJANDRA SANCHEZ CALTZONTZIN</t>
  </si>
  <si>
    <t>SACA960202MGTNLL02</t>
  </si>
  <si>
    <t>SACA960202TK4</t>
  </si>
  <si>
    <t>MARIA CELESTE SANTAMARIA CASAS</t>
  </si>
  <si>
    <t>SACC930124MGTNSL02</t>
  </si>
  <si>
    <t>SACC930124DBA</t>
  </si>
  <si>
    <t>DORIS DANIELA SANCHEZ CALTZONTZIN</t>
  </si>
  <si>
    <t>SACD981109MGTNLR06</t>
  </si>
  <si>
    <t>SACD9811091Q2</t>
  </si>
  <si>
    <t>ERICKA SANCHEZ CHAVEZ</t>
  </si>
  <si>
    <t>SACE750120MMNNHR07</t>
  </si>
  <si>
    <t>SACE750120AA8</t>
  </si>
  <si>
    <t>MAYRA YANET SANCHEZ CALTZONTZIN</t>
  </si>
  <si>
    <t>SACM910131MGTNLY05</t>
  </si>
  <si>
    <t>SACM910131QL3</t>
  </si>
  <si>
    <t>MARIA DE LOS ANGELES SALAZAR ESTRADA</t>
  </si>
  <si>
    <t>SAEA741017MMNLSN01</t>
  </si>
  <si>
    <t>SAEA741017GK5</t>
  </si>
  <si>
    <t xml:space="preserve">ELIZABETH SANCHEZ </t>
  </si>
  <si>
    <t>SAXE000413MGTNXLA1</t>
  </si>
  <si>
    <t>SAEL000413TF1</t>
  </si>
  <si>
    <t>JANET SALINAS GOMEZ</t>
  </si>
  <si>
    <t>SAGJ870126MGTLMN09</t>
  </si>
  <si>
    <t>SAGJ870126M70</t>
  </si>
  <si>
    <t>MONICA SANCHEZ GONZALEZ</t>
  </si>
  <si>
    <t>SAGM870805MGTNNN02</t>
  </si>
  <si>
    <t>SAGM8708055N5</t>
  </si>
  <si>
    <t>MA. DEL ROSARIO SALINAS GUERRERO</t>
  </si>
  <si>
    <t>SAGR590102MGTLRS04</t>
  </si>
  <si>
    <t>SAGR590102DE4</t>
  </si>
  <si>
    <t>MA. DOLORES SANCHEZ HERNANDEZ</t>
  </si>
  <si>
    <t>SAHD820402MGTNRL03</t>
  </si>
  <si>
    <t>SAHD820402MS9</t>
  </si>
  <si>
    <t>LILIANA SANCHEZ HERNANDEZ</t>
  </si>
  <si>
    <t>SAHL940530MGTNRL00</t>
  </si>
  <si>
    <t>SAHL9405305C9</t>
  </si>
  <si>
    <t>MONICA SANTANA HERNANDEZ</t>
  </si>
  <si>
    <t>SAHM860504MGTNRN01</t>
  </si>
  <si>
    <t>SAHM860504KM3</t>
  </si>
  <si>
    <t>MARIA DOLORES SANABRIA LOPEZ</t>
  </si>
  <si>
    <t>SALD870219MGTNPL01</t>
  </si>
  <si>
    <t>SALD870219HP2</t>
  </si>
  <si>
    <t>DIANA ESTEFANIA SANDOVAL LOPEZ</t>
  </si>
  <si>
    <t>SALD950927MGTNPN08</t>
  </si>
  <si>
    <t>SALD9509277R7</t>
  </si>
  <si>
    <t>RAYMUNDO JESUS SANCHEZ LEYVA</t>
  </si>
  <si>
    <t>SALR860314HGTNYY05</t>
  </si>
  <si>
    <t>SALR860314QL8</t>
  </si>
  <si>
    <t>MARIA DE LOS ANGELES SANCHEZ MENDOZA</t>
  </si>
  <si>
    <t>SAMA820603MGTNNN01</t>
  </si>
  <si>
    <t>SAMA8206034H2</t>
  </si>
  <si>
    <t>MARIA DEL CARMEN SANCHEZ MENDEZ</t>
  </si>
  <si>
    <t>SAMC880714MGTNNR08</t>
  </si>
  <si>
    <t>SAMC880714FS5</t>
  </si>
  <si>
    <t>ESTANISLAO SARABIA MONTERO</t>
  </si>
  <si>
    <t>SAME780710HSRRNS01</t>
  </si>
  <si>
    <t>SAME780710240</t>
  </si>
  <si>
    <t>ELIZABETH SANCHEZ MORALES</t>
  </si>
  <si>
    <t>SAME900929MGTNRL02</t>
  </si>
  <si>
    <t>SAME9009296C9</t>
  </si>
  <si>
    <t>LUIS ANGEL SANCHEZ MARTINEZ</t>
  </si>
  <si>
    <t>SAML980107HGTNRS05</t>
  </si>
  <si>
    <t>SAML980107KF3</t>
  </si>
  <si>
    <t>MARIA NAYELI PAULINA SANCHEZ MARQUEZ</t>
  </si>
  <si>
    <t>SAMN931231MGTNRY03</t>
  </si>
  <si>
    <t>SAMN9312313G2</t>
  </si>
  <si>
    <t>VICTOR HUGO SALAZAR MORENO</t>
  </si>
  <si>
    <t>SAMV870814HDFLRC09</t>
  </si>
  <si>
    <t>SAMV870814MD5</t>
  </si>
  <si>
    <t>CRISTINA SANCHEZ RAMIREZ</t>
  </si>
  <si>
    <t>SARC980821MGTNMR08</t>
  </si>
  <si>
    <t>SARC980821M36</t>
  </si>
  <si>
    <t>MARIANA DANAE SANCHEZ RAMIREZ</t>
  </si>
  <si>
    <t>SARM020503MGTNMRA7</t>
  </si>
  <si>
    <t>SARM020503DG1</t>
  </si>
  <si>
    <t>GENARO DELFINO SALINAS SANCHEZ</t>
  </si>
  <si>
    <t>SASG641202HPLLNN06</t>
  </si>
  <si>
    <t>SASG641202G66</t>
  </si>
  <si>
    <t>MARIANA SANCHEZ VALADEZ</t>
  </si>
  <si>
    <t>SAVM800105MGTNLR07</t>
  </si>
  <si>
    <t>SAVM8001058Z2</t>
  </si>
  <si>
    <t>VERONICA SANCHEZ VILLAGOMEZ</t>
  </si>
  <si>
    <t>SAVV770901MGTNLR08</t>
  </si>
  <si>
    <t>SAVV770901U29</t>
  </si>
  <si>
    <t>BRENDA SEGURA BARCENAS</t>
  </si>
  <si>
    <t>SEBB910913MGTGRR00</t>
  </si>
  <si>
    <t>SEBB910913VC0</t>
  </si>
  <si>
    <t>EMMELYN PAOLA SEGUNDO GARCIA</t>
  </si>
  <si>
    <t>SEGE930505MDFGRM04</t>
  </si>
  <si>
    <t>SEGE9305059SA</t>
  </si>
  <si>
    <t>HUGO SEGOVIANO GUIDO</t>
  </si>
  <si>
    <t>SEGH840401HGTGDG04</t>
  </si>
  <si>
    <t>SEGH840401PJ5</t>
  </si>
  <si>
    <t>PATRICIA SERRANO HERNANDEZ</t>
  </si>
  <si>
    <t>SEHP730929MGTRRT01</t>
  </si>
  <si>
    <t>SEHP730929QT0</t>
  </si>
  <si>
    <t>SANDRA VERONICA SEGURA MENA</t>
  </si>
  <si>
    <t>SEMS920728MGTGNN03</t>
  </si>
  <si>
    <t>SEMS9207284D2</t>
  </si>
  <si>
    <t>LISYLMA SERNA RUIZ</t>
  </si>
  <si>
    <t>SERL961228MGTRZS08</t>
  </si>
  <si>
    <t>SERL961228REA</t>
  </si>
  <si>
    <t>ROSALINDA SERRANO REYES</t>
  </si>
  <si>
    <t>SERR801007MGTRYS18</t>
  </si>
  <si>
    <t>SERR801007D91</t>
  </si>
  <si>
    <t>KAREN NAYELI SERNA SILVA</t>
  </si>
  <si>
    <t>SESK970814MGTRLR09</t>
  </si>
  <si>
    <t>SESK970814I74</t>
  </si>
  <si>
    <t>MA HERMELINDA SEGOVIANO VALTIERRA</t>
  </si>
  <si>
    <t>SEVH631229MGTGLR09</t>
  </si>
  <si>
    <t>SEVH631229IY8</t>
  </si>
  <si>
    <t>KITZIA SIMENTAL ASTUDILLO</t>
  </si>
  <si>
    <t>SIAK850808MDFMST02</t>
  </si>
  <si>
    <t>SIAK8508085D8</t>
  </si>
  <si>
    <t>ERIKA SILVA DAVILA</t>
  </si>
  <si>
    <t>SIDE730905MGTLVR08</t>
  </si>
  <si>
    <t>SIDE730905KC1</t>
  </si>
  <si>
    <t>ANA SILVERIO MALDONADO</t>
  </si>
  <si>
    <t>SIMA670421MVZLLN08</t>
  </si>
  <si>
    <t>SIMA6704219S9</t>
  </si>
  <si>
    <t>COSME ABRAHAM SILVA MUÑIZ</t>
  </si>
  <si>
    <t>SIMC730926HGTLXS04</t>
  </si>
  <si>
    <t>SIMC730926K76</t>
  </si>
  <si>
    <t>EUGENIO SILVA MACIAS</t>
  </si>
  <si>
    <t>SIME561015HDFLCG07</t>
  </si>
  <si>
    <t>SIME561015TE3</t>
  </si>
  <si>
    <t>HILDA SIGALA MARES</t>
  </si>
  <si>
    <t>SIMH710914MGTGRL06</t>
  </si>
  <si>
    <t>SIMH710914A23</t>
  </si>
  <si>
    <t>ROSARIO DEL CARMEN SILVA RAMOS</t>
  </si>
  <si>
    <t>SIRR760715MGTLMS16</t>
  </si>
  <si>
    <t>SIRR760715TX1</t>
  </si>
  <si>
    <t>MA. ARACELI SOLIS AGUILAR</t>
  </si>
  <si>
    <t>SOAA780919MGTLGR00</t>
  </si>
  <si>
    <t>SOAA780919C93</t>
  </si>
  <si>
    <t>ADRIANA LAURA SORIA CORTES</t>
  </si>
  <si>
    <t>SOCA820930MGTRRD05</t>
  </si>
  <si>
    <t>SOCA820930494</t>
  </si>
  <si>
    <t>RUBEN DE JESUS SOLIS ESCAMILLA</t>
  </si>
  <si>
    <t>SOER020514HGTLSBA0</t>
  </si>
  <si>
    <t>SOER0205145C4</t>
  </si>
  <si>
    <t>ELISA SOLORZANO GOMEZ</t>
  </si>
  <si>
    <t>SOGE770713MGTLML00</t>
  </si>
  <si>
    <t>SOGE7707139Y8</t>
  </si>
  <si>
    <t>GUILLERMO SOSNABA MORA</t>
  </si>
  <si>
    <t>SOMG910409HGTSRL09</t>
  </si>
  <si>
    <t>SOMG910409M20</t>
  </si>
  <si>
    <t>JOSE MANUEL SOTELO PACHECO</t>
  </si>
  <si>
    <t>SOPM990511HGTTCN05</t>
  </si>
  <si>
    <t>SOPM990511EP5</t>
  </si>
  <si>
    <t>JENNIFER BERENICE SORIA SAUCEDO</t>
  </si>
  <si>
    <t>SOSJ990605MGTRCN05</t>
  </si>
  <si>
    <t>SOSJ990605K83</t>
  </si>
  <si>
    <t>DULCE SANJUANA GABRIELA SUAREZ ROSALES</t>
  </si>
  <si>
    <t>SURD970122MGTRSL05</t>
  </si>
  <si>
    <t>SURD9701228J9</t>
  </si>
  <si>
    <t>ELIZABETH TAVARES ACEVES</t>
  </si>
  <si>
    <t>TAAE760605MGTVCL04</t>
  </si>
  <si>
    <t>TAAE760605LJ6</t>
  </si>
  <si>
    <t>MA. JUANA SILVIA TABOADA DIAZ</t>
  </si>
  <si>
    <t>TADJ681227MGTBZN06</t>
  </si>
  <si>
    <t>TADJ681227315</t>
  </si>
  <si>
    <t>JOSE SANTIAGO TAVERA JIMENEZ</t>
  </si>
  <si>
    <t>TAJS840519HGTVMN06</t>
  </si>
  <si>
    <t>TAJS8405197M5</t>
  </si>
  <si>
    <t>VICTOR TERAN IBAÑEZ</t>
  </si>
  <si>
    <t>TEIV661027HGTRBC09</t>
  </si>
  <si>
    <t>TEIV6610273I8</t>
  </si>
  <si>
    <t>DIEGO JESUS TREJO NIETO</t>
  </si>
  <si>
    <t>TEND940505HGTRTG05</t>
  </si>
  <si>
    <t>TEND940505GS0</t>
  </si>
  <si>
    <t>JOSE ADRIAN TERAN PEINADO</t>
  </si>
  <si>
    <t>TEPA550305HGTRND04</t>
  </si>
  <si>
    <t>TEPA550305HH3</t>
  </si>
  <si>
    <t>EMILIO TERAN PEINADO</t>
  </si>
  <si>
    <t>TEPE640523HGTRNM02</t>
  </si>
  <si>
    <t>TEPE640523BD7</t>
  </si>
  <si>
    <t>MOISES BERNARDO TELLEZ RIOS</t>
  </si>
  <si>
    <t>TERM940520HQTLSS08</t>
  </si>
  <si>
    <t>TERM9405201K5</t>
  </si>
  <si>
    <t>ARMANDO TERAN TERAN</t>
  </si>
  <si>
    <t>TXTA850603HGTRRR08</t>
  </si>
  <si>
    <t>TETA850603P49</t>
  </si>
  <si>
    <t>DIEGO TIRADO FLORES</t>
  </si>
  <si>
    <t>TIFD940222HGTRLG01</t>
  </si>
  <si>
    <t>TIFD940222BE6</t>
  </si>
  <si>
    <t>ANA CECILIA TRIGUEROS VILLANUEVA</t>
  </si>
  <si>
    <t>TIVA910104MGTRLN05</t>
  </si>
  <si>
    <t>TIVA910104B32</t>
  </si>
  <si>
    <t>ERIKA ROCIO TORRES ACEVEDO</t>
  </si>
  <si>
    <t>TOAE770908MGTRCR05</t>
  </si>
  <si>
    <t>TOAE770908MJ5</t>
  </si>
  <si>
    <t>TOMAS TORRES ESCALANTE</t>
  </si>
  <si>
    <t>TOET551014HTSRSM06</t>
  </si>
  <si>
    <t>TOET5510149T9</t>
  </si>
  <si>
    <t>BERNARDINO ISAAC TORRES FLORES</t>
  </si>
  <si>
    <t>TOFB980204HGTRLR06</t>
  </si>
  <si>
    <t>TOFB980204GB2</t>
  </si>
  <si>
    <t>ALMA NAIDELY TORRES GUTIERREZ</t>
  </si>
  <si>
    <t>TOGA020626MGTRTLA2</t>
  </si>
  <si>
    <t>TOGA020626JM2</t>
  </si>
  <si>
    <t>RUBEN CECILIO TOVAR GARCIA</t>
  </si>
  <si>
    <t>TOGR651122HGTVRB06</t>
  </si>
  <si>
    <t>TOGR6511228R2</t>
  </si>
  <si>
    <t>FRANCISCO JOSUE TORRES HERNANDEZ</t>
  </si>
  <si>
    <t>TOHF941004HGTRRR08</t>
  </si>
  <si>
    <t>TOHF941004SA6</t>
  </si>
  <si>
    <t>DANIELA FERNANDA TORRES JAIME</t>
  </si>
  <si>
    <t>TOJD931206MGTRMN08</t>
  </si>
  <si>
    <t>TOJD931206A54</t>
  </si>
  <si>
    <t>ARCELIA MINERVA TOVAR LOPEZ</t>
  </si>
  <si>
    <t>TOLA680726MGTVPR04</t>
  </si>
  <si>
    <t>TOLA680726TM4</t>
  </si>
  <si>
    <t>MARIA ENEDINA TORRES MEDINA</t>
  </si>
  <si>
    <t>TOME680919MGTRDN06</t>
  </si>
  <si>
    <t>TOME680919C26</t>
  </si>
  <si>
    <t>DANIELA CRISTINA TOVAR QUINTANA</t>
  </si>
  <si>
    <t>TOQD840724MGTVNN02</t>
  </si>
  <si>
    <t>TOQD8407248J2</t>
  </si>
  <si>
    <t>JOSE DE LA LUZ TORRES REVELES</t>
  </si>
  <si>
    <t>TORL550701HGTRVZ07</t>
  </si>
  <si>
    <t>TORL550701HS4</t>
  </si>
  <si>
    <t>ANGEL EDGAR TOVAR SANDOVAL</t>
  </si>
  <si>
    <t>TOSA941002HGTVNN04</t>
  </si>
  <si>
    <t>TOSA941002GA4</t>
  </si>
  <si>
    <t>JONATHAN EMMANUEL UVALLE MENDIOLA</t>
  </si>
  <si>
    <t>UAMJ971023HGTVNN00</t>
  </si>
  <si>
    <t>UAMJ971023FI8</t>
  </si>
  <si>
    <t>CECIA NOEMI UGALDE VALDERRAMA</t>
  </si>
  <si>
    <t>UAVC970606MGTGLC05</t>
  </si>
  <si>
    <t>UAVC970606P57</t>
  </si>
  <si>
    <t>JANNETE ALEJANDRA URIBE VEGA</t>
  </si>
  <si>
    <t>UIVJ920220MQTRGN07</t>
  </si>
  <si>
    <t>UIVJ920220FR5</t>
  </si>
  <si>
    <t>JEYMI NOEMI VARGAS ARCIBAR</t>
  </si>
  <si>
    <t>VAAJ991029MGTRRY08</t>
  </si>
  <si>
    <t>VAAJ991029UJ4</t>
  </si>
  <si>
    <t>MARTHA FABIOLA VAZQUEZ ARMENTA</t>
  </si>
  <si>
    <t>VAAM851112MGTZRR02</t>
  </si>
  <si>
    <t>VAAM851112AQ1</t>
  </si>
  <si>
    <t>EUTIQUIO VAZQUEZ BAUTISTA</t>
  </si>
  <si>
    <t>VABE830416HTLZTT07</t>
  </si>
  <si>
    <t>VABE830416D99</t>
  </si>
  <si>
    <t>ALAN ABRAHAM VAZQUEZ CUELLAR</t>
  </si>
  <si>
    <t>VXCA990910HGTZLL07</t>
  </si>
  <si>
    <t>VACX9909106S2</t>
  </si>
  <si>
    <t>JOSE LUIS VAZQUEZ ESPINOZA</t>
  </si>
  <si>
    <t>VAEL800213HGTZSS03</t>
  </si>
  <si>
    <t>VAEL800213EG3</t>
  </si>
  <si>
    <t>THALIA VALTIERRA ESPINOZA</t>
  </si>
  <si>
    <t>VAET880209MGTLSH01</t>
  </si>
  <si>
    <t>VAET880209HW7</t>
  </si>
  <si>
    <t>ESTRELLITA VAZQUEZ GARCIA</t>
  </si>
  <si>
    <t>VAGE000616MGTZRSA1</t>
  </si>
  <si>
    <t>VAGE000616RD7</t>
  </si>
  <si>
    <t>MARISELA VARGAS GONZALEZ</t>
  </si>
  <si>
    <t>VAGM850906MGTRNR04</t>
  </si>
  <si>
    <t>VAGM8509068X7</t>
  </si>
  <si>
    <t>PABLO IVAN VAZQUEZ GUEVARA</t>
  </si>
  <si>
    <t>VAGP971028HGTZVB08</t>
  </si>
  <si>
    <t>VAGP971028SR8</t>
  </si>
  <si>
    <t>ANA ALEJANDRA VALENCIA GARCIA</t>
  </si>
  <si>
    <t>VXGA020713MGTLRNA6</t>
  </si>
  <si>
    <t>VAGX020713928</t>
  </si>
  <si>
    <t>HILDA ARACELI VAZQUEZ LOPEZ</t>
  </si>
  <si>
    <t>VALH760518MGTZPL05</t>
  </si>
  <si>
    <t>VALH760518236</t>
  </si>
  <si>
    <t>JUAN RAMON VAZQUEZ LEON</t>
  </si>
  <si>
    <t>VALJ900307HGTZNN02</t>
  </si>
  <si>
    <t>VALJ9003074JA</t>
  </si>
  <si>
    <t>MARIA DEL ROSARIO VALENCIA LOPEZ</t>
  </si>
  <si>
    <t>VALR830910MGTLPS04</t>
  </si>
  <si>
    <t>VALR8309108H5</t>
  </si>
  <si>
    <t>ANTONIO VARGAS MANDUJANO</t>
  </si>
  <si>
    <t>VAMA820531HMCRNN07</t>
  </si>
  <si>
    <t>VAMA820531I84</t>
  </si>
  <si>
    <t>CECILIA DEL PILAR VAZQUEZ MARTIR</t>
  </si>
  <si>
    <t>VAMC890709MGTZRC09</t>
  </si>
  <si>
    <t>VAMC890709RP9</t>
  </si>
  <si>
    <t>LUZ ALEJANDRA VAZQUEZ MARMOLEJO</t>
  </si>
  <si>
    <t>VAML880204MGTZRZ05</t>
  </si>
  <si>
    <t>VAML880204EP8</t>
  </si>
  <si>
    <t>GUADALUPE VALENCIA RAMIREZ</t>
  </si>
  <si>
    <t>VARG640711MGTLMD04</t>
  </si>
  <si>
    <t>VARG6407119A0</t>
  </si>
  <si>
    <t>LUIS OCTAVIO VARGAS RODRIGUEZ</t>
  </si>
  <si>
    <t>VARL860412HGTRDS02</t>
  </si>
  <si>
    <t>VARL860412I86</t>
  </si>
  <si>
    <t>CRISTINA VALADEZ SANCHEZ</t>
  </si>
  <si>
    <t>VASC811123MGTLNR06</t>
  </si>
  <si>
    <t>VASC811123UJ0</t>
  </si>
  <si>
    <t>LETICIA VAZQUEZ SIXTOS</t>
  </si>
  <si>
    <t>VASL900315MGTZXT07</t>
  </si>
  <si>
    <t>VASL900315M93</t>
  </si>
  <si>
    <t>ANA JULIA VEGA AGUILAR</t>
  </si>
  <si>
    <t>VEAA670712MDFGGN06</t>
  </si>
  <si>
    <t>VEAA670712MI6</t>
  </si>
  <si>
    <t>MA. DE JESUS VENEGAS ARROYO</t>
  </si>
  <si>
    <t>VEAJ800807MGTNRS06</t>
  </si>
  <si>
    <t>VEAJ800807ULA</t>
  </si>
  <si>
    <t>MARIA GUADALUPE VEGA CABELLO</t>
  </si>
  <si>
    <t>VECG910828MGTGBD04</t>
  </si>
  <si>
    <t>VECG910828FK4</t>
  </si>
  <si>
    <t>MA. NATIVIDAD VERA ESQUEDA</t>
  </si>
  <si>
    <t>VEEN701013MGTRST06</t>
  </si>
  <si>
    <t>VEEN701013JI7</t>
  </si>
  <si>
    <t>URIEL ALEJANDRO VEGA HERNANDEZ</t>
  </si>
  <si>
    <t>VEHU000206HGTGRRA9</t>
  </si>
  <si>
    <t>VEHU000206RM9</t>
  </si>
  <si>
    <t>JENNIFER PAOLA VELAZQUEZ LOPEZ</t>
  </si>
  <si>
    <t>VELJ000921MGTLPNA1</t>
  </si>
  <si>
    <t>VELJ000921NIA</t>
  </si>
  <si>
    <t>ROSARIO VERGIL LEYVA</t>
  </si>
  <si>
    <t>VELR860607MGTRYS06</t>
  </si>
  <si>
    <t>VELR8606079E8</t>
  </si>
  <si>
    <t>JOSEFINA VEGA PAREDES</t>
  </si>
  <si>
    <t>VEPJ830118MGTGRS04</t>
  </si>
  <si>
    <t>VEPJ830118256</t>
  </si>
  <si>
    <t>ALICIA ESMERALDA VELAZQUEZ RAMIREZ</t>
  </si>
  <si>
    <t>VERA000917MGTLMLA2</t>
  </si>
  <si>
    <t>VERA0009175E0</t>
  </si>
  <si>
    <t>LAURA MARGARITA VEGA TORRES</t>
  </si>
  <si>
    <t>VETL800822MGTGRR09</t>
  </si>
  <si>
    <t>VETL800822GY6</t>
  </si>
  <si>
    <t>MARTHA GRACIELA VELASCO TIRADO</t>
  </si>
  <si>
    <t>VETM640419MNLLRR01</t>
  </si>
  <si>
    <t>VETM640419D74</t>
  </si>
  <si>
    <t>ROSALVA VELAZQUEZ VAZQUEZ</t>
  </si>
  <si>
    <t>VEVR760401MGTLZS01</t>
  </si>
  <si>
    <t>VEVR760401LU5</t>
  </si>
  <si>
    <t>YOLANDA VENANCIO VENANCIO</t>
  </si>
  <si>
    <t>VEVY800615MGTNNL08</t>
  </si>
  <si>
    <t>VEVY800615TN7</t>
  </si>
  <si>
    <t>MILAGROS AURORA VELOZ ZERMEÑO</t>
  </si>
  <si>
    <t>VEZM010822MGTLRLA3</t>
  </si>
  <si>
    <t>VEZM010822QK2</t>
  </si>
  <si>
    <t>NORMA NOEMI VERA ZARATE</t>
  </si>
  <si>
    <t>VEZN891006MGTRRR06</t>
  </si>
  <si>
    <t>VEZN891006SV4</t>
  </si>
  <si>
    <t>CITLALLI SARAI VILLAGOMEZ CISNEROS</t>
  </si>
  <si>
    <t>VICC000726MGTLSTA6</t>
  </si>
  <si>
    <t>VICC000726QV6</t>
  </si>
  <si>
    <t>DANIELA PAOLA VILLEGAS CASTRO</t>
  </si>
  <si>
    <t>VICD970103MGTLSN08</t>
  </si>
  <si>
    <t>VICD970103Q70</t>
  </si>
  <si>
    <t>CARLOS SERGIO VIVIAN DURAN</t>
  </si>
  <si>
    <t>VIDC930722HGTVRR06</t>
  </si>
  <si>
    <t>VIDC930722KQ3</t>
  </si>
  <si>
    <t>FRANCISCO JAVIER VILLASEÑOR DOMINGUEZ</t>
  </si>
  <si>
    <t>VIDF520604HGTLMR02</t>
  </si>
  <si>
    <t>VIDF520604F57</t>
  </si>
  <si>
    <t>CLAUDIA GUADALUPE VIEYRA GUZMAN</t>
  </si>
  <si>
    <t>VIGC820819MGTYZL05</t>
  </si>
  <si>
    <t>VIGC8208196N8</t>
  </si>
  <si>
    <t>MA. MARGARITA FRANCISCA VIDAL GARCIA</t>
  </si>
  <si>
    <t>VIGM550610MGTDRR02</t>
  </si>
  <si>
    <t>VIGM550610TK3</t>
  </si>
  <si>
    <t>LUZ DEL CARMEN VILCHES HERNANDEZ</t>
  </si>
  <si>
    <t>VIHL760131MGTLRZ02</t>
  </si>
  <si>
    <t>VIHL760131AN2</t>
  </si>
  <si>
    <t>MA. CONCEPCION VILLANUEVA MARTINEZ</t>
  </si>
  <si>
    <t>VIMC630327MGTLRN03</t>
  </si>
  <si>
    <t>VIMC630327PM4</t>
  </si>
  <si>
    <t>JOSE FERNANDO VILLA NAVARRETE</t>
  </si>
  <si>
    <t>VINF001003HMNLVRA1</t>
  </si>
  <si>
    <t>VINF001003I38</t>
  </si>
  <si>
    <t>ROSA ELENA VILLA ORNELAS</t>
  </si>
  <si>
    <t>VIOR900916MGTLRS07</t>
  </si>
  <si>
    <t>VIOR900916KN6</t>
  </si>
  <si>
    <t>GABRIELA VILLAFAÑA VALENCIA</t>
  </si>
  <si>
    <t>VIVG891226MGTLLB09</t>
  </si>
  <si>
    <t>VIVG8912269I4</t>
  </si>
  <si>
    <t>ARANZAZU VILLAFAÑA ZAMORA</t>
  </si>
  <si>
    <t>VIZA951017MGTLMR01</t>
  </si>
  <si>
    <t>VIZA951017A52</t>
  </si>
  <si>
    <t>BLANCA GLORIA YAÑEZ MIRANDA</t>
  </si>
  <si>
    <t>YAMB870329MGTXRL03</t>
  </si>
  <si>
    <t>YAMB870329TF4</t>
  </si>
  <si>
    <t>DIEGO SAUL YAÑEZ MIRANDA</t>
  </si>
  <si>
    <t>YAMD920817HGTXRG02</t>
  </si>
  <si>
    <t>YAMD920817FX5</t>
  </si>
  <si>
    <t>CLAUDIA INES YAÑEZ REYES</t>
  </si>
  <si>
    <t>YARC810218MHGXYL09</t>
  </si>
  <si>
    <t>YARC810218SN0</t>
  </si>
  <si>
    <t>LUIS DAVID ZAVALA CUEVAS</t>
  </si>
  <si>
    <t>ZACL980223HBCVVS06</t>
  </si>
  <si>
    <t>ZACL980223AD1</t>
  </si>
  <si>
    <t>NICOLAS ZAVALA CISNEROS</t>
  </si>
  <si>
    <t>ZACN810515HGTVSC00</t>
  </si>
  <si>
    <t>ZACN810515N36</t>
  </si>
  <si>
    <t>CHRISTHOPER ZAMORA FRANCO</t>
  </si>
  <si>
    <t>ZAFC810307HGTMRH00</t>
  </si>
  <si>
    <t>ZAFC8103073H3</t>
  </si>
  <si>
    <t>MA. ROSARIO ZARATE GARCIA</t>
  </si>
  <si>
    <t>ZAGR581015MGTRRS08</t>
  </si>
  <si>
    <t>ZAGR581015TR0</t>
  </si>
  <si>
    <t>ROCIO ZAMORA GUZMAN</t>
  </si>
  <si>
    <t>ZAGR750303MMCMZC01</t>
  </si>
  <si>
    <t>ZAGR750303V70</t>
  </si>
  <si>
    <t>MA SOLEDAD ZAMILPA GALVAN</t>
  </si>
  <si>
    <t>ZAGS790622MGTMLL07</t>
  </si>
  <si>
    <t>ZAGS7906224BA</t>
  </si>
  <si>
    <t>BERTHA LETICIA ZAVALA MANRIQUEZ</t>
  </si>
  <si>
    <t>ZAMB680327MGTVNR07</t>
  </si>
  <si>
    <t>ZAMB680327DH1</t>
  </si>
  <si>
    <t>LUIS EDUARDO ZAMBRANO MORENO</t>
  </si>
  <si>
    <t>ZAML990825HGTMRS02</t>
  </si>
  <si>
    <t>ZAML990825RU2</t>
  </si>
  <si>
    <t>JOSEFINA ZAMORA NOGUEZ</t>
  </si>
  <si>
    <t>ZANJ460417MDFMGS00</t>
  </si>
  <si>
    <t>ZANJ4604175T7</t>
  </si>
  <si>
    <t>ALICIA ZAVALA RAMIREZ</t>
  </si>
  <si>
    <t>ZARA670623MGTVML07</t>
  </si>
  <si>
    <t>ZARA670623DS4</t>
  </si>
  <si>
    <t>MA. LETICIA ZAMORA RIVERA</t>
  </si>
  <si>
    <t>ZARL630705MMNMVT08</t>
  </si>
  <si>
    <t>ZARL630705474</t>
  </si>
  <si>
    <t>MARIA MARGARITA ZAVALA RAZO</t>
  </si>
  <si>
    <t>ZARM930219MGTVZR00</t>
  </si>
  <si>
    <t>ZARM930219ER3</t>
  </si>
  <si>
    <t>DIEGO EMILIO ZAVALA SAUCEDO</t>
  </si>
  <si>
    <t>ZASD990107HGTVCG02</t>
  </si>
  <si>
    <t>ZASD990107RQ2</t>
  </si>
  <si>
    <t>MARIA ROCIO ZARATE SAUCEDO</t>
  </si>
  <si>
    <t>ZASR800711MGTRCC08</t>
  </si>
  <si>
    <t>ZASR800711U3A</t>
  </si>
  <si>
    <t>MARIA DEL CARMEN ZAVALA TORRES</t>
  </si>
  <si>
    <t>ZATC831119MGTVRR03</t>
  </si>
  <si>
    <t>ZATC831119HG5</t>
  </si>
  <si>
    <t>JUANA ZERMEÑO BECERRA</t>
  </si>
  <si>
    <t>ZEBJ700318MJCRCN02</t>
  </si>
  <si>
    <t>ZEBJ7003186L8</t>
  </si>
  <si>
    <t>LUZ ELENA ZERMEÑO BECERRA</t>
  </si>
  <si>
    <t>ZEBL810601MGTRCZ09</t>
  </si>
  <si>
    <t>ZEBL8106015R8</t>
  </si>
  <si>
    <t>ELIDE ZENDEJAS LOPEZ</t>
  </si>
  <si>
    <t>ZELE951017MGTNPL02</t>
  </si>
  <si>
    <t>ZELE951017718</t>
  </si>
  <si>
    <t>MAITE ZENDEJAS LOPEZ</t>
  </si>
  <si>
    <t>ZELM951017MGTNPT05</t>
  </si>
  <si>
    <t>ZELM951017A33</t>
  </si>
  <si>
    <t>VALERIA GUADALUPE ZENDEJAS LOPEZ</t>
  </si>
  <si>
    <t>ZELV970414MGTNPL01</t>
  </si>
  <si>
    <t>ZELV9704142P3</t>
  </si>
  <si>
    <t>ANA GUADALUPE ZERMEÑO MORALES</t>
  </si>
  <si>
    <t>ZEMA981220MGTRRN09</t>
  </si>
  <si>
    <t>ZEMA981220BP6</t>
  </si>
  <si>
    <t>MARIA DEL SOCORRO ZUÑIGA SERRANO</t>
  </si>
  <si>
    <t>ZUSS841003MGTXRC07</t>
  </si>
  <si>
    <t>ZUSS841003L12</t>
  </si>
  <si>
    <t>8 = ( 3 - 5 )</t>
  </si>
  <si>
    <t>2111101001  SUELDOS POR PAGAR</t>
  </si>
  <si>
    <t>2111102001  SUELDOS DEVENGADOS E</t>
  </si>
  <si>
    <t>2111201002  REMUN. POR PAG. A PE</t>
  </si>
  <si>
    <t>2111401001  APORTACIÓN PATRONAL ISSEG</t>
  </si>
  <si>
    <t>2111401002  APORTACION PATRONAL ISSSTE</t>
  </si>
  <si>
    <t>2112101001  PROVEEDORES DE BIENES Y SERVICIOS</t>
  </si>
  <si>
    <t>2117101001  ISR NOMINA</t>
  </si>
  <si>
    <t>2117101002  ISR ASIMILADOS A SALARIOS</t>
  </si>
  <si>
    <t>2117101013  ISR RETENCION ARRENDAMIENTO</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</si>
  <si>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</si>
  <si>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</si>
  <si>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</si>
  <si>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</si>
  <si>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</si>
  <si>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</si>
  <si>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</si>
  <si>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</si>
  <si>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</si>
  <si>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</si>
  <si>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</si>
  <si>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</si>
  <si>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</si>
  <si>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</si>
  <si>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</si>
  <si>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2117909001  TIENDA DEPARTAMENTAL</t>
  </si>
  <si>
    <t>2117910001  VIVIENDA</t>
  </si>
  <si>
    <t>2117911001  ISSEG</t>
  </si>
  <si>
    <t>2117911003  ISSSTE PRESTAMOS</t>
  </si>
  <si>
    <t>2117911010  FOVISSTE CREDITO HIPOTECARIO</t>
  </si>
  <si>
    <t>2117912001  OPTICAS</t>
  </si>
  <si>
    <t>2117916001  FINANCIERAS</t>
  </si>
  <si>
    <t>2117917001  OTROS, UNIFORMES, A</t>
  </si>
  <si>
    <t>2119904001  ENTIDADES</t>
  </si>
  <si>
    <t>2119904002  CXP A GEG</t>
  </si>
  <si>
    <t>2119904005  CXP POR REMANENTES</t>
  </si>
  <si>
    <t>2119904006  CXP GEG 2.5% GTO DE ADMON SFA</t>
  </si>
  <si>
    <t>2119904008  CXP REMANENTE EN SOL</t>
  </si>
  <si>
    <t>2119904023  CXP FEDERACION POR INTERESES</t>
  </si>
  <si>
    <t>2119905001  ACREEDORES DIVERSOS</t>
  </si>
  <si>
    <t>2119905006  ACREEDORES VARIOS</t>
  </si>
  <si>
    <t>2119905007  ACREEDORES 2004</t>
  </si>
  <si>
    <t>5111113000  SUELDOS BASE AL PERS</t>
  </si>
  <si>
    <t>5113131000  PRIMAS POR AÑOS DE S</t>
  </si>
  <si>
    <t>5113132000  PRIMAS DE VACAS., D</t>
  </si>
  <si>
    <t>5113134000  COMPENSACIONES</t>
  </si>
  <si>
    <t>5114141000  APORTACIONES DE SEGURIDAD SOCIAL</t>
  </si>
  <si>
    <t>5114143000  APORT. S. RETIRO.</t>
  </si>
  <si>
    <t>5114144000  SEGUROS MÚLTIPLES</t>
  </si>
  <si>
    <t>5115153000  PRESTACIONES Y HABERES DE RETIRO</t>
  </si>
  <si>
    <t>5115154000  PRESTACIONES CONTRACTUALES</t>
  </si>
  <si>
    <t>5115155000  APOYOS A LA CAPACITA</t>
  </si>
  <si>
    <t>5115159000  OTRAS PRESTACIONES S</t>
  </si>
  <si>
    <t>5121211000  MATERIALES Y ÚTILES DE OFICINA</t>
  </si>
  <si>
    <t>5121214000  MAT.,UTILES Y EQUIPO</t>
  </si>
  <si>
    <t>5121215000  MATERIAL IMPRESO E I</t>
  </si>
  <si>
    <t>5121216000  MATERIAL DE LIMPIEZA</t>
  </si>
  <si>
    <t>5121217000  MATERIALES Y ÚTILES DE ENSEÑANZA</t>
  </si>
  <si>
    <t>5122221000  ALIMENTACIÓN DE PERSONAS</t>
  </si>
  <si>
    <t>5124246000  MATERIAL ELECTRICO Y ELECTRONICO</t>
  </si>
  <si>
    <t>5126261000  COMBUSTIBLES, LUBRI</t>
  </si>
  <si>
    <t>5127271000  VESTUARIOS Y UNIFORMES</t>
  </si>
  <si>
    <t>5127272000  PRENDAS DE PROTECCIÓN</t>
  </si>
  <si>
    <t>5129291000  HERRAMIENTAS MENORES</t>
  </si>
  <si>
    <t>5129292000  REFACCIONES, ACCESO</t>
  </si>
  <si>
    <t>5129293000  REF. A. EQ. EDU Y R</t>
  </si>
  <si>
    <t>5129294000  REFACCIONES Y ACCESO</t>
  </si>
  <si>
    <t>5131311000  SERVICIO DE ENERGÍA ELÉCTRICA</t>
  </si>
  <si>
    <t>5131313000  SERVICIO DE AGUA POTABLE</t>
  </si>
  <si>
    <t>5131314000  TELEFONÍA TRADICIONAL</t>
  </si>
  <si>
    <t>5131315000  TELEFONÍA CELULAR</t>
  </si>
  <si>
    <t>5131316000  SERVICIO DE TELECOMU</t>
  </si>
  <si>
    <t>5131317000  SERV. ACCESO A INTE</t>
  </si>
  <si>
    <t>5131318000  SERVICIOS POSTALES Y TELEGRAFICOS</t>
  </si>
  <si>
    <t>5132322000  ARRENDAMIENTO DE EDIFICIOS</t>
  </si>
  <si>
    <t>5133333000  SERVS. CONSULT. ADM</t>
  </si>
  <si>
    <t>5133336000  SERVS. APOYO ADMVO.</t>
  </si>
  <si>
    <t>5133338000  SERVICIOS DE VIGILANCIA</t>
  </si>
  <si>
    <t>5134341000  SERVICIOS FINANCIEROS Y BANCARIOS</t>
  </si>
  <si>
    <t>5134348000  COMISIONES POR VENTAS</t>
  </si>
  <si>
    <t>5135351000  CONSERV. Y MANTENIMI</t>
  </si>
  <si>
    <t>5135355000  REPAR. Y MTTO. DE EQ</t>
  </si>
  <si>
    <t>5135357000  INST., REP. Y MTTO.</t>
  </si>
  <si>
    <t>5135358000  SERVICIOS DE LIMPIEZ</t>
  </si>
  <si>
    <t>5137371000  PASAJES AEREOS</t>
  </si>
  <si>
    <t>5137372000  PASAJES TERRESTRES</t>
  </si>
  <si>
    <t>5137375000  VIATICOS EN EL PAIS</t>
  </si>
  <si>
    <t>5137376000  VIÁTICOS EN EL EXTRANJERO</t>
  </si>
  <si>
    <t>5137379000  OT. SER. TRASLADO</t>
  </si>
  <si>
    <t>5138382000  GASTOS DE ORDEN SOCIAL Y CULTURAL</t>
  </si>
  <si>
    <t>5138383000  CONGRESOS Y CONVENCIONES</t>
  </si>
  <si>
    <t>5138385000  GASTOS  DE REPRESENTACION</t>
  </si>
  <si>
    <t>5139392000  OTROS IMPUESTOS Y DERECHOS</t>
  </si>
  <si>
    <t>5139396000  OT. GTOS. RESPONS.</t>
  </si>
  <si>
    <t>5139398000  IMPUESTO DE NOMINA</t>
  </si>
  <si>
    <t>5241441000  AYUDAS SOCIALES A PERSONAS</t>
  </si>
  <si>
    <t>5518000001  BAJA DE ACTIVO FIJO</t>
  </si>
  <si>
    <t>5599000006  Diferencia por Redondeo</t>
  </si>
  <si>
    <t>2506828202</t>
  </si>
  <si>
    <t>FAETA INEA 2006</t>
  </si>
  <si>
    <t>2507828902</t>
  </si>
  <si>
    <t>INTERESES FAETA INEA 2007</t>
  </si>
  <si>
    <t>2508828202</t>
  </si>
  <si>
    <t>FAETA INEA 2008</t>
  </si>
  <si>
    <t>2510828902</t>
  </si>
  <si>
    <t>AEFA FAETA INEA INT EJ 2010</t>
  </si>
  <si>
    <t>2511828202</t>
  </si>
  <si>
    <t>FAETA INEA 2011</t>
  </si>
  <si>
    <t>2512828202</t>
  </si>
  <si>
    <t>AEFA FAETA INEA 2012</t>
  </si>
  <si>
    <t>2512828902</t>
  </si>
  <si>
    <t>AEFA FAETA INEA INT EJ 2012</t>
  </si>
  <si>
    <t>2516825101</t>
  </si>
  <si>
    <t>APORTACIONES FAETA ADULTOS</t>
  </si>
  <si>
    <t>2518825101</t>
  </si>
  <si>
    <t>2519832100</t>
  </si>
  <si>
    <t>CONVENIOS EDUCACIÓN</t>
  </si>
  <si>
    <t>2519832122</t>
  </si>
  <si>
    <t>PROGRAMA INEA RAMO 11 2019</t>
  </si>
  <si>
    <t xml:space="preserve">    4173734902  VENTA DE BIENES Y SERVICIOS</t>
  </si>
  <si>
    <t xml:space="preserve">    4173737002  INTERESES NORMALES R</t>
  </si>
  <si>
    <t>5112121000  HONORARIOS ASIMILABLES A SALARIOS</t>
  </si>
  <si>
    <t>5114142000  APORTACIONES A FONDOS DE VIVIENDA</t>
  </si>
  <si>
    <t>5116171000  ESTÍMULOS</t>
  </si>
  <si>
    <t>5124248000  MATERIALES COMPLEMENTARIOS</t>
  </si>
  <si>
    <t>5132329000  OTROS ARRENDAMIENTOS</t>
  </si>
  <si>
    <t>5134345000  SEGUROS DE BIENES PATRIMONIALES</t>
  </si>
  <si>
    <t>5243445000  AYUDA SOC. CULT.</t>
  </si>
  <si>
    <t>2519832102</t>
  </si>
  <si>
    <t>INAEBA 19</t>
  </si>
  <si>
    <t>Al 30 de Junio de 2019 y 2018</t>
  </si>
  <si>
    <t>Del 1 de Enero al 30 de Junio de 2019 y 2018</t>
  </si>
  <si>
    <t>Del 1 de Enero al 30 de Junio de 2019</t>
  </si>
  <si>
    <t>5129296000  REF. EQ. TRANSP.</t>
  </si>
  <si>
    <t>5135352000  INST., REPAR. MTTO.</t>
  </si>
  <si>
    <t>5136361100  DIF. RADIO, T.V. Y</t>
  </si>
  <si>
    <t>5136361200  DIFUSION POR MEDIOS ALTERNATIVOS</t>
  </si>
  <si>
    <t>5139394000  SENT. Y RESOL. JUD.</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</si>
  <si>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</si>
  <si>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</si>
  <si>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</si>
  <si>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</si>
  <si>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</si>
  <si>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</si>
  <si>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</si>
  <si>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</si>
  <si>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1112102010  BBVA Bancomer 001927</t>
  </si>
  <si>
    <t>1112102012  BBVA Bancomer 010384</t>
  </si>
  <si>
    <t>1112102013  BBVA Bancomer 010635</t>
  </si>
  <si>
    <t>1112102016  BBVA Bancomer  01112</t>
  </si>
  <si>
    <t>1112102018  BBVA Bancomer 011195</t>
  </si>
  <si>
    <t>1112102019  BBVA Bancomer 011195</t>
  </si>
  <si>
    <t>1112102020  BBVA Bancomer 011195</t>
  </si>
  <si>
    <t>1112102021  BBVA Bancomer 011195</t>
  </si>
  <si>
    <t>1112102022  BBVA Bancomer 011195</t>
  </si>
  <si>
    <t>1112102023  BBVA Bancomer 011195</t>
  </si>
  <si>
    <t>1112102024  BBVA Bancomer 011195</t>
  </si>
  <si>
    <t>1112102025  BBVA Bancomer 011195</t>
  </si>
  <si>
    <t>1112102026  BBVA Bancomer 011195</t>
  </si>
  <si>
    <t>1112102027  BBVA Bancomer 011195</t>
  </si>
  <si>
    <t>1112102028  BBVA Bancomer 011195</t>
  </si>
  <si>
    <t>1112102029  BBVA 0112594110 FAETA 2019</t>
  </si>
  <si>
    <t>1112102030  BBVA 0112594137 RAMO 11 2019</t>
  </si>
  <si>
    <t>1112102031  BBVA 0112594005 RECURSO ESTATAL</t>
  </si>
  <si>
    <t>1112106001  BANCO BAJIO 3385671</t>
  </si>
  <si>
    <t>1241951900 OTROS MOBILIARIOS Y EQUIPOS DE ADMINISTRACION</t>
  </si>
  <si>
    <t>del 1 de Enero al 30 de Junio de 2019</t>
  </si>
  <si>
    <t>INSTITUTO DE ALFABETIZACIÓN Y EDUCACIÓN BASICA PARA ADULTOS DEL ESTADO DE GTO.
Estado de Situación Financiera Detallado - LDF
al 30 de Junio de 2019 y al 31 de Diciembre de 2018
PESOS</t>
  </si>
  <si>
    <t>INSTITUTO DE ALFABETIZACIÓN Y EDUCACIÓN BASICA PARA ADULTOS DEL ESTADO DE GTO.
Informe Analítico de la Deuda Pública y Otros Pasivos - LDF
al 30 de Junio de 2019 y al 31 de Diciembre de 2018
PESOS</t>
  </si>
  <si>
    <t>INSTITUTO DE ALFABETIZACIÓN Y EDUCACIÓN BASICA PARA ADULTOS DEL ESTADO DE GTO.
Informe Analítico de Obligaciones Diferentes de Financiamientos # LDF
al 30 de Junio de 2019 y al 31 de Diciembre de 2018
PESOS</t>
  </si>
  <si>
    <t>INSTITUTO DE ALFABETIZACIÓN Y EDUCACIÓN BASICA PARA ADULTOS DEL ESTADO DE GTO.
Balance Presupuestario - LDF
al 30 de Junio de 2019
PESOS</t>
  </si>
  <si>
    <t>INSTITUTO DE ALFABETIZACIÓN Y EDUCACIÓN BASICA PARA ADULTOS DEL ESTADO DE GTO.
Clasificación por Objeto del Gasto (Capítulo y Concepto)
al 30 de Junio de 2019
PESOS</t>
  </si>
  <si>
    <t>INSTITUTO DE ALFABETIZACIÓN Y EDUCACIÓN BASICA PARA ADULTOS DEL ESTADO DE GTO.
Estado Analítico del Ejercicio del Presupuesto de Egresos Detallado - LDF
Clasificación Funcional (Finalidad y Función)
al 30 de Junio de 2019
PESOS</t>
  </si>
  <si>
    <t>x</t>
  </si>
  <si>
    <t>CRUZ OMAR ALVARADO ALMANZA</t>
  </si>
  <si>
    <t>AAAC820507HGTLLR03</t>
  </si>
  <si>
    <t>AAAC8205076L7</t>
  </si>
  <si>
    <t>CECILIA AMARO BARRIENTOS</t>
  </si>
  <si>
    <t>AABC940217MGTMRC05</t>
  </si>
  <si>
    <t>AABC940217UT1</t>
  </si>
  <si>
    <t>JUDITH FERNANDA AVALOS CARDONA</t>
  </si>
  <si>
    <t>AACJ980620MGTVRD08</t>
  </si>
  <si>
    <t>AACJ9806208L7</t>
  </si>
  <si>
    <t>MARIA CRISTINA AYALA FIGUEROA</t>
  </si>
  <si>
    <t>AAFC910302MGTYGR09</t>
  </si>
  <si>
    <t>AAFC910302RX1</t>
  </si>
  <si>
    <t>ELVIRA ALVAREZ FLORES</t>
  </si>
  <si>
    <t>AAFE630813MDFLLL03</t>
  </si>
  <si>
    <t>AAFE630813US9</t>
  </si>
  <si>
    <t>ANDRES ALEJANDRO ANAYA GONZALEZ</t>
  </si>
  <si>
    <t>AAGA010218HGTNNNA3</t>
  </si>
  <si>
    <t>AAGA010218TX7</t>
  </si>
  <si>
    <t>ANA ROSA ANDRADE GOMEZ</t>
  </si>
  <si>
    <t>AAGA920214MGTNMN04</t>
  </si>
  <si>
    <t>AAGA920214969</t>
  </si>
  <si>
    <t>CANDELARIA ALVAREZ HERNANDEZ</t>
  </si>
  <si>
    <t>AAHC800202MGTLRN02</t>
  </si>
  <si>
    <t>AAHC800202JT4</t>
  </si>
  <si>
    <t>JUANA AMARO HERNANDEZ</t>
  </si>
  <si>
    <t>AAHJ840806MGTMRN08</t>
  </si>
  <si>
    <t>AAHJ8408066M4</t>
  </si>
  <si>
    <t>VICTOR HUGO AMADOR HERNANDEZ</t>
  </si>
  <si>
    <t>AAHV810104HGTMRC00</t>
  </si>
  <si>
    <t>AAHV8101044N7</t>
  </si>
  <si>
    <t>YULISSA JANET ARAIZA MACIAS</t>
  </si>
  <si>
    <t>AAMY980223MGTRCL05</t>
  </si>
  <si>
    <t>AAMY9802232V9</t>
  </si>
  <si>
    <t>ALBINA ALARCON NICOLAS</t>
  </si>
  <si>
    <t>AANA720301MDFLCL03</t>
  </si>
  <si>
    <t>AANA720301PC8</t>
  </si>
  <si>
    <t>EMMANUEL JOSE LUIS ALMANZA OLVERA</t>
  </si>
  <si>
    <t>AAOE730108HGTLLM07</t>
  </si>
  <si>
    <t>AAOE730108U59</t>
  </si>
  <si>
    <t>GUADALUPE ALVAREZ RUIZ</t>
  </si>
  <si>
    <t>AARG950417MGTLZD08</t>
  </si>
  <si>
    <t>AARG950417AC7</t>
  </si>
  <si>
    <t>OSCAR EDUARDO ALMAGUER RIVERA</t>
  </si>
  <si>
    <t>AARO940225HGTLVS04</t>
  </si>
  <si>
    <t>AARO940225QE6</t>
  </si>
  <si>
    <t>INES DE LA CRUZ ALVAREZ SANCHEZ</t>
  </si>
  <si>
    <t>AASI810420MGTLNN03</t>
  </si>
  <si>
    <t>AASI810420UE6</t>
  </si>
  <si>
    <t>ENRIQUE ALBA TAMAYO</t>
  </si>
  <si>
    <t>AATE770905HGTLMN07</t>
  </si>
  <si>
    <t>AATE7709051J3</t>
  </si>
  <si>
    <t>LORENA MONSERRAT ANDRADE ZAVALA</t>
  </si>
  <si>
    <t>AAZL931116MSPNVR05</t>
  </si>
  <si>
    <t>AAZL931116RF5</t>
  </si>
  <si>
    <t>GRACIELA ARELLANO AGUILAR</t>
  </si>
  <si>
    <t>AEAG560218MGTRGR04</t>
  </si>
  <si>
    <t>AEAG560218NM2</t>
  </si>
  <si>
    <t>MIGUEL ANGEL ARREDONDO GASPAR</t>
  </si>
  <si>
    <t>AEGM791108HMCRSG00</t>
  </si>
  <si>
    <t>AEGM791108HU3</t>
  </si>
  <si>
    <t>RICARDO ARREGUIN GUTIERREZ</t>
  </si>
  <si>
    <t>AEGR010921HGTRTCA1</t>
  </si>
  <si>
    <t>AEGR010921RY6</t>
  </si>
  <si>
    <t>ELIZABEHT ARMENTA JUAREZ</t>
  </si>
  <si>
    <t>AEJE961004MGTRRL03</t>
  </si>
  <si>
    <t>AEJE9610049L1</t>
  </si>
  <si>
    <t>MARGARITA ACEVEDO MENDOZA</t>
  </si>
  <si>
    <t>AEMM861215MGTCNR07</t>
  </si>
  <si>
    <t>AEMM861215442</t>
  </si>
  <si>
    <t>PATRICIA ADRIANA ARREOLA OLGUIN</t>
  </si>
  <si>
    <t>AEOP781020MGTRLT06</t>
  </si>
  <si>
    <t>AEOP7810207C1</t>
  </si>
  <si>
    <t>AEPE970313HGTNRN05</t>
  </si>
  <si>
    <t>AEPE970313RMA</t>
  </si>
  <si>
    <t>TANIA EDICT ARREDONDO PADRON</t>
  </si>
  <si>
    <t>AEPT931014MGTRDN04</t>
  </si>
  <si>
    <t>AEPT931014EX6</t>
  </si>
  <si>
    <t>ROGELIO ARENAS RIVERA</t>
  </si>
  <si>
    <t>AERR570808HGTRVG09</t>
  </si>
  <si>
    <t>AERR5708083A4</t>
  </si>
  <si>
    <t>TERESA DE JESUS ARENAS ROSAS</t>
  </si>
  <si>
    <t>AERT941015MGTRSR01</t>
  </si>
  <si>
    <t>AERT941015N88</t>
  </si>
  <si>
    <t>VICTOR MANUEL AVILA BUENO</t>
  </si>
  <si>
    <t>AIBV820610HGTVNC08</t>
  </si>
  <si>
    <t>AIBV820610PL9</t>
  </si>
  <si>
    <t>MARIA CLAUDIA ARRIAGA CHAVEZ</t>
  </si>
  <si>
    <t>AICC820801MGTRHL08</t>
  </si>
  <si>
    <t>AICC8208013A3</t>
  </si>
  <si>
    <t>JOSE EDUARDO AVILA LOPEZ</t>
  </si>
  <si>
    <t>AILE820627HGTVPD00</t>
  </si>
  <si>
    <t>AILE820627MI9</t>
  </si>
  <si>
    <t>ALEJANDRA ARRIOLA MANDUJANO</t>
  </si>
  <si>
    <t>AIMA771114MGTRNL01</t>
  </si>
  <si>
    <t>AIMA771114QZ7</t>
  </si>
  <si>
    <t>ADRIANA ATILANO RUIZ</t>
  </si>
  <si>
    <t>AIRA980705MMNTZD03</t>
  </si>
  <si>
    <t>AIRA980705HZ5</t>
  </si>
  <si>
    <t>DANY DANIEL ARCIGA VELASCO</t>
  </si>
  <si>
    <t>AIVD830727HGTRLN05</t>
  </si>
  <si>
    <t>AIVD830727BVA</t>
  </si>
  <si>
    <t>ROCIO ARROYO CERRITO</t>
  </si>
  <si>
    <t>AOCR850622MGTRRC06</t>
  </si>
  <si>
    <t>AOCR850622U77</t>
  </si>
  <si>
    <t>MIRIAM JAZMIN ALMONACI GARCIA</t>
  </si>
  <si>
    <t>AOGM900310MGTLRR01</t>
  </si>
  <si>
    <t>AOGM900310ES4</t>
  </si>
  <si>
    <t xml:space="preserve">FERNANDO JAVIER AGUAS </t>
  </si>
  <si>
    <t>AUXF711120HGTGXR02</t>
  </si>
  <si>
    <t>AUFE7111204V2</t>
  </si>
  <si>
    <t>MARIA DEL SOCORRO AGUIRRE HERNANDEZ</t>
  </si>
  <si>
    <t>AUHS911003MGTGRC02</t>
  </si>
  <si>
    <t>AUHS911003IH2</t>
  </si>
  <si>
    <t>MA ANGELICA ANGUIANO ORTIZ</t>
  </si>
  <si>
    <t>AUOA790808MGTNRN04</t>
  </si>
  <si>
    <t>AUOA790808B16</t>
  </si>
  <si>
    <t>MARIA EUGENIA AGUIRRE RIVERA</t>
  </si>
  <si>
    <t>AURE720228MGTGVG03</t>
  </si>
  <si>
    <t>AURE720228BW6</t>
  </si>
  <si>
    <t>MARIA DEL CARMEN AGUILAR SANCHEZ</t>
  </si>
  <si>
    <t>AUSC940214MGTGNR09</t>
  </si>
  <si>
    <t>AUSC940214J27</t>
  </si>
  <si>
    <t>VICTOR DANIEL AGUILERA SANTELLANO</t>
  </si>
  <si>
    <t>AUSV960524HGTGNC16</t>
  </si>
  <si>
    <t>AUSV960524315</t>
  </si>
  <si>
    <t>ARCADIA BARROSO CANDELAS</t>
  </si>
  <si>
    <t>BXCA630110MGTRNR04</t>
  </si>
  <si>
    <t>BACX6301106Y1</t>
  </si>
  <si>
    <t>NEFTALI BARCO GARRIDO</t>
  </si>
  <si>
    <t>BAGN900227MGTRRF05</t>
  </si>
  <si>
    <t>BAGN9002279U2</t>
  </si>
  <si>
    <t>LAURA MELINA BARAJAS HUICHAPA</t>
  </si>
  <si>
    <t>BAHL950428MGTRCR08</t>
  </si>
  <si>
    <t>BAHL950428MZ5</t>
  </si>
  <si>
    <t>JORGE ENRIQUE BARRIOS JUAREZ</t>
  </si>
  <si>
    <t>BAJJ790618HGTRRR06</t>
  </si>
  <si>
    <t>BAJJ790618JW8</t>
  </si>
  <si>
    <t>GEORGINA BRAVO MALAGON</t>
  </si>
  <si>
    <t>BAMG671112MDFRLR09</t>
  </si>
  <si>
    <t>BAMG671112IU7</t>
  </si>
  <si>
    <t>GUADALUPE BARRON MIRANDA</t>
  </si>
  <si>
    <t>BAMG870919MGTRRD08</t>
  </si>
  <si>
    <t>BAMG870919TJ7</t>
  </si>
  <si>
    <t>MONTSERRAT NAYELI BARCENAS MORALES</t>
  </si>
  <si>
    <t>BAMM860703MGTRRN07</t>
  </si>
  <si>
    <t>BAMM860703E13</t>
  </si>
  <si>
    <t>MONICA BEGOÑA BALTIERRA MOLINA</t>
  </si>
  <si>
    <t>BAMM950105MGTLLN07</t>
  </si>
  <si>
    <t>BAMM950105C80</t>
  </si>
  <si>
    <t>RUTH BARRON MENDOZA</t>
  </si>
  <si>
    <t>BAMR750205MGTRNT00</t>
  </si>
  <si>
    <t>BAMR750205SA7</t>
  </si>
  <si>
    <t>FAUSTINO EMMANUEL BAEZ NUÑEZ</t>
  </si>
  <si>
    <t>BANF000326HGTZXSA1</t>
  </si>
  <si>
    <t>BANF000326DE7</t>
  </si>
  <si>
    <t>MA PATRICIA BALLEZA PEREZ</t>
  </si>
  <si>
    <t>BAPP710317MGTLRT04</t>
  </si>
  <si>
    <t>BAPP710317UG0</t>
  </si>
  <si>
    <t>ALICIA BARRON RODRIGUEZ</t>
  </si>
  <si>
    <t>BARA020206MGTRDLA9</t>
  </si>
  <si>
    <t>BARA020206JR0</t>
  </si>
  <si>
    <t>ESTEBAN BAÑALES REYES</t>
  </si>
  <si>
    <t>BARE971029HGTXYS09</t>
  </si>
  <si>
    <t>BARE971029ISA</t>
  </si>
  <si>
    <t>ERICK ADRIAN BRAVO SANCHEZ</t>
  </si>
  <si>
    <t>BASE960324HGTRNR01</t>
  </si>
  <si>
    <t>BASE960324UIA</t>
  </si>
  <si>
    <t>FABIOLA BARRON TORRES</t>
  </si>
  <si>
    <t>BATF881019MGTRRB05</t>
  </si>
  <si>
    <t>BATF881019SB9</t>
  </si>
  <si>
    <t>JUANA BARROSO TORRES</t>
  </si>
  <si>
    <t>BATJ710907MGTRRN05</t>
  </si>
  <si>
    <t>BATJ710907ID7</t>
  </si>
  <si>
    <t>CATALINA BALDERAS VALLEJO</t>
  </si>
  <si>
    <t>BAVC560418MGTLLT09</t>
  </si>
  <si>
    <t>BAVC560418ML4</t>
  </si>
  <si>
    <t>ROSA EVELIA BECERRA GOMEZ</t>
  </si>
  <si>
    <t>BEGR781209MGTCMS08</t>
  </si>
  <si>
    <t>BEGR781209CQ6</t>
  </si>
  <si>
    <t>ALEJANDRA BECERRIL MONDRAGON</t>
  </si>
  <si>
    <t>BEMA940930MQTCNL05</t>
  </si>
  <si>
    <t>BEMA940930GG9</t>
  </si>
  <si>
    <t>CLAUDIA BECERRA MUÑOZ</t>
  </si>
  <si>
    <t>BEMC881018MGTCXL05</t>
  </si>
  <si>
    <t>BEMC88101851A</t>
  </si>
  <si>
    <t>EDUARDO ANTONIO BRIONES CAMARGO</t>
  </si>
  <si>
    <t>BICE871029HGTRMD03</t>
  </si>
  <si>
    <t>BICE8710296X4</t>
  </si>
  <si>
    <t>BERENICE ABIGAIL BRIONES GOMEZ</t>
  </si>
  <si>
    <t>BIGB981201MGTRMR02</t>
  </si>
  <si>
    <t>BIGB9812013Z8</t>
  </si>
  <si>
    <t>CECILIA ALEJANDRA BOTELLO ARVIZU</t>
  </si>
  <si>
    <t>BOAC910311MGTTRC00</t>
  </si>
  <si>
    <t>BOAC9103117G5</t>
  </si>
  <si>
    <t>JESUS ISRAEL BOBADILLA CHAB</t>
  </si>
  <si>
    <t>BOCJ780817HYNBHS08</t>
  </si>
  <si>
    <t>BOCJ7808179Y8</t>
  </si>
  <si>
    <t>SIMON BORJA RODRIGUEZ</t>
  </si>
  <si>
    <t>BORS711028HGTRDM03</t>
  </si>
  <si>
    <t>BORS711028CIA</t>
  </si>
  <si>
    <t>EDITH PATRICIA VIRIDIANA BUENO CASTAÑON</t>
  </si>
  <si>
    <t>BUCE950317MGTNSD08</t>
  </si>
  <si>
    <t>BUCE950317Q21</t>
  </si>
  <si>
    <t>VICTORIA BUCIO MEDINA</t>
  </si>
  <si>
    <t>BUMV780109MMCCDC09</t>
  </si>
  <si>
    <t>BUMV780109EK3</t>
  </si>
  <si>
    <t>MARIA ALICIA CABRERA ALVARADO</t>
  </si>
  <si>
    <t>CAAA921201MGTBLL09</t>
  </si>
  <si>
    <t>CAAA921201MJ5</t>
  </si>
  <si>
    <t>MA. CONCEPCION CALDERON ALFARO</t>
  </si>
  <si>
    <t>CAAC691201MGTLLN04</t>
  </si>
  <si>
    <t>CAAC691201A75</t>
  </si>
  <si>
    <t>MA. GUADALUPE CAMPOS ALEGRIA</t>
  </si>
  <si>
    <t>CAAG680206MGTMLD09</t>
  </si>
  <si>
    <t>CAAG680206MA6</t>
  </si>
  <si>
    <t>MA. DEL SOCORRO CAMPOS ACOSTA</t>
  </si>
  <si>
    <t>CAAS680717MGTMCC09</t>
  </si>
  <si>
    <t>CAAS680717213</t>
  </si>
  <si>
    <t>YESICA ELIDETH CABEZA ARRIAGA</t>
  </si>
  <si>
    <t>CAAY890203MGTBRS09</t>
  </si>
  <si>
    <t>CAAY890203B76</t>
  </si>
  <si>
    <t>LUZ ANGEL CAMACHO CARDENAS</t>
  </si>
  <si>
    <t>CACL981005HQTMRZ05</t>
  </si>
  <si>
    <t>CACL9810058P3</t>
  </si>
  <si>
    <t>AURORA GRAZZIA CARMONA CASAZZA</t>
  </si>
  <si>
    <t>CXCA840106MDFRSR08</t>
  </si>
  <si>
    <t>CACX840106SP2</t>
  </si>
  <si>
    <t>MARIA GUADALUPE CARDOSO DIAZ</t>
  </si>
  <si>
    <t>CADG870809MGTRZD03</t>
  </si>
  <si>
    <t>CADG8708095S5</t>
  </si>
  <si>
    <t>GABRIELA CAMPOS GLORIA</t>
  </si>
  <si>
    <t>CAGG850512MGTMLB03</t>
  </si>
  <si>
    <t>CAGG850512G69</t>
  </si>
  <si>
    <t>JAIME CALDERON GAYTAN</t>
  </si>
  <si>
    <t>CAGJ680424HGTLYM06</t>
  </si>
  <si>
    <t>CAGJ680424284</t>
  </si>
  <si>
    <t>JUAN LUIS CAMARILLO GARCIA</t>
  </si>
  <si>
    <t>CAGJ990204HGTMRN03</t>
  </si>
  <si>
    <t>CAGJ990204IF6</t>
  </si>
  <si>
    <t>ANA LAURA CAMPOS GARCIA</t>
  </si>
  <si>
    <t>CXGA911005MGTMRN05</t>
  </si>
  <si>
    <t>CAGX911005SR5</t>
  </si>
  <si>
    <t>MARTHA MARIA CARRILLO HERNANDEZ</t>
  </si>
  <si>
    <t>CAHM780808MMSRRR00</t>
  </si>
  <si>
    <t>CAHM780808F78</t>
  </si>
  <si>
    <t>MIRIAM CASTAÑON HERNANDEZ</t>
  </si>
  <si>
    <t>CAHM960831MGTSRR02</t>
  </si>
  <si>
    <t>CAHM960831UPA</t>
  </si>
  <si>
    <t>ANA MARIA CAMARGO LANDEROS</t>
  </si>
  <si>
    <t>CALA840104MGTMNN08</t>
  </si>
  <si>
    <t>CALA840104G94</t>
  </si>
  <si>
    <t>EVANGELINA CARDENAS LARA</t>
  </si>
  <si>
    <t>CALE790314MGTRRV08</t>
  </si>
  <si>
    <t>CALE790314764</t>
  </si>
  <si>
    <t>ARELI CARRILLO MORENO</t>
  </si>
  <si>
    <t>CAMA970714MGTRRR08</t>
  </si>
  <si>
    <t>CAMA970714SF0</t>
  </si>
  <si>
    <t>CESAR MAURICIO CHAVEZ MARTINEZ</t>
  </si>
  <si>
    <t>CAMC970921HGTHRS05</t>
  </si>
  <si>
    <t>CAMC970921D41</t>
  </si>
  <si>
    <t>GUILLERMINA CABRERA MARTINEZ</t>
  </si>
  <si>
    <t>CAMG620920MGTBRL05</t>
  </si>
  <si>
    <t>CAMG620920DH6</t>
  </si>
  <si>
    <t>MA. LUISA CAMACHO MORALES</t>
  </si>
  <si>
    <t>CAML700621MGTMRS07</t>
  </si>
  <si>
    <t>CAML7006213T3</t>
  </si>
  <si>
    <t>CESAR MARCELINO CHAVEZ NAVARRETE</t>
  </si>
  <si>
    <t>CANC010913HGTHVSA9</t>
  </si>
  <si>
    <t>CANC0109136IA</t>
  </si>
  <si>
    <t>ELBA CAMPOS ORTIZ</t>
  </si>
  <si>
    <t>CAOE711101MGTMRL08</t>
  </si>
  <si>
    <t>CAOE7111014I9</t>
  </si>
  <si>
    <t>MARIA LUISA DEL CARMEN CARDONA PEREZ</t>
  </si>
  <si>
    <t>CAPL910725MGTRRS05</t>
  </si>
  <si>
    <t>CAPL910725F44</t>
  </si>
  <si>
    <t>CARLA YERANDI CHAVEZ RAMIREZ</t>
  </si>
  <si>
    <t>CARC001020MGTHMRA9</t>
  </si>
  <si>
    <t>CARC0010202A1</t>
  </si>
  <si>
    <t>JUAN JESUS CASTILLO RAMIREZ</t>
  </si>
  <si>
    <t>CARJ950607HGTSMN01</t>
  </si>
  <si>
    <t>CARJ9506074D4</t>
  </si>
  <si>
    <t>LAURA CARDENAS RODRIGUEZ</t>
  </si>
  <si>
    <t>CARL610511MDFRDR07</t>
  </si>
  <si>
    <t>CARL6105119A4</t>
  </si>
  <si>
    <t>ANA CAROLINA CASAS SANCHEZ</t>
  </si>
  <si>
    <t>CASA910514MGTSNN06</t>
  </si>
  <si>
    <t>CASA9105146X3</t>
  </si>
  <si>
    <t>ANDREA CARREON SANCHEZ</t>
  </si>
  <si>
    <t>CASA911107MSLRNN09</t>
  </si>
  <si>
    <t>CASA911107G4A</t>
  </si>
  <si>
    <t>MARTHA EDITH CAMARILLO SERNA</t>
  </si>
  <si>
    <t>CASM820507MGTMRR00</t>
  </si>
  <si>
    <t>CASM820507B31</t>
  </si>
  <si>
    <t>SANDRA CARMONA SANTOYO</t>
  </si>
  <si>
    <t>CASS880830MGTRNN02</t>
  </si>
  <si>
    <t>CASS880830H84</t>
  </si>
  <si>
    <t>MARIA DEL CARMEN CAMARILLO TORRES</t>
  </si>
  <si>
    <t>CATC840717MGTMRR06</t>
  </si>
  <si>
    <t>CATC8407173R9</t>
  </si>
  <si>
    <t>JOVITA BERTA CAMPOS TELLES</t>
  </si>
  <si>
    <t>CATJ700215MGTMLV06</t>
  </si>
  <si>
    <t>CATJ700215V92</t>
  </si>
  <si>
    <t>MA. GUADALUPE CAMACHO VEGA</t>
  </si>
  <si>
    <t>CAVG610327MGTMGD08</t>
  </si>
  <si>
    <t>CAVG610327SN6</t>
  </si>
  <si>
    <t>YESIKA CANCHOLA VARGAS</t>
  </si>
  <si>
    <t>CAVY770710MGTNRS09</t>
  </si>
  <si>
    <t>CAVY7707104K3</t>
  </si>
  <si>
    <t>ALEJANDRA CAMARGO ZAMUDIO</t>
  </si>
  <si>
    <t>CAZA991010MGTMML04</t>
  </si>
  <si>
    <t>CAZA991010IU3</t>
  </si>
  <si>
    <t>MA LETICIA CERROBLANCO CARMONA</t>
  </si>
  <si>
    <t>CECL710501MGTRRT04</t>
  </si>
  <si>
    <t>CECL710501DB4</t>
  </si>
  <si>
    <t>MAYRA ADELA CEDEÑO CEDEÑO</t>
  </si>
  <si>
    <t>CECM941118MGTDDY01</t>
  </si>
  <si>
    <t>CECM941118IF1</t>
  </si>
  <si>
    <t>GUADALUPE SARAHI CERVANTES FRANCO</t>
  </si>
  <si>
    <t>CEFG970131MGTRRD00</t>
  </si>
  <si>
    <t>CEFG9701313W5</t>
  </si>
  <si>
    <t>KARINA CERRITOS GRANADOS</t>
  </si>
  <si>
    <t>CEGK941104MGTRRR09</t>
  </si>
  <si>
    <t>CEGK941104EPA</t>
  </si>
  <si>
    <t>RICARDO CERVANTES GARCIA</t>
  </si>
  <si>
    <t>CEGR821019HDFRRC04</t>
  </si>
  <si>
    <t>CEGR8210192M2</t>
  </si>
  <si>
    <t>JUANA CERON JUAREZ</t>
  </si>
  <si>
    <t>CEJJ770707MGTRRN09</t>
  </si>
  <si>
    <t>CEJJ770707NU2</t>
  </si>
  <si>
    <t>JESSICA CERVANTES SANCHEZ</t>
  </si>
  <si>
    <t>CESJ930222MGTRNS05</t>
  </si>
  <si>
    <t>CESJ930222NX6</t>
  </si>
  <si>
    <t>MARY CARMEN CISNEROS LOYOLA</t>
  </si>
  <si>
    <t>CILM760512MGTSYR06</t>
  </si>
  <si>
    <t>CILM7605126M6</t>
  </si>
  <si>
    <t>ANA CRISTINA CISNEROS MARTINEZ</t>
  </si>
  <si>
    <t>CIMA850726MGTSRN04</t>
  </si>
  <si>
    <t>CIMA850726ML2</t>
  </si>
  <si>
    <t>BLANCA VIANEY CORTES ALVAREZ</t>
  </si>
  <si>
    <t>COAB850305MDFRLL05</t>
  </si>
  <si>
    <t>COAB850305EK5</t>
  </si>
  <si>
    <t>JUAN JESUS COREÑO BALDERAS</t>
  </si>
  <si>
    <t>COBJ000803HGTRLNA2</t>
  </si>
  <si>
    <t>COBJ0008033B0</t>
  </si>
  <si>
    <t>JUANA YOLANDA CORDOBA CAMPOS</t>
  </si>
  <si>
    <t>COCJ860114MGTRMN00</t>
  </si>
  <si>
    <t>COCJ860114Q14</t>
  </si>
  <si>
    <t>ALICIA MARIA CONTRERAS MEDINA</t>
  </si>
  <si>
    <t>COMA880422MGTNDL01</t>
  </si>
  <si>
    <t>COMA88042295A</t>
  </si>
  <si>
    <t>ROSAURA CORONILLA ROMERO</t>
  </si>
  <si>
    <t>CORR860308MGTRMS03</t>
  </si>
  <si>
    <t>CORR860308295</t>
  </si>
  <si>
    <t>MARIANA CORTES SANCHEZ</t>
  </si>
  <si>
    <t>COSM910606MGTRNR02</t>
  </si>
  <si>
    <t>COSM910606H63</t>
  </si>
  <si>
    <t>COTS881112I14</t>
  </si>
  <si>
    <t>MARIA CRUZ CORONA VALLEJO</t>
  </si>
  <si>
    <t>COVC791022MGTRLR06</t>
  </si>
  <si>
    <t>COVC791022834</t>
  </si>
  <si>
    <t>YADIRA CONTRERAS VEGA</t>
  </si>
  <si>
    <t>COVY830210MMCNGD09</t>
  </si>
  <si>
    <t>COVY830210JA5</t>
  </si>
  <si>
    <t>CESAREO CUEVAS CRUZ</t>
  </si>
  <si>
    <t>CUCC420827HOCVRS00</t>
  </si>
  <si>
    <t>CUCC4208278Q5</t>
  </si>
  <si>
    <t>LUIS ANTONIO CUELLAR CAMARILLO</t>
  </si>
  <si>
    <t>CUCL010418HGTLMSA3</t>
  </si>
  <si>
    <t>CUCL010418MW7</t>
  </si>
  <si>
    <t>ANA MICHEL CRUZ PORRAS</t>
  </si>
  <si>
    <t>CUPA930816MGTRRN05</t>
  </si>
  <si>
    <t>CUPA930816U69</t>
  </si>
  <si>
    <t>MARIA CRUZ SERRANO</t>
  </si>
  <si>
    <t>CUSM651203MGTRRR09</t>
  </si>
  <si>
    <t>CUSM651203H86</t>
  </si>
  <si>
    <t>CARLOS ANTONIO CRUZ VALTIERRA</t>
  </si>
  <si>
    <t>CUVC521104HOCRLR09</t>
  </si>
  <si>
    <t>CUVC521104J91</t>
  </si>
  <si>
    <t>JULIA DELGADO GALVAN</t>
  </si>
  <si>
    <t>DEGJ840416MGTLLL05</t>
  </si>
  <si>
    <t>DEGJ840416AH0</t>
  </si>
  <si>
    <t>RAFAEL DIOSDADO MILLAN</t>
  </si>
  <si>
    <t>DIMR731103HGTSLF09</t>
  </si>
  <si>
    <t>DIMR731103V74</t>
  </si>
  <si>
    <t>LIZBETH PRICILA DUARTE AGUILAR</t>
  </si>
  <si>
    <t>DUAL030604MGTRGZA3</t>
  </si>
  <si>
    <t>DUAL030604ES8</t>
  </si>
  <si>
    <t>DIANA YAZMIN DURAN MARTINEZ</t>
  </si>
  <si>
    <t>DUMD930309MGTRRN04</t>
  </si>
  <si>
    <t>DUMD9303092Q1</t>
  </si>
  <si>
    <t>MA DE LA CRUZ ESCALERA CALVILLO</t>
  </si>
  <si>
    <t>EACC700417MGTSLR00</t>
  </si>
  <si>
    <t>EACC7004172B2</t>
  </si>
  <si>
    <t>HECTOR JOSE ESTRADA ESPINOSA</t>
  </si>
  <si>
    <t>EAEH781117HMNSSC06</t>
  </si>
  <si>
    <t>EAEH781117CG2</t>
  </si>
  <si>
    <t>CONCEPCION ANAHI ESTRADA REYES</t>
  </si>
  <si>
    <t>EARC020606MGTSYNA2</t>
  </si>
  <si>
    <t>EARC020606PZ1</t>
  </si>
  <si>
    <t>JUAN CARLOS ESTRADA SALAS</t>
  </si>
  <si>
    <t>EASJ970619HMCSLN05</t>
  </si>
  <si>
    <t>EASJ970619R10</t>
  </si>
  <si>
    <t>BRENDA YADIRA ESTRADA VALENCIA</t>
  </si>
  <si>
    <t>EAVB010801MGTSLRA0</t>
  </si>
  <si>
    <t>EAVB0108016S2</t>
  </si>
  <si>
    <t xml:space="preserve">JUAN ESPINOZA </t>
  </si>
  <si>
    <t>EIXJ650624HGTSXN04</t>
  </si>
  <si>
    <t>EIJU650624CD9</t>
  </si>
  <si>
    <t>ANA LUCERO ESPINO MARTINEZ</t>
  </si>
  <si>
    <t>EIMA850816MGTSRN07</t>
  </si>
  <si>
    <t>EIMA850816ME0</t>
  </si>
  <si>
    <t>MARIA DEL CARMEN ELIZARRARAS RUIZ</t>
  </si>
  <si>
    <t>EIRC811215MGTLZR09</t>
  </si>
  <si>
    <t>EIRC8112155W3</t>
  </si>
  <si>
    <t>TERESA ERENDIRA ELIZALDE SALGADO</t>
  </si>
  <si>
    <t>EIST840226MGRLLR09</t>
  </si>
  <si>
    <t>EIST840226T16</t>
  </si>
  <si>
    <t>ALICIA FALCON NEGRETE</t>
  </si>
  <si>
    <t>FANA690723MGTLGL07</t>
  </si>
  <si>
    <t>FANA690723SJ7</t>
  </si>
  <si>
    <t>GLORIA ALICIA FELIX ESTRELLA</t>
  </si>
  <si>
    <t>FEEG670506MZSLSL08</t>
  </si>
  <si>
    <t>FEEG670506FK9</t>
  </si>
  <si>
    <t>OLGA FELIX GALLEGOS</t>
  </si>
  <si>
    <t>FEGO830615MGTLLL09</t>
  </si>
  <si>
    <t>FEGO830615V38</t>
  </si>
  <si>
    <t>MONSERRAT FERNANDEZ SOLIS</t>
  </si>
  <si>
    <t>FESM850113MGTRLN02</t>
  </si>
  <si>
    <t>FESM850113Q55</t>
  </si>
  <si>
    <t>MARIA DEL CARMEN FRIAS PATIÑO</t>
  </si>
  <si>
    <t>FIPC630504MGTRTR02</t>
  </si>
  <si>
    <t>FIPC630504U35</t>
  </si>
  <si>
    <t>JUDITH FLORES ALVARADO</t>
  </si>
  <si>
    <t>FOAJ810506MGTLLD00</t>
  </si>
  <si>
    <t>FOAJ810506F64</t>
  </si>
  <si>
    <t>SILVIA FLORES ACEVES</t>
  </si>
  <si>
    <t>FOAS560514MGTLCL07</t>
  </si>
  <si>
    <t>FOAS5605148E9</t>
  </si>
  <si>
    <t>FOEJ950323419</t>
  </si>
  <si>
    <t>PERLA EDITH FLORES GOMEZ</t>
  </si>
  <si>
    <t>FOGP941214MGTLMR06</t>
  </si>
  <si>
    <t>FOGP941214FM4</t>
  </si>
  <si>
    <t>MA. GUADALUPE FONSECA INFANTE</t>
  </si>
  <si>
    <t>FOIG631221MGTNND07</t>
  </si>
  <si>
    <t>FOIG631221QK4</t>
  </si>
  <si>
    <t>TERESA DE JESUS FLORES SOTELO</t>
  </si>
  <si>
    <t>FOST821217MGTLTR09</t>
  </si>
  <si>
    <t>FOST8212178C7</t>
  </si>
  <si>
    <t>FIDEL ALEJANDRO FUERTE LERMA</t>
  </si>
  <si>
    <t>FULF961217HGTRRD02</t>
  </si>
  <si>
    <t>FULF961217AM7</t>
  </si>
  <si>
    <t>MARIA DE LA LUZ FUENTES TADEO</t>
  </si>
  <si>
    <t>FUTL791006MGTNDZ04</t>
  </si>
  <si>
    <t>FUTL791006Q93</t>
  </si>
  <si>
    <t>BEATRIZ ADRIANA GARCIA ALCANTAR</t>
  </si>
  <si>
    <t>GAAB810406MGTRLT02</t>
  </si>
  <si>
    <t>GAAB810406D27</t>
  </si>
  <si>
    <t>J. GUADALUPE GARCIA AVALOS</t>
  </si>
  <si>
    <t>GAAG730417HGTRVD03</t>
  </si>
  <si>
    <t>GAAG7304176P2</t>
  </si>
  <si>
    <t>ROSA GALLEGOS BADILLO</t>
  </si>
  <si>
    <t>GABR660310MDFLDS00</t>
  </si>
  <si>
    <t>GABR6603103M6</t>
  </si>
  <si>
    <t>DIANA ISABEL GAMA CERVANTES</t>
  </si>
  <si>
    <t>GACD891220MGTMRN03</t>
  </si>
  <si>
    <t>GACD891220HS8</t>
  </si>
  <si>
    <t>MARTHA YESSENIA GARCIA FLORES</t>
  </si>
  <si>
    <t>GAFM000428MGTRLRB8</t>
  </si>
  <si>
    <t>GAFM000428NE4</t>
  </si>
  <si>
    <t>CECILIA GARCIA GUILLEN</t>
  </si>
  <si>
    <t>GAGC910103MGTRLC01</t>
  </si>
  <si>
    <t>GAGC910103AJ4</t>
  </si>
  <si>
    <t>MARCOS CESAR GRANADOS GRANADOS</t>
  </si>
  <si>
    <t>GAGM720521HGTRRR04</t>
  </si>
  <si>
    <t>GAGM720521GD3</t>
  </si>
  <si>
    <t>MARICELA GARCIA GARCIA</t>
  </si>
  <si>
    <t>GAGM881107MGTRRR00</t>
  </si>
  <si>
    <t>GAGM881107V71</t>
  </si>
  <si>
    <t>CLAUDIA ESTEFANIA GARCIA HERNANDEZ</t>
  </si>
  <si>
    <t>GAHC911025MGTRRL01</t>
  </si>
  <si>
    <t>GAHC911025SN8</t>
  </si>
  <si>
    <t>MARTHA GARCIA HERNANDEZ</t>
  </si>
  <si>
    <t>GAHM710224MGTRRR07</t>
  </si>
  <si>
    <t>GAHM710224T52</t>
  </si>
  <si>
    <t>TANI GALLARDO HUAPE</t>
  </si>
  <si>
    <t>GAHT800918MMNLPN01</t>
  </si>
  <si>
    <t>GAHT800918LS1</t>
  </si>
  <si>
    <t>ROGELIO GARCIA LOPEZ</t>
  </si>
  <si>
    <t>GALR880422HGTRPG08</t>
  </si>
  <si>
    <t>GALR880422QE7</t>
  </si>
  <si>
    <t>CARMEN AMALIA GARCIA MARTINEZ</t>
  </si>
  <si>
    <t>GAMC750301MDFRRR02</t>
  </si>
  <si>
    <t>GAMC750301EF4</t>
  </si>
  <si>
    <t>MARIA GUADALUPE GALICIA MARTINEZ</t>
  </si>
  <si>
    <t>GAMG680423MDFLRD08</t>
  </si>
  <si>
    <t>GAMG6804233K3</t>
  </si>
  <si>
    <t>LAURA CAROLINA GARCIA MAGDALENO</t>
  </si>
  <si>
    <t>GAML800124MGTRGR00</t>
  </si>
  <si>
    <t>GAML800124996</t>
  </si>
  <si>
    <t>JOAQUINA GALVAN NAVARRO</t>
  </si>
  <si>
    <t>GANJ790302MGTLVQ01</t>
  </si>
  <si>
    <t>GANJ790302PU6</t>
  </si>
  <si>
    <t>BYANKA VERONICA GARCIA RAMIREZ</t>
  </si>
  <si>
    <t>GARB820630MGTRMY04</t>
  </si>
  <si>
    <t>GARB8206307FA</t>
  </si>
  <si>
    <t>MARIA FERNANDA GARCIA RODRIGUEZ</t>
  </si>
  <si>
    <t>GARF021011MGTRDRA8</t>
  </si>
  <si>
    <t>GARF021011GA5</t>
  </si>
  <si>
    <t>LUCIO JUAN GALEANA RIVERA</t>
  </si>
  <si>
    <t>GARL500624HGRLVC02</t>
  </si>
  <si>
    <t>GARL500624I21</t>
  </si>
  <si>
    <t>ESMERALDA GARCIA TINAJERO</t>
  </si>
  <si>
    <t>GATE000626MGTRNSA5</t>
  </si>
  <si>
    <t>GATE000626LD0</t>
  </si>
  <si>
    <t>JAIRO ENRIQUE GALLARDO VIDAL</t>
  </si>
  <si>
    <t>GAVJ910906HGTLDR04</t>
  </si>
  <si>
    <t>GAVJ910906LG1</t>
  </si>
  <si>
    <t>MARTHA GARCIA VAZQUEZ</t>
  </si>
  <si>
    <t>GAVM671025MGTRZR02</t>
  </si>
  <si>
    <t>GAVM6710252Q4</t>
  </si>
  <si>
    <t>VIOLETA LORENA GRIMALDO MOLINA</t>
  </si>
  <si>
    <t>GIMV900525MGTRLL11</t>
  </si>
  <si>
    <t>GIMV9005254P8</t>
  </si>
  <si>
    <t>LILIANA GONZALEZ AREVALO</t>
  </si>
  <si>
    <t>GOAL990614MGTNRL09</t>
  </si>
  <si>
    <t>GOAL990614724</t>
  </si>
  <si>
    <t>ROSALBA GONZALEZ AREVALO</t>
  </si>
  <si>
    <t>GOAR880821MGTNRS02</t>
  </si>
  <si>
    <t>GOAR8808217U9</t>
  </si>
  <si>
    <t>ANA OLIVIA GONZALEZ CAMPOS</t>
  </si>
  <si>
    <t>GOCA751205MGTNMN03</t>
  </si>
  <si>
    <t>GOCA751205HW2</t>
  </si>
  <si>
    <t>GUADALUPE GONZALEZ CONTRERAS</t>
  </si>
  <si>
    <t>GOCG991125MGTNND00</t>
  </si>
  <si>
    <t>GOCG991125781</t>
  </si>
  <si>
    <t>MARGARITA GONZALEZ CELIO</t>
  </si>
  <si>
    <t>GOCM671017MGTNLR12</t>
  </si>
  <si>
    <t>GOCM671017H49</t>
  </si>
  <si>
    <t>ANA CRISTINA GOMEZ GONZALEZ</t>
  </si>
  <si>
    <t>GOGA910724MGTMNN18</t>
  </si>
  <si>
    <t>GOGA9107246L0</t>
  </si>
  <si>
    <t>CRISTOBAL ANDREE GONZALEZ GARCIA</t>
  </si>
  <si>
    <t>GOGC971229HGTNRR00</t>
  </si>
  <si>
    <t>GOGC971229CB3</t>
  </si>
  <si>
    <t>EDITH GONZALEZ GUEVARA</t>
  </si>
  <si>
    <t>GOGE670221MGTNVD05</t>
  </si>
  <si>
    <t>GOGE670221A78</t>
  </si>
  <si>
    <t>NANCY LIZBETH GONZALEZ GARCIA</t>
  </si>
  <si>
    <t>GOGN871018MGTNRN05</t>
  </si>
  <si>
    <t>GOGN8710189M9</t>
  </si>
  <si>
    <t>YOLANDA GONZALEZ GUERRERO</t>
  </si>
  <si>
    <t>GOGY821106MGTNRL03</t>
  </si>
  <si>
    <t>GOGY821106DW1</t>
  </si>
  <si>
    <t>MARIA GUADALUPE GONZALEZ JIMENEZ</t>
  </si>
  <si>
    <t>GOJG920229MGTNMD08</t>
  </si>
  <si>
    <t>GOJG920229K75</t>
  </si>
  <si>
    <t>ITZEL MARIA GONZALEZ LOPEZ</t>
  </si>
  <si>
    <t>GOLI900324MGTNPT09</t>
  </si>
  <si>
    <t>GOLI900324CJ4</t>
  </si>
  <si>
    <t>BEATRIZ GOMEZ MARTINEZ</t>
  </si>
  <si>
    <t>GOMB911214MGTMRT01</t>
  </si>
  <si>
    <t>GOMB911214NJ4</t>
  </si>
  <si>
    <t>JUANA YARELI GONZALEZ MOZQUEDA</t>
  </si>
  <si>
    <t>GOMJ950109MGTNZN01</t>
  </si>
  <si>
    <t>GOMJ950109JL8</t>
  </si>
  <si>
    <t>MARTHA PATRICIA GONZALEZ ROCHA</t>
  </si>
  <si>
    <t>GORM680927MGTNCR04</t>
  </si>
  <si>
    <t>GORM680927F31</t>
  </si>
  <si>
    <t>CARLOS GUADALUPE GONZALEZ SALAS</t>
  </si>
  <si>
    <t>GOSC001212HGTNLRA0</t>
  </si>
  <si>
    <t>GOSC001212Q4A</t>
  </si>
  <si>
    <t>KEVIN ALEJANDRO GONZALEZ TERAN</t>
  </si>
  <si>
    <t>GOTK910311HQTNRV08</t>
  </si>
  <si>
    <t>GOTK9103114S8</t>
  </si>
  <si>
    <t>EDUARDO FABIAN GUERRERO CAMACHO</t>
  </si>
  <si>
    <t>GUCE850123HGTRMD03</t>
  </si>
  <si>
    <t>GUCE850123S77</t>
  </si>
  <si>
    <t>MA. LETICIA GUEVARA COVARRUBIAS</t>
  </si>
  <si>
    <t>GUCL630907MGTVVT15</t>
  </si>
  <si>
    <t>GUCL630907S91</t>
  </si>
  <si>
    <t xml:space="preserve">MA ESTHER GUTIERREZ </t>
  </si>
  <si>
    <t>GUXE630531MGTTXS03</t>
  </si>
  <si>
    <t>GUES630531RN6</t>
  </si>
  <si>
    <t>JOSE DE JESUS GUTIERREZ HERNANDEZ</t>
  </si>
  <si>
    <t>GUHJ541126HZSTRS08</t>
  </si>
  <si>
    <t>GUHJ541126TI3</t>
  </si>
  <si>
    <t>ERIKA CAROLINA GUTIERREZ LOPEZ</t>
  </si>
  <si>
    <t>GULE961121MGTTPR07</t>
  </si>
  <si>
    <t>GULE9611218IA</t>
  </si>
  <si>
    <t>RAFAEL GUTIERREZ MARTINEZ</t>
  </si>
  <si>
    <t>GUMR720522HSPTRF04</t>
  </si>
  <si>
    <t>GUMR720522AJ1</t>
  </si>
  <si>
    <t>PAULA GUADALUPE GUZMAN OROCIO</t>
  </si>
  <si>
    <t>GUOP960928MGTZRL07</t>
  </si>
  <si>
    <t>GUOP960928126</t>
  </si>
  <si>
    <t>KENIA GUTIERREZ RUIZ</t>
  </si>
  <si>
    <t>GURK000605MGTTZNA5</t>
  </si>
  <si>
    <t>GURK000605NU1</t>
  </si>
  <si>
    <t>MIGUEL ANGEL GUTIERREZ RAMIREZ</t>
  </si>
  <si>
    <t>GURM970621HMNTMG01</t>
  </si>
  <si>
    <t>GURM9706216PA</t>
  </si>
  <si>
    <t>GUADALUPE LISSET GUEVARA SALAZAR</t>
  </si>
  <si>
    <t>GUSG980811MGTVLD11</t>
  </si>
  <si>
    <t>GUSG980811S64</t>
  </si>
  <si>
    <t>ABIGAIL HERNANDEZ CERVANTES</t>
  </si>
  <si>
    <t>HECA011004MGTRRBA0</t>
  </si>
  <si>
    <t>HECA011004K38</t>
  </si>
  <si>
    <t>LORENA HERNANDEZ CARPIO</t>
  </si>
  <si>
    <t>HECL770616MGTRRR06</t>
  </si>
  <si>
    <t>HECL770616C30</t>
  </si>
  <si>
    <t>MARIELA HERNANDEZ CABRERA</t>
  </si>
  <si>
    <t>HECM831210MGTRBR03</t>
  </si>
  <si>
    <t>HECM8312102L4</t>
  </si>
  <si>
    <t>NOE HERNANDEZ CAZARES</t>
  </si>
  <si>
    <t>HECN870603HMNRZX09</t>
  </si>
  <si>
    <t>HECN870603LD7</t>
  </si>
  <si>
    <t>BIANCA ELIZABETH HERNANDEZ GARCIA</t>
  </si>
  <si>
    <t>HEGB891025MGTRRN00</t>
  </si>
  <si>
    <t>HEGB8910256I3</t>
  </si>
  <si>
    <t>MA. GLORIOSA HERNANDEZ GOMEZ</t>
  </si>
  <si>
    <t>HEGG710726MGTRML09</t>
  </si>
  <si>
    <t>HEGG7107265S1</t>
  </si>
  <si>
    <t>MARIA ISABEL HERNANDEZ GAMIÑO</t>
  </si>
  <si>
    <t>HEGI881209MGTRMS06</t>
  </si>
  <si>
    <t>HEGI881209BH9</t>
  </si>
  <si>
    <t>LESLIE CAROLINA HERNANDEZ GOMEZ</t>
  </si>
  <si>
    <t>HEGL970914MGTRMS00</t>
  </si>
  <si>
    <t>HEGL970914GX8</t>
  </si>
  <si>
    <t>PATRICIA HERRERA GARCIA</t>
  </si>
  <si>
    <t>HEGP860122MGTRRT01</t>
  </si>
  <si>
    <t>HEGP8601223XA</t>
  </si>
  <si>
    <t>ROSA IRMA HERNANDEZ GAMIÑO</t>
  </si>
  <si>
    <t>HEGR920830MGTRMS07</t>
  </si>
  <si>
    <t>HEGR920830GZ8</t>
  </si>
  <si>
    <t>ANGEL DE JESUS HERNANDEZ HERNANDEZ</t>
  </si>
  <si>
    <t>HEHA910413HGTRRN05</t>
  </si>
  <si>
    <t>HEHA910413CK9</t>
  </si>
  <si>
    <t>GUSTAVO HERNANDEZ JUAREZ</t>
  </si>
  <si>
    <t>HEJG671126HGTRRS03</t>
  </si>
  <si>
    <t>HEJG671126F91</t>
  </si>
  <si>
    <t>JIMENA NATIVIDAD HERNANDEZ MONTALVO</t>
  </si>
  <si>
    <t>HEMJ980328MGTRNM08</t>
  </si>
  <si>
    <t>HEMJ980328PL9</t>
  </si>
  <si>
    <t>MARIO ALBERTO HERNANDEZ MENDEZ</t>
  </si>
  <si>
    <t>HEMM810331HMNRNR03</t>
  </si>
  <si>
    <t>HEMM810331BG1</t>
  </si>
  <si>
    <t>LETICIA HERRERA NIETO</t>
  </si>
  <si>
    <t>HENL640731MMSRTT07</t>
  </si>
  <si>
    <t>HENL640731PW1</t>
  </si>
  <si>
    <t>SANDRA DOLORES HERRERA PATIÑO</t>
  </si>
  <si>
    <t>HEPS750406MGTRTN07</t>
  </si>
  <si>
    <t>HEPS750406SJ2</t>
  </si>
  <si>
    <t>MARIA DEL CARMEN HERNANDEZ ROSALES</t>
  </si>
  <si>
    <t>HERC010211MGTRSRA6</t>
  </si>
  <si>
    <t>HERC010211BW1</t>
  </si>
  <si>
    <t>LUIS ALBERTO HERNANDEZ RAMIREZ</t>
  </si>
  <si>
    <t>HERL830309HGTRMS05</t>
  </si>
  <si>
    <t>HERL830309Q65</t>
  </si>
  <si>
    <t>ANDREA ABIGAIL HERNANDEZ TORRES</t>
  </si>
  <si>
    <t>HETA930825MGTRRN09</t>
  </si>
  <si>
    <t>HETA930825921</t>
  </si>
  <si>
    <t>KARLA DANIELA HERNANDEZ TORRES</t>
  </si>
  <si>
    <t>HETK941104MGTRRR05</t>
  </si>
  <si>
    <t>HETK941104V25</t>
  </si>
  <si>
    <t>TERESA HERNANDEZ TOVAR</t>
  </si>
  <si>
    <t>HETT870804MGTRVR09</t>
  </si>
  <si>
    <t>HETT870804U72</t>
  </si>
  <si>
    <t>ESTHER HERNANDEZ VILLELA</t>
  </si>
  <si>
    <t>HEVE590705MNTRLS07</t>
  </si>
  <si>
    <t>HEVE5907056RA</t>
  </si>
  <si>
    <t>AARON ARMANDO HERNANDEZ ZUÑIGA</t>
  </si>
  <si>
    <t>HEZA970213HGTRXR06</t>
  </si>
  <si>
    <t>HEZA9702137UA</t>
  </si>
  <si>
    <t>ADRIANA SUSANA HIDALGO ACEVEDO</t>
  </si>
  <si>
    <t>HIAA861111MGTDCD06</t>
  </si>
  <si>
    <t>HIAA861111QC8</t>
  </si>
  <si>
    <t>ANGELICA HURTADO FELIX</t>
  </si>
  <si>
    <t>HUFA950105MGTRLN09</t>
  </si>
  <si>
    <t>HUFA950105NQ5</t>
  </si>
  <si>
    <t>CLAUDIA BERENICE IBARRA MURRIETA</t>
  </si>
  <si>
    <t>IAMC860603MGTBRL11</t>
  </si>
  <si>
    <t>IAMC860603651</t>
  </si>
  <si>
    <t>DIANA MARGARITA JARAMILLO ARRIAGA</t>
  </si>
  <si>
    <t>JAAD810605MGTRRN08</t>
  </si>
  <si>
    <t>JAAD810605UHA</t>
  </si>
  <si>
    <t>NANCY JACOBO ANDRADE</t>
  </si>
  <si>
    <t>JAAN960917MMNCNN08</t>
  </si>
  <si>
    <t>JAAN960917ATA</t>
  </si>
  <si>
    <t>MARIANA JAMAICA MARTINEZ</t>
  </si>
  <si>
    <t>JAMM820909MGTMRR04</t>
  </si>
  <si>
    <t>JAMM820909H41</t>
  </si>
  <si>
    <t>JOSE ALFREDO JAUREGUI OLVERA</t>
  </si>
  <si>
    <t>JAOA640225HGTRLL00</t>
  </si>
  <si>
    <t>JAOA640225C15</t>
  </si>
  <si>
    <t>EMMA JASSO PLATA</t>
  </si>
  <si>
    <t>JAPE950604MGTSLM06</t>
  </si>
  <si>
    <t>JAPE950604J86</t>
  </si>
  <si>
    <t>NOE JASSO PLATA</t>
  </si>
  <si>
    <t>JAPN840615HDFSLX04</t>
  </si>
  <si>
    <t>JAPN840615JQ7</t>
  </si>
  <si>
    <t>ANA MARIA JIMENEZ AYALA</t>
  </si>
  <si>
    <t>JIAA760606MGTMYN09</t>
  </si>
  <si>
    <t>JIAA760606372</t>
  </si>
  <si>
    <t>MARIA TERESA JIMENEZ GARCIA</t>
  </si>
  <si>
    <t>JIGT800718MDFMRR02</t>
  </si>
  <si>
    <t>JIGT8007186L5</t>
  </si>
  <si>
    <t>REYNA MARIA JIMENEZ HERNANDEZ</t>
  </si>
  <si>
    <t>JIHR830930MGTMRY05</t>
  </si>
  <si>
    <t>JIHR830930DR9</t>
  </si>
  <si>
    <t>SILVIA JIMENEZ PEREZ</t>
  </si>
  <si>
    <t>JIPS850508MGTMRL04</t>
  </si>
  <si>
    <t>JIPS850508UDA</t>
  </si>
  <si>
    <t>HEIAN JIMENEZ RODRIGUEZ</t>
  </si>
  <si>
    <t>JIRH000105HVZMDNA6</t>
  </si>
  <si>
    <t>JIRH000105NF1</t>
  </si>
  <si>
    <t>CINTHIA GUADALUPE JORGE GONZALEZ</t>
  </si>
  <si>
    <t>JOGC970223MGTRNN02</t>
  </si>
  <si>
    <t>JOGC970223KM4</t>
  </si>
  <si>
    <t>ARIANA ALEJANDRA JUAREZ LEON</t>
  </si>
  <si>
    <t>JULA950424MGTRNR00</t>
  </si>
  <si>
    <t>JULA950424QJ3</t>
  </si>
  <si>
    <t>LAURA FELICITAS JUAREZ MARTINEZ</t>
  </si>
  <si>
    <t>JUML960307MGTRRR00</t>
  </si>
  <si>
    <t>JUML960307C21</t>
  </si>
  <si>
    <t>TANIA DEL CARMEN JUAREZ MANZANO</t>
  </si>
  <si>
    <t>JUMT000730MGTRNNA3</t>
  </si>
  <si>
    <t>JUMT000730FL4</t>
  </si>
  <si>
    <t>DANIEL ALONSO JUAREZ RAMIREZ</t>
  </si>
  <si>
    <t>JURD910225HQTRMN00</t>
  </si>
  <si>
    <t>JURD910225QZ1</t>
  </si>
  <si>
    <t>JUANA JUAREZ TORRES</t>
  </si>
  <si>
    <t>JUTJ810516MGTRRN03</t>
  </si>
  <si>
    <t>JUTJ8105167K3</t>
  </si>
  <si>
    <t>MARIA LUISA JUAREZ VICTORIANO</t>
  </si>
  <si>
    <t>JUVL921112MGTRCS08</t>
  </si>
  <si>
    <t>JUVL9211121M2</t>
  </si>
  <si>
    <t>SAMANTHA LAZO CERRATO</t>
  </si>
  <si>
    <t>LACS980723MGTZRM05</t>
  </si>
  <si>
    <t>LACS980723794</t>
  </si>
  <si>
    <t>MAYRA ANTONIA LAZARO GARCIA</t>
  </si>
  <si>
    <t>LAGM000423MGTZRYA0</t>
  </si>
  <si>
    <t>LAGM000423CE3</t>
  </si>
  <si>
    <t>JUANA LANDIN LOPEZ</t>
  </si>
  <si>
    <t>LALJ691015MGTNPN07</t>
  </si>
  <si>
    <t>LALJ691015J64</t>
  </si>
  <si>
    <t>BENJAMIN LARA RAMIREZ</t>
  </si>
  <si>
    <t>LARB670117HGTRMN05</t>
  </si>
  <si>
    <t>LARB670117EJ5</t>
  </si>
  <si>
    <t>CLAUDIA ADRIANA LAUREANO RODRIGUEZ</t>
  </si>
  <si>
    <t>LARC740505MGTRDL01</t>
  </si>
  <si>
    <t>LARC740505IF6</t>
  </si>
  <si>
    <t>ELIZABETH LARA RAMIREZ</t>
  </si>
  <si>
    <t>LARE830210MGTRML02</t>
  </si>
  <si>
    <t>LARE830210321</t>
  </si>
  <si>
    <t>JUANA EVA LARA RODRIGUEZ</t>
  </si>
  <si>
    <t>LARJ850928MMCRDN08</t>
  </si>
  <si>
    <t>LARJ850928U66</t>
  </si>
  <si>
    <t>MARIA DEL ROSARIO LERA GONZALEZ</t>
  </si>
  <si>
    <t>LEGR860814MGTRNS07</t>
  </si>
  <si>
    <t>LEGR860814HH6</t>
  </si>
  <si>
    <t>YADIRA LERA HUERTA</t>
  </si>
  <si>
    <t>LEHY840505MGTRRD04</t>
  </si>
  <si>
    <t>LEHY840505A39</t>
  </si>
  <si>
    <t>MARIA ESTHER DE LEON LUNA</t>
  </si>
  <si>
    <t>LELE840227MQTNNS00</t>
  </si>
  <si>
    <t>LELE840227CWA</t>
  </si>
  <si>
    <t>JOSE LUIS LEIVA VALTIERRA</t>
  </si>
  <si>
    <t>LEVL620806HGTVLS06</t>
  </si>
  <si>
    <t>LEVL6208065G7</t>
  </si>
  <si>
    <t>DAISY VANESSA LINARES HERNANDEZ</t>
  </si>
  <si>
    <t>LIHD961117MGTNRS07</t>
  </si>
  <si>
    <t>LIHD9611175K9</t>
  </si>
  <si>
    <t>FATIMA GUADALUPE LICEA RAMIREZ</t>
  </si>
  <si>
    <t>LIRF900513MGTCMT09</t>
  </si>
  <si>
    <t>LIRF900513JG2</t>
  </si>
  <si>
    <t>MA. DEL CARMEN LOPEZ ARIAS</t>
  </si>
  <si>
    <t>LOAC610715MGTPRR04</t>
  </si>
  <si>
    <t>LOAC610715G77</t>
  </si>
  <si>
    <t>ROCIO IMELDA LOPEZ CASTILLO</t>
  </si>
  <si>
    <t>LOCR921104MGTPSC04</t>
  </si>
  <si>
    <t>LOCR921104H71</t>
  </si>
  <si>
    <t>MARIA DEL ROSARIO LOZANO DUEÑAS</t>
  </si>
  <si>
    <t>LODR930118MGTZXS00</t>
  </si>
  <si>
    <t>LODR930118RN2</t>
  </si>
  <si>
    <t>DIANA CAROLINA LOPEZ ESTRADA</t>
  </si>
  <si>
    <t>LOED010424MGTPSNA2</t>
  </si>
  <si>
    <t>LOED010424AQ2</t>
  </si>
  <si>
    <t>BRAYAN ANDRES LOPEZ HERNANDEZ</t>
  </si>
  <si>
    <t>LOHB020711HGTPRRA4</t>
  </si>
  <si>
    <t>LOHB0207116V4</t>
  </si>
  <si>
    <t>KARLA DE LA LUZ LOPEZ HERNANDEZ</t>
  </si>
  <si>
    <t>LOHK921001MGTPRR08</t>
  </si>
  <si>
    <t>LOHK921001SZ5</t>
  </si>
  <si>
    <t>ZAIRA DANIELA LOZANO JASSO</t>
  </si>
  <si>
    <t>LOJZ981116MGTZSR08</t>
  </si>
  <si>
    <t>LOJZ981116RV8</t>
  </si>
  <si>
    <t>FERNANDO LOZANO MONTOYA</t>
  </si>
  <si>
    <t>LOMF780917HGTZNR02</t>
  </si>
  <si>
    <t>LOMF780917EK4</t>
  </si>
  <si>
    <t>MARIA GUADALUPE LOPEZ MEDRANO</t>
  </si>
  <si>
    <t>LOMG960728MGTPDD03</t>
  </si>
  <si>
    <t>LOMG960728JP1</t>
  </si>
  <si>
    <t>JUAN ANTONIO LOPEZ MOCTEZUMA</t>
  </si>
  <si>
    <t>LOMJ630209HTLPCN05</t>
  </si>
  <si>
    <t>LOMJ6302091F2</t>
  </si>
  <si>
    <t>KENYA MAYREN LOPEZ MOYA</t>
  </si>
  <si>
    <t>LOMK010312MGTPYNA4</t>
  </si>
  <si>
    <t>LOMK010312DN5</t>
  </si>
  <si>
    <t>MARIA FERNANDA LOPEZ PACHECO</t>
  </si>
  <si>
    <t>LOPF000116MGTPCRA1</t>
  </si>
  <si>
    <t>LOPF000116A12</t>
  </si>
  <si>
    <t>IVONNE LOPEZ RAMIREZ</t>
  </si>
  <si>
    <t>LORI950807MGTPMV05</t>
  </si>
  <si>
    <t>LORI950807HU4</t>
  </si>
  <si>
    <t>ALMA ELVIA LOPEZ ROSAS</t>
  </si>
  <si>
    <t>LORA800611MGTPSL05</t>
  </si>
  <si>
    <t>LORX800611DC7</t>
  </si>
  <si>
    <t>JOSEFA LONA VENEGAZ</t>
  </si>
  <si>
    <t>LOVJ641009MGTNNS09</t>
  </si>
  <si>
    <t>LOVJ641009L53</t>
  </si>
  <si>
    <t>HECTOR LOPEZ WUNSCH</t>
  </si>
  <si>
    <t>LOWH760819HDFPNC04</t>
  </si>
  <si>
    <t>LOWH760819KT4</t>
  </si>
  <si>
    <t>JUANA LOPEZ ZEPEDA</t>
  </si>
  <si>
    <t>LOZJ711228MGTPPN08</t>
  </si>
  <si>
    <t>LOZJ711228QZ8</t>
  </si>
  <si>
    <t>MARIA DE LOS ANGELES LUNA ARREDONDO</t>
  </si>
  <si>
    <t>LUAA950915MGTNRN06</t>
  </si>
  <si>
    <t>LUAA950915TC8</t>
  </si>
  <si>
    <t>NOEMI LUNA AGUILERA</t>
  </si>
  <si>
    <t>LUAN000301MGTNGMA5</t>
  </si>
  <si>
    <t>LUAN0003012I7</t>
  </si>
  <si>
    <t>MONICA LUNA HERNANDEZ</t>
  </si>
  <si>
    <t>LUHM890714MGTNRN07</t>
  </si>
  <si>
    <t>LUHM890714F64</t>
  </si>
  <si>
    <t>MARIA DE LA LUZ LULE LOPEZ</t>
  </si>
  <si>
    <t>LULL841107MGTLPZ09</t>
  </si>
  <si>
    <t>LULL841107LS1</t>
  </si>
  <si>
    <t>MARIA ALEJANDRA LUNA RAMIREZ</t>
  </si>
  <si>
    <t>LURA930301MGTNML06</t>
  </si>
  <si>
    <t>LURA9303018P9</t>
  </si>
  <si>
    <t>KORINA DE AMERICA LUNA RANGEL</t>
  </si>
  <si>
    <t>LURK920105MGTNNR00</t>
  </si>
  <si>
    <t>LURK920105337</t>
  </si>
  <si>
    <t>MARIA ALEJANDRA MARTINEZ ALVARADO</t>
  </si>
  <si>
    <t>MAAA750610MGTRLL00</t>
  </si>
  <si>
    <t>MAAA750610U80</t>
  </si>
  <si>
    <t>MARIA DEL CARMEN MARTINEZ AGUILAR</t>
  </si>
  <si>
    <t>MAAC980726MGTRGR07</t>
  </si>
  <si>
    <t>MAAC980726CH8</t>
  </si>
  <si>
    <t>EVANGELINA MARTINEZ ANDRADE</t>
  </si>
  <si>
    <t>MAAE760606MGTRNV02</t>
  </si>
  <si>
    <t>MAAE760606GZA</t>
  </si>
  <si>
    <t>ALDO JOSUE MAURICIO CARMONA</t>
  </si>
  <si>
    <t>MACA961203HVZRRL06</t>
  </si>
  <si>
    <t>MACA9612031G3</t>
  </si>
  <si>
    <t>LUIS ALEJANDRO MARTINEZ ESPITIA</t>
  </si>
  <si>
    <t>MAEL921125HGTRSS04</t>
  </si>
  <si>
    <t>MAEL921125I39</t>
  </si>
  <si>
    <t>ERIKA MARTINEZ FERNANDEZ</t>
  </si>
  <si>
    <t>MAFE890322MGTRRR00</t>
  </si>
  <si>
    <t>MAFE890322NU1</t>
  </si>
  <si>
    <t>LUZ MARIA MARTINEZ GERVACIO</t>
  </si>
  <si>
    <t>MAGL790120MDFRRZ00</t>
  </si>
  <si>
    <t>MAGL7901209J4</t>
  </si>
  <si>
    <t>PATRICIA MARTINEZ GARCIA</t>
  </si>
  <si>
    <t>MAGP691130MDFRRT05</t>
  </si>
  <si>
    <t>MAGP691130AC6</t>
  </si>
  <si>
    <t>REBECA MAGAÑA GARCIA</t>
  </si>
  <si>
    <t>MAGR890516MGTGRB07</t>
  </si>
  <si>
    <t>MAGR890516290</t>
  </si>
  <si>
    <t>HERMELINDA MARTINEZ HERNANDEZ</t>
  </si>
  <si>
    <t>MAHH811028MGTRRR04</t>
  </si>
  <si>
    <t>MAHH811028P5A</t>
  </si>
  <si>
    <t>VIRGINIA MARTINEZ HERNANDEZ</t>
  </si>
  <si>
    <t>MAHV830426MGTRRR09</t>
  </si>
  <si>
    <t>MAHV830426Q23</t>
  </si>
  <si>
    <t>LUIS PABLO MARMOLEJO LOPEZ</t>
  </si>
  <si>
    <t>MALL691206HGTRPS05</t>
  </si>
  <si>
    <t>MALL691206AP2</t>
  </si>
  <si>
    <t>YULIANA MARTINEZ LAMBARRI</t>
  </si>
  <si>
    <t>MALY970411MGTRML04</t>
  </si>
  <si>
    <t>MALY970411K71</t>
  </si>
  <si>
    <t>ALEJANDRO GERARDO MATA MARTINEZ</t>
  </si>
  <si>
    <t>MAMA610424HGTTRL02</t>
  </si>
  <si>
    <t>MAMA610424VD8</t>
  </si>
  <si>
    <t>MARIA JAQUELIN MARTINEZ PEREZ</t>
  </si>
  <si>
    <t>MAPJ950508MGTRRQ04</t>
  </si>
  <si>
    <t>MAPJ950508JC9</t>
  </si>
  <si>
    <t>DAVID MARTINEZ RODRIGUEZ</t>
  </si>
  <si>
    <t>MARD930910HGTRDV01</t>
  </si>
  <si>
    <t>MARD930910659</t>
  </si>
  <si>
    <t>ERIKA LIZETH MARQUEZ RAMIREZ</t>
  </si>
  <si>
    <t>MARE010315MGTRMRA5</t>
  </si>
  <si>
    <t>MARE01031558A</t>
  </si>
  <si>
    <t>MICAELA MARTINEZ RAMIREZ</t>
  </si>
  <si>
    <t>MARM740420MGTRMC00</t>
  </si>
  <si>
    <t>MARM740420HP0</t>
  </si>
  <si>
    <t>BRENDA LETICIA MARES SILVA</t>
  </si>
  <si>
    <t>MASB870501MGTRLR02</t>
  </si>
  <si>
    <t>MASB870501JR1</t>
  </si>
  <si>
    <t>GISELA ALEJANDRA MARTINEZ TORRES</t>
  </si>
  <si>
    <t>MATG980507MGTRRS09</t>
  </si>
  <si>
    <t>MATG980507I96</t>
  </si>
  <si>
    <t>MARGARITA MARTINEZ ZENDEJAS</t>
  </si>
  <si>
    <t>MAZM721214MMNRNR00</t>
  </si>
  <si>
    <t>MAZM721214S39</t>
  </si>
  <si>
    <t>MARGARITA MEDINA BARRIENTOS</t>
  </si>
  <si>
    <t>MEBM520718MGTDRR06</t>
  </si>
  <si>
    <t>MEBM520718NVA</t>
  </si>
  <si>
    <t>LILIA MENDOZA CALDERON</t>
  </si>
  <si>
    <t>MECL690426MGTNLL00</t>
  </si>
  <si>
    <t>MECL690426IL2</t>
  </si>
  <si>
    <t>BRENDA BERENICE MERINO GONZALEZ</t>
  </si>
  <si>
    <t>MEGB011013MGTRNRA9</t>
  </si>
  <si>
    <t>MEGB011013JE1</t>
  </si>
  <si>
    <t>PAULINA MENDEZ GUEVARA</t>
  </si>
  <si>
    <t>MEGP001123MGTNVLA6</t>
  </si>
  <si>
    <t>MEGP001123MF2</t>
  </si>
  <si>
    <t>MARIA DEL CARMEN MENDOZA MANZANARES</t>
  </si>
  <si>
    <t>MEMC900210MGTNNR07</t>
  </si>
  <si>
    <t>MEMC900210BX8</t>
  </si>
  <si>
    <t>MARIA ISABEL MENDIOLA MANZANO</t>
  </si>
  <si>
    <t>MEMI990313MGTNNS09</t>
  </si>
  <si>
    <t>MEMI990313A81</t>
  </si>
  <si>
    <t>MARIA JOSE MEJIA MANDUJANO</t>
  </si>
  <si>
    <t>MEMJ011109MGTJNSA0</t>
  </si>
  <si>
    <t>MEMJ0111096K0</t>
  </si>
  <si>
    <t>RAQUEL BEATRIZ MEDEL NAVARRETE</t>
  </si>
  <si>
    <t>MENR770510MGTDVQ02</t>
  </si>
  <si>
    <t>MENR7705105WA</t>
  </si>
  <si>
    <t>BLANCA LILIA MENDOZA OLGUIN</t>
  </si>
  <si>
    <t>MEOB810706MQTNLL08</t>
  </si>
  <si>
    <t>MEOB810706455</t>
  </si>
  <si>
    <t>ANA CLAUDIA MENDEZ RAMIREZ</t>
  </si>
  <si>
    <t>MERA800831MGTNMN09</t>
  </si>
  <si>
    <t>MERA8008311N6</t>
  </si>
  <si>
    <t>CLAUDIA ISELA MEDINA RAMIREZ</t>
  </si>
  <si>
    <t>MERC721106MGTDML03</t>
  </si>
  <si>
    <t>MERC721106BE8</t>
  </si>
  <si>
    <t>CHRISTIAN MANUEL MENDIOLA RANGEL</t>
  </si>
  <si>
    <t>MERC931128HGTNNH02</t>
  </si>
  <si>
    <t>MERC9311283T0</t>
  </si>
  <si>
    <t>JOSE MEDINA ROSALES</t>
  </si>
  <si>
    <t>MERJ700418HGTDSS03</t>
  </si>
  <si>
    <t>MERJ700418NQ0</t>
  </si>
  <si>
    <t>JULIA MENDEZ SANCHEZ</t>
  </si>
  <si>
    <t>MESJ650209MGTNNL07</t>
  </si>
  <si>
    <t>MESJ6502091L5</t>
  </si>
  <si>
    <t>YESENIA DEL CONSUELO MEJIA SANCHEZ</t>
  </si>
  <si>
    <t>MESY910429MSPJNS04</t>
  </si>
  <si>
    <t>MESY910429TR2</t>
  </si>
  <si>
    <t>MA. CECILIA MEDRANO TETUAN</t>
  </si>
  <si>
    <t>METC761101MGTDTC09</t>
  </si>
  <si>
    <t>METC7611017W3</t>
  </si>
  <si>
    <t>JIMENA MARLENE MENDOZA VERA</t>
  </si>
  <si>
    <t>MEVJ990819MGTNRM06</t>
  </si>
  <si>
    <t>MEVJ9908198J9</t>
  </si>
  <si>
    <t>JOSE RODRIGO MEDINA VILLAFAÑA</t>
  </si>
  <si>
    <t>MEVR961012HGTDLD04</t>
  </si>
  <si>
    <t>MEVR961012AV2</t>
  </si>
  <si>
    <t>MARIA VICTORIA MEJIA VAZQUEZ</t>
  </si>
  <si>
    <t>MEVV900529MGTJZC09</t>
  </si>
  <si>
    <t>MEVV9005296F0</t>
  </si>
  <si>
    <t>HECTOR ISRAEL MERINO ZAMARRIPA</t>
  </si>
  <si>
    <t>MEZH690627HDFRMC04</t>
  </si>
  <si>
    <t>MEZH690627RJ0</t>
  </si>
  <si>
    <t>TANIA CAROLINA MIRANDA HERRERA</t>
  </si>
  <si>
    <t>MIHT990112MGTRRN05</t>
  </si>
  <si>
    <t>MIHT990112188</t>
  </si>
  <si>
    <t>MARA LILLIAN MIRELES PACO</t>
  </si>
  <si>
    <t>MIPM000601MGTRCRA7</t>
  </si>
  <si>
    <t>MIPM000601JC4</t>
  </si>
  <si>
    <t>JOSE NESTOR MIRANDA PEREZ</t>
  </si>
  <si>
    <t>MIPN980226HGTRRS12</t>
  </si>
  <si>
    <t>MIPN980226BD8</t>
  </si>
  <si>
    <t>MARIA DEL ROCIO MIRELES PONCE</t>
  </si>
  <si>
    <t>MIPR851116MGTRNC02</t>
  </si>
  <si>
    <t>MIPR851116NA9</t>
  </si>
  <si>
    <t>PATRICIA MOSQUEDA ARREGUIN</t>
  </si>
  <si>
    <t>MOAP820831MGTSRT09</t>
  </si>
  <si>
    <t>MOAP820831SR0</t>
  </si>
  <si>
    <t>EDUARDO MOSQUEDA GONZALEZ</t>
  </si>
  <si>
    <t>MOGE940318HGTSND06</t>
  </si>
  <si>
    <t>MOGE940318L43</t>
  </si>
  <si>
    <t>ROCIO ALEJANDRA MORALES LOPEZ</t>
  </si>
  <si>
    <t>MOLR870803MGTRPC07</t>
  </si>
  <si>
    <t>MOLR870803Q41</t>
  </si>
  <si>
    <t>MARIA ISABEL MORALES MARQUEZ</t>
  </si>
  <si>
    <t>MOMI870530MGTRRS02</t>
  </si>
  <si>
    <t>MOMI870530NA6</t>
  </si>
  <si>
    <t>RAMON MORA NAVARRETE</t>
  </si>
  <si>
    <t>MONR821208HGTRVM05</t>
  </si>
  <si>
    <t>MONR821208GL5</t>
  </si>
  <si>
    <t>JAIRO MORENO PEÑA</t>
  </si>
  <si>
    <t>MOPJ891217HGTRXR04</t>
  </si>
  <si>
    <t>MOPJ891217PF9</t>
  </si>
  <si>
    <t>CLAUDIA ABIGAIL MONTIEL ROSALES</t>
  </si>
  <si>
    <t>MORC960428MGTNSL09</t>
  </si>
  <si>
    <t>MORC960428ER2</t>
  </si>
  <si>
    <t>JESUS SANTOS MOJICA RAMIREZ</t>
  </si>
  <si>
    <t>MORJ701225HGTJMS01</t>
  </si>
  <si>
    <t>MORJ701225C35</t>
  </si>
  <si>
    <t>MARIA NATIVIDAD MORALES REVELES</t>
  </si>
  <si>
    <t>MORN811225MGTRVT06</t>
  </si>
  <si>
    <t>MORN811225SY9</t>
  </si>
  <si>
    <t>MAYRA MONTOYA SANCHEZ</t>
  </si>
  <si>
    <t>MOSM901120MGTNNY06</t>
  </si>
  <si>
    <t>MOSM901120RA9</t>
  </si>
  <si>
    <t>MA. GUADALUPE MUÑOZ GONZALEZ</t>
  </si>
  <si>
    <t>MUGG591205MMNXND06</t>
  </si>
  <si>
    <t>MUGG591205JV5</t>
  </si>
  <si>
    <t>GUILLERMINA MURILLO JARAMILLO</t>
  </si>
  <si>
    <t>MUJG591009MGTRRL00</t>
  </si>
  <si>
    <t>MUJG591009BI9</t>
  </si>
  <si>
    <t>MARIA GUADALUPE MURILLO OROS</t>
  </si>
  <si>
    <t>MUOG970303MGTRRD01</t>
  </si>
  <si>
    <t>MUOG970303SS3</t>
  </si>
  <si>
    <t>MARIA CRUZ MUÑOZ RODRIGUEZ</t>
  </si>
  <si>
    <t>MURC750609MGTXDR05</t>
  </si>
  <si>
    <t>MURC750609L82</t>
  </si>
  <si>
    <t>JOSE ALFREDO NAVA ESPINOSA</t>
  </si>
  <si>
    <t>NAEA750826HGTVSL00</t>
  </si>
  <si>
    <t>NAEA750826NX6</t>
  </si>
  <si>
    <t>DANIELA GUADALUPE NAVARRO GRANADOS</t>
  </si>
  <si>
    <t>NAGD990506MGTVRN04</t>
  </si>
  <si>
    <t>NAGD9905066K0</t>
  </si>
  <si>
    <t>MARIA GUADALUPE NAVA MURILLO</t>
  </si>
  <si>
    <t>NAMG870601MGTVRD07</t>
  </si>
  <si>
    <t>NAMG870601826</t>
  </si>
  <si>
    <t>ANA LILIA NARANJO NARANJO</t>
  </si>
  <si>
    <t>NANA950708MGTRRN09</t>
  </si>
  <si>
    <t>NANA9507084I8</t>
  </si>
  <si>
    <t>MA. ELADIA NAVARRO OLAEZ</t>
  </si>
  <si>
    <t>NAOE750218MGTVLL04</t>
  </si>
  <si>
    <t>NAOE750218BD0</t>
  </si>
  <si>
    <t>MARGARITO NEGRETE GRANADOS</t>
  </si>
  <si>
    <t>NEGM660312HGTGRR05</t>
  </si>
  <si>
    <t>NEGM660312JL5</t>
  </si>
  <si>
    <t>JACQUELINNE NIETO MARTINEZ</t>
  </si>
  <si>
    <t>NIMJ920213MGTTRC06</t>
  </si>
  <si>
    <t>NIMJ920213RY5</t>
  </si>
  <si>
    <t>MARINA NUÑEZ FERNANDEZ</t>
  </si>
  <si>
    <t>NUFM680523MGTXRR05</t>
  </si>
  <si>
    <t>NUFM680523UL3</t>
  </si>
  <si>
    <t>MARIA IMELDA NUÑEZ GARCIA</t>
  </si>
  <si>
    <t>NUGI790513MGTXRM00</t>
  </si>
  <si>
    <t>NUGI790513K82</t>
  </si>
  <si>
    <t>SANDRA NUÑEZ TELLEZ</t>
  </si>
  <si>
    <t>NUTS850621MGTXLN01</t>
  </si>
  <si>
    <t>NUTS850621VA4</t>
  </si>
  <si>
    <t>ALEJANDRO ORTA ARMADILLO</t>
  </si>
  <si>
    <t>OAAA891012HSPRRL01</t>
  </si>
  <si>
    <t>OAAA891012NW3</t>
  </si>
  <si>
    <t>YOEL ORTA LOPEZ</t>
  </si>
  <si>
    <t>OALY951001HSPRPL05</t>
  </si>
  <si>
    <t>OALY9510015Z9</t>
  </si>
  <si>
    <t>JOSE OMAR ORTEGA ARREDONDO</t>
  </si>
  <si>
    <t>OEAO850604HGTRRM02</t>
  </si>
  <si>
    <t>OEAO850604CV5</t>
  </si>
  <si>
    <t>MARGARITA ORNELAS BARRERA</t>
  </si>
  <si>
    <t>OEBM880509MGTRRR00</t>
  </si>
  <si>
    <t>OEBM880509D70</t>
  </si>
  <si>
    <t>ANA MARIA ORTEGA CACIQUE</t>
  </si>
  <si>
    <t>OECA870705MGTRCN00</t>
  </si>
  <si>
    <t>OECA870705H53</t>
  </si>
  <si>
    <t>IRMA OLVERA CARDENAZ</t>
  </si>
  <si>
    <t>OECI900209MGTLRR02</t>
  </si>
  <si>
    <t>OECI900209F51</t>
  </si>
  <si>
    <t>VANESSA ITZEL ORTEGA CONEJO</t>
  </si>
  <si>
    <t>OECV981226MGTRNN03</t>
  </si>
  <si>
    <t>OECV981226ET9</t>
  </si>
  <si>
    <t>LUIS ANGEL OLVERA FRIAS</t>
  </si>
  <si>
    <t>OEFL970406HGTLRS00</t>
  </si>
  <si>
    <t>OEFL970406L30</t>
  </si>
  <si>
    <t>MA CARMEN ORNELAS SOTO</t>
  </si>
  <si>
    <t>OESC620921MGTRTR08</t>
  </si>
  <si>
    <t>OESC6209217K2</t>
  </si>
  <si>
    <t>ANGELA OLIVO ABAD</t>
  </si>
  <si>
    <t>OIAA781221MGRLBN05</t>
  </si>
  <si>
    <t>OIAA781221460</t>
  </si>
  <si>
    <t>LUCIANO ORTIZ GONZALEZ</t>
  </si>
  <si>
    <t>OIGL560526HGTRNC00</t>
  </si>
  <si>
    <t>OIGL560526QW1</t>
  </si>
  <si>
    <t>VICTOR MANUEL ORTIZ HERNANDEZ</t>
  </si>
  <si>
    <t>OIHV951007HGTRRC00</t>
  </si>
  <si>
    <t>OIHV951007SFA</t>
  </si>
  <si>
    <t>JANNETE ORTIZ JASSO</t>
  </si>
  <si>
    <t>OIJJ780405MDFRSN02</t>
  </si>
  <si>
    <t>OIJJ7804055I4</t>
  </si>
  <si>
    <t>LUIS ALEJANDRO ORTIZ ORTIZ</t>
  </si>
  <si>
    <t>OIOL011019HGTRRSA6</t>
  </si>
  <si>
    <t>OIOL011019KSA</t>
  </si>
  <si>
    <t>MARIA SEBASTIANA ORTIZ VILLEGAS</t>
  </si>
  <si>
    <t>OIVS840120MGTRLB07</t>
  </si>
  <si>
    <t>OIVS840120RMA</t>
  </si>
  <si>
    <t>VIVIANA ORTIZ VALENCIA</t>
  </si>
  <si>
    <t>OIVV771029MGTRLV02</t>
  </si>
  <si>
    <t>OIVV7710297F5</t>
  </si>
  <si>
    <t>JULIANA PADRON AVILA</t>
  </si>
  <si>
    <t>PAAJ010508MGTDVLA3</t>
  </si>
  <si>
    <t>PAAJ010508S41</t>
  </si>
  <si>
    <t>MIGUEL ANGEL PADIERNA CASTILLO</t>
  </si>
  <si>
    <t>PACM970106HGTDSG01</t>
  </si>
  <si>
    <t>PACM970106DR6</t>
  </si>
  <si>
    <t>ANGELICA PALACIO GUILLEN</t>
  </si>
  <si>
    <t>PAGA960516MGTLLN07</t>
  </si>
  <si>
    <t>PAGA960516DS4</t>
  </si>
  <si>
    <t>IRENE PARRA LEON</t>
  </si>
  <si>
    <t>PALI770114MGTRNR06</t>
  </si>
  <si>
    <t>PALI770114TG7</t>
  </si>
  <si>
    <t>LUZ SELENE PALOMINO LUNA</t>
  </si>
  <si>
    <t>PALL860217MGTLNZ03</t>
  </si>
  <si>
    <t>PALL860217NC9</t>
  </si>
  <si>
    <t>MARIA GUADALUPE PALACIOS MENDOZA</t>
  </si>
  <si>
    <t>PAMG740226MDFLND01</t>
  </si>
  <si>
    <t>PAMG740226RZ9</t>
  </si>
  <si>
    <t>JUAN FRANCISCO PADILLA ORTIZ</t>
  </si>
  <si>
    <t>PAOJ940421HGTDRN02</t>
  </si>
  <si>
    <t>PAOJ940421P54</t>
  </si>
  <si>
    <t>GLORIA PADRON RODRIGUEZ</t>
  </si>
  <si>
    <t>PARG770808MGTDDL07</t>
  </si>
  <si>
    <t>PARG7708083WA</t>
  </si>
  <si>
    <t>ROSA GUADALUPE PANTOJA SANCHEZ</t>
  </si>
  <si>
    <t>PASR871205MNTNNS05</t>
  </si>
  <si>
    <t>PASR871205GTA</t>
  </si>
  <si>
    <t>MARIA GUADALUPE PEREZ AVILA</t>
  </si>
  <si>
    <t>PEAG960314MGTRVD06</t>
  </si>
  <si>
    <t>PEAG960314AC3</t>
  </si>
  <si>
    <t>LUZ MARIA PEREZ ALVAREZ</t>
  </si>
  <si>
    <t>PEAL990310MGTRLZ03</t>
  </si>
  <si>
    <t>PEAL990310BX8</t>
  </si>
  <si>
    <t>SANDRA MARCELA PEREZ ARCE</t>
  </si>
  <si>
    <t>PEAS841013MGTRRN07</t>
  </si>
  <si>
    <t>PEAS841013IXA</t>
  </si>
  <si>
    <t>JUAN IGNACIO PERALTA DOMINGUEZ</t>
  </si>
  <si>
    <t>PEDJ860424HGTRMN06</t>
  </si>
  <si>
    <t>PEDJ860424216</t>
  </si>
  <si>
    <t>ALEJANDRO GUADALUPE PEREZ MENDOZA</t>
  </si>
  <si>
    <t>PEMA960729HGTRNL07</t>
  </si>
  <si>
    <t>PEMA960729FW1</t>
  </si>
  <si>
    <t>MARGARITA PEREZ MENBRILLO</t>
  </si>
  <si>
    <t>PEMM710827MMCRNR02</t>
  </si>
  <si>
    <t>PEMM710827NM5</t>
  </si>
  <si>
    <t>BLANCA OLIMPIA PEREZ ORTEGA</t>
  </si>
  <si>
    <t>PEOB680821MGTRRL01</t>
  </si>
  <si>
    <t>PEOB680821HW0</t>
  </si>
  <si>
    <t>ALMA LILIA PEREZ RODRIGUEZ</t>
  </si>
  <si>
    <t>PERA990710MGTRDL03</t>
  </si>
  <si>
    <t>PERA9907102G3</t>
  </si>
  <si>
    <t>LUZ MARIA GUADALUPE PEDROZA RAMIREZ</t>
  </si>
  <si>
    <t>PERL951007MGTDMZ06</t>
  </si>
  <si>
    <t>PERL951007HXA</t>
  </si>
  <si>
    <t>ERIKA PEREZ SALAZAR</t>
  </si>
  <si>
    <t>PESE850407MGTRLR00</t>
  </si>
  <si>
    <t>PESE850407BL6</t>
  </si>
  <si>
    <t>MARIA DEL CARMEN PICHARDO CAMACHO</t>
  </si>
  <si>
    <t>PICC930803MGTCMR04</t>
  </si>
  <si>
    <t>PICC930803E18</t>
  </si>
  <si>
    <t>ARELI ACELA PICHARDO LUGO</t>
  </si>
  <si>
    <t>PILA860125MGTCGR08</t>
  </si>
  <si>
    <t>PILA860125FI0</t>
  </si>
  <si>
    <t>MARIA ESTHER DOLORES PIÑA VAZQUEZ</t>
  </si>
  <si>
    <t>PIVE570412MDFXZS03</t>
  </si>
  <si>
    <t>PIVE570412284</t>
  </si>
  <si>
    <t>JOSE RAFAEL PONCE MAGDALENO</t>
  </si>
  <si>
    <t>POMR941018HGTNGF01</t>
  </si>
  <si>
    <t>POMR941018E56</t>
  </si>
  <si>
    <t>JAVIER PORTILLO PEREZ</t>
  </si>
  <si>
    <t>POPJ851123HTLRRV09</t>
  </si>
  <si>
    <t>POPJ851123EH5</t>
  </si>
  <si>
    <t>JORGE RAFAEL PUEBLA DIAZ</t>
  </si>
  <si>
    <t>PUDJ900316HGTBZR08</t>
  </si>
  <si>
    <t>PUDJ900316CYA</t>
  </si>
  <si>
    <t>MA. ELENA PUENTE LUNA</t>
  </si>
  <si>
    <t>PULE710907MGTNNL16</t>
  </si>
  <si>
    <t>PULE710907JN5</t>
  </si>
  <si>
    <t>MIRIAM QUEVEDO MATA</t>
  </si>
  <si>
    <t>QUMM820922MGTVTR08</t>
  </si>
  <si>
    <t>QUMM820922482</t>
  </si>
  <si>
    <t>MARIANA QUEZADA RODRIGUEZ</t>
  </si>
  <si>
    <t>QURM830806MGTZDR02</t>
  </si>
  <si>
    <t>QURM830806V70</t>
  </si>
  <si>
    <t>OLIVIA RAMIREZ AGUILAR</t>
  </si>
  <si>
    <t>RAAO641025MBCMGL06</t>
  </si>
  <si>
    <t>RAAO641025E11</t>
  </si>
  <si>
    <t>MARIA DE LOS ANGELES RAMIREZ CARREON</t>
  </si>
  <si>
    <t>RACA900422MGTMRN07</t>
  </si>
  <si>
    <t>RACA900422PQ8</t>
  </si>
  <si>
    <t>EDUARDO PAUL RAMIREZ CORONEL</t>
  </si>
  <si>
    <t>RACE990204HGTMRD04</t>
  </si>
  <si>
    <t>RACE9902044S5</t>
  </si>
  <si>
    <t>JAIME RAMIREZ CANO</t>
  </si>
  <si>
    <t>RACJ581126HGTMNM02</t>
  </si>
  <si>
    <t>RACJ581126TJA</t>
  </si>
  <si>
    <t>YOLANDA RANGEL CAMACHO</t>
  </si>
  <si>
    <t>RACY610711MGTNML02</t>
  </si>
  <si>
    <t>RACY610711UU9</t>
  </si>
  <si>
    <t>MAYRA JACQUELINE RAMIREZ DIAZ</t>
  </si>
  <si>
    <t>RADM960709MGTMZY09</t>
  </si>
  <si>
    <t>RADM9607099T3</t>
  </si>
  <si>
    <t>JOSE RAMIREZ FLORES</t>
  </si>
  <si>
    <t>RAFJ580319HGTMLS04</t>
  </si>
  <si>
    <t>RAFJ580319KD7</t>
  </si>
  <si>
    <t>LETICIA ELIZABETH RANGEL FLORES</t>
  </si>
  <si>
    <t>RAFL760722MGTNLT03</t>
  </si>
  <si>
    <t>RAFL760722489</t>
  </si>
  <si>
    <t>ELBA PATRICIA RAMIREZ GUZMAN</t>
  </si>
  <si>
    <t>RAGE850627MGTMZL09</t>
  </si>
  <si>
    <t>RAGE8506271S9</t>
  </si>
  <si>
    <t>JENNIFER RAMIREZ GARCIA</t>
  </si>
  <si>
    <t>RAGJ970122MGTMRN00</t>
  </si>
  <si>
    <t>RAGJ9701227H1</t>
  </si>
  <si>
    <t>PATRICIA RAMIREZ GUTIERREZ</t>
  </si>
  <si>
    <t>RAGP790913MGTMTT01</t>
  </si>
  <si>
    <t>RAGP790913PV8</t>
  </si>
  <si>
    <t>REYNA LETICIA RAMIREZ HERRERA</t>
  </si>
  <si>
    <t>RAHR000619MGTMRYA2</t>
  </si>
  <si>
    <t>RAHR000619RY6</t>
  </si>
  <si>
    <t>GABRIELA RAMIREZ LOPEZ</t>
  </si>
  <si>
    <t>RALG850327MGTMPB02</t>
  </si>
  <si>
    <t>RALG8503278V2</t>
  </si>
  <si>
    <t>ANTONIO DE JESUS RAMIREZ MEJIA</t>
  </si>
  <si>
    <t>RAMA920928HGTMJN08</t>
  </si>
  <si>
    <t>RAMA920928PJ9</t>
  </si>
  <si>
    <t>MARIA ANDREA DE JESUS RANGEL MONTIEL</t>
  </si>
  <si>
    <t>RAMA960419MGTNNN01</t>
  </si>
  <si>
    <t>RAMA960419TNA</t>
  </si>
  <si>
    <t>BRENDA SOFIA RAMIREZ MORENO</t>
  </si>
  <si>
    <t>RAMB961221MGTMRR16</t>
  </si>
  <si>
    <t>RAMB961221QY6</t>
  </si>
  <si>
    <t>BARBARA LILIANA RAMIREZ NILA</t>
  </si>
  <si>
    <t>RANB790219MGTMLR09</t>
  </si>
  <si>
    <t>RANB790219CC5</t>
  </si>
  <si>
    <t>PASCUALA RAMIREZ NAVARRO</t>
  </si>
  <si>
    <t>RANP730517MGTMVS00</t>
  </si>
  <si>
    <t>RANP7305177E3</t>
  </si>
  <si>
    <t>ALEJANDRA RAMIREZ RODRIGUEZ</t>
  </si>
  <si>
    <t>RARA820320MGTMDL04</t>
  </si>
  <si>
    <t>RARA820320CT7</t>
  </si>
  <si>
    <t>DENISSE ARACELY RANGEL RODRIGUEZ</t>
  </si>
  <si>
    <t>RARD970414MGTNDN02</t>
  </si>
  <si>
    <t>RARD970414R35</t>
  </si>
  <si>
    <t>IMELDA RAMIREZ ROCHA</t>
  </si>
  <si>
    <t>RARI730513MGTMCM07</t>
  </si>
  <si>
    <t>RARI730513KS8</t>
  </si>
  <si>
    <t>MIGUEL ANGEL RAMIREZ RODRIGUEZ</t>
  </si>
  <si>
    <t>RARM890718HGTMDG02</t>
  </si>
  <si>
    <t>RARM8907185L6</t>
  </si>
  <si>
    <t>DULCE MARIA RAZO SANCHEZ</t>
  </si>
  <si>
    <t>RASD941108MGTZNL01</t>
  </si>
  <si>
    <t>RASD941108ML0</t>
  </si>
  <si>
    <t>ESMERALDA RAMIREZ TORRES</t>
  </si>
  <si>
    <t>RATE790220MQTMRS05</t>
  </si>
  <si>
    <t>RATE790220JA0</t>
  </si>
  <si>
    <t>BERENICE RABANAL VALLEJO</t>
  </si>
  <si>
    <t>RAVB941009MDFBLR08</t>
  </si>
  <si>
    <t>RAVB941009U98</t>
  </si>
  <si>
    <t>YOSELIN MARLEN RAMIREZ VENTURA</t>
  </si>
  <si>
    <t>RAVY970208MGTMNS01</t>
  </si>
  <si>
    <t>RAVY970208V51</t>
  </si>
  <si>
    <t>MARINA RESENDIZ GALLEGOS</t>
  </si>
  <si>
    <t>REGM740718MGTSLR02</t>
  </si>
  <si>
    <t>REGM7407188I4</t>
  </si>
  <si>
    <t>CINTHIA SAMANTA REA HERNANDEZ</t>
  </si>
  <si>
    <t>REHC910522MGTXRN05</t>
  </si>
  <si>
    <t>REHC910522F10</t>
  </si>
  <si>
    <t>BLANCA EYMMI REGALADO LUNA</t>
  </si>
  <si>
    <t>RELB980226MGTGNL16</t>
  </si>
  <si>
    <t>RELB980226BH2</t>
  </si>
  <si>
    <t>PAZ MARIA GUADALUPE REYES MEDRANO</t>
  </si>
  <si>
    <t>REMP000707MGTYDZA3</t>
  </si>
  <si>
    <t>REMP000707A69</t>
  </si>
  <si>
    <t>MARIA MILAGROS REYES ORTEGA</t>
  </si>
  <si>
    <t>REOM810910MGTYRL06</t>
  </si>
  <si>
    <t>REOM8109103N0</t>
  </si>
  <si>
    <t>VERONICA REYES PACHECO</t>
  </si>
  <si>
    <t>REPV900125MGTYCR05</t>
  </si>
  <si>
    <t>REPV900125SE5</t>
  </si>
  <si>
    <t>ANGELICA REYES ROCHA</t>
  </si>
  <si>
    <t>RERA900127MGTYCN00</t>
  </si>
  <si>
    <t>RERA9001278X9</t>
  </si>
  <si>
    <t>NISA FERNANDA REYES ROBLES</t>
  </si>
  <si>
    <t>RERN990505MGTYBS08</t>
  </si>
  <si>
    <t>RERN990505D16</t>
  </si>
  <si>
    <t>ISELA REYNA VAZQUEZ</t>
  </si>
  <si>
    <t>REVI911028MGTYZS09</t>
  </si>
  <si>
    <t>REVI9110284Q8</t>
  </si>
  <si>
    <t>VALERIA RIOS AGUILAR</t>
  </si>
  <si>
    <t>RIAV000926MGTSGLA7</t>
  </si>
  <si>
    <t>RIAV000926I62</t>
  </si>
  <si>
    <t>OFELIA RIVERA DORADO</t>
  </si>
  <si>
    <t>RIDO840331MDFVRF07</t>
  </si>
  <si>
    <t>RIDO840331II6</t>
  </si>
  <si>
    <t>MARIA DEL ROSARIO RIVERA DORADO</t>
  </si>
  <si>
    <t>RIDR850610MDFVRS03</t>
  </si>
  <si>
    <t>RIDR850610IC9</t>
  </si>
  <si>
    <t>FRANCISCO JAVIER RIOS ELIAS</t>
  </si>
  <si>
    <t>RIEF750604HGTSLR05</t>
  </si>
  <si>
    <t>RIEF750604DW0</t>
  </si>
  <si>
    <t>SANJUANITA ANA LUISA RICO ESPINOSA</t>
  </si>
  <si>
    <t>RIES910128MNLCSN01</t>
  </si>
  <si>
    <t>RIES9101281L4</t>
  </si>
  <si>
    <t>BRENDA MARISOL RIVERA GONZALEZ</t>
  </si>
  <si>
    <t>RIGB990416MSPVNR07</t>
  </si>
  <si>
    <t>RIGB990416RZ4</t>
  </si>
  <si>
    <t>JESUS IVAN RIOS GARCIA</t>
  </si>
  <si>
    <t>RIGJ970414HGTSRS00</t>
  </si>
  <si>
    <t>RIGJ970414IY2</t>
  </si>
  <si>
    <t>GLORIA MARIA ESMERALDA RIOS LOPEZ</t>
  </si>
  <si>
    <t>RILG850328MGTSPL02</t>
  </si>
  <si>
    <t>RILG850328MR0</t>
  </si>
  <si>
    <t>MARISOL RIVERA LULE</t>
  </si>
  <si>
    <t>RILM820609MGTVLR03</t>
  </si>
  <si>
    <t>RILM820609HY8</t>
  </si>
  <si>
    <t>YESENIA RIOS PADILLA</t>
  </si>
  <si>
    <t>RIPY980920MGTSDS08</t>
  </si>
  <si>
    <t>RIPY980920E23</t>
  </si>
  <si>
    <t>MA. PATRICIA RODRIGUEZ ALVAREZ</t>
  </si>
  <si>
    <t>ROAP681219MGTDLT01</t>
  </si>
  <si>
    <t>ROAP681219FY4</t>
  </si>
  <si>
    <t>MOISES ROSAL BADILLO</t>
  </si>
  <si>
    <t>ROBM740916HHGSDS07</t>
  </si>
  <si>
    <t>ROBM7409165P4</t>
  </si>
  <si>
    <t>MIRIAM ANTONIA RODRIGUEZ CRUZ</t>
  </si>
  <si>
    <t>ROCM970921MGTDRR05</t>
  </si>
  <si>
    <t>ROCM9709217V3</t>
  </si>
  <si>
    <t>MARIA FERNANDA RODRIGUEZ ESPINOZA</t>
  </si>
  <si>
    <t>ROEF020707MGTDSRA3</t>
  </si>
  <si>
    <t>ROEF020707I62</t>
  </si>
  <si>
    <t>ALMA JOSEFINA ROJAS GONZALEZ</t>
  </si>
  <si>
    <t>ROGA880319MGTJNL07</t>
  </si>
  <si>
    <t>ROGA880319FB8</t>
  </si>
  <si>
    <t>IBETE JAQUELINE ROA GARCIA</t>
  </si>
  <si>
    <t>ROGI851208MGTXRB09</t>
  </si>
  <si>
    <t>ROGI851208TZ8</t>
  </si>
  <si>
    <t>TOMAS ROCHA GONZALEZ</t>
  </si>
  <si>
    <t>ROGT670409HGTCNM09</t>
  </si>
  <si>
    <t>ROGT670409KK9</t>
  </si>
  <si>
    <t>JAZMIN ALEJANDRA ROMERO HERNANDEZ</t>
  </si>
  <si>
    <t>ROHJ980130MGTMRZ05</t>
  </si>
  <si>
    <t>ROHJ980130RFA</t>
  </si>
  <si>
    <t>NOEMI GUADALUPE ROMERO HERRERA</t>
  </si>
  <si>
    <t>ROHN940329MMCMRM02</t>
  </si>
  <si>
    <t>ROHN940329M74</t>
  </si>
  <si>
    <t>ILSE MARIANELA ROJAS LUGO</t>
  </si>
  <si>
    <t>ROLI880630MTSJGL01</t>
  </si>
  <si>
    <t>ROLI880630J79</t>
  </si>
  <si>
    <t>MARIBEL RODRIGUEZ LEON</t>
  </si>
  <si>
    <t>ROLM760518MDFDNR04</t>
  </si>
  <si>
    <t>ROLM7605189K4</t>
  </si>
  <si>
    <t>AMELIA RODRIGUEZ MACHUCA</t>
  </si>
  <si>
    <t>ROMA920813MGTDCM05</t>
  </si>
  <si>
    <t>ROMA9208134T3</t>
  </si>
  <si>
    <t>ESTEFANNY NAYELI RODRIGUEZ MOSQUEDA</t>
  </si>
  <si>
    <t>ROME961108MGTDSS04</t>
  </si>
  <si>
    <t>ROME961108MR0</t>
  </si>
  <si>
    <t>MARTHA ELENA RODRIGUEZ MARTINEZ</t>
  </si>
  <si>
    <t>ROMM890223MGTDRR02</t>
  </si>
  <si>
    <t>ROMM890223773</t>
  </si>
  <si>
    <t>JUAN MARCELO ROJAS ORTIZ</t>
  </si>
  <si>
    <t>ROOJ910620HGTJRN07</t>
  </si>
  <si>
    <t>ROOJ9106203V5</t>
  </si>
  <si>
    <t>ILSE YARETH RODRIGUEZ PEREZ</t>
  </si>
  <si>
    <t>ROPI930901MGTDRL04</t>
  </si>
  <si>
    <t>ROPI930901RP1</t>
  </si>
  <si>
    <t>SAULO URIEL RODRIGUEZ PADILLA</t>
  </si>
  <si>
    <t>ROPS010912HGTDDLA2</t>
  </si>
  <si>
    <t>ROPS010912897</t>
  </si>
  <si>
    <t>MARIA BRENDA RODRIGUEZ RANGEL</t>
  </si>
  <si>
    <t>RORB980725MGTDNR07</t>
  </si>
  <si>
    <t>RORB980725778</t>
  </si>
  <si>
    <t>JUANA RODRIGUEZ RAMIREZ</t>
  </si>
  <si>
    <t>RORJ660606MDFDMN07</t>
  </si>
  <si>
    <t>RORJ660606PM6</t>
  </si>
  <si>
    <t>AMADO ROSAS VALDES</t>
  </si>
  <si>
    <t>ROVA730616HDFSLM00</t>
  </si>
  <si>
    <t>ROVA7306168C4</t>
  </si>
  <si>
    <t>MA. ANTONIA RUIZ CABALLERO</t>
  </si>
  <si>
    <t>RUCA650528MGTZBN00</t>
  </si>
  <si>
    <t>RUCA650528352</t>
  </si>
  <si>
    <t>JOSE ANTONIO RUBIO HERNANDEZ</t>
  </si>
  <si>
    <t>RUHA950427HGTBRN05</t>
  </si>
  <si>
    <t>RUHA9504276W8</t>
  </si>
  <si>
    <t>MARIA CRISTINA RUIZ LOPEZ</t>
  </si>
  <si>
    <t>RULC790708MQTZPR06</t>
  </si>
  <si>
    <t>RULC7907089Q9</t>
  </si>
  <si>
    <t>OLIVA RUIZ SANCHEZ</t>
  </si>
  <si>
    <t>RUSO710212MGTZNL06</t>
  </si>
  <si>
    <t>RUSO710212NW4</t>
  </si>
  <si>
    <t>ANA MARIA RUIZ VALDEZ</t>
  </si>
  <si>
    <t>RUVA920712MGTZLN09</t>
  </si>
  <si>
    <t>RUVA920712IL5</t>
  </si>
  <si>
    <t>ANDREA LIZBETH RUBI VEGA</t>
  </si>
  <si>
    <t>RUVA950828MGTBGN00</t>
  </si>
  <si>
    <t>RUVA950828S69</t>
  </si>
  <si>
    <t>CECILIA SANCHEZ AGUILAR</t>
  </si>
  <si>
    <t>SAAC990602MGTNGC08</t>
  </si>
  <si>
    <t>SAAC990602ET8</t>
  </si>
  <si>
    <t>SALVADOR SANCHEZ ALANIS</t>
  </si>
  <si>
    <t>SAAS761204HGTNLL07</t>
  </si>
  <si>
    <t>SAAS761204916</t>
  </si>
  <si>
    <t>CHRISTIAN FRANCISCO ALEJANDRO SALINAS FLORES</t>
  </si>
  <si>
    <t>SAFC900808HGTLLH04</t>
  </si>
  <si>
    <t>SAFC900808UK2</t>
  </si>
  <si>
    <t>CARINA SANCHEZ GUERRERO</t>
  </si>
  <si>
    <t>SAGC900409MGTNRR02</t>
  </si>
  <si>
    <t>SAGC900409EG4</t>
  </si>
  <si>
    <t>ALEJANDRA SANTANA LANDIN</t>
  </si>
  <si>
    <t>SALA920401MGTNNL09</t>
  </si>
  <si>
    <t>SALA920401M55</t>
  </si>
  <si>
    <t>MA. DEL CARMEN SANCHEZ LIRA</t>
  </si>
  <si>
    <t>SALC730707MGTNRR06</t>
  </si>
  <si>
    <t>SALC730707FM6</t>
  </si>
  <si>
    <t>HUGO CESAR SANCHEZ LEON</t>
  </si>
  <si>
    <t>SALH930107HGTNNG05</t>
  </si>
  <si>
    <t>SALH930107H60</t>
  </si>
  <si>
    <t>MARTHA SANTOS LICEA</t>
  </si>
  <si>
    <t>SALM820616MGTNCR09</t>
  </si>
  <si>
    <t>SALM820616JU1</t>
  </si>
  <si>
    <t>BRANDOM JAIR SANCHEZ MENDOZA</t>
  </si>
  <si>
    <t>SAMB960304HDFNNR00</t>
  </si>
  <si>
    <t>SAMB960304DZA</t>
  </si>
  <si>
    <t>KEVIN ALAN SANCHEZ MARTINEZ</t>
  </si>
  <si>
    <t>SAMK960809HGTNRV02</t>
  </si>
  <si>
    <t>SAMK960809EB5</t>
  </si>
  <si>
    <t>PATRICIA SAAVEDRA MENDOZA</t>
  </si>
  <si>
    <t>SAMP890531MGTVNT03</t>
  </si>
  <si>
    <t>SAMP890531S67</t>
  </si>
  <si>
    <t>ANA MARIA SANCHEZ ORTEGA</t>
  </si>
  <si>
    <t>SAOA890913MGTNRN09</t>
  </si>
  <si>
    <t>SAOA890913FF4</t>
  </si>
  <si>
    <t>DIANA ALEJANDRA SALAZAR PEREZ</t>
  </si>
  <si>
    <t>SAPD821105MGTLRN07</t>
  </si>
  <si>
    <t>SAPD821105272</t>
  </si>
  <si>
    <t>MAYRA AZUCENA SALAZAR PEREZ</t>
  </si>
  <si>
    <t>SAPM901031MGTLRY05</t>
  </si>
  <si>
    <t>SAPM901031LZ9</t>
  </si>
  <si>
    <t>MA. DE JESUS SANTIBAÑEZ RODRIGUEZ</t>
  </si>
  <si>
    <t>SARJ710102MGTNDS03</t>
  </si>
  <si>
    <t>SARJ71010222A</t>
  </si>
  <si>
    <t>MAGDALENA SANCHEZ RAMIREZ</t>
  </si>
  <si>
    <t>SARM961024MGTNMG09</t>
  </si>
  <si>
    <t>SARM961024U58</t>
  </si>
  <si>
    <t>ALEJANDRA SANCHEZ SANCHEZ</t>
  </si>
  <si>
    <t>SASA800325MDFNNL07</t>
  </si>
  <si>
    <t>SASA800325DP6</t>
  </si>
  <si>
    <t>SARA CARINA SEGURA LOPEZ</t>
  </si>
  <si>
    <t>SELS950619MGTGPR05</t>
  </si>
  <si>
    <t>SELS950619SC0</t>
  </si>
  <si>
    <t>MARIA DEL CARMEN SEGURA MEZA</t>
  </si>
  <si>
    <t>SEMC900716MGTGZR05</t>
  </si>
  <si>
    <t>SEMC900716474</t>
  </si>
  <si>
    <t>GRISELDA YADIRA SIERRA SANCHEZ</t>
  </si>
  <si>
    <t>SISG821226MGTRNR08</t>
  </si>
  <si>
    <t>SISG8212269R2</t>
  </si>
  <si>
    <t>BLANCA ESTELA SOTO LAUREANO</t>
  </si>
  <si>
    <t>SOLB721005MMCTRL04</t>
  </si>
  <si>
    <t>SOLB7210059W4</t>
  </si>
  <si>
    <t>XIMENA MICHELLE SOLIS LARA</t>
  </si>
  <si>
    <t>SOLX000718MGTLRMA7</t>
  </si>
  <si>
    <t>SOLX000718SC3</t>
  </si>
  <si>
    <t>GABRIELA SOLORZANO MENDOZA</t>
  </si>
  <si>
    <t>SOMG940125MGTLNB09</t>
  </si>
  <si>
    <t>SOMG940125QG1</t>
  </si>
  <si>
    <t>DIANA MONTSERRAT SOLIS SOLIS</t>
  </si>
  <si>
    <t>SOSD921025MMCLLN05</t>
  </si>
  <si>
    <t>SOSD921025ND9</t>
  </si>
  <si>
    <t>STEPHANIE ALEJANDRA SORIA SAUCEDO</t>
  </si>
  <si>
    <t>SOSS010323MGTRCTA5</t>
  </si>
  <si>
    <t>SOSS010323C72</t>
  </si>
  <si>
    <t>VERONICA SOLIS SANCHEZ</t>
  </si>
  <si>
    <t>SOSV740810MGTLNR02</t>
  </si>
  <si>
    <t>SOSV740810R54</t>
  </si>
  <si>
    <t>MARIA CECILIA SUAREZ ANGEL</t>
  </si>
  <si>
    <t>SUAC960718MGTRNC02</t>
  </si>
  <si>
    <t>SUAC960718MP4</t>
  </si>
  <si>
    <t>FRANCISCO EDUARDO TAPIA RAMIREZ</t>
  </si>
  <si>
    <t>TARF861021HGTPMR06</t>
  </si>
  <si>
    <t>TARF861021B88</t>
  </si>
  <si>
    <t>EDITH TENA ARROYO</t>
  </si>
  <si>
    <t>TEAE870510MGTNRD00</t>
  </si>
  <si>
    <t>TEAE870510B91</t>
  </si>
  <si>
    <t>JOCELYNE TREJO ALCOCER</t>
  </si>
  <si>
    <t>TEAJ950904MGTRLC03</t>
  </si>
  <si>
    <t>TEAJ950904910</t>
  </si>
  <si>
    <t>LUIS ENRIQUE TREJO GUZMAN</t>
  </si>
  <si>
    <t>TEGL770301HDFRZS02</t>
  </si>
  <si>
    <t>TEGL7703012B9</t>
  </si>
  <si>
    <t>MARISELA TERRONES HERNANDEZ</t>
  </si>
  <si>
    <t>TEHM770928MGTRRR06</t>
  </si>
  <si>
    <t>TEHM7709287W9</t>
  </si>
  <si>
    <t>ELIZABETH TENA ORTIZ</t>
  </si>
  <si>
    <t>TEOE911127MGTNRL09</t>
  </si>
  <si>
    <t>TEOE911127181</t>
  </si>
  <si>
    <t>MARIA DEL ROSARIO TERAN SALAZAR</t>
  </si>
  <si>
    <t>TESR910120MGTRLS09</t>
  </si>
  <si>
    <t>TESR910120NP3</t>
  </si>
  <si>
    <t>LILIA JOSEFINA TELLEZ VALENCIA</t>
  </si>
  <si>
    <t>TEVL660120MGTLLL02</t>
  </si>
  <si>
    <t>TEVL660120B13</t>
  </si>
  <si>
    <t>MARIA ISABEL TORRES ARRIOLA</t>
  </si>
  <si>
    <t>TOAI891009MDFRRS07</t>
  </si>
  <si>
    <t>TOAI891009NW7</t>
  </si>
  <si>
    <t>MARIA ELIZABETH TRONCOSO CORRALEJO</t>
  </si>
  <si>
    <t>TOCE630616MGTRRL07</t>
  </si>
  <si>
    <t>TOCE6306161V5</t>
  </si>
  <si>
    <t>FRANCISCO JAVIER TORRES CONCHA</t>
  </si>
  <si>
    <t>TOCF860319HGTRNR00</t>
  </si>
  <si>
    <t>TOCF860319381</t>
  </si>
  <si>
    <t>MARCO CARLOS TORRES CERVANTES</t>
  </si>
  <si>
    <t>TOCM570930HGTRRR09</t>
  </si>
  <si>
    <t>TOCM5709306L4</t>
  </si>
  <si>
    <t>TERESA LORENA TORRES CRUZ</t>
  </si>
  <si>
    <t>TOCT990511MGTRRR02</t>
  </si>
  <si>
    <t>TOCT990511TQ5</t>
  </si>
  <si>
    <t>JESSICA GUADALUPE TOVAR ESCALERA</t>
  </si>
  <si>
    <t>TOEJ930925MGTVSS06</t>
  </si>
  <si>
    <t>TOEJ930925AQ2</t>
  </si>
  <si>
    <t>EDITH TORRES GONZALEZ</t>
  </si>
  <si>
    <t>TOGE980515HGTRND00</t>
  </si>
  <si>
    <t>TOGE980515FA5</t>
  </si>
  <si>
    <t>MAXIMINO TORRES JIMENEZ</t>
  </si>
  <si>
    <t>TOJM000423HGTRMXA2</t>
  </si>
  <si>
    <t>TOJM000423NL0</t>
  </si>
  <si>
    <t>MARIA LLULIANA TORRES LAZO</t>
  </si>
  <si>
    <t>TOLL880823MGTRZL08</t>
  </si>
  <si>
    <t>TOLL8808239W0</t>
  </si>
  <si>
    <t>ISRAEL TORRES MIRELES</t>
  </si>
  <si>
    <t>TOMI850810HGTRRS01</t>
  </si>
  <si>
    <t>TOMI8508105I3</t>
  </si>
  <si>
    <t>MARIA MAGDALENA TORRES MORENO</t>
  </si>
  <si>
    <t>TOMM811103MGTRRG00</t>
  </si>
  <si>
    <t>TOMM811103KZ8</t>
  </si>
  <si>
    <t>EDNA PATRICIA TORRES ROMERO</t>
  </si>
  <si>
    <t>TORE840803MGTRMD03</t>
  </si>
  <si>
    <t>TORE8408033E3</t>
  </si>
  <si>
    <t>MARIA FERNANDA TRUJILLO ALDACO</t>
  </si>
  <si>
    <t>TUAF980331MGTRLR00</t>
  </si>
  <si>
    <t>TUAF980331AT4</t>
  </si>
  <si>
    <t>MA. SANJUANA URQUIZA ACOSTA</t>
  </si>
  <si>
    <t>UUAS731029MGTRCN05</t>
  </si>
  <si>
    <t>UUAS731029TP6</t>
  </si>
  <si>
    <t>ALONDRA ESMERALDA VARGAS ARCIBAR</t>
  </si>
  <si>
    <t>VAAA010415MGTRRLA9</t>
  </si>
  <si>
    <t>VAAA010415BV2</t>
  </si>
  <si>
    <t>KARLA LIZBETH VAZQUEZ BARRIENTOS</t>
  </si>
  <si>
    <t>VABK990301MGTZRR09</t>
  </si>
  <si>
    <t>VABK990301DX5</t>
  </si>
  <si>
    <t>MARTA VALLES CALDERON</t>
  </si>
  <si>
    <t>VACM680729MGTLLR05</t>
  </si>
  <si>
    <t>VACM680729V5A</t>
  </si>
  <si>
    <t>ANA ERIKA VALLE CAMPOS</t>
  </si>
  <si>
    <t>VXCA880523MGTLMN06</t>
  </si>
  <si>
    <t>VACX880523PB2</t>
  </si>
  <si>
    <t>ALMA DELIA VAZQUEZ ESPINOZA</t>
  </si>
  <si>
    <t>VAEA860909MDFZSL04</t>
  </si>
  <si>
    <t>VAEA860909184</t>
  </si>
  <si>
    <t>ANAHI VARGAS EXIGA</t>
  </si>
  <si>
    <t>VAEA981208MGTRXN01</t>
  </si>
  <si>
    <t>VAEA981208I72</t>
  </si>
  <si>
    <t>MARIA ELENA VAZQUEZ GUERRA</t>
  </si>
  <si>
    <t>VAGE840918MDFZRL01</t>
  </si>
  <si>
    <t>VAGE840918165</t>
  </si>
  <si>
    <t>CRISTINA VALLEJO JIMENEZ</t>
  </si>
  <si>
    <t>VAJC610505MDFLMR09</t>
  </si>
  <si>
    <t>VAJC6105052U0</t>
  </si>
  <si>
    <t>ARACELY VAZQUEZ MARTINEZ</t>
  </si>
  <si>
    <t>VAMA820122MGTZRR01</t>
  </si>
  <si>
    <t>VAMA8201225D3</t>
  </si>
  <si>
    <t>BRYAN LEROY VARGAS MUÑOZ</t>
  </si>
  <si>
    <t>VAMB961004HGTRXR07</t>
  </si>
  <si>
    <t>VAMB961004HK2</t>
  </si>
  <si>
    <t>MARINA VAZQUEZ PIÑA</t>
  </si>
  <si>
    <t>VAPM681226MGTZXR04</t>
  </si>
  <si>
    <t>VAPM681226KI0</t>
  </si>
  <si>
    <t>VIRGINIA VAZQUEZ PEREZ</t>
  </si>
  <si>
    <t>VAPV550705MGTZRR07</t>
  </si>
  <si>
    <t>VAPV550705BX7</t>
  </si>
  <si>
    <t>ALFREDO VAZQUEZ RAMIREZ</t>
  </si>
  <si>
    <t>VARA790812HGTZML06</t>
  </si>
  <si>
    <t>VARA790812160</t>
  </si>
  <si>
    <t>MA. GUADALUPE VACA RAZO</t>
  </si>
  <si>
    <t>VARG640308MGTCZD04</t>
  </si>
  <si>
    <t>VARG640308UU3</t>
  </si>
  <si>
    <t>MA. DEL CARMEN VARGAS SALAZAR</t>
  </si>
  <si>
    <t>VASC591117MSPRLR04</t>
  </si>
  <si>
    <t>VASC591117DRA</t>
  </si>
  <si>
    <t>MARICELA VAZQUEZ SIXTOS</t>
  </si>
  <si>
    <t>VASM860313MGTZXR02</t>
  </si>
  <si>
    <t>VASM860313PI9</t>
  </si>
  <si>
    <t>VICTOR MANUEL VAZQUEZ TORRES</t>
  </si>
  <si>
    <t>VATV550629HGTZRC06</t>
  </si>
  <si>
    <t>VATV550629QB7</t>
  </si>
  <si>
    <t>ELIZABETH VAZQUEZ ZARATE</t>
  </si>
  <si>
    <t>VAZE841027MCMZRL02</t>
  </si>
  <si>
    <t>VAZE841027SCA</t>
  </si>
  <si>
    <t>LIZBETH GUADALUPE VELA ALMAGUER</t>
  </si>
  <si>
    <t>VEAL000407MGTLLZA9</t>
  </si>
  <si>
    <t>VEAL000407N33</t>
  </si>
  <si>
    <t>ANA TERESA VEGA CABELLO</t>
  </si>
  <si>
    <t>VECA940103MGTGBN07</t>
  </si>
  <si>
    <t>VECA940103GF9</t>
  </si>
  <si>
    <t>MARIA DEL CARMEN VELAZQUEZ CASAS</t>
  </si>
  <si>
    <t>VECC000716MGTLSRA0</t>
  </si>
  <si>
    <t>VECC000716PC3</t>
  </si>
  <si>
    <t>MARICELA VEGA RESENDIZ</t>
  </si>
  <si>
    <t>VERM910510MGTGSR06</t>
  </si>
  <si>
    <t>VERM910510JU9</t>
  </si>
  <si>
    <t>YOLANDA VELAZQUEZ RAMIREZ</t>
  </si>
  <si>
    <t>VERY680409MGTLML06</t>
  </si>
  <si>
    <t>VERY680409AQ3</t>
  </si>
  <si>
    <t>MA. MAGDALENA VILLA CANCHOLA</t>
  </si>
  <si>
    <t>VICM630726MGTLNG09</t>
  </si>
  <si>
    <t>VICM630726V33</t>
  </si>
  <si>
    <t>DAVID JESUS VILLELA ELIAS</t>
  </si>
  <si>
    <t>VIED881219HGTLLV05</t>
  </si>
  <si>
    <t>VIED8812196P6</t>
  </si>
  <si>
    <t>MARIBEL VILLANUEVA FUENTES</t>
  </si>
  <si>
    <t>VIFM670125MGTLNR08</t>
  </si>
  <si>
    <t>VIFM6701257P7</t>
  </si>
  <si>
    <t>JAVIER ISAAC VILLAFAÑA MADRIGAL</t>
  </si>
  <si>
    <t>VIMJ000816HGTLDVA8</t>
  </si>
  <si>
    <t>VIMJ000816RW7</t>
  </si>
  <si>
    <t>BLANCA NOHEMI VILLAFUERTE RODRIGUEZ</t>
  </si>
  <si>
    <t>VIRB851218MGTLDL04</t>
  </si>
  <si>
    <t>VIRB851218C19</t>
  </si>
  <si>
    <t>PATRICIA MONSERRAT VILLEGAS SANCHEZ</t>
  </si>
  <si>
    <t>VISP010728MGTLNTA7</t>
  </si>
  <si>
    <t>VISP010728QF5</t>
  </si>
  <si>
    <t>MARIA DEL ROSARIO VILLEGAS SALAZAR</t>
  </si>
  <si>
    <t>VISR000329MGTLLSA6</t>
  </si>
  <si>
    <t>VISR0003296Q8</t>
  </si>
  <si>
    <t>JOSE GUADALUPE VILLEGAS VAZQUEZ</t>
  </si>
  <si>
    <t>VIVG690911HGTLZD01</t>
  </si>
  <si>
    <t>VIVG6909118I4</t>
  </si>
  <si>
    <t>HILDA VIEYRA VIEYRA</t>
  </si>
  <si>
    <t>VIVH800207MGTYYL08</t>
  </si>
  <si>
    <t>VIVH800207SV2</t>
  </si>
  <si>
    <t>J. JESUS ZAVALA FERNANDEZ</t>
  </si>
  <si>
    <t>ZAFJ990416HGTVRS09</t>
  </si>
  <si>
    <t>ZAFJ990416F64</t>
  </si>
  <si>
    <t>ANGELICA ZAMORA GONZALEZ</t>
  </si>
  <si>
    <t>ZAGA890221MGTMNN07</t>
  </si>
  <si>
    <t>ZAGA890221AI0</t>
  </si>
  <si>
    <t>JOSE JESUS ZAVALA GUZMAN</t>
  </si>
  <si>
    <t>ZAGJ030819HGTVZSA4</t>
  </si>
  <si>
    <t>ZAGJ030819II9</t>
  </si>
  <si>
    <t>LILIANA ZAVALA MONTALVO</t>
  </si>
  <si>
    <t>ZAML850828MDFVNL06</t>
  </si>
  <si>
    <t>ZAML850828DQ7</t>
  </si>
  <si>
    <t>ANA LAURA ZARAGOZA PACHECO</t>
  </si>
  <si>
    <t>ZAPA890930MGTRCN03</t>
  </si>
  <si>
    <t>ZAPA890930QX6</t>
  </si>
  <si>
    <t>Total general</t>
  </si>
  <si>
    <t>INSTITUTO DE ALFABETIZACIÓN Y EDUCACIÓN BASICA PARA ADULTOS DEL ESTADO DE GTO.
Estado Analítico de Ingresos Detallado - LDF
al 30 de Junio de 2019
PESOS</t>
  </si>
  <si>
    <t>INSTITUTO DE ALFABETIZACIÓN Y EDUCACIÓN BASICA PARA ADULTOS DEL ESTADO DE GTO.
Estado Analítico del Ejercicio del Presupuesto de Egresos Detallado - LDF
Clasificación Administrativa
al 30 de Junio de 2019
PESOS</t>
  </si>
  <si>
    <t>INSTITUTO DE ALFABETIZACIÓN Y EDUCACIÓN BASICA PARA ADULTOS DEL ESTADO DE GTO.
Estado Analítico del Ejercicio del Presupuesto de Egresos Detallado - LDF
Clasificación de Servicios Personales por Categoría
al 30 de Junio de 2019
PESOS</t>
  </si>
  <si>
    <t>LICENCIADA ARIANA RODRIGUEZ BRITO</t>
  </si>
  <si>
    <t>DIRECTORA DE ADMINISTRACIÓN</t>
  </si>
  <si>
    <t>LIICENCIADA ARIANA RODRÍGUEZ BRITO</t>
  </si>
  <si>
    <t>LICENCIADA ARIANA RODRÍGUEZ BRITO</t>
  </si>
  <si>
    <t>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</si>
</sst>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_-[$€-2]* #,##0.00_-;\-[$€-2]* #,##0.00_-;_-[$€-2]* &quot;-&quot;??_-"/>
    <numFmt numFmtId="170" formatCode="_-* #,##0.00\ _€_-;\-* #,##0.00\ _€_-;_-* &quot;-&quot;??\ _€_-;_-@_-"/>
    <numFmt numFmtId="171" formatCode="#,##0.00_ ;\-#,##0.00\ "/>
    <numFmt numFmtId="172" formatCode="#,##0.00_-;#,##0.00\-;&quot; &quot;"/>
    <numFmt numFmtId="173" formatCode="#,##0.0_ ;\-#,##0.0\ "/>
    <numFmt numFmtId="174" formatCode="#,##0.000000000"/>
    <numFmt numFmtId="175" formatCode="_-[$$-80A]* #,##0.00_-;\-[$$-80A]* #,##0.00_-;_-[$$-80A]* &quot;-&quot;??_-;_-@_-"/>
    <numFmt numFmtId="176" formatCode="#,##0.000000000_ ;\-#,##0.000000000\ "/>
    <numFmt numFmtId="177" formatCode="#,##0.0000_ ;\-#,##0.0000\ "/>
  </numFmts>
  <fonts count="74">
    <font>
      <sz val="11"/>
      <color theme="1"/>
      <name val="Calibri"/>
      <family val="2"/>
      <scheme val="minor"/>
    </font>
    <font>
      <sz val="8"/>
      <name val="Arial"/>
      <family val="2"/>
    </font>
    <font>
      <sz val="10"/>
      <name val="Arial"/>
      <family val="2"/>
    </font>
    <font>
      <b/>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u/>
      <sz val="10"/>
      <color theme="1"/>
      <name val="Arial"/>
      <family val="2"/>
    </font>
    <font>
      <sz val="10"/>
      <color rgb="FF000000"/>
      <name val="Arial"/>
      <family val="2"/>
    </font>
    <font>
      <sz val="10"/>
      <color indexed="8"/>
      <name val="Arial"/>
      <family val="2"/>
    </font>
    <font>
      <b/>
      <sz val="10"/>
      <color rgb="FFFF0000"/>
      <name val="Arial"/>
      <family val="2"/>
    </font>
    <font>
      <b/>
      <vertAlign val="superscript"/>
      <sz val="10"/>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11"/>
      <color theme="1"/>
      <name val="Calibri"/>
      <family val="2"/>
      <scheme val="minor"/>
    </font>
    <font>
      <b/>
      <sz val="8"/>
      <color theme="0"/>
      <name val="Arial"/>
      <family val="2"/>
    </font>
    <font>
      <sz val="10"/>
      <color theme="1"/>
      <name val="Times New Roman"/>
      <family val="2"/>
    </font>
    <font>
      <b/>
      <i/>
      <sz val="8"/>
      <color theme="1"/>
      <name val="Arial"/>
      <family val="2"/>
    </font>
    <font>
      <b/>
      <vertAlign val="superscript"/>
      <sz val="8"/>
      <color theme="1"/>
      <name val="Arial"/>
      <family val="2"/>
    </font>
    <font>
      <b/>
      <sz val="8"/>
      <color rgb="FFFF0000"/>
      <name val="Arial"/>
      <family val="2"/>
    </font>
    <font>
      <sz val="10"/>
      <color theme="1"/>
      <name val="}"/>
    </font>
    <font>
      <b/>
      <sz val="8"/>
      <color theme="1"/>
      <name val="}"/>
    </font>
    <font>
      <sz val="8"/>
      <color theme="1"/>
      <name val="}"/>
    </font>
    <font>
      <sz val="9"/>
      <color theme="0"/>
      <name val="Intro Book"/>
      <family val="3"/>
    </font>
    <font>
      <sz val="9"/>
      <color theme="1"/>
      <name val="Intro Book"/>
      <family val="3"/>
    </font>
    <font>
      <sz val="9"/>
      <name val="Arial"/>
      <family val="2"/>
    </font>
    <font>
      <b/>
      <sz val="9"/>
      <name val="Arial"/>
      <family val="2"/>
    </font>
    <font>
      <sz val="9"/>
      <color theme="1"/>
      <name val="Arial"/>
      <family val="2"/>
    </font>
    <font>
      <sz val="9"/>
      <color theme="1"/>
      <name val="Calibri"/>
      <family val="2"/>
      <scheme val="minor"/>
    </font>
    <font>
      <b/>
      <sz val="9"/>
      <color theme="1"/>
      <name val="Arial"/>
      <family val="2"/>
    </font>
    <font>
      <b/>
      <u/>
      <sz val="10"/>
      <name val="Arial"/>
      <family val="2"/>
    </font>
    <font>
      <b/>
      <u/>
      <sz val="9"/>
      <name val="Arial"/>
      <family val="2"/>
    </font>
    <font>
      <b/>
      <sz val="8.5"/>
      <color theme="1"/>
      <name val="Arial"/>
      <family val="2"/>
    </font>
    <font>
      <b/>
      <sz val="8.5"/>
      <name val="Arial"/>
      <family val="2"/>
    </font>
    <font>
      <sz val="8.5"/>
      <color theme="1"/>
      <name val="Arial"/>
      <family val="2"/>
    </font>
    <font>
      <sz val="8.5"/>
      <name val="Arial"/>
      <family val="2"/>
    </font>
    <font>
      <b/>
      <sz val="8.5"/>
      <color rgb="FF002060"/>
      <name val="Arial"/>
      <family val="2"/>
    </font>
    <font>
      <sz val="8.5"/>
      <color theme="1"/>
      <name val="Calibri"/>
      <family val="2"/>
      <scheme val="minor"/>
    </font>
    <font>
      <b/>
      <u/>
      <sz val="8.5"/>
      <color theme="1"/>
      <name val="Arial"/>
      <family val="2"/>
    </font>
    <font>
      <u/>
      <sz val="8.5"/>
      <color theme="1"/>
      <name val="Arial"/>
      <family val="2"/>
    </font>
    <font>
      <b/>
      <sz val="8.5"/>
      <color rgb="FF000000"/>
      <name val="Arial"/>
      <family val="2"/>
    </font>
    <font>
      <sz val="8.5"/>
      <color rgb="FF000000"/>
      <name val="Arial"/>
      <family val="2"/>
    </font>
    <font>
      <sz val="8.5"/>
      <color rgb="FF000000"/>
      <name val="Calibri"/>
      <family val="2"/>
      <scheme val="minor"/>
    </font>
    <font>
      <sz val="8.5"/>
      <color rgb="FF222222"/>
      <name val="Arial"/>
      <family val="2"/>
    </font>
    <font>
      <sz val="8.5"/>
      <color theme="1"/>
      <name val="Wingdings"/>
      <charset val="2"/>
    </font>
    <font>
      <sz val="8.5"/>
      <color theme="1"/>
      <name val="Times New Roman"/>
      <family val="1"/>
    </font>
    <font>
      <u/>
      <sz val="10"/>
      <name val="Arial"/>
      <family val="2"/>
    </font>
    <font>
      <b/>
      <sz val="8"/>
      <name val="}"/>
    </font>
    <font>
      <sz val="8"/>
      <color theme="0"/>
      <name val="Intro Book"/>
      <family val="3"/>
    </font>
    <font>
      <b/>
      <sz val="12"/>
      <color theme="1"/>
      <name val="Calibri"/>
      <family val="2"/>
      <scheme val="minor"/>
    </font>
    <font>
      <b/>
      <u/>
      <sz val="8.5"/>
      <name val="Arial"/>
      <family val="2"/>
    </font>
    <font>
      <b/>
      <sz val="11"/>
      <color theme="5"/>
      <name val="Arial"/>
      <family val="2"/>
    </font>
    <font>
      <sz val="11"/>
      <name val="Calibri"/>
      <family val="2"/>
      <scheme val="minor"/>
    </font>
    <font>
      <sz val="8"/>
      <color rgb="FF000000"/>
      <name val="Arial"/>
      <family val="2"/>
    </font>
    <font>
      <sz val="8"/>
      <color theme="0"/>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rgb="FFD9D9D9"/>
        <bgColor indexed="64"/>
      </patternFill>
    </fill>
    <fill>
      <patternFill patternType="solid">
        <fgColor theme="0"/>
        <bgColor indexed="13"/>
      </patternFill>
    </fill>
    <fill>
      <patternFill patternType="solid">
        <fgColor indexed="65"/>
        <bgColor indexed="64"/>
      </patternFill>
    </fill>
    <fill>
      <patternFill patternType="solid">
        <fgColor theme="1" tint="0.499984740745262"/>
        <bgColor indexed="64"/>
      </patternFill>
    </fill>
    <fill>
      <patternFill patternType="lightGray">
        <bgColor rgb="FFBFBFBF"/>
      </patternFill>
    </fill>
    <fill>
      <patternFill patternType="solid">
        <fgColor theme="0" tint="-0.499984740745262"/>
        <bgColor indexed="64"/>
      </patternFill>
    </fill>
  </fills>
  <borders count="6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right/>
      <top style="medium">
        <color indexed="64"/>
      </top>
      <bottom style="medium">
        <color indexed="64"/>
      </bottom>
      <diagonal/>
    </border>
    <border>
      <left/>
      <right/>
      <top style="thin">
        <color auto="1"/>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48"/>
      </left>
      <right style="thin">
        <color indexed="48"/>
      </right>
      <top style="thin">
        <color indexed="48"/>
      </top>
      <bottom style="thin">
        <color indexed="48"/>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auto="1"/>
      </left>
      <right style="thin">
        <color auto="1"/>
      </right>
      <top style="thin">
        <color auto="1"/>
      </top>
      <bottom/>
      <diagonal/>
    </border>
  </borders>
  <cellStyleXfs count="683">
    <xf numFmtId="0" fontId="0" fillId="0" borderId="0"/>
    <xf numFmtId="164" fontId="2" fillId="0" borderId="0"/>
    <xf numFmtId="43" fontId="4" fillId="0" borderId="0" applyFont="0" applyFill="0" applyBorder="0" applyAlignment="0" applyProtection="0"/>
    <xf numFmtId="0" fontId="2" fillId="0" borderId="0"/>
    <xf numFmtId="0" fontId="4" fillId="0" borderId="0"/>
    <xf numFmtId="43" fontId="8" fillId="0" borderId="0" applyFont="0" applyFill="0" applyBorder="0" applyAlignment="0" applyProtection="0"/>
    <xf numFmtId="0" fontId="2" fillId="0" borderId="0"/>
    <xf numFmtId="0" fontId="5" fillId="0" borderId="0"/>
    <xf numFmtId="0" fontId="2" fillId="0" borderId="0"/>
    <xf numFmtId="9" fontId="5" fillId="0" borderId="0" applyFont="0" applyFill="0" applyBorder="0" applyAlignment="0" applyProtection="0"/>
    <xf numFmtId="169"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0" fontId="2" fillId="0" borderId="0"/>
    <xf numFmtId="0" fontId="29" fillId="0" borderId="0" applyNumberFormat="0" applyFill="0" applyBorder="0" applyAlignment="0" applyProtection="0"/>
    <xf numFmtId="2" fontId="29" fillId="0" borderId="0" applyFill="0" applyBorder="0" applyAlignment="0" applyProtection="0"/>
    <xf numFmtId="0" fontId="30" fillId="0" borderId="0" applyNumberFormat="0" applyFill="0" applyBorder="0" applyAlignment="0" applyProtection="0"/>
    <xf numFmtId="0" fontId="31" fillId="0" borderId="0" applyNumberFormat="0" applyFill="0" applyBorder="0" applyProtection="0">
      <alignment horizontal="center"/>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8" fillId="0" borderId="0"/>
    <xf numFmtId="0" fontId="8" fillId="0" borderId="0"/>
    <xf numFmtId="0" fontId="8" fillId="0" borderId="0"/>
    <xf numFmtId="0" fontId="8"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6" borderId="41" applyNumberFormat="0" applyFont="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0" fontId="29" fillId="0" borderId="42" applyNumberFormat="0" applyFill="0" applyAlignment="0" applyProtection="0"/>
    <xf numFmtId="170" fontId="8" fillId="0" borderId="0" applyFont="0" applyFill="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12" fillId="11"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43" fontId="2" fillId="0" borderId="0" applyFont="0" applyFill="0" applyBorder="0" applyAlignment="0" applyProtection="0"/>
    <xf numFmtId="0" fontId="4" fillId="0" borderId="0"/>
    <xf numFmtId="0" fontId="2" fillId="0" borderId="0"/>
    <xf numFmtId="43" fontId="4" fillId="0" borderId="0" applyFont="0" applyFill="0" applyBorder="0" applyAlignment="0" applyProtection="0"/>
    <xf numFmtId="0" fontId="32" fillId="0" borderId="0"/>
    <xf numFmtId="0" fontId="4" fillId="0" borderId="0"/>
    <xf numFmtId="0" fontId="4" fillId="0" borderId="0"/>
    <xf numFmtId="9" fontId="4" fillId="0" borderId="0" applyFont="0" applyFill="0" applyBorder="0" applyAlignment="0" applyProtection="0"/>
    <xf numFmtId="43" fontId="2" fillId="0" borderId="0" applyFont="0" applyFill="0" applyBorder="0" applyAlignment="0" applyProtection="0"/>
    <xf numFmtId="0" fontId="4" fillId="0" borderId="0"/>
    <xf numFmtId="0" fontId="2" fillId="0" borderId="0"/>
    <xf numFmtId="0" fontId="2" fillId="0" borderId="0"/>
    <xf numFmtId="0" fontId="2"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 fontId="25" fillId="15" borderId="43" applyNumberFormat="0" applyProtection="0">
      <alignment horizontal="left" vertical="center" indent="1"/>
    </xf>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5" fillId="0" borderId="0"/>
    <xf numFmtId="43" fontId="4"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44" fontId="2" fillId="0" borderId="0" applyFont="0" applyFill="0" applyBorder="0" applyAlignment="0" applyProtection="0"/>
    <xf numFmtId="0" fontId="35" fillId="0" borderId="0"/>
    <xf numFmtId="9" fontId="2"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9"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 fontId="25" fillId="15" borderId="61" applyNumberFormat="0" applyProtection="0">
      <alignment horizontal="left" vertical="center" indent="1"/>
    </xf>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2" fillId="0" borderId="0" applyFont="0" applyFill="0" applyBorder="0" applyAlignment="0" applyProtection="0"/>
  </cellStyleXfs>
  <cellXfs count="1262">
    <xf numFmtId="0" fontId="0" fillId="0" borderId="0" xfId="0"/>
    <xf numFmtId="0" fontId="5" fillId="3" borderId="0" xfId="0" applyFont="1" applyFill="1"/>
    <xf numFmtId="0" fontId="13" fillId="3" borderId="0" xfId="0" applyFont="1" applyFill="1"/>
    <xf numFmtId="0" fontId="9" fillId="0" borderId="0" xfId="3" applyFont="1" applyAlignment="1">
      <alignment horizontal="center"/>
    </xf>
    <xf numFmtId="0" fontId="14" fillId="0" borderId="0" xfId="0" applyFont="1" applyAlignment="1">
      <alignment horizontal="center"/>
    </xf>
    <xf numFmtId="0" fontId="13" fillId="0" borderId="0" xfId="0" applyFont="1"/>
    <xf numFmtId="0" fontId="9" fillId="3" borderId="0" xfId="3" applyFont="1" applyFill="1" applyAlignment="1">
      <alignment horizontal="center"/>
    </xf>
    <xf numFmtId="0" fontId="9" fillId="3" borderId="0" xfId="0" applyFont="1" applyFill="1" applyAlignment="1">
      <alignment horizontal="right"/>
    </xf>
    <xf numFmtId="0" fontId="9" fillId="3" borderId="0" xfId="0" applyFont="1" applyFill="1" applyProtection="1">
      <protection locked="0"/>
    </xf>
    <xf numFmtId="0" fontId="9" fillId="3" borderId="0" xfId="3" applyFont="1" applyFill="1" applyAlignment="1">
      <alignment horizontal="centerContinuous"/>
    </xf>
    <xf numFmtId="0" fontId="13" fillId="3" borderId="0" xfId="0" applyFont="1" applyFill="1" applyAlignment="1">
      <alignment horizontal="center"/>
    </xf>
    <xf numFmtId="165" fontId="9" fillId="4" borderId="6" xfId="2" applyNumberFormat="1" applyFont="1" applyFill="1" applyBorder="1" applyAlignment="1">
      <alignment horizontal="center" vertical="center"/>
    </xf>
    <xf numFmtId="0" fontId="13" fillId="3" borderId="1" xfId="0" applyFont="1" applyFill="1" applyBorder="1"/>
    <xf numFmtId="0" fontId="9" fillId="3" borderId="0" xfId="3" applyFont="1" applyFill="1" applyAlignment="1">
      <alignment vertical="center"/>
    </xf>
    <xf numFmtId="0" fontId="2" fillId="3" borderId="0" xfId="3" applyFill="1"/>
    <xf numFmtId="0" fontId="13" fillId="3" borderId="2" xfId="0" applyFont="1" applyFill="1" applyBorder="1"/>
    <xf numFmtId="0" fontId="9" fillId="3" borderId="1" xfId="0" applyFont="1" applyFill="1" applyBorder="1"/>
    <xf numFmtId="3" fontId="2" fillId="3" borderId="0" xfId="0" applyNumberFormat="1" applyFont="1" applyFill="1" applyAlignment="1">
      <alignment vertical="top"/>
    </xf>
    <xf numFmtId="0" fontId="13" fillId="3" borderId="0" xfId="0" applyFont="1" applyFill="1" applyAlignment="1">
      <alignment vertical="top"/>
    </xf>
    <xf numFmtId="0" fontId="9" fillId="3" borderId="1" xfId="0" applyFont="1" applyFill="1" applyBorder="1" applyAlignment="1">
      <alignment horizontal="left" vertical="top"/>
    </xf>
    <xf numFmtId="3" fontId="9" fillId="3" borderId="0" xfId="0" applyNumberFormat="1" applyFont="1" applyFill="1" applyAlignment="1">
      <alignment vertical="top"/>
    </xf>
    <xf numFmtId="0" fontId="13" fillId="3" borderId="2" xfId="0" applyFont="1" applyFill="1" applyBorder="1" applyAlignment="1">
      <alignment vertical="top"/>
    </xf>
    <xf numFmtId="0" fontId="2" fillId="3" borderId="1" xfId="0" applyFont="1" applyFill="1" applyBorder="1" applyAlignment="1">
      <alignment horizontal="left" vertical="top"/>
    </xf>
    <xf numFmtId="3" fontId="2" fillId="3" borderId="0" xfId="2" applyNumberFormat="1" applyFont="1" applyFill="1" applyAlignment="1" applyProtection="1">
      <alignment vertical="top"/>
      <protection locked="0"/>
    </xf>
    <xf numFmtId="0" fontId="9" fillId="3" borderId="0" xfId="0" applyFont="1" applyFill="1" applyAlignment="1">
      <alignment vertical="top" wrapText="1"/>
    </xf>
    <xf numFmtId="0" fontId="2" fillId="3" borderId="0" xfId="0" applyFont="1" applyFill="1" applyAlignment="1">
      <alignment vertical="top"/>
    </xf>
    <xf numFmtId="3" fontId="16" fillId="3" borderId="0" xfId="0" applyNumberFormat="1" applyFont="1" applyFill="1" applyAlignment="1">
      <alignment vertical="top"/>
    </xf>
    <xf numFmtId="3" fontId="2" fillId="3" borderId="0" xfId="0" applyNumberFormat="1" applyFont="1" applyFill="1" applyAlignment="1" applyProtection="1">
      <alignment vertical="top"/>
      <protection locked="0"/>
    </xf>
    <xf numFmtId="0" fontId="17" fillId="3" borderId="0" xfId="0" applyFont="1" applyFill="1" applyAlignment="1">
      <alignment vertical="top"/>
    </xf>
    <xf numFmtId="0" fontId="17" fillId="3" borderId="1" xfId="0" applyFont="1" applyFill="1" applyBorder="1" applyAlignment="1">
      <alignment horizontal="left" vertical="top"/>
    </xf>
    <xf numFmtId="3" fontId="17" fillId="3" borderId="0" xfId="0" applyNumberFormat="1" applyFont="1" applyFill="1" applyAlignment="1">
      <alignment vertical="top"/>
    </xf>
    <xf numFmtId="3" fontId="9" fillId="3" borderId="0" xfId="2" applyNumberFormat="1" applyFont="1" applyFill="1" applyAlignment="1">
      <alignment vertical="top"/>
    </xf>
    <xf numFmtId="3" fontId="17" fillId="3" borderId="0" xfId="2" applyNumberFormat="1" applyFont="1" applyFill="1" applyAlignment="1">
      <alignment vertical="top"/>
    </xf>
    <xf numFmtId="0" fontId="18" fillId="3" borderId="2" xfId="0" applyFont="1" applyFill="1" applyBorder="1" applyAlignment="1">
      <alignment vertical="top"/>
    </xf>
    <xf numFmtId="0" fontId="13" fillId="3" borderId="3" xfId="0" applyFont="1" applyFill="1" applyBorder="1"/>
    <xf numFmtId="0" fontId="13" fillId="3" borderId="4" xfId="0" applyFont="1" applyFill="1" applyBorder="1"/>
    <xf numFmtId="0" fontId="13" fillId="3" borderId="5" xfId="0" applyFont="1" applyFill="1" applyBorder="1"/>
    <xf numFmtId="0" fontId="2" fillId="3" borderId="4" xfId="0" applyFont="1" applyFill="1" applyBorder="1"/>
    <xf numFmtId="0" fontId="2" fillId="3" borderId="0" xfId="0" applyFont="1" applyFill="1"/>
    <xf numFmtId="43" fontId="2" fillId="3" borderId="0" xfId="2" applyFont="1" applyFill="1"/>
    <xf numFmtId="0" fontId="2" fillId="3" borderId="0" xfId="0" applyFont="1" applyFill="1" applyAlignment="1">
      <alignment vertical="center"/>
    </xf>
    <xf numFmtId="0" fontId="9" fillId="3" borderId="0" xfId="0" applyFont="1" applyFill="1" applyAlignment="1">
      <alignment horizontal="right" vertical="top"/>
    </xf>
    <xf numFmtId="0" fontId="9" fillId="3" borderId="0" xfId="0" applyFont="1" applyFill="1" applyAlignment="1">
      <alignment vertical="top"/>
    </xf>
    <xf numFmtId="0" fontId="2" fillId="3" borderId="0" xfId="0" applyFont="1" applyFill="1" applyAlignment="1">
      <alignment horizontal="right"/>
    </xf>
    <xf numFmtId="43" fontId="2" fillId="3" borderId="0" xfId="2" applyFont="1" applyFill="1" applyAlignment="1">
      <alignment vertical="top"/>
    </xf>
    <xf numFmtId="0" fontId="2" fillId="3" borderId="0" xfId="0" applyFont="1" applyFill="1" applyAlignment="1" applyProtection="1">
      <alignment vertical="top" wrapText="1"/>
      <protection locked="0"/>
    </xf>
    <xf numFmtId="0" fontId="13" fillId="4" borderId="0" xfId="0" applyFont="1" applyFill="1"/>
    <xf numFmtId="0" fontId="9" fillId="3" borderId="0" xfId="1" applyNumberFormat="1" applyFont="1" applyFill="1" applyAlignment="1">
      <alignment horizontal="centerContinuous" vertical="center"/>
    </xf>
    <xf numFmtId="0" fontId="9" fillId="3" borderId="0" xfId="1" applyNumberFormat="1" applyFont="1" applyFill="1" applyAlignment="1">
      <alignment vertical="center"/>
    </xf>
    <xf numFmtId="0" fontId="9" fillId="3" borderId="0" xfId="1" applyNumberFormat="1" applyFont="1" applyFill="1" applyAlignment="1">
      <alignment horizontal="right" vertical="top"/>
    </xf>
    <xf numFmtId="0" fontId="2" fillId="4" borderId="8" xfId="0" applyFont="1" applyFill="1" applyBorder="1"/>
    <xf numFmtId="0" fontId="15" fillId="3" borderId="0" xfId="0" applyFont="1" applyFill="1" applyAlignment="1">
      <alignment vertical="top"/>
    </xf>
    <xf numFmtId="0" fontId="15" fillId="3" borderId="0" xfId="0" applyFont="1" applyFill="1"/>
    <xf numFmtId="165" fontId="9" fillId="4" borderId="0" xfId="2" applyNumberFormat="1" applyFont="1" applyFill="1" applyAlignment="1">
      <alignment horizontal="center"/>
    </xf>
    <xf numFmtId="0" fontId="2" fillId="4" borderId="2" xfId="0" applyFont="1" applyFill="1" applyBorder="1"/>
    <xf numFmtId="166" fontId="2" fillId="3" borderId="0" xfId="2" applyNumberFormat="1" applyFont="1" applyFill="1" applyAlignment="1">
      <alignment vertical="top"/>
    </xf>
    <xf numFmtId="0" fontId="13" fillId="3" borderId="0" xfId="0" applyFont="1" applyFill="1" applyAlignment="1">
      <alignment horizontal="right" vertical="top"/>
    </xf>
    <xf numFmtId="0" fontId="2" fillId="3" borderId="0" xfId="0" applyFont="1" applyFill="1" applyAlignment="1">
      <alignment vertical="top" wrapText="1"/>
    </xf>
    <xf numFmtId="0" fontId="2" fillId="3" borderId="0" xfId="0" applyFont="1" applyFill="1" applyAlignment="1">
      <alignment horizontal="left" vertical="top" wrapText="1"/>
    </xf>
    <xf numFmtId="3" fontId="2" fillId="3" borderId="0" xfId="2" applyNumberFormat="1" applyFont="1" applyFill="1" applyAlignment="1">
      <alignment vertical="top"/>
    </xf>
    <xf numFmtId="0" fontId="14" fillId="3" borderId="0" xfId="0" applyFont="1" applyFill="1" applyAlignment="1">
      <alignment horizontal="right" vertical="top"/>
    </xf>
    <xf numFmtId="0" fontId="9" fillId="3" borderId="0" xfId="0" applyFont="1" applyFill="1" applyAlignment="1">
      <alignment horizontal="left" vertical="top" wrapText="1"/>
    </xf>
    <xf numFmtId="0" fontId="13" fillId="3" borderId="0" xfId="0" applyFont="1" applyFill="1" applyAlignment="1">
      <alignment vertical="top" wrapText="1"/>
    </xf>
    <xf numFmtId="0" fontId="9" fillId="3" borderId="0" xfId="0" applyFont="1" applyFill="1" applyAlignment="1">
      <alignment horizontal="left" vertical="top"/>
    </xf>
    <xf numFmtId="0" fontId="2" fillId="3" borderId="0" xfId="0" applyFont="1" applyFill="1" applyAlignment="1">
      <alignment horizontal="left" vertical="top"/>
    </xf>
    <xf numFmtId="0" fontId="13" fillId="3" borderId="4" xfId="0" applyFont="1" applyFill="1" applyBorder="1" applyAlignment="1">
      <alignment vertical="top"/>
    </xf>
    <xf numFmtId="0" fontId="13" fillId="3" borderId="4" xfId="0" applyFont="1" applyFill="1" applyBorder="1" applyAlignment="1">
      <alignment horizontal="right" vertical="top"/>
    </xf>
    <xf numFmtId="0" fontId="9" fillId="4" borderId="0" xfId="3" applyFont="1" applyFill="1"/>
    <xf numFmtId="0" fontId="9" fillId="3" borderId="0" xfId="3" applyFont="1" applyFill="1"/>
    <xf numFmtId="0" fontId="13" fillId="3" borderId="1" xfId="0" applyFont="1" applyFill="1" applyBorder="1" applyAlignment="1">
      <alignment vertical="top"/>
    </xf>
    <xf numFmtId="0" fontId="9" fillId="3" borderId="0" xfId="3" applyFont="1" applyFill="1" applyAlignment="1">
      <alignment vertical="top"/>
    </xf>
    <xf numFmtId="0" fontId="19" fillId="3" borderId="0" xfId="3" applyFont="1" applyFill="1" applyAlignment="1">
      <alignment horizontal="center"/>
    </xf>
    <xf numFmtId="3" fontId="9" fillId="3" borderId="0" xfId="0" applyNumberFormat="1" applyFont="1" applyFill="1" applyAlignment="1">
      <alignment horizontal="right" vertical="top"/>
    </xf>
    <xf numFmtId="3" fontId="2" fillId="3" borderId="0" xfId="0" applyNumberFormat="1" applyFont="1" applyFill="1" applyAlignment="1">
      <alignment horizontal="right" vertical="top"/>
    </xf>
    <xf numFmtId="3" fontId="2" fillId="3" borderId="0" xfId="2" applyNumberFormat="1" applyFont="1" applyFill="1" applyAlignment="1">
      <alignment horizontal="right" vertical="top" wrapText="1"/>
    </xf>
    <xf numFmtId="3" fontId="2" fillId="3" borderId="4" xfId="2" applyNumberFormat="1" applyFont="1" applyFill="1" applyBorder="1" applyAlignment="1">
      <alignment horizontal="right" vertical="top" wrapText="1"/>
    </xf>
    <xf numFmtId="0" fontId="2" fillId="3" borderId="0" xfId="0" applyFont="1" applyFill="1" applyAlignment="1">
      <alignment wrapText="1"/>
    </xf>
    <xf numFmtId="0" fontId="9" fillId="3" borderId="0" xfId="0" applyFont="1" applyFill="1"/>
    <xf numFmtId="0" fontId="20" fillId="3" borderId="0" xfId="0" applyFont="1" applyFill="1"/>
    <xf numFmtId="0" fontId="20" fillId="4" borderId="3" xfId="3"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3" applyFont="1" applyFill="1" applyBorder="1" applyAlignment="1">
      <alignment horizontal="center" vertical="center" wrapText="1"/>
    </xf>
    <xf numFmtId="0" fontId="14" fillId="3" borderId="1" xfId="0" applyFont="1" applyFill="1" applyBorder="1" applyAlignment="1">
      <alignment vertical="top"/>
    </xf>
    <xf numFmtId="3" fontId="14" fillId="3" borderId="0" xfId="0" applyNumberFormat="1" applyFont="1" applyFill="1" applyAlignment="1">
      <alignment vertical="top"/>
    </xf>
    <xf numFmtId="0" fontId="14" fillId="3" borderId="2" xfId="0" applyFont="1" applyFill="1" applyBorder="1" applyAlignment="1">
      <alignment vertical="top"/>
    </xf>
    <xf numFmtId="0" fontId="14" fillId="3" borderId="0" xfId="0" applyFont="1" applyFill="1" applyAlignment="1">
      <alignment vertical="top"/>
    </xf>
    <xf numFmtId="0" fontId="21" fillId="3" borderId="1" xfId="0" applyFont="1" applyFill="1" applyBorder="1" applyAlignment="1">
      <alignment vertical="top"/>
    </xf>
    <xf numFmtId="3" fontId="14" fillId="3" borderId="0" xfId="2" applyNumberFormat="1" applyFont="1" applyFill="1" applyAlignment="1">
      <alignment vertical="top"/>
    </xf>
    <xf numFmtId="0" fontId="21" fillId="3" borderId="2" xfId="0" applyFont="1" applyFill="1" applyBorder="1" applyAlignment="1">
      <alignment vertical="top"/>
    </xf>
    <xf numFmtId="0" fontId="22" fillId="3" borderId="0" xfId="0" applyFont="1" applyFill="1"/>
    <xf numFmtId="3" fontId="13" fillId="3" borderId="0" xfId="2" applyNumberFormat="1" applyFont="1" applyFill="1" applyAlignment="1">
      <alignment vertical="top"/>
    </xf>
    <xf numFmtId="0" fontId="13" fillId="3" borderId="0" xfId="0" applyFont="1" applyFill="1" applyAlignment="1">
      <alignment horizontal="left"/>
    </xf>
    <xf numFmtId="0" fontId="13" fillId="3" borderId="4" xfId="0" applyFont="1" applyFill="1" applyBorder="1" applyProtection="1">
      <protection locked="0"/>
    </xf>
    <xf numFmtId="0" fontId="13" fillId="3" borderId="0" xfId="0" applyFont="1" applyFill="1" applyProtection="1">
      <protection locked="0"/>
    </xf>
    <xf numFmtId="164" fontId="2" fillId="3" borderId="0" xfId="1" applyFill="1"/>
    <xf numFmtId="0" fontId="9" fillId="3" borderId="1" xfId="1" applyNumberFormat="1" applyFont="1" applyFill="1" applyBorder="1" applyAlignment="1">
      <alignment vertical="center"/>
    </xf>
    <xf numFmtId="0" fontId="9" fillId="3" borderId="0" xfId="1" applyNumberFormat="1" applyFont="1" applyFill="1" applyAlignment="1">
      <alignment vertical="top"/>
    </xf>
    <xf numFmtId="0" fontId="9" fillId="3" borderId="2" xfId="1" applyNumberFormat="1" applyFont="1" applyFill="1" applyBorder="1" applyAlignment="1">
      <alignment vertical="top"/>
    </xf>
    <xf numFmtId="0" fontId="14" fillId="3" borderId="1" xfId="0" applyFont="1" applyFill="1" applyBorder="1"/>
    <xf numFmtId="0" fontId="9" fillId="3" borderId="2" xfId="0" applyFont="1" applyFill="1" applyBorder="1" applyAlignment="1">
      <alignment vertical="top"/>
    </xf>
    <xf numFmtId="3" fontId="9" fillId="3" borderId="0" xfId="0" applyNumberFormat="1" applyFont="1" applyFill="1" applyAlignment="1" applyProtection="1">
      <alignment horizontal="center" vertical="top"/>
      <protection locked="0"/>
    </xf>
    <xf numFmtId="0" fontId="19" fillId="3" borderId="0" xfId="0" applyFont="1" applyFill="1" applyAlignment="1">
      <alignment vertical="top"/>
    </xf>
    <xf numFmtId="3" fontId="2" fillId="3" borderId="0" xfId="0" applyNumberFormat="1" applyFont="1" applyFill="1" applyAlignment="1" applyProtection="1">
      <alignment horizontal="center" vertical="top"/>
      <protection locked="0"/>
    </xf>
    <xf numFmtId="3" fontId="2" fillId="3" borderId="0" xfId="0" applyNumberFormat="1" applyFont="1" applyFill="1" applyAlignment="1" applyProtection="1">
      <alignment horizontal="right" vertical="top"/>
      <protection locked="0"/>
    </xf>
    <xf numFmtId="0" fontId="9" fillId="3" borderId="0" xfId="0" applyFont="1" applyFill="1" applyAlignment="1" applyProtection="1">
      <alignment horizontal="center" vertical="top"/>
      <protection locked="0"/>
    </xf>
    <xf numFmtId="0" fontId="9" fillId="3" borderId="0" xfId="0" applyFont="1" applyFill="1" applyAlignment="1" applyProtection="1">
      <alignment horizontal="right" vertical="top"/>
      <protection locked="0"/>
    </xf>
    <xf numFmtId="0" fontId="2" fillId="3" borderId="0" xfId="0" applyFont="1" applyFill="1" applyAlignment="1" applyProtection="1">
      <alignment horizontal="right" vertical="top"/>
      <protection locked="0"/>
    </xf>
    <xf numFmtId="0" fontId="21" fillId="3" borderId="1" xfId="0" applyFont="1" applyFill="1" applyBorder="1"/>
    <xf numFmtId="3" fontId="17" fillId="3" borderId="0" xfId="0" applyNumberFormat="1" applyFont="1" applyFill="1" applyAlignment="1" applyProtection="1">
      <alignment horizontal="center" vertical="top"/>
      <protection locked="0"/>
    </xf>
    <xf numFmtId="3" fontId="17" fillId="3" borderId="0" xfId="0" applyNumberFormat="1" applyFont="1" applyFill="1" applyAlignment="1">
      <alignment horizontal="right" vertical="top"/>
    </xf>
    <xf numFmtId="0" fontId="13" fillId="3" borderId="0" xfId="0" applyFont="1" applyFill="1" applyAlignment="1" applyProtection="1">
      <alignment horizontal="center" vertical="top"/>
      <protection locked="0"/>
    </xf>
    <xf numFmtId="3" fontId="17" fillId="3" borderId="0" xfId="0" applyNumberFormat="1" applyFont="1" applyFill="1" applyAlignment="1">
      <alignment horizontal="center" vertical="top"/>
    </xf>
    <xf numFmtId="3" fontId="9" fillId="3" borderId="0" xfId="0" applyNumberFormat="1" applyFont="1" applyFill="1" applyAlignment="1" applyProtection="1">
      <alignment horizontal="right" vertical="top"/>
      <protection locked="0"/>
    </xf>
    <xf numFmtId="0" fontId="21" fillId="3" borderId="3" xfId="0" applyFont="1" applyFill="1" applyBorder="1"/>
    <xf numFmtId="0" fontId="17" fillId="3" borderId="4" xfId="0" applyFont="1" applyFill="1" applyBorder="1" applyAlignment="1">
      <alignment vertical="top"/>
    </xf>
    <xf numFmtId="3" fontId="17" fillId="3" borderId="4" xfId="0" applyNumberFormat="1" applyFont="1" applyFill="1" applyBorder="1" applyAlignment="1">
      <alignment horizontal="center" vertical="top"/>
    </xf>
    <xf numFmtId="3" fontId="17" fillId="3" borderId="4" xfId="0" applyNumberFormat="1" applyFont="1" applyFill="1" applyBorder="1" applyAlignment="1">
      <alignment horizontal="right" vertical="top"/>
    </xf>
    <xf numFmtId="0" fontId="21" fillId="3" borderId="5" xfId="0" applyFont="1" applyFill="1" applyBorder="1" applyAlignment="1">
      <alignment vertical="top"/>
    </xf>
    <xf numFmtId="0" fontId="22" fillId="3" borderId="0" xfId="0" applyFont="1" applyFill="1" applyAlignment="1">
      <alignment horizontal="right"/>
    </xf>
    <xf numFmtId="0" fontId="9" fillId="3" borderId="2" xfId="0" applyFont="1" applyFill="1" applyBorder="1" applyAlignment="1">
      <alignment vertical="top" wrapText="1"/>
    </xf>
    <xf numFmtId="3" fontId="14" fillId="3" borderId="0" xfId="0" applyNumberFormat="1" applyFont="1" applyFill="1" applyAlignment="1">
      <alignment horizontal="right" vertical="top"/>
    </xf>
    <xf numFmtId="3" fontId="13" fillId="3" borderId="0" xfId="0" applyNumberFormat="1" applyFont="1" applyFill="1" applyAlignment="1">
      <alignment horizontal="right" vertical="top"/>
    </xf>
    <xf numFmtId="3" fontId="22" fillId="3" borderId="0" xfId="0" applyNumberFormat="1" applyFont="1" applyFill="1" applyAlignment="1">
      <alignment horizontal="center"/>
    </xf>
    <xf numFmtId="43" fontId="2" fillId="3" borderId="0" xfId="2" applyFont="1" applyFill="1" applyAlignment="1">
      <alignment horizontal="center"/>
    </xf>
    <xf numFmtId="0" fontId="13" fillId="3" borderId="0" xfId="0" applyFont="1" applyFill="1" applyAlignment="1">
      <alignment horizontal="centerContinuous"/>
    </xf>
    <xf numFmtId="0" fontId="2" fillId="3" borderId="0" xfId="3" applyFill="1" applyAlignment="1">
      <alignment horizontal="centerContinuous" vertical="center"/>
    </xf>
    <xf numFmtId="0" fontId="2" fillId="3" borderId="0" xfId="3" applyFill="1" applyAlignment="1">
      <alignment horizontal="center" vertical="top"/>
    </xf>
    <xf numFmtId="0" fontId="15" fillId="4" borderId="9" xfId="0" applyFont="1" applyFill="1" applyBorder="1" applyAlignment="1">
      <alignment vertical="center"/>
    </xf>
    <xf numFmtId="0" fontId="2" fillId="4" borderId="10" xfId="0" applyFont="1" applyFill="1" applyBorder="1"/>
    <xf numFmtId="0" fontId="2" fillId="3" borderId="0" xfId="3" applyFill="1" applyAlignment="1">
      <alignment vertical="top"/>
    </xf>
    <xf numFmtId="3" fontId="2" fillId="3" borderId="0" xfId="3" applyNumberFormat="1" applyFill="1" applyAlignment="1">
      <alignment vertical="top"/>
    </xf>
    <xf numFmtId="3" fontId="9" fillId="3" borderId="0" xfId="3" applyNumberFormat="1" applyFont="1" applyFill="1" applyAlignment="1">
      <alignment vertical="top"/>
    </xf>
    <xf numFmtId="3" fontId="2" fillId="3" borderId="0" xfId="3" applyNumberFormat="1" applyFill="1" applyAlignment="1" applyProtection="1">
      <alignment vertical="top"/>
      <protection locked="0"/>
    </xf>
    <xf numFmtId="3" fontId="9" fillId="3" borderId="0" xfId="3" applyNumberFormat="1" applyFont="1" applyFill="1" applyAlignment="1">
      <alignment horizontal="right" vertical="top" wrapText="1"/>
    </xf>
    <xf numFmtId="0" fontId="13" fillId="3" borderId="1"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2" xfId="0" applyFont="1" applyFill="1" applyBorder="1" applyAlignment="1">
      <alignment horizontal="left" wrapText="1"/>
    </xf>
    <xf numFmtId="0" fontId="13" fillId="3" borderId="0" xfId="0" applyFont="1" applyFill="1" applyAlignment="1">
      <alignment horizontal="left" wrapText="1"/>
    </xf>
    <xf numFmtId="0" fontId="13" fillId="3" borderId="3" xfId="0" applyFont="1" applyFill="1" applyBorder="1" applyAlignment="1">
      <alignment vertical="top"/>
    </xf>
    <xf numFmtId="43" fontId="13" fillId="3" borderId="4" xfId="2" applyFont="1" applyFill="1" applyBorder="1"/>
    <xf numFmtId="0" fontId="13" fillId="3" borderId="11" xfId="0" applyFont="1" applyFill="1" applyBorder="1"/>
    <xf numFmtId="0" fontId="13" fillId="0" borderId="7" xfId="0" applyFont="1" applyBorder="1"/>
    <xf numFmtId="0" fontId="13" fillId="0" borderId="8" xfId="0" applyFont="1" applyBorder="1"/>
    <xf numFmtId="0" fontId="13" fillId="0" borderId="2" xfId="0" applyFont="1" applyBorder="1"/>
    <xf numFmtId="0" fontId="13" fillId="0" borderId="4" xfId="0" applyFont="1" applyBorder="1"/>
    <xf numFmtId="0" fontId="13" fillId="0" borderId="5" xfId="0" applyFont="1" applyBorder="1"/>
    <xf numFmtId="0" fontId="23" fillId="0" borderId="4" xfId="0" applyFont="1" applyBorder="1"/>
    <xf numFmtId="0" fontId="9" fillId="3" borderId="4" xfId="0" applyFont="1" applyFill="1" applyBorder="1" applyProtection="1">
      <protection locked="0"/>
    </xf>
    <xf numFmtId="0" fontId="14" fillId="3" borderId="0" xfId="0" applyFont="1" applyFill="1"/>
    <xf numFmtId="0" fontId="14" fillId="0" borderId="0" xfId="0" applyFont="1"/>
    <xf numFmtId="0" fontId="13" fillId="3" borderId="1" xfId="0" applyFont="1" applyFill="1" applyBorder="1" applyAlignment="1">
      <alignment horizontal="justify" vertical="center" wrapText="1"/>
    </xf>
    <xf numFmtId="0" fontId="13" fillId="3" borderId="16" xfId="0" applyFont="1" applyFill="1" applyBorder="1" applyAlignment="1">
      <alignment horizontal="justify" vertical="center" wrapText="1"/>
    </xf>
    <xf numFmtId="43" fontId="13" fillId="3" borderId="16" xfId="2" applyFont="1" applyFill="1" applyBorder="1" applyAlignment="1">
      <alignment horizontal="right" vertical="top" wrapText="1"/>
    </xf>
    <xf numFmtId="43" fontId="13" fillId="3" borderId="17" xfId="2" applyFont="1" applyFill="1" applyBorder="1" applyAlignment="1">
      <alignment horizontal="justify" vertical="top" wrapText="1"/>
    </xf>
    <xf numFmtId="43" fontId="14" fillId="3" borderId="17" xfId="2" applyFont="1" applyFill="1" applyBorder="1" applyAlignment="1">
      <alignment horizontal="right" vertical="top" wrapText="1"/>
    </xf>
    <xf numFmtId="0" fontId="13" fillId="3" borderId="8" xfId="0" applyFont="1" applyFill="1" applyBorder="1" applyAlignment="1">
      <alignment horizontal="justify" vertical="center" wrapText="1"/>
    </xf>
    <xf numFmtId="43" fontId="13" fillId="3" borderId="15" xfId="2" applyFont="1" applyFill="1" applyBorder="1" applyAlignment="1">
      <alignment horizontal="justify" vertical="center" wrapText="1"/>
    </xf>
    <xf numFmtId="43" fontId="13" fillId="3" borderId="16" xfId="2" applyFont="1" applyFill="1" applyBorder="1" applyAlignment="1">
      <alignment horizontal="right" vertical="center" wrapText="1"/>
    </xf>
    <xf numFmtId="0" fontId="14" fillId="3" borderId="3" xfId="0" applyFont="1" applyFill="1" applyBorder="1" applyAlignment="1">
      <alignment horizontal="justify" vertical="center" wrapText="1"/>
    </xf>
    <xf numFmtId="0" fontId="14" fillId="3" borderId="5" xfId="0" applyFont="1" applyFill="1" applyBorder="1" applyAlignment="1">
      <alignment horizontal="justify" vertical="center" wrapText="1"/>
    </xf>
    <xf numFmtId="43" fontId="13" fillId="3" borderId="17" xfId="2" applyFont="1" applyFill="1" applyBorder="1" applyAlignment="1">
      <alignment horizontal="justify" vertical="center" wrapText="1"/>
    </xf>
    <xf numFmtId="43" fontId="14" fillId="3" borderId="17" xfId="2" applyFont="1" applyFill="1" applyBorder="1" applyAlignment="1">
      <alignment horizontal="right" vertical="center" wrapText="1"/>
    </xf>
    <xf numFmtId="0" fontId="22" fillId="0" borderId="0" xfId="0" applyFont="1" applyAlignment="1">
      <alignment horizontal="center"/>
    </xf>
    <xf numFmtId="43" fontId="14" fillId="3" borderId="16" xfId="2" applyFont="1" applyFill="1" applyBorder="1" applyAlignment="1">
      <alignment horizontal="right" vertical="center" wrapText="1"/>
    </xf>
    <xf numFmtId="0" fontId="2" fillId="0" borderId="0" xfId="0" applyFont="1"/>
    <xf numFmtId="0" fontId="13" fillId="3" borderId="11" xfId="0" applyFont="1" applyFill="1" applyBorder="1" applyAlignment="1">
      <alignment horizontal="left" vertical="center" wrapText="1"/>
    </xf>
    <xf numFmtId="0" fontId="13" fillId="3" borderId="15" xfId="0" applyFont="1" applyFill="1" applyBorder="1" applyAlignment="1">
      <alignment horizontal="justify" vertical="center" wrapText="1"/>
    </xf>
    <xf numFmtId="43" fontId="14" fillId="3" borderId="16" xfId="0" applyNumberFormat="1" applyFont="1" applyFill="1" applyBorder="1" applyAlignment="1">
      <alignment horizontal="right" vertical="top" wrapText="1"/>
    </xf>
    <xf numFmtId="0" fontId="13" fillId="0" borderId="0" xfId="0" applyFont="1" applyAlignment="1">
      <alignment vertical="top"/>
    </xf>
    <xf numFmtId="0" fontId="13" fillId="3" borderId="1" xfId="0" applyFont="1" applyFill="1" applyBorder="1" applyAlignment="1">
      <alignment horizontal="left" vertical="top"/>
    </xf>
    <xf numFmtId="0" fontId="13" fillId="3" borderId="2" xfId="0" applyFont="1" applyFill="1" applyBorder="1" applyAlignment="1">
      <alignment horizontal="justify" vertical="top"/>
    </xf>
    <xf numFmtId="0" fontId="13" fillId="3" borderId="16" xfId="0" applyFont="1" applyFill="1" applyBorder="1" applyAlignment="1">
      <alignment horizontal="right" vertical="top" wrapText="1"/>
    </xf>
    <xf numFmtId="43" fontId="14" fillId="3" borderId="16" xfId="2" applyFont="1" applyFill="1" applyBorder="1" applyAlignment="1">
      <alignment horizontal="right" vertical="top"/>
    </xf>
    <xf numFmtId="0" fontId="14" fillId="0" borderId="0" xfId="0" applyFont="1" applyAlignment="1">
      <alignment vertical="top"/>
    </xf>
    <xf numFmtId="0" fontId="13" fillId="3" borderId="16" xfId="0" applyFont="1" applyFill="1" applyBorder="1" applyAlignment="1">
      <alignment horizontal="right" vertical="top"/>
    </xf>
    <xf numFmtId="43" fontId="13" fillId="3" borderId="16" xfId="2" applyFont="1" applyFill="1" applyBorder="1" applyAlignment="1">
      <alignment horizontal="right" vertical="top"/>
    </xf>
    <xf numFmtId="0" fontId="13" fillId="3" borderId="3" xfId="0" applyFont="1" applyFill="1" applyBorder="1" applyAlignment="1">
      <alignment horizontal="left" vertical="top"/>
    </xf>
    <xf numFmtId="0" fontId="13" fillId="3" borderId="5" xfId="0" applyFont="1" applyFill="1" applyBorder="1" applyAlignment="1">
      <alignment vertical="top"/>
    </xf>
    <xf numFmtId="43" fontId="13" fillId="3" borderId="17" xfId="2" applyFont="1" applyFill="1" applyBorder="1" applyAlignment="1">
      <alignment horizontal="right" vertical="top"/>
    </xf>
    <xf numFmtId="0" fontId="14" fillId="3" borderId="3" xfId="0" applyFont="1" applyFill="1" applyBorder="1" applyAlignment="1">
      <alignment horizontal="left" vertical="top"/>
    </xf>
    <xf numFmtId="0" fontId="14" fillId="3" borderId="5" xfId="0" applyFont="1" applyFill="1" applyBorder="1" applyAlignment="1">
      <alignment vertical="top"/>
    </xf>
    <xf numFmtId="43" fontId="14" fillId="3" borderId="17" xfId="2" applyFont="1" applyFill="1" applyBorder="1" applyAlignment="1">
      <alignment horizontal="right" vertical="top"/>
    </xf>
    <xf numFmtId="0" fontId="26" fillId="0" borderId="0" xfId="0" applyFont="1" applyAlignment="1">
      <alignment horizontal="center"/>
    </xf>
    <xf numFmtId="0" fontId="13" fillId="0" borderId="0" xfId="0" applyFont="1" applyAlignment="1">
      <alignment horizontal="left"/>
    </xf>
    <xf numFmtId="0" fontId="9" fillId="5" borderId="14" xfId="0" applyFont="1" applyFill="1" applyBorder="1" applyAlignment="1">
      <alignment horizontal="center"/>
    </xf>
    <xf numFmtId="0" fontId="13" fillId="3" borderId="14" xfId="0" applyFont="1" applyFill="1" applyBorder="1"/>
    <xf numFmtId="0" fontId="15" fillId="3" borderId="14" xfId="0" applyFont="1" applyFill="1" applyBorder="1"/>
    <xf numFmtId="0" fontId="13" fillId="3" borderId="20" xfId="0" applyFont="1" applyFill="1" applyBorder="1" applyAlignment="1">
      <alignment horizontal="justify" vertical="center" wrapText="1"/>
    </xf>
    <xf numFmtId="0" fontId="14" fillId="3" borderId="21" xfId="0" applyFont="1" applyFill="1" applyBorder="1" applyAlignment="1">
      <alignment horizontal="justify" vertical="center" wrapText="1"/>
    </xf>
    <xf numFmtId="0" fontId="13" fillId="3" borderId="22" xfId="0" applyFont="1" applyFill="1" applyBorder="1" applyAlignment="1">
      <alignment horizontal="right" vertical="center" wrapText="1"/>
    </xf>
    <xf numFmtId="0" fontId="13" fillId="3" borderId="26" xfId="0" applyFont="1" applyFill="1" applyBorder="1" applyAlignment="1">
      <alignment horizontal="right" vertical="center" wrapText="1"/>
    </xf>
    <xf numFmtId="0" fontId="13" fillId="3" borderId="27" xfId="0" applyFont="1" applyFill="1" applyBorder="1" applyAlignment="1">
      <alignment horizontal="right" vertical="center" wrapText="1"/>
    </xf>
    <xf numFmtId="0" fontId="13" fillId="3" borderId="0" xfId="0" applyFont="1" applyFill="1" applyAlignment="1">
      <alignment horizontal="right" vertical="center" wrapText="1"/>
    </xf>
    <xf numFmtId="0" fontId="13" fillId="3" borderId="28" xfId="0" applyFont="1" applyFill="1" applyBorder="1" applyAlignment="1">
      <alignment horizontal="right" vertical="center" wrapText="1"/>
    </xf>
    <xf numFmtId="0" fontId="14" fillId="3" borderId="20" xfId="0" applyFont="1" applyFill="1" applyBorder="1" applyAlignment="1">
      <alignment horizontal="justify" vertical="center" wrapText="1"/>
    </xf>
    <xf numFmtId="0" fontId="13" fillId="3" borderId="33" xfId="0" applyFont="1" applyFill="1" applyBorder="1" applyAlignment="1">
      <alignment horizontal="right" vertical="center" wrapText="1"/>
    </xf>
    <xf numFmtId="0" fontId="13" fillId="3" borderId="34" xfId="0" applyFont="1" applyFill="1" applyBorder="1" applyAlignment="1">
      <alignment horizontal="right" vertical="center" wrapText="1"/>
    </xf>
    <xf numFmtId="0" fontId="13" fillId="3" borderId="29" xfId="0" applyFont="1" applyFill="1" applyBorder="1" applyAlignment="1">
      <alignment horizontal="justify" vertical="center" wrapText="1"/>
    </xf>
    <xf numFmtId="0" fontId="9" fillId="5" borderId="24"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13" fillId="3" borderId="23" xfId="0" applyFont="1" applyFill="1" applyBorder="1" applyAlignment="1">
      <alignment horizontal="justify" vertical="center" wrapText="1"/>
    </xf>
    <xf numFmtId="0" fontId="13" fillId="3" borderId="26" xfId="0" applyFont="1" applyFill="1" applyBorder="1" applyAlignment="1">
      <alignment horizontal="justify" vertical="center" wrapText="1"/>
    </xf>
    <xf numFmtId="0" fontId="13" fillId="3" borderId="27" xfId="0" applyFont="1" applyFill="1" applyBorder="1" applyAlignment="1">
      <alignment horizontal="justify" vertical="center" wrapText="1"/>
    </xf>
    <xf numFmtId="0" fontId="13" fillId="3" borderId="18" xfId="0" applyFont="1" applyFill="1" applyBorder="1" applyAlignment="1">
      <alignment horizontal="justify" vertical="center" wrapText="1"/>
    </xf>
    <xf numFmtId="0" fontId="14" fillId="3" borderId="29" xfId="0" applyFont="1" applyFill="1" applyBorder="1" applyAlignment="1">
      <alignment horizontal="justify" vertical="center" wrapText="1"/>
    </xf>
    <xf numFmtId="0" fontId="14" fillId="3" borderId="33" xfId="0" applyFont="1" applyFill="1" applyBorder="1" applyAlignment="1">
      <alignment horizontal="justify" vertical="center" wrapText="1"/>
    </xf>
    <xf numFmtId="0" fontId="14" fillId="3" borderId="30" xfId="0" applyFont="1" applyFill="1" applyBorder="1" applyAlignment="1">
      <alignment horizontal="right" vertical="center" wrapText="1"/>
    </xf>
    <xf numFmtId="0" fontId="9" fillId="5" borderId="22"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14" fillId="3" borderId="0" xfId="0" applyFont="1" applyFill="1" applyAlignment="1">
      <alignment horizontal="justify" vertical="center" wrapText="1"/>
    </xf>
    <xf numFmtId="0" fontId="14" fillId="3" borderId="22" xfId="0" applyFont="1" applyFill="1" applyBorder="1" applyAlignment="1">
      <alignment horizontal="right" vertical="center" wrapText="1"/>
    </xf>
    <xf numFmtId="0" fontId="14" fillId="3" borderId="25" xfId="0" applyFont="1" applyFill="1" applyBorder="1" applyAlignment="1">
      <alignment horizontal="right" vertical="center" wrapText="1"/>
    </xf>
    <xf numFmtId="0" fontId="13" fillId="3" borderId="2" xfId="0" applyFont="1" applyFill="1" applyBorder="1" applyAlignment="1">
      <alignment horizontal="right" vertical="center" wrapText="1"/>
    </xf>
    <xf numFmtId="0" fontId="13" fillId="3" borderId="16" xfId="0" applyFont="1" applyFill="1" applyBorder="1" applyAlignment="1">
      <alignment horizontal="right" vertical="center" wrapText="1"/>
    </xf>
    <xf numFmtId="43" fontId="14" fillId="3" borderId="2" xfId="0" applyNumberFormat="1" applyFont="1" applyFill="1" applyBorder="1" applyAlignment="1">
      <alignment horizontal="right" vertical="center" wrapText="1"/>
    </xf>
    <xf numFmtId="0" fontId="14" fillId="3" borderId="2" xfId="0" applyFont="1" applyFill="1" applyBorder="1" applyAlignment="1">
      <alignment horizontal="right" vertical="center" wrapText="1"/>
    </xf>
    <xf numFmtId="0" fontId="14" fillId="3" borderId="16" xfId="0" applyFont="1" applyFill="1" applyBorder="1" applyAlignment="1">
      <alignment horizontal="right" vertical="center" wrapText="1"/>
    </xf>
    <xf numFmtId="0" fontId="13" fillId="3" borderId="3" xfId="0" applyFont="1" applyFill="1" applyBorder="1" applyAlignment="1">
      <alignment horizontal="justify" vertical="center" wrapText="1"/>
    </xf>
    <xf numFmtId="0" fontId="13" fillId="3" borderId="4" xfId="0" applyFont="1" applyFill="1" applyBorder="1" applyAlignment="1">
      <alignment horizontal="justify" vertical="center" wrapText="1"/>
    </xf>
    <xf numFmtId="0" fontId="13" fillId="3" borderId="5" xfId="0" applyFont="1" applyFill="1" applyBorder="1" applyAlignment="1">
      <alignment horizontal="justify" vertical="center" wrapText="1"/>
    </xf>
    <xf numFmtId="0" fontId="13" fillId="3" borderId="5" xfId="0" applyFont="1" applyFill="1" applyBorder="1" applyAlignment="1">
      <alignment horizontal="right" vertical="center" wrapText="1"/>
    </xf>
    <xf numFmtId="0" fontId="13" fillId="3" borderId="17" xfId="0" applyFont="1" applyFill="1" applyBorder="1" applyAlignment="1">
      <alignment horizontal="right" vertical="center" wrapText="1"/>
    </xf>
    <xf numFmtId="0" fontId="13" fillId="0" borderId="16" xfId="0" applyFont="1" applyBorder="1"/>
    <xf numFmtId="0" fontId="7" fillId="0" borderId="0" xfId="0" applyFont="1"/>
    <xf numFmtId="0" fontId="13" fillId="0" borderId="0" xfId="0" applyFont="1" applyAlignment="1">
      <alignment vertical="center"/>
    </xf>
    <xf numFmtId="0" fontId="6" fillId="0" borderId="1" xfId="0" applyFont="1" applyBorder="1"/>
    <xf numFmtId="0" fontId="6" fillId="0" borderId="2" xfId="0" applyFont="1" applyBorder="1"/>
    <xf numFmtId="0" fontId="0" fillId="0" borderId="1" xfId="0" applyBorder="1" applyAlignment="1">
      <alignment horizontal="left" indent="1"/>
    </xf>
    <xf numFmtId="0" fontId="0" fillId="0" borderId="2" xfId="0" applyBorder="1" applyAlignment="1">
      <alignment horizontal="left" indent="1"/>
    </xf>
    <xf numFmtId="4" fontId="14" fillId="3" borderId="16" xfId="0" applyNumberFormat="1" applyFont="1" applyFill="1" applyBorder="1" applyAlignment="1">
      <alignment horizontal="right" vertical="top" wrapText="1"/>
    </xf>
    <xf numFmtId="4" fontId="13" fillId="3" borderId="16" xfId="0" applyNumberFormat="1" applyFont="1" applyFill="1" applyBorder="1" applyAlignment="1">
      <alignment horizontal="right" vertical="top"/>
    </xf>
    <xf numFmtId="4" fontId="13" fillId="3" borderId="16" xfId="0" applyNumberFormat="1" applyFont="1" applyFill="1" applyBorder="1" applyAlignment="1">
      <alignment horizontal="right" vertical="top" wrapText="1"/>
    </xf>
    <xf numFmtId="0" fontId="9" fillId="0" borderId="0" xfId="0" applyFont="1"/>
    <xf numFmtId="4" fontId="14" fillId="3" borderId="2" xfId="0" applyNumberFormat="1" applyFont="1" applyFill="1" applyBorder="1" applyAlignment="1">
      <alignment horizontal="right" vertical="center" wrapText="1"/>
    </xf>
    <xf numFmtId="4" fontId="14" fillId="3" borderId="16" xfId="0" applyNumberFormat="1" applyFont="1" applyFill="1" applyBorder="1" applyAlignment="1">
      <alignment horizontal="right" vertical="center" wrapText="1"/>
    </xf>
    <xf numFmtId="172" fontId="2" fillId="0" borderId="16" xfId="0" applyNumberFormat="1" applyFont="1" applyBorder="1"/>
    <xf numFmtId="4" fontId="13" fillId="0" borderId="16" xfId="0" applyNumberFormat="1" applyFont="1" applyBorder="1" applyProtection="1">
      <protection locked="0"/>
    </xf>
    <xf numFmtId="4" fontId="13" fillId="3" borderId="16" xfId="0" applyNumberFormat="1" applyFont="1" applyFill="1" applyBorder="1" applyAlignment="1">
      <alignment horizontal="right" vertical="center" wrapText="1"/>
    </xf>
    <xf numFmtId="4" fontId="13" fillId="3" borderId="2" xfId="0" applyNumberFormat="1" applyFont="1" applyFill="1" applyBorder="1" applyAlignment="1">
      <alignment horizontal="right" vertical="center" wrapText="1"/>
    </xf>
    <xf numFmtId="4" fontId="14" fillId="3" borderId="17" xfId="0" applyNumberFormat="1" applyFont="1" applyFill="1" applyBorder="1" applyAlignment="1">
      <alignment horizontal="right" vertical="center" wrapText="1"/>
    </xf>
    <xf numFmtId="172" fontId="13" fillId="0" borderId="16" xfId="0" applyNumberFormat="1" applyFont="1" applyBorder="1"/>
    <xf numFmtId="172" fontId="0" fillId="0" borderId="16" xfId="0" applyNumberFormat="1" applyBorder="1"/>
    <xf numFmtId="4" fontId="13" fillId="3" borderId="16" xfId="2" applyNumberFormat="1" applyFont="1" applyFill="1" applyBorder="1" applyAlignment="1">
      <alignment horizontal="right" vertical="top" wrapText="1"/>
    </xf>
    <xf numFmtId="172" fontId="13" fillId="0" borderId="16" xfId="0" applyNumberFormat="1" applyFont="1" applyBorder="1" applyAlignment="1">
      <alignment vertical="center"/>
    </xf>
    <xf numFmtId="172" fontId="13" fillId="0" borderId="16" xfId="0" applyNumberFormat="1" applyFont="1" applyBorder="1" applyAlignment="1">
      <alignment horizontal="right"/>
    </xf>
    <xf numFmtId="172" fontId="14" fillId="3" borderId="17" xfId="0" applyNumberFormat="1" applyFont="1" applyFill="1" applyBorder="1" applyAlignment="1">
      <alignment horizontal="right" vertical="center" wrapText="1"/>
    </xf>
    <xf numFmtId="172" fontId="13" fillId="0" borderId="0" xfId="0" applyNumberFormat="1" applyFont="1"/>
    <xf numFmtId="0" fontId="13" fillId="0" borderId="15" xfId="0" applyFont="1" applyBorder="1"/>
    <xf numFmtId="0" fontId="9" fillId="0" borderId="0" xfId="0" applyFont="1" applyAlignment="1">
      <alignment vertical="center"/>
    </xf>
    <xf numFmtId="0" fontId="28" fillId="0" borderId="0" xfId="0" applyFont="1"/>
    <xf numFmtId="0" fontId="2" fillId="3" borderId="0" xfId="0" applyFont="1" applyFill="1" applyAlignment="1" applyProtection="1">
      <alignment horizontal="center" vertical="top" wrapText="1"/>
      <protection locked="0"/>
    </xf>
    <xf numFmtId="0" fontId="13" fillId="3" borderId="0" xfId="0" applyFont="1" applyFill="1" applyAlignment="1" applyProtection="1">
      <alignment horizontal="center"/>
      <protection locked="0"/>
    </xf>
    <xf numFmtId="0" fontId="23" fillId="0" borderId="0" xfId="0" applyFont="1"/>
    <xf numFmtId="0" fontId="14" fillId="3" borderId="44" xfId="0" applyFont="1" applyFill="1" applyBorder="1" applyAlignment="1">
      <alignment horizontal="justify" vertical="center" wrapText="1"/>
    </xf>
    <xf numFmtId="0" fontId="9" fillId="5" borderId="21" xfId="0" applyFont="1" applyFill="1" applyBorder="1" applyAlignment="1">
      <alignment horizontal="center" vertical="center"/>
    </xf>
    <xf numFmtId="43" fontId="13" fillId="3" borderId="0" xfId="0" applyNumberFormat="1" applyFont="1" applyFill="1"/>
    <xf numFmtId="43" fontId="22" fillId="0" borderId="0" xfId="0" applyNumberFormat="1" applyFont="1" applyAlignment="1">
      <alignment horizontal="center"/>
    </xf>
    <xf numFmtId="4" fontId="2" fillId="3" borderId="1" xfId="0" applyNumberFormat="1" applyFont="1" applyFill="1" applyBorder="1" applyAlignment="1">
      <alignment horizontal="left" vertical="top"/>
    </xf>
    <xf numFmtId="3" fontId="13" fillId="3" borderId="0" xfId="0" applyNumberFormat="1" applyFont="1" applyFill="1"/>
    <xf numFmtId="173" fontId="13" fillId="0" borderId="0" xfId="0" applyNumberFormat="1" applyFont="1"/>
    <xf numFmtId="171" fontId="13" fillId="3" borderId="0" xfId="0" applyNumberFormat="1" applyFont="1" applyFill="1"/>
    <xf numFmtId="49" fontId="0" fillId="0" borderId="16" xfId="0" applyNumberFormat="1" applyBorder="1" applyAlignment="1">
      <alignment horizontal="center"/>
    </xf>
    <xf numFmtId="49" fontId="0" fillId="0" borderId="16" xfId="0" applyNumberFormat="1" applyBorder="1" applyAlignment="1">
      <alignment horizontal="center" vertical="center"/>
    </xf>
    <xf numFmtId="0" fontId="13" fillId="3" borderId="2" xfId="0" applyFont="1" applyFill="1" applyBorder="1" applyAlignment="1">
      <alignment horizontal="center" vertical="center"/>
    </xf>
    <xf numFmtId="49" fontId="13" fillId="3" borderId="16" xfId="0" applyNumberFormat="1" applyFont="1" applyFill="1" applyBorder="1" applyAlignment="1">
      <alignment horizontal="center" vertical="center" wrapText="1"/>
    </xf>
    <xf numFmtId="43" fontId="13" fillId="3" borderId="33" xfId="0" applyNumberFormat="1" applyFont="1" applyFill="1" applyBorder="1" applyAlignment="1">
      <alignment horizontal="right" vertical="center" wrapText="1"/>
    </xf>
    <xf numFmtId="43" fontId="13" fillId="3" borderId="0" xfId="0" applyNumberFormat="1" applyFont="1" applyFill="1" applyAlignment="1">
      <alignment horizontal="right" vertical="center" wrapText="1"/>
    </xf>
    <xf numFmtId="43" fontId="13" fillId="3" borderId="34" xfId="0" applyNumberFormat="1" applyFont="1" applyFill="1" applyBorder="1" applyAlignment="1">
      <alignment horizontal="right" vertical="center" wrapText="1"/>
    </xf>
    <xf numFmtId="4" fontId="13" fillId="3" borderId="22" xfId="0" applyNumberFormat="1" applyFont="1" applyFill="1" applyBorder="1" applyAlignment="1">
      <alignment horizontal="right" vertical="center" wrapText="1"/>
    </xf>
    <xf numFmtId="4" fontId="13" fillId="3" borderId="25" xfId="0" applyNumberFormat="1" applyFont="1" applyFill="1" applyBorder="1" applyAlignment="1">
      <alignment horizontal="right" vertical="center" wrapText="1"/>
    </xf>
    <xf numFmtId="4" fontId="13" fillId="3" borderId="31" xfId="0" applyNumberFormat="1" applyFont="1" applyFill="1" applyBorder="1" applyAlignment="1">
      <alignment horizontal="right" vertical="center" wrapText="1"/>
    </xf>
    <xf numFmtId="4" fontId="13" fillId="3" borderId="0" xfId="0" applyNumberFormat="1" applyFont="1" applyFill="1" applyAlignment="1">
      <alignment horizontal="right" vertical="center" wrapText="1"/>
    </xf>
    <xf numFmtId="4" fontId="13" fillId="3" borderId="28" xfId="0" applyNumberFormat="1" applyFont="1" applyFill="1" applyBorder="1" applyAlignment="1">
      <alignment horizontal="right" vertical="center" wrapText="1"/>
    </xf>
    <xf numFmtId="4" fontId="14" fillId="3" borderId="30" xfId="0" applyNumberFormat="1" applyFont="1" applyFill="1" applyBorder="1" applyAlignment="1">
      <alignment horizontal="right" vertical="center" wrapText="1"/>
    </xf>
    <xf numFmtId="4" fontId="14" fillId="3" borderId="31" xfId="0" applyNumberFormat="1" applyFont="1" applyFill="1" applyBorder="1" applyAlignment="1">
      <alignment horizontal="right" vertical="center" wrapText="1"/>
    </xf>
    <xf numFmtId="0" fontId="13" fillId="3" borderId="44" xfId="0" applyFont="1" applyFill="1" applyBorder="1" applyAlignment="1">
      <alignment horizontal="justify" vertical="center" wrapText="1"/>
    </xf>
    <xf numFmtId="172" fontId="13" fillId="3" borderId="0" xfId="0" applyNumberFormat="1" applyFont="1" applyFill="1"/>
    <xf numFmtId="43" fontId="13" fillId="3" borderId="17" xfId="2" applyFont="1" applyFill="1" applyBorder="1" applyAlignment="1">
      <alignment horizontal="right" vertical="center" wrapText="1"/>
    </xf>
    <xf numFmtId="4" fontId="13" fillId="0" borderId="0" xfId="0" applyNumberFormat="1" applyFont="1"/>
    <xf numFmtId="0" fontId="13" fillId="0" borderId="0" xfId="0" applyFont="1" applyAlignment="1">
      <alignment horizontal="center"/>
    </xf>
    <xf numFmtId="0" fontId="9" fillId="4" borderId="14" xfId="0" applyFont="1" applyFill="1" applyBorder="1" applyAlignment="1">
      <alignment horizontal="center" vertical="center" wrapText="1"/>
    </xf>
    <xf numFmtId="0" fontId="13" fillId="3" borderId="9" xfId="0" applyFont="1" applyFill="1" applyBorder="1" applyAlignment="1">
      <alignment horizontal="center"/>
    </xf>
    <xf numFmtId="0" fontId="13" fillId="3" borderId="10" xfId="0" applyFont="1" applyFill="1" applyBorder="1" applyAlignment="1">
      <alignment horizontal="center"/>
    </xf>
    <xf numFmtId="0" fontId="13" fillId="0" borderId="45" xfId="0" applyFont="1" applyBorder="1" applyAlignment="1">
      <alignment horizontal="center"/>
    </xf>
    <xf numFmtId="0" fontId="13" fillId="3" borderId="0" xfId="0" applyFont="1" applyFill="1" applyAlignment="1">
      <alignment horizontal="justify" vertical="center" wrapText="1"/>
    </xf>
    <xf numFmtId="0" fontId="13" fillId="3" borderId="2" xfId="0" applyFont="1" applyFill="1" applyBorder="1" applyAlignment="1">
      <alignment horizontal="justify" vertical="center" wrapText="1"/>
    </xf>
    <xf numFmtId="0" fontId="13" fillId="3" borderId="0" xfId="0" applyFont="1" applyFill="1" applyAlignment="1">
      <alignment horizontal="left"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horizontal="center" vertical="center" wrapText="1"/>
    </xf>
    <xf numFmtId="49" fontId="0" fillId="0" borderId="1" xfId="0" applyNumberFormat="1" applyBorder="1" applyAlignment="1">
      <alignment horizontal="left"/>
    </xf>
    <xf numFmtId="49" fontId="0" fillId="0" borderId="0" xfId="0" applyNumberFormat="1" applyAlignment="1">
      <alignment horizontal="left"/>
    </xf>
    <xf numFmtId="49" fontId="0" fillId="0" borderId="2" xfId="0" applyNumberFormat="1" applyBorder="1" applyAlignment="1">
      <alignment horizontal="left"/>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Border="1" applyAlignment="1">
      <alignment horizontal="left" vertical="top"/>
    </xf>
    <xf numFmtId="0" fontId="13" fillId="3" borderId="0" xfId="0" applyFont="1" applyFill="1" applyAlignment="1">
      <alignment horizontal="center" vertical="center" wrapText="1"/>
    </xf>
    <xf numFmtId="0" fontId="13" fillId="3" borderId="2" xfId="0" applyFont="1" applyFill="1" applyBorder="1" applyAlignment="1">
      <alignment horizontal="center" vertical="center" wrapText="1"/>
    </xf>
    <xf numFmtId="0" fontId="13" fillId="3" borderId="26" xfId="0" applyFont="1" applyFill="1" applyBorder="1" applyAlignment="1">
      <alignment horizontal="left" vertical="center" wrapText="1"/>
    </xf>
    <xf numFmtId="0" fontId="13" fillId="3" borderId="33" xfId="0" applyFont="1" applyFill="1" applyBorder="1" applyAlignment="1">
      <alignment horizontal="left" vertical="center" wrapText="1"/>
    </xf>
    <xf numFmtId="0" fontId="13" fillId="3" borderId="26" xfId="0" applyFont="1" applyFill="1" applyBorder="1" applyAlignment="1">
      <alignment horizontal="left" vertical="top" wrapText="1" indent="1"/>
    </xf>
    <xf numFmtId="0" fontId="14" fillId="3" borderId="0" xfId="0" applyFont="1" applyFill="1" applyAlignment="1">
      <alignment horizontal="left" vertical="center" wrapText="1"/>
    </xf>
    <xf numFmtId="0" fontId="14" fillId="3" borderId="33" xfId="0" applyFont="1" applyFill="1" applyBorder="1" applyAlignment="1">
      <alignment horizontal="left" vertical="center" wrapText="1"/>
    </xf>
    <xf numFmtId="0" fontId="9" fillId="3" borderId="45" xfId="1" applyNumberFormat="1" applyFont="1" applyFill="1" applyBorder="1" applyAlignment="1">
      <alignment horizontal="centerContinuous" vertical="center"/>
    </xf>
    <xf numFmtId="43" fontId="2" fillId="3" borderId="0" xfId="2" applyFont="1" applyFill="1" applyAlignment="1">
      <alignment horizontal="right"/>
    </xf>
    <xf numFmtId="0" fontId="2" fillId="3" borderId="2" xfId="0" applyFont="1" applyFill="1" applyBorder="1"/>
    <xf numFmtId="43" fontId="9" fillId="3" borderId="0" xfId="2" applyFont="1" applyFill="1" applyAlignment="1">
      <alignment horizontal="right"/>
    </xf>
    <xf numFmtId="0" fontId="9" fillId="3" borderId="2" xfId="0" applyFont="1" applyFill="1" applyBorder="1"/>
    <xf numFmtId="0" fontId="2" fillId="3" borderId="1" xfId="0" applyFont="1" applyFill="1" applyBorder="1"/>
    <xf numFmtId="0" fontId="2" fillId="3" borderId="3" xfId="0" applyFont="1" applyFill="1" applyBorder="1"/>
    <xf numFmtId="0" fontId="2" fillId="3" borderId="4" xfId="0" applyFont="1" applyFill="1" applyBorder="1" applyAlignment="1">
      <alignment wrapText="1"/>
    </xf>
    <xf numFmtId="43" fontId="2" fillId="3" borderId="4" xfId="2" applyFont="1" applyFill="1" applyBorder="1" applyAlignment="1">
      <alignment horizontal="right"/>
    </xf>
    <xf numFmtId="0" fontId="2" fillId="3" borderId="5" xfId="0" applyFont="1" applyFill="1" applyBorder="1"/>
    <xf numFmtId="3" fontId="14" fillId="3" borderId="16" xfId="0" applyNumberFormat="1" applyFont="1" applyFill="1" applyBorder="1" applyAlignment="1" applyProtection="1">
      <alignment horizontal="right" vertical="top"/>
      <protection locked="0"/>
    </xf>
    <xf numFmtId="3" fontId="13" fillId="3" borderId="16" xfId="0" applyNumberFormat="1" applyFont="1" applyFill="1" applyBorder="1" applyAlignment="1">
      <alignment horizontal="right" vertical="top"/>
    </xf>
    <xf numFmtId="3" fontId="13" fillId="3" borderId="16" xfId="0" applyNumberFormat="1" applyFont="1" applyFill="1" applyBorder="1" applyAlignment="1" applyProtection="1">
      <alignment horizontal="right" vertical="top"/>
      <protection locked="0"/>
    </xf>
    <xf numFmtId="3" fontId="14" fillId="3" borderId="16" xfId="0" applyNumberFormat="1" applyFont="1" applyFill="1" applyBorder="1" applyAlignment="1">
      <alignment horizontal="right" vertical="top"/>
    </xf>
    <xf numFmtId="43" fontId="2" fillId="3" borderId="16" xfId="2" applyFont="1" applyFill="1" applyBorder="1" applyAlignment="1">
      <alignment horizontal="center"/>
    </xf>
    <xf numFmtId="43" fontId="9" fillId="3" borderId="16" xfId="2" applyFont="1" applyFill="1" applyBorder="1" applyAlignment="1">
      <alignment horizontal="center"/>
    </xf>
    <xf numFmtId="43" fontId="9" fillId="3" borderId="16" xfId="2" applyFont="1" applyFill="1" applyBorder="1" applyAlignment="1">
      <alignment horizontal="right"/>
    </xf>
    <xf numFmtId="0" fontId="9" fillId="3" borderId="16" xfId="2" applyNumberFormat="1" applyFont="1" applyFill="1" applyBorder="1" applyAlignment="1">
      <alignment horizontal="right"/>
    </xf>
    <xf numFmtId="43" fontId="2" fillId="3" borderId="17" xfId="2" applyFont="1" applyFill="1" applyBorder="1" applyAlignment="1">
      <alignment horizontal="right"/>
    </xf>
    <xf numFmtId="0" fontId="2" fillId="3" borderId="2" xfId="0" applyFont="1" applyFill="1" applyBorder="1" applyAlignment="1">
      <alignment vertical="top" wrapText="1"/>
    </xf>
    <xf numFmtId="0" fontId="13" fillId="3" borderId="2" xfId="0" applyFont="1" applyFill="1" applyBorder="1" applyAlignment="1">
      <alignment vertical="top" wrapText="1"/>
    </xf>
    <xf numFmtId="0" fontId="2" fillId="3" borderId="2" xfId="0" applyFont="1" applyFill="1" applyBorder="1" applyAlignment="1">
      <alignment wrapText="1"/>
    </xf>
    <xf numFmtId="0" fontId="2" fillId="3" borderId="5" xfId="0" applyFont="1" applyFill="1" applyBorder="1" applyAlignment="1">
      <alignment wrapText="1"/>
    </xf>
    <xf numFmtId="0" fontId="14" fillId="4" borderId="9" xfId="0" applyFont="1" applyFill="1" applyBorder="1" applyAlignment="1">
      <alignment horizontal="center" vertical="center"/>
    </xf>
    <xf numFmtId="0" fontId="13" fillId="0" borderId="17" xfId="0" applyFont="1" applyBorder="1"/>
    <xf numFmtId="0" fontId="14" fillId="4" borderId="6" xfId="0" applyFont="1" applyFill="1" applyBorder="1" applyAlignment="1">
      <alignment horizontal="center" vertical="center"/>
    </xf>
    <xf numFmtId="0" fontId="14" fillId="4" borderId="14" xfId="0" applyFont="1" applyFill="1" applyBorder="1" applyAlignment="1">
      <alignment horizontal="center" vertical="center"/>
    </xf>
    <xf numFmtId="0" fontId="14" fillId="0" borderId="16" xfId="0" applyFont="1" applyBorder="1" applyAlignment="1">
      <alignment horizontal="center"/>
    </xf>
    <xf numFmtId="0" fontId="46" fillId="3" borderId="0" xfId="0" applyFont="1" applyFill="1"/>
    <xf numFmtId="0" fontId="24" fillId="0" borderId="0" xfId="0" applyFont="1" applyAlignment="1">
      <alignment horizontal="center" vertical="center"/>
    </xf>
    <xf numFmtId="0" fontId="14" fillId="3" borderId="0" xfId="0" applyFont="1" applyFill="1" applyAlignment="1">
      <alignment horizontal="justify" vertical="top" wrapText="1"/>
    </xf>
    <xf numFmtId="43" fontId="14" fillId="3" borderId="0" xfId="2" applyFont="1" applyFill="1" applyAlignment="1">
      <alignment horizontal="right" vertical="top" wrapText="1"/>
    </xf>
    <xf numFmtId="43" fontId="13" fillId="3" borderId="11" xfId="2" applyFont="1" applyFill="1" applyBorder="1" applyAlignment="1">
      <alignment horizontal="justify" vertical="center" wrapText="1"/>
    </xf>
    <xf numFmtId="43" fontId="13" fillId="3" borderId="1" xfId="2" applyFont="1" applyFill="1" applyBorder="1" applyAlignment="1">
      <alignment horizontal="right" vertical="top" wrapText="1"/>
    </xf>
    <xf numFmtId="4" fontId="13" fillId="0" borderId="1" xfId="0" applyNumberFormat="1" applyFont="1" applyBorder="1"/>
    <xf numFmtId="43" fontId="13" fillId="3" borderId="1" xfId="2" applyFont="1" applyFill="1" applyBorder="1" applyAlignment="1">
      <alignment horizontal="right" vertical="center" wrapText="1"/>
    </xf>
    <xf numFmtId="43" fontId="13" fillId="3" borderId="3" xfId="2" applyFont="1" applyFill="1" applyBorder="1" applyAlignment="1">
      <alignment horizontal="justify" vertical="center" wrapText="1"/>
    </xf>
    <xf numFmtId="0" fontId="14" fillId="3" borderId="14" xfId="0" applyFont="1" applyFill="1" applyBorder="1" applyAlignment="1">
      <alignment horizontal="right"/>
    </xf>
    <xf numFmtId="0" fontId="13" fillId="3" borderId="0" xfId="0" applyFont="1" applyFill="1" applyAlignment="1">
      <alignment vertical="center"/>
    </xf>
    <xf numFmtId="172" fontId="0" fillId="0" borderId="16" xfId="0" applyNumberFormat="1" applyBorder="1" applyAlignment="1">
      <alignment vertical="center"/>
    </xf>
    <xf numFmtId="4" fontId="13" fillId="3" borderId="16" xfId="2" applyNumberFormat="1" applyFont="1" applyFill="1" applyBorder="1" applyAlignment="1">
      <alignment horizontal="right" vertical="center" wrapText="1"/>
    </xf>
    <xf numFmtId="0" fontId="47" fillId="0" borderId="0" xfId="0" applyFont="1"/>
    <xf numFmtId="0" fontId="53" fillId="3" borderId="0" xfId="0" applyFont="1" applyFill="1"/>
    <xf numFmtId="0" fontId="54" fillId="3" borderId="0" xfId="0" applyFont="1" applyFill="1"/>
    <xf numFmtId="0" fontId="52" fillId="3" borderId="0" xfId="0" applyFont="1" applyFill="1" applyAlignment="1">
      <alignment horizontal="right"/>
    </xf>
    <xf numFmtId="0" fontId="52" fillId="3" borderId="0" xfId="0" applyFont="1" applyFill="1"/>
    <xf numFmtId="0" fontId="55" fillId="0" borderId="0" xfId="0" applyFont="1"/>
    <xf numFmtId="0" fontId="55" fillId="0" borderId="0" xfId="0" applyFont="1" applyAlignment="1">
      <alignment horizontal="left"/>
    </xf>
    <xf numFmtId="0" fontId="51" fillId="0" borderId="0" xfId="0" applyFont="1" applyAlignment="1">
      <alignment horizontal="justify"/>
    </xf>
    <xf numFmtId="0" fontId="52" fillId="3" borderId="0" xfId="0" applyFont="1" applyFill="1" applyAlignment="1">
      <alignment horizontal="left" vertical="center"/>
    </xf>
    <xf numFmtId="0" fontId="56" fillId="0" borderId="0" xfId="0" applyFont="1"/>
    <xf numFmtId="0" fontId="57" fillId="3" borderId="0" xfId="0" applyFont="1" applyFill="1"/>
    <xf numFmtId="0" fontId="51" fillId="3" borderId="0" xfId="0" applyFont="1" applyFill="1"/>
    <xf numFmtId="49" fontId="52" fillId="4" borderId="14" xfId="0" applyNumberFormat="1" applyFont="1" applyFill="1" applyBorder="1" applyAlignment="1">
      <alignment horizontal="left" vertical="center"/>
    </xf>
    <xf numFmtId="49" fontId="52" fillId="4" borderId="14" xfId="0" applyNumberFormat="1" applyFont="1" applyFill="1" applyBorder="1" applyAlignment="1">
      <alignment horizontal="center" vertical="center"/>
    </xf>
    <xf numFmtId="49" fontId="52" fillId="3" borderId="15" xfId="0" applyNumberFormat="1" applyFont="1" applyFill="1" applyBorder="1" applyAlignment="1">
      <alignment horizontal="left"/>
    </xf>
    <xf numFmtId="167" fontId="56" fillId="3" borderId="15" xfId="0" applyNumberFormat="1" applyFont="1" applyFill="1" applyBorder="1"/>
    <xf numFmtId="49" fontId="52" fillId="3" borderId="16" xfId="0" applyNumberFormat="1" applyFont="1" applyFill="1" applyBorder="1" applyAlignment="1">
      <alignment horizontal="left"/>
    </xf>
    <xf numFmtId="167" fontId="56" fillId="3" borderId="16" xfId="0" applyNumberFormat="1" applyFont="1" applyFill="1" applyBorder="1"/>
    <xf numFmtId="167" fontId="53" fillId="3" borderId="16" xfId="0" applyNumberFormat="1" applyFont="1" applyFill="1" applyBorder="1"/>
    <xf numFmtId="49" fontId="52" fillId="3" borderId="17" xfId="0" applyNumberFormat="1" applyFont="1" applyFill="1" applyBorder="1" applyAlignment="1">
      <alignment horizontal="left"/>
    </xf>
    <xf numFmtId="167" fontId="56" fillId="3" borderId="17" xfId="0" applyNumberFormat="1" applyFont="1" applyFill="1" applyBorder="1"/>
    <xf numFmtId="0" fontId="58" fillId="3" borderId="0" xfId="0" applyFont="1" applyFill="1"/>
    <xf numFmtId="49" fontId="52" fillId="4" borderId="15" xfId="0" applyNumberFormat="1" applyFont="1" applyFill="1" applyBorder="1" applyAlignment="1">
      <alignment horizontal="center" vertical="center"/>
    </xf>
    <xf numFmtId="49" fontId="52" fillId="3" borderId="11" xfId="0" applyNumberFormat="1" applyFont="1" applyFill="1" applyBorder="1" applyAlignment="1">
      <alignment horizontal="left"/>
    </xf>
    <xf numFmtId="167" fontId="53" fillId="3" borderId="15" xfId="0" applyNumberFormat="1" applyFont="1" applyFill="1" applyBorder="1"/>
    <xf numFmtId="49" fontId="53" fillId="0" borderId="1" xfId="0" applyNumberFormat="1" applyFont="1" applyBorder="1" applyAlignment="1">
      <alignment horizontal="left" wrapText="1" indent="1"/>
    </xf>
    <xf numFmtId="4" fontId="53" fillId="0" borderId="16" xfId="0" applyNumberFormat="1" applyFont="1" applyBorder="1" applyAlignment="1">
      <alignment wrapText="1"/>
    </xf>
    <xf numFmtId="49" fontId="52" fillId="3" borderId="1" xfId="0" applyNumberFormat="1" applyFont="1" applyFill="1" applyBorder="1" applyAlignment="1">
      <alignment horizontal="left"/>
    </xf>
    <xf numFmtId="49" fontId="52" fillId="3" borderId="3" xfId="0" applyNumberFormat="1" applyFont="1" applyFill="1" applyBorder="1" applyAlignment="1">
      <alignment horizontal="left"/>
    </xf>
    <xf numFmtId="167" fontId="53" fillId="3" borderId="17" xfId="0" applyNumberFormat="1" applyFont="1" applyFill="1" applyBorder="1"/>
    <xf numFmtId="4" fontId="52" fillId="4" borderId="17" xfId="0" applyNumberFormat="1" applyFont="1" applyFill="1" applyBorder="1" applyAlignment="1">
      <alignment horizontal="center" vertical="center"/>
    </xf>
    <xf numFmtId="167" fontId="53" fillId="0" borderId="15" xfId="0" applyNumberFormat="1" applyFont="1" applyBorder="1"/>
    <xf numFmtId="167" fontId="53" fillId="3" borderId="2" xfId="0" applyNumberFormat="1" applyFont="1" applyFill="1" applyBorder="1"/>
    <xf numFmtId="167" fontId="53" fillId="0" borderId="16" xfId="0" applyNumberFormat="1" applyFont="1" applyBorder="1"/>
    <xf numFmtId="49" fontId="53" fillId="0" borderId="3" xfId="0" applyNumberFormat="1" applyFont="1" applyBorder="1" applyAlignment="1">
      <alignment horizontal="left" wrapText="1" indent="1"/>
    </xf>
    <xf numFmtId="4" fontId="53" fillId="0" borderId="17" xfId="0" applyNumberFormat="1" applyFont="1" applyBorder="1" applyAlignment="1">
      <alignment wrapText="1"/>
    </xf>
    <xf numFmtId="167" fontId="53" fillId="3" borderId="5" xfId="0" applyNumberFormat="1" applyFont="1" applyFill="1" applyBorder="1"/>
    <xf numFmtId="167" fontId="52" fillId="4" borderId="17" xfId="0" applyNumberFormat="1" applyFont="1" applyFill="1" applyBorder="1" applyAlignment="1">
      <alignment horizontal="center" vertical="center"/>
    </xf>
    <xf numFmtId="49" fontId="54" fillId="3" borderId="16" xfId="0" applyNumberFormat="1" applyFont="1" applyFill="1" applyBorder="1" applyAlignment="1">
      <alignment horizontal="left" indent="1"/>
    </xf>
    <xf numFmtId="49" fontId="54" fillId="3" borderId="17" xfId="0" applyNumberFormat="1" applyFont="1" applyFill="1" applyBorder="1" applyAlignment="1">
      <alignment horizontal="left" indent="1"/>
    </xf>
    <xf numFmtId="49" fontId="52" fillId="3" borderId="0" xfId="0" applyNumberFormat="1" applyFont="1" applyFill="1" applyAlignment="1">
      <alignment horizontal="left"/>
    </xf>
    <xf numFmtId="49" fontId="52" fillId="4" borderId="14" xfId="0" applyNumberFormat="1" applyFont="1" applyFill="1" applyBorder="1" applyAlignment="1">
      <alignment horizontal="center" vertical="center" wrapText="1"/>
    </xf>
    <xf numFmtId="167" fontId="56" fillId="3" borderId="2" xfId="0" applyNumberFormat="1" applyFont="1" applyFill="1" applyBorder="1"/>
    <xf numFmtId="167" fontId="56" fillId="3" borderId="5" xfId="0" applyNumberFormat="1" applyFont="1" applyFill="1" applyBorder="1"/>
    <xf numFmtId="167" fontId="52" fillId="4" borderId="9" xfId="0" applyNumberFormat="1" applyFont="1" applyFill="1" applyBorder="1"/>
    <xf numFmtId="167" fontId="52" fillId="4" borderId="6" xfId="0" applyNumberFormat="1" applyFont="1" applyFill="1" applyBorder="1"/>
    <xf numFmtId="167" fontId="52" fillId="4" borderId="10" xfId="0" applyNumberFormat="1" applyFont="1" applyFill="1" applyBorder="1"/>
    <xf numFmtId="167" fontId="52" fillId="3" borderId="0" xfId="0" applyNumberFormat="1" applyFont="1" applyFill="1"/>
    <xf numFmtId="168" fontId="53" fillId="3" borderId="11" xfId="0" applyNumberFormat="1" applyFont="1" applyFill="1" applyBorder="1"/>
    <xf numFmtId="167" fontId="53" fillId="3" borderId="8" xfId="0" applyNumberFormat="1" applyFont="1" applyFill="1" applyBorder="1"/>
    <xf numFmtId="0" fontId="56" fillId="0" borderId="16" xfId="0" applyFont="1" applyBorder="1" applyAlignment="1">
      <alignment horizontal="left" indent="1"/>
    </xf>
    <xf numFmtId="168" fontId="53" fillId="3" borderId="1" xfId="0" applyNumberFormat="1" applyFont="1" applyFill="1" applyBorder="1"/>
    <xf numFmtId="168" fontId="51" fillId="3" borderId="1" xfId="0" applyNumberFormat="1" applyFont="1" applyFill="1" applyBorder="1"/>
    <xf numFmtId="168" fontId="51" fillId="3" borderId="16" xfId="0" applyNumberFormat="1" applyFont="1" applyFill="1" applyBorder="1"/>
    <xf numFmtId="0" fontId="54" fillId="3" borderId="16" xfId="0" applyFont="1" applyFill="1" applyBorder="1" applyAlignment="1">
      <alignment horizontal="left" indent="1"/>
    </xf>
    <xf numFmtId="4" fontId="53" fillId="0" borderId="1" xfId="0" applyNumberFormat="1" applyFont="1" applyBorder="1" applyAlignment="1">
      <alignment wrapText="1"/>
    </xf>
    <xf numFmtId="167" fontId="56" fillId="0" borderId="16" xfId="0" applyNumberFormat="1" applyFont="1" applyBorder="1"/>
    <xf numFmtId="0" fontId="54" fillId="3" borderId="1" xfId="0" applyFont="1" applyFill="1" applyBorder="1" applyAlignment="1">
      <alignment horizontal="left" indent="1"/>
    </xf>
    <xf numFmtId="168" fontId="53" fillId="3" borderId="3" xfId="0" applyNumberFormat="1" applyFont="1" applyFill="1" applyBorder="1"/>
    <xf numFmtId="168" fontId="52" fillId="4" borderId="14" xfId="0" applyNumberFormat="1" applyFont="1" applyFill="1" applyBorder="1" applyAlignment="1">
      <alignment horizontal="center" vertical="center"/>
    </xf>
    <xf numFmtId="168" fontId="52" fillId="4" borderId="17" xfId="0" applyNumberFormat="1" applyFont="1" applyFill="1" applyBorder="1" applyAlignment="1">
      <alignment horizontal="center" vertical="center"/>
    </xf>
    <xf numFmtId="167" fontId="52" fillId="4" borderId="14" xfId="0" applyNumberFormat="1" applyFont="1" applyFill="1" applyBorder="1" applyAlignment="1">
      <alignment horizontal="center" vertical="center"/>
    </xf>
    <xf numFmtId="167" fontId="56" fillId="0" borderId="15" xfId="0" applyNumberFormat="1" applyFont="1" applyBorder="1"/>
    <xf numFmtId="49" fontId="54" fillId="3" borderId="1" xfId="0" applyNumberFormat="1" applyFont="1" applyFill="1" applyBorder="1" applyAlignment="1">
      <alignment horizontal="left" indent="2"/>
    </xf>
    <xf numFmtId="49" fontId="54" fillId="3" borderId="3" xfId="0" applyNumberFormat="1" applyFont="1" applyFill="1" applyBorder="1" applyAlignment="1">
      <alignment horizontal="left"/>
    </xf>
    <xf numFmtId="0" fontId="53" fillId="4" borderId="14" xfId="0" applyFont="1" applyFill="1" applyBorder="1"/>
    <xf numFmtId="0" fontId="51" fillId="4" borderId="15" xfId="6" applyFont="1" applyFill="1" applyBorder="1" applyAlignment="1">
      <alignment horizontal="left" vertical="center" wrapText="1"/>
    </xf>
    <xf numFmtId="4" fontId="51" fillId="4" borderId="15" xfId="5" applyNumberFormat="1" applyFont="1" applyFill="1" applyBorder="1" applyAlignment="1">
      <alignment horizontal="center" vertical="center" wrapText="1"/>
    </xf>
    <xf numFmtId="0" fontId="51" fillId="4" borderId="19" xfId="0" applyFont="1" applyFill="1" applyBorder="1" applyAlignment="1">
      <alignment horizontal="center" vertical="center" wrapText="1"/>
    </xf>
    <xf numFmtId="0" fontId="53" fillId="3" borderId="15" xfId="0" applyFont="1" applyFill="1" applyBorder="1"/>
    <xf numFmtId="0" fontId="53" fillId="0" borderId="16" xfId="0" applyFont="1" applyBorder="1" applyAlignment="1">
      <alignment horizontal="left" wrapText="1" indent="1"/>
    </xf>
    <xf numFmtId="4" fontId="53" fillId="0" borderId="16" xfId="0" applyNumberFormat="1" applyFont="1" applyBorder="1"/>
    <xf numFmtId="0" fontId="53" fillId="3" borderId="17" xfId="0" applyFont="1" applyFill="1" applyBorder="1"/>
    <xf numFmtId="4" fontId="52" fillId="4" borderId="14" xfId="0" applyNumberFormat="1" applyFont="1" applyFill="1" applyBorder="1" applyAlignment="1">
      <alignment horizontal="center" vertical="center"/>
    </xf>
    <xf numFmtId="0" fontId="51" fillId="4" borderId="14" xfId="6" applyFont="1" applyFill="1" applyBorder="1" applyAlignment="1">
      <alignment horizontal="left" vertical="center" wrapText="1"/>
    </xf>
    <xf numFmtId="4" fontId="51" fillId="4" borderId="14" xfId="5" applyNumberFormat="1" applyFont="1" applyFill="1" applyBorder="1" applyAlignment="1">
      <alignment horizontal="center" vertical="center" wrapText="1"/>
    </xf>
    <xf numFmtId="49" fontId="53" fillId="0" borderId="15" xfId="0" applyNumberFormat="1" applyFont="1" applyBorder="1" applyAlignment="1">
      <alignment wrapText="1"/>
    </xf>
    <xf numFmtId="4" fontId="53" fillId="0" borderId="7" xfId="5" applyNumberFormat="1" applyFont="1" applyBorder="1" applyAlignment="1">
      <alignment wrapText="1"/>
    </xf>
    <xf numFmtId="4" fontId="53" fillId="0" borderId="15" xfId="5" applyNumberFormat="1" applyFont="1" applyBorder="1" applyAlignment="1">
      <alignment wrapText="1"/>
    </xf>
    <xf numFmtId="49" fontId="53" fillId="0" borderId="16" xfId="0" applyNumberFormat="1" applyFont="1" applyBorder="1" applyAlignment="1">
      <alignment wrapText="1"/>
    </xf>
    <xf numFmtId="4" fontId="53" fillId="0" borderId="0" xfId="5" applyNumberFormat="1" applyFont="1" applyAlignment="1">
      <alignment wrapText="1"/>
    </xf>
    <xf numFmtId="4" fontId="53" fillId="0" borderId="16" xfId="5" applyNumberFormat="1" applyFont="1" applyBorder="1" applyAlignment="1">
      <alignment wrapText="1"/>
    </xf>
    <xf numFmtId="49" fontId="53" fillId="0" borderId="3" xfId="0" applyNumberFormat="1" applyFont="1" applyBorder="1" applyAlignment="1">
      <alignment wrapText="1"/>
    </xf>
    <xf numFmtId="49" fontId="53" fillId="0" borderId="17" xfId="0" applyNumberFormat="1" applyFont="1" applyBorder="1" applyAlignment="1">
      <alignment wrapText="1"/>
    </xf>
    <xf numFmtId="4" fontId="53" fillId="0" borderId="4" xfId="5" applyNumberFormat="1" applyFont="1" applyBorder="1" applyAlignment="1">
      <alignment wrapText="1"/>
    </xf>
    <xf numFmtId="4" fontId="53" fillId="0" borderId="17" xfId="5" applyNumberFormat="1" applyFont="1" applyBorder="1" applyAlignment="1">
      <alignment wrapText="1"/>
    </xf>
    <xf numFmtId="49" fontId="54" fillId="3" borderId="1" xfId="0" applyNumberFormat="1" applyFont="1" applyFill="1" applyBorder="1" applyAlignment="1">
      <alignment horizontal="left" indent="1"/>
    </xf>
    <xf numFmtId="49" fontId="52" fillId="3" borderId="1" xfId="0" applyNumberFormat="1" applyFont="1" applyFill="1" applyBorder="1" applyAlignment="1">
      <alignment horizontal="left" wrapText="1"/>
    </xf>
    <xf numFmtId="49" fontId="54" fillId="3" borderId="1" xfId="0" applyNumberFormat="1" applyFont="1" applyFill="1" applyBorder="1" applyAlignment="1">
      <alignment horizontal="left" wrapText="1" indent="1"/>
    </xf>
    <xf numFmtId="49" fontId="54" fillId="3" borderId="3" xfId="0" applyNumberFormat="1" applyFont="1" applyFill="1" applyBorder="1" applyAlignment="1">
      <alignment horizontal="left" indent="1"/>
    </xf>
    <xf numFmtId="167" fontId="53" fillId="0" borderId="17" xfId="0" applyNumberFormat="1" applyFont="1" applyBorder="1"/>
    <xf numFmtId="4" fontId="53" fillId="3" borderId="0" xfId="0" applyNumberFormat="1" applyFont="1" applyFill="1"/>
    <xf numFmtId="49" fontId="53" fillId="0" borderId="1" xfId="0" applyNumberFormat="1" applyFont="1" applyBorder="1" applyAlignment="1">
      <alignment horizontal="left" indent="1"/>
    </xf>
    <xf numFmtId="4" fontId="53" fillId="0" borderId="16" xfId="289" applyNumberFormat="1" applyFont="1" applyBorder="1"/>
    <xf numFmtId="49" fontId="52" fillId="0" borderId="0" xfId="0" applyNumberFormat="1" applyFont="1" applyAlignment="1">
      <alignment horizontal="center" vertical="center"/>
    </xf>
    <xf numFmtId="0" fontId="53" fillId="0" borderId="0" xfId="0" applyFont="1" applyAlignment="1">
      <alignment horizontal="center"/>
    </xf>
    <xf numFmtId="171" fontId="53" fillId="3" borderId="0" xfId="0" applyNumberFormat="1" applyFont="1" applyFill="1"/>
    <xf numFmtId="167" fontId="52" fillId="0" borderId="0" xfId="0" applyNumberFormat="1" applyFont="1" applyAlignment="1">
      <alignment horizontal="center" vertical="center"/>
    </xf>
    <xf numFmtId="0" fontId="51" fillId="4" borderId="15" xfId="6" applyFont="1" applyFill="1" applyBorder="1" applyAlignment="1">
      <alignment horizontal="center" vertical="center" wrapText="1"/>
    </xf>
    <xf numFmtId="167" fontId="56" fillId="3" borderId="8" xfId="0" applyNumberFormat="1" applyFont="1" applyFill="1" applyBorder="1"/>
    <xf numFmtId="4" fontId="52" fillId="4" borderId="9" xfId="0" applyNumberFormat="1" applyFont="1" applyFill="1" applyBorder="1" applyAlignment="1">
      <alignment horizontal="center" vertical="center"/>
    </xf>
    <xf numFmtId="49" fontId="52" fillId="4" borderId="6" xfId="0" applyNumberFormat="1" applyFont="1" applyFill="1" applyBorder="1" applyAlignment="1">
      <alignment vertical="center"/>
    </xf>
    <xf numFmtId="49" fontId="52" fillId="4" borderId="10" xfId="0" applyNumberFormat="1" applyFont="1" applyFill="1" applyBorder="1" applyAlignment="1">
      <alignment vertical="center"/>
    </xf>
    <xf numFmtId="0" fontId="56" fillId="3" borderId="0" xfId="0" applyFont="1" applyFill="1"/>
    <xf numFmtId="167" fontId="53" fillId="3" borderId="11" xfId="0" applyNumberFormat="1" applyFont="1" applyFill="1" applyBorder="1"/>
    <xf numFmtId="167" fontId="53" fillId="3" borderId="1" xfId="0" applyNumberFormat="1" applyFont="1" applyFill="1" applyBorder="1"/>
    <xf numFmtId="49" fontId="52" fillId="4" borderId="5" xfId="0" applyNumberFormat="1" applyFont="1" applyFill="1" applyBorder="1" applyAlignment="1">
      <alignment vertical="center"/>
    </xf>
    <xf numFmtId="167" fontId="56" fillId="3" borderId="0" xfId="0" applyNumberFormat="1" applyFont="1" applyFill="1"/>
    <xf numFmtId="0" fontId="53" fillId="3" borderId="17" xfId="0" applyFont="1" applyFill="1" applyBorder="1" applyAlignment="1">
      <alignment horizontal="left" indent="1"/>
    </xf>
    <xf numFmtId="0" fontId="53" fillId="0" borderId="0" xfId="0" applyFont="1"/>
    <xf numFmtId="0" fontId="61" fillId="0" borderId="14" xfId="0" applyFont="1" applyBorder="1" applyAlignment="1">
      <alignment horizontal="center" vertical="center"/>
    </xf>
    <xf numFmtId="0" fontId="60" fillId="3" borderId="0" xfId="0" applyFont="1" applyFill="1" applyAlignment="1">
      <alignment vertical="center"/>
    </xf>
    <xf numFmtId="0" fontId="53" fillId="3" borderId="14" xfId="0" applyFont="1" applyFill="1" applyBorder="1"/>
    <xf numFmtId="0" fontId="60" fillId="3" borderId="0" xfId="0" applyFont="1" applyFill="1" applyAlignment="1">
      <alignment horizontal="center" vertical="center"/>
    </xf>
    <xf numFmtId="43" fontId="59" fillId="4" borderId="14" xfId="2" applyFont="1" applyFill="1" applyBorder="1" applyAlignment="1">
      <alignment horizontal="center" vertical="center"/>
    </xf>
    <xf numFmtId="4" fontId="59" fillId="4" borderId="14" xfId="0" applyNumberFormat="1" applyFont="1" applyFill="1" applyBorder="1" applyAlignment="1">
      <alignment horizontal="right" vertical="center"/>
    </xf>
    <xf numFmtId="43" fontId="59" fillId="0" borderId="14" xfId="2" applyFont="1" applyBorder="1" applyAlignment="1">
      <alignment horizontal="center" vertical="center"/>
    </xf>
    <xf numFmtId="4" fontId="53" fillId="3" borderId="14" xfId="0" applyNumberFormat="1" applyFont="1" applyFill="1" applyBorder="1" applyAlignment="1">
      <alignment horizontal="right"/>
    </xf>
    <xf numFmtId="0" fontId="53" fillId="3" borderId="0" xfId="0" applyFont="1" applyFill="1" applyAlignment="1">
      <alignment vertical="center" wrapText="1"/>
    </xf>
    <xf numFmtId="0" fontId="62" fillId="0" borderId="0" xfId="0" applyFont="1"/>
    <xf numFmtId="4" fontId="61" fillId="0" borderId="14" xfId="0" applyNumberFormat="1" applyFont="1" applyBorder="1" applyAlignment="1">
      <alignment horizontal="right" vertical="center"/>
    </xf>
    <xf numFmtId="43" fontId="53" fillId="3" borderId="0" xfId="0" applyNumberFormat="1" applyFont="1" applyFill="1"/>
    <xf numFmtId="0" fontId="59" fillId="4" borderId="14" xfId="0" applyFont="1" applyFill="1" applyBorder="1" applyAlignment="1">
      <alignment vertical="center"/>
    </xf>
    <xf numFmtId="174" fontId="53" fillId="3" borderId="0" xfId="0" applyNumberFormat="1" applyFont="1" applyFill="1"/>
    <xf numFmtId="43" fontId="53" fillId="3" borderId="0" xfId="2" applyFont="1" applyFill="1"/>
    <xf numFmtId="0" fontId="55" fillId="0" borderId="0" xfId="0" applyFont="1" applyAlignment="1">
      <alignment horizontal="center"/>
    </xf>
    <xf numFmtId="168" fontId="56" fillId="3" borderId="8" xfId="0" applyNumberFormat="1" applyFont="1" applyFill="1" applyBorder="1"/>
    <xf numFmtId="168" fontId="52" fillId="3" borderId="5" xfId="0" applyNumberFormat="1" applyFont="1" applyFill="1" applyBorder="1"/>
    <xf numFmtId="167" fontId="52" fillId="3" borderId="5" xfId="0" applyNumberFormat="1" applyFont="1" applyFill="1" applyBorder="1"/>
    <xf numFmtId="0" fontId="63" fillId="0" borderId="0" xfId="0" applyFont="1" applyAlignment="1">
      <alignment horizontal="justify" vertical="center"/>
    </xf>
    <xf numFmtId="0" fontId="51" fillId="0" borderId="0" xfId="0" applyFont="1" applyAlignment="1">
      <alignment horizontal="justify" vertical="center"/>
    </xf>
    <xf numFmtId="0" fontId="53" fillId="0" borderId="0" xfId="0" applyFont="1" applyAlignment="1">
      <alignment vertical="center"/>
    </xf>
    <xf numFmtId="0" fontId="53" fillId="0" borderId="0" xfId="0" applyFont="1" applyAlignment="1">
      <alignment horizontal="left" vertical="center"/>
    </xf>
    <xf numFmtId="0" fontId="53" fillId="0" borderId="0" xfId="0" applyFont="1" applyAlignment="1">
      <alignment horizontal="justify" vertical="center"/>
    </xf>
    <xf numFmtId="0" fontId="53" fillId="0" borderId="0" xfId="0" applyFont="1" applyAlignment="1">
      <alignment vertical="center" wrapText="1"/>
    </xf>
    <xf numFmtId="0" fontId="53" fillId="3" borderId="0" xfId="0" applyFont="1" applyFill="1" applyAlignment="1" applyProtection="1">
      <alignment horizontal="center"/>
      <protection locked="0"/>
    </xf>
    <xf numFmtId="0" fontId="53" fillId="3" borderId="0" xfId="0" applyFont="1" applyFill="1" applyProtection="1">
      <protection locked="0"/>
    </xf>
    <xf numFmtId="0" fontId="54" fillId="3" borderId="0" xfId="0" applyFont="1" applyFill="1" applyAlignment="1" applyProtection="1">
      <alignment horizontal="center" vertical="top" wrapText="1"/>
      <protection locked="0"/>
    </xf>
    <xf numFmtId="0" fontId="54" fillId="3" borderId="0" xfId="0" applyFont="1" applyFill="1" applyAlignment="1" applyProtection="1">
      <alignment vertical="top" wrapText="1"/>
      <protection locked="0"/>
    </xf>
    <xf numFmtId="0" fontId="13" fillId="3" borderId="16" xfId="0" applyFont="1" applyFill="1" applyBorder="1" applyAlignment="1">
      <alignment horizontal="justify" vertical="top" wrapText="1"/>
    </xf>
    <xf numFmtId="0" fontId="13" fillId="3" borderId="17" xfId="0" applyFont="1" applyFill="1" applyBorder="1" applyAlignment="1">
      <alignment horizontal="justify" vertical="top" wrapText="1"/>
    </xf>
    <xf numFmtId="0" fontId="14" fillId="3" borderId="17" xfId="0" applyFont="1" applyFill="1" applyBorder="1" applyAlignment="1">
      <alignment horizontal="justify" vertical="top" wrapText="1"/>
    </xf>
    <xf numFmtId="0" fontId="44" fillId="0" borderId="16" xfId="0" applyFont="1" applyBorder="1" applyAlignment="1">
      <alignment vertical="center"/>
    </xf>
    <xf numFmtId="0" fontId="44" fillId="0" borderId="16" xfId="0" applyFont="1" applyBorder="1" applyAlignment="1">
      <alignment vertical="center" wrapText="1"/>
    </xf>
    <xf numFmtId="0" fontId="45" fillId="0" borderId="0" xfId="0" applyFont="1" applyAlignment="1">
      <alignment horizontal="center"/>
    </xf>
    <xf numFmtId="37" fontId="45" fillId="0" borderId="0" xfId="2" applyNumberFormat="1" applyFont="1" applyAlignment="1">
      <alignment horizontal="center"/>
    </xf>
    <xf numFmtId="0" fontId="13" fillId="3" borderId="9" xfId="0" applyFont="1" applyFill="1" applyBorder="1"/>
    <xf numFmtId="0" fontId="13" fillId="3" borderId="10" xfId="0" applyFont="1" applyFill="1" applyBorder="1"/>
    <xf numFmtId="0" fontId="14" fillId="3" borderId="9" xfId="0" applyFont="1" applyFill="1" applyBorder="1" applyAlignment="1">
      <alignment horizontal="center"/>
    </xf>
    <xf numFmtId="0" fontId="14" fillId="3" borderId="10" xfId="0" applyFont="1" applyFill="1" applyBorder="1" applyAlignment="1">
      <alignment horizontal="center"/>
    </xf>
    <xf numFmtId="0" fontId="14" fillId="2" borderId="24" xfId="0" applyFont="1" applyFill="1" applyBorder="1" applyAlignment="1">
      <alignment horizontal="center" vertical="center" wrapText="1"/>
    </xf>
    <xf numFmtId="0" fontId="14" fillId="2" borderId="32" xfId="0" applyFont="1" applyFill="1" applyBorder="1" applyAlignment="1">
      <alignment horizontal="center" vertical="center" wrapText="1"/>
    </xf>
    <xf numFmtId="0" fontId="13" fillId="3" borderId="35"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3" fillId="3" borderId="47"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49" xfId="0" applyFont="1" applyFill="1" applyBorder="1" applyAlignment="1">
      <alignment horizontal="center" vertical="center" wrapText="1"/>
    </xf>
    <xf numFmtId="0" fontId="13" fillId="3" borderId="50" xfId="0" applyFont="1" applyFill="1" applyBorder="1" applyAlignment="1">
      <alignment horizontal="center" vertical="center" wrapText="1"/>
    </xf>
    <xf numFmtId="0" fontId="14" fillId="2" borderId="46" xfId="0" applyFont="1" applyFill="1" applyBorder="1" applyAlignment="1">
      <alignment horizontal="center" vertical="center" wrapText="1"/>
    </xf>
    <xf numFmtId="0" fontId="9" fillId="3" borderId="0" xfId="0" applyFont="1" applyFill="1" applyAlignment="1">
      <alignment horizontal="left" indent="12"/>
    </xf>
    <xf numFmtId="0" fontId="1" fillId="3" borderId="0" xfId="0" applyFont="1" applyFill="1" applyAlignment="1">
      <alignment vertical="top" wrapText="1"/>
    </xf>
    <xf numFmtId="0" fontId="5" fillId="18" borderId="0" xfId="421" applyFont="1" applyFill="1"/>
    <xf numFmtId="0" fontId="5" fillId="18" borderId="1" xfId="421" applyFont="1" applyFill="1" applyBorder="1" applyAlignment="1">
      <alignment vertical="center" wrapText="1"/>
    </xf>
    <xf numFmtId="0" fontId="5" fillId="18" borderId="0" xfId="421" applyFont="1" applyFill="1" applyAlignment="1">
      <alignment horizontal="justify" vertical="center" wrapText="1"/>
    </xf>
    <xf numFmtId="0" fontId="5" fillId="18" borderId="0" xfId="421" applyFont="1" applyFill="1" applyAlignment="1">
      <alignment horizontal="left" vertical="center" wrapText="1" indent="1"/>
    </xf>
    <xf numFmtId="0" fontId="5" fillId="18" borderId="1" xfId="421" applyFont="1" applyFill="1" applyBorder="1" applyAlignment="1">
      <alignment horizontal="justify" vertical="center" wrapText="1"/>
    </xf>
    <xf numFmtId="4" fontId="5" fillId="18" borderId="16" xfId="421" applyNumberFormat="1" applyFont="1" applyFill="1" applyBorder="1" applyProtection="1">
      <protection locked="0"/>
    </xf>
    <xf numFmtId="0" fontId="35" fillId="18" borderId="0" xfId="421" applyFill="1"/>
    <xf numFmtId="0" fontId="6" fillId="18" borderId="16" xfId="421" applyFont="1" applyFill="1" applyBorder="1" applyAlignment="1">
      <alignment horizontal="left" vertical="center" wrapText="1"/>
    </xf>
    <xf numFmtId="0" fontId="5" fillId="18" borderId="0" xfId="0" applyFont="1" applyFill="1"/>
    <xf numFmtId="0" fontId="5" fillId="18" borderId="17" xfId="421" applyFont="1" applyFill="1" applyBorder="1" applyAlignment="1">
      <alignment horizontal="justify" vertical="center" wrapText="1"/>
    </xf>
    <xf numFmtId="4" fontId="5" fillId="18" borderId="0" xfId="421" applyNumberFormat="1" applyFont="1" applyFill="1"/>
    <xf numFmtId="15" fontId="5" fillId="18" borderId="16" xfId="421" applyNumberFormat="1" applyFont="1" applyFill="1" applyBorder="1" applyProtection="1">
      <protection locked="0"/>
    </xf>
    <xf numFmtId="0" fontId="5" fillId="18" borderId="16" xfId="421" applyFont="1" applyFill="1" applyBorder="1" applyProtection="1">
      <protection locked="0"/>
    </xf>
    <xf numFmtId="4" fontId="6" fillId="18" borderId="16" xfId="421" applyNumberFormat="1" applyFont="1" applyFill="1" applyBorder="1" applyProtection="1">
      <protection locked="0"/>
    </xf>
    <xf numFmtId="0" fontId="5" fillId="18" borderId="16" xfId="421" applyFont="1" applyFill="1" applyBorder="1" applyAlignment="1">
      <alignment horizontal="left" vertical="center" wrapText="1" indent="1"/>
    </xf>
    <xf numFmtId="0" fontId="6" fillId="18" borderId="17" xfId="421" applyFont="1" applyFill="1" applyBorder="1" applyAlignment="1">
      <alignment horizontal="justify" vertical="center" wrapText="1"/>
    </xf>
    <xf numFmtId="0" fontId="5" fillId="18" borderId="45" xfId="421" applyFont="1" applyFill="1" applyBorder="1" applyAlignment="1">
      <alignment vertical="center" wrapText="1"/>
    </xf>
    <xf numFmtId="0" fontId="5" fillId="18" borderId="1" xfId="421" applyFont="1" applyFill="1" applyBorder="1"/>
    <xf numFmtId="0" fontId="6" fillId="18" borderId="0" xfId="421" applyFont="1" applyFill="1" applyAlignment="1">
      <alignment vertical="center" wrapText="1"/>
    </xf>
    <xf numFmtId="0" fontId="5" fillId="18" borderId="0" xfId="421" applyFont="1" applyFill="1" applyAlignment="1">
      <alignment vertical="center" wrapText="1"/>
    </xf>
    <xf numFmtId="0" fontId="26" fillId="18" borderId="0" xfId="421" applyFont="1" applyFill="1"/>
    <xf numFmtId="0" fontId="5" fillId="18" borderId="0" xfId="421" applyFont="1" applyFill="1" applyAlignment="1">
      <alignment vertical="center"/>
    </xf>
    <xf numFmtId="0" fontId="6" fillId="18" borderId="0" xfId="421" applyFont="1" applyFill="1" applyAlignment="1">
      <alignment vertical="center"/>
    </xf>
    <xf numFmtId="0" fontId="5" fillId="18" borderId="0" xfId="421" applyFont="1" applyFill="1" applyAlignment="1">
      <alignment horizontal="left" vertical="center" indent="1"/>
    </xf>
    <xf numFmtId="0" fontId="5" fillId="18" borderId="3" xfId="421" applyFont="1" applyFill="1" applyBorder="1"/>
    <xf numFmtId="0" fontId="5" fillId="18" borderId="16" xfId="421" applyFont="1" applyFill="1" applyBorder="1" applyAlignment="1">
      <alignment horizontal="left" vertical="center" wrapText="1" indent="2"/>
    </xf>
    <xf numFmtId="4" fontId="5" fillId="18" borderId="0" xfId="421" applyNumberFormat="1" applyFont="1" applyFill="1" applyAlignment="1">
      <alignment vertical="center"/>
    </xf>
    <xf numFmtId="0" fontId="39" fillId="18" borderId="0" xfId="421" applyFont="1" applyFill="1"/>
    <xf numFmtId="0" fontId="5" fillId="18" borderId="2" xfId="421" applyFont="1" applyFill="1" applyBorder="1" applyAlignment="1">
      <alignment horizontal="left" vertical="center" indent="2"/>
    </xf>
    <xf numFmtId="0" fontId="67" fillId="18" borderId="1" xfId="421" applyFont="1" applyFill="1" applyBorder="1" applyAlignment="1">
      <alignment horizontal="left"/>
    </xf>
    <xf numFmtId="0" fontId="5" fillId="18" borderId="2" xfId="421" applyFont="1" applyFill="1" applyBorder="1" applyAlignment="1">
      <alignment horizontal="left" vertical="center" wrapText="1" indent="2"/>
    </xf>
    <xf numFmtId="0" fontId="6" fillId="18" borderId="5" xfId="421" applyFont="1" applyFill="1" applyBorder="1" applyAlignment="1">
      <alignment horizontal="justify" vertical="center"/>
    </xf>
    <xf numFmtId="0" fontId="6" fillId="18" borderId="17" xfId="421" applyFont="1" applyFill="1" applyBorder="1" applyAlignment="1">
      <alignment horizontal="left" vertical="center" wrapText="1"/>
    </xf>
    <xf numFmtId="0" fontId="9" fillId="0" borderId="0" xfId="0" applyFont="1" applyAlignment="1">
      <alignment horizontal="center"/>
    </xf>
    <xf numFmtId="0" fontId="6" fillId="0" borderId="0" xfId="152" applyFont="1" applyAlignment="1" applyProtection="1">
      <alignment vertical="top"/>
      <protection locked="0"/>
    </xf>
    <xf numFmtId="0" fontId="5" fillId="0" borderId="0" xfId="152" applyFont="1" applyAlignment="1" applyProtection="1">
      <alignment horizontal="center" vertical="top"/>
      <protection locked="0"/>
    </xf>
    <xf numFmtId="0" fontId="5" fillId="0" borderId="0" xfId="152" applyFont="1" applyAlignment="1" applyProtection="1">
      <alignment vertical="top"/>
      <protection locked="0"/>
    </xf>
    <xf numFmtId="0" fontId="5" fillId="0" borderId="1" xfId="152" applyFont="1" applyBorder="1" applyAlignment="1" applyProtection="1">
      <alignment vertical="top"/>
      <protection locked="0"/>
    </xf>
    <xf numFmtId="4" fontId="5" fillId="0" borderId="16" xfId="152" applyNumberFormat="1" applyFont="1" applyBorder="1" applyAlignment="1" applyProtection="1">
      <alignment vertical="top"/>
      <protection locked="0"/>
    </xf>
    <xf numFmtId="0" fontId="5" fillId="0" borderId="3" xfId="152" applyFont="1" applyBorder="1" applyAlignment="1" applyProtection="1">
      <alignment vertical="top"/>
      <protection locked="0"/>
    </xf>
    <xf numFmtId="4" fontId="5" fillId="0" borderId="17" xfId="152" applyNumberFormat="1" applyFont="1" applyBorder="1" applyAlignment="1" applyProtection="1">
      <alignment vertical="top"/>
      <protection locked="0"/>
    </xf>
    <xf numFmtId="0" fontId="5" fillId="0" borderId="45" xfId="152" quotePrefix="1" applyFont="1" applyBorder="1" applyAlignment="1" applyProtection="1">
      <alignment horizontal="center" vertical="top"/>
      <protection locked="0"/>
    </xf>
    <xf numFmtId="0" fontId="5" fillId="0" borderId="45" xfId="152" applyFont="1" applyBorder="1" applyAlignment="1" applyProtection="1">
      <alignment vertical="top"/>
      <protection locked="0"/>
    </xf>
    <xf numFmtId="4" fontId="5" fillId="0" borderId="45" xfId="152" applyNumberFormat="1" applyFont="1" applyBorder="1" applyAlignment="1" applyProtection="1">
      <alignment vertical="top"/>
      <protection locked="0"/>
    </xf>
    <xf numFmtId="0" fontId="5" fillId="0" borderId="4" xfId="152" quotePrefix="1" applyFont="1" applyBorder="1" applyAlignment="1" applyProtection="1">
      <alignment horizontal="center" vertical="top"/>
      <protection locked="0"/>
    </xf>
    <xf numFmtId="0" fontId="5" fillId="0" borderId="4" xfId="152" applyFont="1" applyBorder="1" applyAlignment="1" applyProtection="1">
      <alignment vertical="top"/>
      <protection locked="0"/>
    </xf>
    <xf numFmtId="4" fontId="5" fillId="0" borderId="0" xfId="152" applyNumberFormat="1" applyFont="1" applyAlignment="1" applyProtection="1">
      <alignment vertical="top"/>
      <protection locked="0"/>
    </xf>
    <xf numFmtId="4" fontId="6" fillId="0" borderId="0" xfId="152" applyNumberFormat="1" applyFont="1" applyAlignment="1" applyProtection="1">
      <alignment vertical="top"/>
      <protection locked="0"/>
    </xf>
    <xf numFmtId="4" fontId="1" fillId="0" borderId="16" xfId="152" applyNumberFormat="1" applyFont="1" applyBorder="1" applyAlignment="1" applyProtection="1">
      <alignment vertical="top"/>
      <protection locked="0"/>
    </xf>
    <xf numFmtId="4" fontId="3" fillId="0" borderId="16" xfId="152" applyNumberFormat="1" applyFont="1" applyBorder="1" applyAlignment="1" applyProtection="1">
      <alignment vertical="top"/>
      <protection locked="0"/>
    </xf>
    <xf numFmtId="0" fontId="1" fillId="0" borderId="5" xfId="152" applyFont="1" applyBorder="1" applyAlignment="1">
      <alignment horizontal="left" vertical="top" wrapText="1"/>
    </xf>
    <xf numFmtId="0" fontId="5" fillId="3" borderId="45" xfId="7" applyFill="1" applyBorder="1" applyAlignment="1">
      <alignment vertical="top" wrapText="1"/>
    </xf>
    <xf numFmtId="4" fontId="1" fillId="0" borderId="17" xfId="152" applyNumberFormat="1" applyFont="1" applyBorder="1" applyAlignment="1" applyProtection="1">
      <alignment vertical="top"/>
      <protection locked="0"/>
    </xf>
    <xf numFmtId="0" fontId="5" fillId="3" borderId="0" xfId="7" applyFill="1" applyAlignment="1">
      <alignment vertical="top"/>
    </xf>
    <xf numFmtId="0" fontId="5" fillId="3" borderId="0" xfId="7" applyFill="1" applyAlignment="1">
      <alignment vertical="top" wrapText="1"/>
    </xf>
    <xf numFmtId="0" fontId="9" fillId="4" borderId="6" xfId="3" applyFont="1" applyFill="1" applyBorder="1" applyAlignment="1">
      <alignment horizontal="center" vertical="center"/>
    </xf>
    <xf numFmtId="0" fontId="17" fillId="3" borderId="0" xfId="0" applyFont="1" applyFill="1" applyAlignment="1">
      <alignment vertical="top" wrapText="1"/>
    </xf>
    <xf numFmtId="0" fontId="13" fillId="3" borderId="0" xfId="0" applyFont="1" applyFill="1" applyAlignment="1">
      <alignment horizontal="left" vertical="top"/>
    </xf>
    <xf numFmtId="0" fontId="1" fillId="3" borderId="0" xfId="0" applyFont="1" applyFill="1" applyAlignment="1">
      <alignment horizontal="left" vertical="top"/>
    </xf>
    <xf numFmtId="0" fontId="9" fillId="3" borderId="0" xfId="3" applyFont="1" applyFill="1" applyAlignment="1">
      <alignment horizontal="left" vertical="top"/>
    </xf>
    <xf numFmtId="0" fontId="2" fillId="3" borderId="0" xfId="3" applyFill="1" applyAlignment="1">
      <alignment horizontal="left" vertical="top"/>
    </xf>
    <xf numFmtId="0" fontId="13" fillId="3" borderId="45" xfId="0" applyFont="1" applyFill="1" applyBorder="1" applyAlignment="1" applyProtection="1">
      <alignment horizontal="center"/>
      <protection locked="0"/>
    </xf>
    <xf numFmtId="3" fontId="2" fillId="3" borderId="0" xfId="0" applyNumberFormat="1" applyFont="1" applyFill="1" applyAlignment="1" applyProtection="1">
      <alignment vertical="center"/>
      <protection locked="0"/>
    </xf>
    <xf numFmtId="3" fontId="9" fillId="3" borderId="0" xfId="0" applyNumberFormat="1" applyFont="1" applyFill="1" applyAlignment="1">
      <alignment vertical="center"/>
    </xf>
    <xf numFmtId="0" fontId="15" fillId="4" borderId="0" xfId="0" applyFont="1" applyFill="1"/>
    <xf numFmtId="0" fontId="15" fillId="4" borderId="45" xfId="0" applyFont="1" applyFill="1" applyBorder="1"/>
    <xf numFmtId="0" fontId="2" fillId="4" borderId="53" xfId="0" applyFont="1" applyFill="1" applyBorder="1"/>
    <xf numFmtId="0" fontId="15" fillId="4" borderId="45" xfId="3" applyFont="1" applyFill="1" applyBorder="1" applyAlignment="1">
      <alignment horizontal="center" vertical="center"/>
    </xf>
    <xf numFmtId="0" fontId="15" fillId="4" borderId="0" xfId="3" applyFont="1" applyFill="1" applyAlignment="1">
      <alignment horizontal="center" vertical="center"/>
    </xf>
    <xf numFmtId="3" fontId="2" fillId="3" borderId="0" xfId="0" applyNumberFormat="1" applyFont="1" applyFill="1" applyAlignment="1" applyProtection="1">
      <alignment horizontal="right" vertical="center"/>
      <protection locked="0"/>
    </xf>
    <xf numFmtId="4" fontId="2" fillId="3" borderId="0" xfId="0" applyNumberFormat="1" applyFont="1" applyFill="1" applyAlignment="1">
      <alignment horizontal="left" vertical="top"/>
    </xf>
    <xf numFmtId="0" fontId="49" fillId="3" borderId="0" xfId="0" applyFont="1" applyFill="1" applyAlignment="1" applyProtection="1">
      <alignment horizontal="center"/>
      <protection locked="0"/>
    </xf>
    <xf numFmtId="0" fontId="49" fillId="3" borderId="0" xfId="0" applyFont="1" applyFill="1" applyProtection="1">
      <protection locked="0"/>
    </xf>
    <xf numFmtId="43" fontId="13" fillId="3" borderId="0" xfId="2" applyFont="1" applyFill="1" applyAlignment="1">
      <alignment horizontal="right" wrapText="1"/>
    </xf>
    <xf numFmtId="0" fontId="68" fillId="0" borderId="0" xfId="0" applyFont="1" applyAlignment="1">
      <alignment horizontal="center"/>
    </xf>
    <xf numFmtId="175" fontId="68" fillId="0" borderId="0" xfId="0" applyNumberFormat="1" applyFont="1" applyAlignment="1">
      <alignment horizontal="center"/>
    </xf>
    <xf numFmtId="175" fontId="0" fillId="0" borderId="0" xfId="0" applyNumberFormat="1"/>
    <xf numFmtId="0" fontId="49" fillId="3" borderId="0" xfId="0" applyFont="1" applyFill="1" applyAlignment="1" applyProtection="1">
      <alignment horizontal="left"/>
      <protection locked="0"/>
    </xf>
    <xf numFmtId="0" fontId="3" fillId="0" borderId="4" xfId="6" applyFont="1" applyBorder="1" applyAlignment="1">
      <alignment horizontal="center" vertical="top"/>
    </xf>
    <xf numFmtId="4" fontId="5" fillId="0" borderId="16" xfId="152" applyNumberFormat="1" applyFont="1" applyBorder="1" applyAlignment="1" applyProtection="1">
      <alignment vertical="center"/>
      <protection locked="0"/>
    </xf>
    <xf numFmtId="4" fontId="3" fillId="0" borderId="17" xfId="152" applyNumberFormat="1" applyFont="1" applyBorder="1" applyAlignment="1" applyProtection="1">
      <alignment vertical="top"/>
      <protection locked="0"/>
    </xf>
    <xf numFmtId="0" fontId="5" fillId="0" borderId="1" xfId="152" applyFont="1" applyBorder="1" applyAlignment="1" applyProtection="1">
      <alignment vertical="top" wrapText="1"/>
      <protection locked="0"/>
    </xf>
    <xf numFmtId="4" fontId="5" fillId="0" borderId="16" xfId="152" applyNumberFormat="1" applyFont="1" applyBorder="1" applyAlignment="1" applyProtection="1">
      <alignment vertical="top" wrapText="1"/>
      <protection locked="0"/>
    </xf>
    <xf numFmtId="0" fontId="5" fillId="0" borderId="0" xfId="152" applyFont="1" applyAlignment="1" applyProtection="1">
      <alignment vertical="top" wrapText="1"/>
      <protection locked="0"/>
    </xf>
    <xf numFmtId="4" fontId="1" fillId="0" borderId="16" xfId="152" applyNumberFormat="1" applyFont="1" applyBorder="1" applyAlignment="1" applyProtection="1">
      <alignment vertical="center"/>
      <protection locked="0"/>
    </xf>
    <xf numFmtId="4" fontId="3" fillId="0" borderId="16" xfId="152" applyNumberFormat="1" applyFont="1" applyBorder="1" applyAlignment="1" applyProtection="1">
      <alignment vertical="center"/>
      <protection locked="0"/>
    </xf>
    <xf numFmtId="0" fontId="0" fillId="0" borderId="2" xfId="0" applyBorder="1" applyAlignment="1">
      <alignment horizontal="left" wrapText="1" indent="1"/>
    </xf>
    <xf numFmtId="0" fontId="6" fillId="0" borderId="2" xfId="0" applyFont="1" applyBorder="1" applyAlignment="1">
      <alignment wrapText="1"/>
    </xf>
    <xf numFmtId="4" fontId="13" fillId="0" borderId="0" xfId="0" applyNumberFormat="1" applyFont="1" applyAlignment="1">
      <alignment vertical="center"/>
    </xf>
    <xf numFmtId="171" fontId="0" fillId="0" borderId="2" xfId="0" applyNumberFormat="1" applyBorder="1" applyAlignment="1" applyProtection="1">
      <alignment vertical="center"/>
      <protection locked="0"/>
    </xf>
    <xf numFmtId="171" fontId="0" fillId="0" borderId="16" xfId="0" applyNumberFormat="1" applyBorder="1" applyAlignment="1" applyProtection="1">
      <alignment vertical="center"/>
      <protection locked="0"/>
    </xf>
    <xf numFmtId="4" fontId="0" fillId="0" borderId="16" xfId="0" applyNumberFormat="1" applyBorder="1" applyAlignment="1">
      <alignment vertical="center"/>
    </xf>
    <xf numFmtId="171" fontId="33" fillId="0" borderId="16" xfId="0" applyNumberFormat="1" applyFont="1" applyBorder="1" applyAlignment="1" applyProtection="1">
      <alignment vertical="center"/>
      <protection locked="0"/>
    </xf>
    <xf numFmtId="4" fontId="13" fillId="0" borderId="2" xfId="0" applyNumberFormat="1" applyFont="1" applyBorder="1" applyAlignment="1">
      <alignment vertical="center"/>
    </xf>
    <xf numFmtId="4" fontId="13" fillId="0" borderId="16" xfId="0" applyNumberFormat="1" applyFont="1" applyBorder="1" applyAlignment="1">
      <alignment vertical="center"/>
    </xf>
    <xf numFmtId="4" fontId="0" fillId="0" borderId="2" xfId="0" applyNumberFormat="1" applyBorder="1" applyAlignment="1">
      <alignment vertical="center"/>
    </xf>
    <xf numFmtId="171" fontId="0" fillId="0" borderId="17" xfId="0" applyNumberFormat="1" applyBorder="1" applyAlignment="1" applyProtection="1">
      <alignment vertical="center"/>
      <protection locked="0"/>
    </xf>
    <xf numFmtId="4" fontId="13" fillId="0" borderId="17" xfId="0" applyNumberFormat="1" applyFont="1" applyBorder="1" applyAlignment="1">
      <alignment vertical="center"/>
    </xf>
    <xf numFmtId="43" fontId="14" fillId="3" borderId="1" xfId="2" applyFont="1" applyFill="1" applyBorder="1" applyAlignment="1">
      <alignment vertical="center" wrapText="1"/>
    </xf>
    <xf numFmtId="0" fontId="13" fillId="3" borderId="52" xfId="0" applyFont="1" applyFill="1" applyBorder="1" applyAlignment="1">
      <alignment horizontal="justify" vertical="center" wrapText="1"/>
    </xf>
    <xf numFmtId="0" fontId="13" fillId="3" borderId="53" xfId="0" applyFont="1" applyFill="1" applyBorder="1" applyAlignment="1">
      <alignment horizontal="justify" vertical="center" wrapText="1"/>
    </xf>
    <xf numFmtId="0" fontId="13" fillId="3" borderId="1" xfId="0" applyFont="1" applyFill="1" applyBorder="1" applyAlignment="1">
      <alignment horizontal="left" vertical="center" indent="2"/>
    </xf>
    <xf numFmtId="0" fontId="13" fillId="3" borderId="2" xfId="0" applyFont="1" applyFill="1" applyBorder="1" applyAlignment="1">
      <alignment horizontal="left" indent="2"/>
    </xf>
    <xf numFmtId="0" fontId="14" fillId="3" borderId="1" xfId="0" applyFont="1" applyFill="1" applyBorder="1" applyAlignment="1">
      <alignment horizontal="left" vertical="center" indent="2"/>
    </xf>
    <xf numFmtId="0" fontId="14" fillId="3" borderId="2" xfId="0" applyFont="1" applyFill="1" applyBorder="1" applyAlignment="1">
      <alignment horizontal="left" vertical="center" indent="2"/>
    </xf>
    <xf numFmtId="0" fontId="23" fillId="3" borderId="0" xfId="0" applyFont="1" applyFill="1"/>
    <xf numFmtId="0" fontId="23" fillId="3" borderId="0" xfId="0" applyFont="1" applyFill="1" applyAlignment="1">
      <alignment horizontal="left"/>
    </xf>
    <xf numFmtId="0" fontId="45" fillId="3" borderId="0" xfId="0" applyFont="1" applyFill="1" applyAlignment="1">
      <alignment horizontal="right"/>
    </xf>
    <xf numFmtId="0" fontId="65" fillId="0" borderId="0" xfId="0" applyFont="1"/>
    <xf numFmtId="0" fontId="3" fillId="4" borderId="17" xfId="421" applyFont="1" applyFill="1" applyBorder="1" applyAlignment="1">
      <alignment horizontal="center" vertical="center"/>
    </xf>
    <xf numFmtId="0" fontId="3" fillId="4" borderId="17" xfId="421" applyFont="1" applyFill="1" applyBorder="1" applyAlignment="1">
      <alignment horizontal="center" vertical="center" wrapText="1"/>
    </xf>
    <xf numFmtId="49" fontId="13" fillId="3" borderId="2" xfId="0" applyNumberFormat="1" applyFont="1" applyFill="1" applyBorder="1" applyAlignment="1">
      <alignment horizontal="center" vertical="center" wrapText="1"/>
    </xf>
    <xf numFmtId="49" fontId="13" fillId="3" borderId="16" xfId="0" applyNumberFormat="1" applyFont="1" applyFill="1" applyBorder="1" applyAlignment="1">
      <alignment horizontal="center"/>
    </xf>
    <xf numFmtId="10" fontId="13" fillId="3" borderId="16" xfId="20" applyNumberFormat="1" applyFont="1" applyFill="1" applyBorder="1"/>
    <xf numFmtId="10" fontId="13" fillId="0" borderId="16" xfId="20" applyNumberFormat="1" applyFont="1" applyBorder="1"/>
    <xf numFmtId="176" fontId="13" fillId="3" borderId="0" xfId="0" applyNumberFormat="1" applyFont="1" applyFill="1"/>
    <xf numFmtId="0" fontId="13" fillId="3" borderId="29" xfId="0" applyFont="1" applyFill="1" applyBorder="1" applyAlignment="1">
      <alignment vertical="center" wrapText="1"/>
    </xf>
    <xf numFmtId="0" fontId="13" fillId="3" borderId="23" xfId="0" applyFont="1" applyFill="1" applyBorder="1" applyAlignment="1">
      <alignment vertical="top" wrapText="1"/>
    </xf>
    <xf numFmtId="0" fontId="13" fillId="3" borderId="23" xfId="0" applyFont="1" applyFill="1" applyBorder="1" applyAlignment="1">
      <alignment vertical="center" wrapText="1"/>
    </xf>
    <xf numFmtId="0" fontId="13" fillId="3" borderId="26" xfId="0" applyFont="1" applyFill="1" applyBorder="1" applyAlignment="1">
      <alignment horizontal="left" vertical="center" wrapText="1" indent="2"/>
    </xf>
    <xf numFmtId="0" fontId="13" fillId="3" borderId="33" xfId="0" applyFont="1" applyFill="1" applyBorder="1" applyAlignment="1">
      <alignment horizontal="left" vertical="center" wrapText="1" indent="2"/>
    </xf>
    <xf numFmtId="0" fontId="13" fillId="3" borderId="26" xfId="0" applyFont="1" applyFill="1" applyBorder="1" applyAlignment="1">
      <alignment horizontal="left" vertical="top" wrapText="1" indent="2"/>
    </xf>
    <xf numFmtId="0" fontId="13" fillId="3" borderId="0" xfId="0" applyFont="1" applyFill="1" applyAlignment="1">
      <alignment horizontal="left" vertical="center" wrapText="1" indent="2"/>
    </xf>
    <xf numFmtId="49" fontId="13" fillId="0" borderId="37" xfId="7" applyNumberFormat="1" applyFont="1" applyBorder="1" applyAlignment="1" applyProtection="1">
      <alignment horizontal="center" vertical="center" wrapText="1"/>
      <protection locked="0"/>
    </xf>
    <xf numFmtId="49" fontId="13" fillId="0" borderId="48" xfId="7" applyNumberFormat="1" applyFont="1" applyBorder="1" applyAlignment="1" applyProtection="1">
      <alignment horizontal="center" vertical="center" wrapText="1"/>
      <protection locked="0"/>
    </xf>
    <xf numFmtId="49" fontId="13" fillId="0" borderId="51" xfId="7" applyNumberFormat="1" applyFont="1" applyBorder="1" applyAlignment="1" applyProtection="1">
      <alignment horizontal="center" vertical="center" wrapText="1"/>
      <protection locked="0"/>
    </xf>
    <xf numFmtId="4" fontId="5" fillId="0" borderId="0" xfId="421" applyNumberFormat="1" applyFont="1"/>
    <xf numFmtId="0" fontId="5" fillId="0" borderId="3" xfId="421" applyFont="1" applyBorder="1"/>
    <xf numFmtId="0" fontId="6" fillId="0" borderId="5" xfId="421" applyFont="1" applyBorder="1" applyAlignment="1">
      <alignment vertical="center"/>
    </xf>
    <xf numFmtId="0" fontId="35" fillId="0" borderId="0" xfId="421"/>
    <xf numFmtId="0" fontId="38" fillId="0" borderId="0" xfId="421" applyFont="1"/>
    <xf numFmtId="0" fontId="5" fillId="0" borderId="0" xfId="421" applyFont="1" applyAlignment="1">
      <alignment horizontal="left" vertical="center" indent="1"/>
    </xf>
    <xf numFmtId="4" fontId="5" fillId="0" borderId="0" xfId="421" applyNumberFormat="1" applyFont="1" applyAlignment="1">
      <alignment vertical="center"/>
    </xf>
    <xf numFmtId="0" fontId="5" fillId="18" borderId="52" xfId="421" applyFont="1" applyFill="1" applyBorder="1"/>
    <xf numFmtId="0" fontId="6" fillId="18" borderId="53" xfId="421" applyFont="1" applyFill="1" applyBorder="1" applyAlignment="1">
      <alignment horizontal="justify" vertical="center" wrapText="1"/>
    </xf>
    <xf numFmtId="0" fontId="59" fillId="0" borderId="0" xfId="0" applyFont="1" applyAlignment="1">
      <alignment vertical="center" wrapText="1"/>
    </xf>
    <xf numFmtId="0" fontId="59" fillId="0" borderId="0" xfId="0" applyFont="1" applyAlignment="1">
      <alignment vertical="center"/>
    </xf>
    <xf numFmtId="3" fontId="15" fillId="3" borderId="0" xfId="0" applyNumberFormat="1" applyFont="1" applyFill="1"/>
    <xf numFmtId="0" fontId="59" fillId="0" borderId="1" xfId="0" applyFont="1" applyBorder="1" applyAlignment="1">
      <alignment vertical="center" wrapText="1"/>
    </xf>
    <xf numFmtId="0" fontId="59" fillId="0" borderId="1" xfId="0" applyFont="1" applyBorder="1" applyAlignment="1">
      <alignment vertical="center"/>
    </xf>
    <xf numFmtId="43" fontId="52" fillId="4" borderId="14" xfId="2" applyFont="1" applyFill="1" applyBorder="1" applyAlignment="1">
      <alignment horizontal="center" vertical="center"/>
    </xf>
    <xf numFmtId="44" fontId="59" fillId="4" borderId="14" xfId="0" applyNumberFormat="1" applyFont="1" applyFill="1" applyBorder="1" applyAlignment="1">
      <alignment horizontal="right" vertical="center"/>
    </xf>
    <xf numFmtId="44" fontId="59" fillId="0" borderId="14" xfId="434" applyFont="1" applyBorder="1" applyAlignment="1">
      <alignment horizontal="center" vertical="center"/>
    </xf>
    <xf numFmtId="44" fontId="70" fillId="3" borderId="0" xfId="434" applyFont="1" applyFill="1"/>
    <xf numFmtId="3" fontId="61" fillId="0" borderId="14" xfId="0" applyNumberFormat="1" applyFont="1" applyBorder="1" applyAlignment="1">
      <alignment horizontal="right" vertical="center"/>
    </xf>
    <xf numFmtId="0" fontId="17" fillId="3" borderId="0" xfId="0" applyFont="1" applyFill="1" applyAlignment="1">
      <alignment horizontal="left" vertical="top" wrapText="1"/>
    </xf>
    <xf numFmtId="0" fontId="2" fillId="3" borderId="0" xfId="0" applyFont="1" applyFill="1" applyAlignment="1">
      <alignment horizontal="justify" vertical="top" wrapText="1"/>
    </xf>
    <xf numFmtId="0" fontId="2" fillId="3" borderId="4" xfId="0" applyFont="1" applyFill="1" applyBorder="1" applyAlignment="1">
      <alignment horizontal="left" vertical="top" wrapText="1"/>
    </xf>
    <xf numFmtId="0" fontId="13" fillId="3" borderId="0" xfId="0" applyFont="1" applyFill="1" applyAlignment="1">
      <alignment horizontal="left" vertical="top" indent="2"/>
    </xf>
    <xf numFmtId="0" fontId="9" fillId="4" borderId="4" xfId="3" applyFont="1" applyFill="1" applyBorder="1" applyAlignment="1">
      <alignment horizontal="center" vertical="center" wrapText="1"/>
    </xf>
    <xf numFmtId="0" fontId="9" fillId="3" borderId="0" xfId="0" applyFont="1" applyFill="1" applyAlignment="1">
      <alignment horizontal="center" vertical="top"/>
    </xf>
    <xf numFmtId="165" fontId="9" fillId="4" borderId="57" xfId="2" applyNumberFormat="1" applyFont="1" applyFill="1" applyBorder="1" applyAlignment="1">
      <alignment horizontal="center" vertical="center" wrapText="1"/>
    </xf>
    <xf numFmtId="165" fontId="9" fillId="4" borderId="56" xfId="2" applyNumberFormat="1" applyFont="1" applyFill="1" applyBorder="1" applyAlignment="1">
      <alignment horizontal="center" vertical="center" wrapText="1"/>
    </xf>
    <xf numFmtId="165" fontId="9" fillId="4" borderId="59" xfId="2" applyNumberFormat="1" applyFont="1" applyFill="1" applyBorder="1" applyAlignment="1">
      <alignment horizontal="center" vertical="center" wrapText="1"/>
    </xf>
    <xf numFmtId="165" fontId="9" fillId="4" borderId="58" xfId="2" applyNumberFormat="1" applyFont="1" applyFill="1" applyBorder="1" applyAlignment="1">
      <alignment horizontal="center" vertical="center" wrapText="1"/>
    </xf>
    <xf numFmtId="0" fontId="9" fillId="3" borderId="52" xfId="1" applyNumberFormat="1" applyFont="1" applyFill="1" applyBorder="1" applyAlignment="1">
      <alignment horizontal="centerContinuous" vertical="center"/>
    </xf>
    <xf numFmtId="0" fontId="9" fillId="3" borderId="53" xfId="1" applyNumberFormat="1" applyFont="1" applyFill="1" applyBorder="1" applyAlignment="1">
      <alignment horizontal="centerContinuous" vertical="center"/>
    </xf>
    <xf numFmtId="0" fontId="9" fillId="3" borderId="60" xfId="1" applyNumberFormat="1" applyFont="1" applyFill="1" applyBorder="1" applyAlignment="1">
      <alignment horizontal="centerContinuous" vertical="center"/>
    </xf>
    <xf numFmtId="0" fontId="2" fillId="4" borderId="57" xfId="0" applyFont="1" applyFill="1" applyBorder="1" applyAlignment="1">
      <alignment horizontal="center" vertical="center"/>
    </xf>
    <xf numFmtId="0" fontId="2" fillId="4" borderId="59" xfId="0" applyFont="1" applyFill="1" applyBorder="1" applyAlignment="1">
      <alignment horizontal="center" vertical="center"/>
    </xf>
    <xf numFmtId="0" fontId="9" fillId="4" borderId="59" xfId="3" applyFont="1" applyFill="1" applyBorder="1" applyAlignment="1">
      <alignment horizontal="center" vertical="center"/>
    </xf>
    <xf numFmtId="165" fontId="9" fillId="4" borderId="59" xfId="2" applyNumberFormat="1" applyFont="1" applyFill="1" applyBorder="1" applyAlignment="1">
      <alignment horizontal="center" vertical="center"/>
    </xf>
    <xf numFmtId="0" fontId="9" fillId="4" borderId="58" xfId="3" applyFont="1" applyFill="1" applyBorder="1" applyAlignment="1">
      <alignment horizontal="center" vertical="center"/>
    </xf>
    <xf numFmtId="0" fontId="20" fillId="4" borderId="52" xfId="3" applyFont="1" applyFill="1" applyBorder="1" applyAlignment="1">
      <alignment horizontal="center" vertical="center" wrapText="1"/>
    </xf>
    <xf numFmtId="0" fontId="9" fillId="4" borderId="45" xfId="0" applyFont="1" applyFill="1" applyBorder="1" applyAlignment="1">
      <alignment horizontal="center" vertical="center" wrapText="1"/>
    </xf>
    <xf numFmtId="0" fontId="9" fillId="4" borderId="45" xfId="3" applyFont="1" applyFill="1" applyBorder="1" applyAlignment="1">
      <alignment horizontal="center" vertical="center" wrapText="1"/>
    </xf>
    <xf numFmtId="0" fontId="9" fillId="4" borderId="53" xfId="3" applyFont="1" applyFill="1" applyBorder="1" applyAlignment="1">
      <alignment horizontal="center" vertical="center" wrapText="1"/>
    </xf>
    <xf numFmtId="0" fontId="9" fillId="4" borderId="57" xfId="3" applyFont="1" applyFill="1" applyBorder="1" applyAlignment="1">
      <alignment horizontal="center" vertical="center" wrapText="1"/>
    </xf>
    <xf numFmtId="0" fontId="9" fillId="4" borderId="59" xfId="3" applyFont="1" applyFill="1" applyBorder="1" applyAlignment="1">
      <alignment horizontal="center" vertical="center" wrapText="1"/>
    </xf>
    <xf numFmtId="0" fontId="9" fillId="4" borderId="59" xfId="0" applyFont="1" applyFill="1" applyBorder="1" applyAlignment="1">
      <alignment horizontal="center" vertical="center" wrapText="1"/>
    </xf>
    <xf numFmtId="0" fontId="9" fillId="4" borderId="58" xfId="3" applyFont="1" applyFill="1" applyBorder="1" applyAlignment="1">
      <alignment horizontal="center" vertical="center" wrapText="1"/>
    </xf>
    <xf numFmtId="168" fontId="0" fillId="0" borderId="0" xfId="0" applyNumberFormat="1"/>
    <xf numFmtId="44" fontId="0" fillId="0" borderId="0" xfId="0" applyNumberFormat="1"/>
    <xf numFmtId="4" fontId="53" fillId="0" borderId="2" xfId="0" applyNumberFormat="1" applyFont="1" applyBorder="1" applyAlignment="1">
      <alignment wrapText="1"/>
    </xf>
    <xf numFmtId="167" fontId="53" fillId="0" borderId="60" xfId="0" applyNumberFormat="1" applyFont="1" applyBorder="1"/>
    <xf numFmtId="4" fontId="51" fillId="4" borderId="60" xfId="5" applyNumberFormat="1" applyFont="1" applyFill="1" applyBorder="1" applyAlignment="1">
      <alignment horizontal="center" vertical="center" wrapText="1"/>
    </xf>
    <xf numFmtId="0" fontId="53" fillId="3" borderId="8" xfId="0" applyFont="1" applyFill="1" applyBorder="1"/>
    <xf numFmtId="0" fontId="54" fillId="3" borderId="3" xfId="0" applyFont="1" applyFill="1" applyBorder="1" applyAlignment="1">
      <alignment horizontal="left"/>
    </xf>
    <xf numFmtId="167" fontId="56" fillId="3" borderId="11" xfId="0" applyNumberFormat="1" applyFont="1" applyFill="1" applyBorder="1"/>
    <xf numFmtId="4" fontId="53" fillId="0" borderId="3" xfId="0" applyNumberFormat="1" applyFont="1" applyBorder="1" applyAlignment="1">
      <alignment wrapText="1"/>
    </xf>
    <xf numFmtId="4" fontId="52" fillId="4" borderId="56" xfId="0" applyNumberFormat="1" applyFont="1" applyFill="1" applyBorder="1" applyAlignment="1">
      <alignment horizontal="center" vertical="center"/>
    </xf>
    <xf numFmtId="177" fontId="53" fillId="3" borderId="0" xfId="0" applyNumberFormat="1" applyFont="1" applyFill="1"/>
    <xf numFmtId="4" fontId="2" fillId="0" borderId="16" xfId="424" applyNumberFormat="1" applyFont="1" applyBorder="1" applyProtection="1">
      <protection locked="0"/>
    </xf>
    <xf numFmtId="4" fontId="2" fillId="0" borderId="16" xfId="0" applyNumberFormat="1" applyFont="1" applyBorder="1" applyProtection="1">
      <protection locked="0"/>
    </xf>
    <xf numFmtId="4" fontId="13" fillId="3" borderId="16" xfId="0" applyNumberFormat="1" applyFont="1" applyFill="1" applyBorder="1" applyAlignment="1">
      <alignment horizontal="right" wrapText="1"/>
    </xf>
    <xf numFmtId="0" fontId="47" fillId="0" borderId="2" xfId="0" applyFont="1" applyBorder="1"/>
    <xf numFmtId="4" fontId="45" fillId="4" borderId="8" xfId="6" applyNumberFormat="1" applyFont="1" applyFill="1" applyBorder="1" applyAlignment="1">
      <alignment horizontal="center" vertical="center" wrapText="1"/>
    </xf>
    <xf numFmtId="4" fontId="5" fillId="0" borderId="17" xfId="421" applyNumberFormat="1" applyFont="1" applyBorder="1" applyAlignment="1">
      <alignment vertical="center"/>
    </xf>
    <xf numFmtId="10" fontId="53" fillId="3" borderId="0" xfId="0" applyNumberFormat="1" applyFont="1" applyFill="1"/>
    <xf numFmtId="10" fontId="13" fillId="3" borderId="0" xfId="0" applyNumberFormat="1" applyFont="1" applyFill="1"/>
    <xf numFmtId="0" fontId="3" fillId="5" borderId="58" xfId="152" applyFont="1" applyFill="1" applyBorder="1" applyAlignment="1">
      <alignment horizontal="center" vertical="center" wrapText="1"/>
    </xf>
    <xf numFmtId="0" fontId="3" fillId="5" borderId="56" xfId="152" applyFont="1" applyFill="1" applyBorder="1" applyAlignment="1">
      <alignment horizontal="center" vertical="center" wrapText="1"/>
    </xf>
    <xf numFmtId="0" fontId="3" fillId="5" borderId="57" xfId="152" applyFont="1" applyFill="1" applyBorder="1" applyAlignment="1">
      <alignment horizontal="center" vertical="center" wrapText="1"/>
    </xf>
    <xf numFmtId="0" fontId="3" fillId="5" borderId="58" xfId="152" quotePrefix="1" applyFont="1" applyFill="1" applyBorder="1" applyAlignment="1">
      <alignment horizontal="center" vertical="center" wrapText="1"/>
    </xf>
    <xf numFmtId="0" fontId="3" fillId="5" borderId="56" xfId="152" quotePrefix="1" applyFont="1" applyFill="1" applyBorder="1" applyAlignment="1">
      <alignment horizontal="center" vertical="center" wrapText="1"/>
    </xf>
    <xf numFmtId="0" fontId="5" fillId="0" borderId="11" xfId="152" applyFont="1" applyBorder="1" applyAlignment="1" applyProtection="1">
      <alignment vertical="top"/>
      <protection locked="0"/>
    </xf>
    <xf numFmtId="4" fontId="5" fillId="0" borderId="62" xfId="152" applyNumberFormat="1" applyFont="1" applyBorder="1" applyAlignment="1" applyProtection="1">
      <alignment vertical="top"/>
      <protection locked="0"/>
    </xf>
    <xf numFmtId="0" fontId="1" fillId="0" borderId="57" xfId="152" quotePrefix="1" applyFont="1" applyBorder="1" applyAlignment="1" applyProtection="1">
      <alignment horizontal="center" vertical="top"/>
      <protection locked="0"/>
    </xf>
    <xf numFmtId="0" fontId="1" fillId="0" borderId="59" xfId="152" quotePrefix="1" applyFont="1" applyBorder="1" applyAlignment="1" applyProtection="1">
      <alignment horizontal="center" vertical="top"/>
      <protection locked="0"/>
    </xf>
    <xf numFmtId="0" fontId="3" fillId="0" borderId="59" xfId="152" applyFont="1" applyBorder="1" applyAlignment="1" applyProtection="1">
      <alignment horizontal="left" vertical="top" indent="3"/>
      <protection locked="0"/>
    </xf>
    <xf numFmtId="4" fontId="1" fillId="0" borderId="56" xfId="152" applyNumberFormat="1" applyFont="1" applyBorder="1" applyAlignment="1" applyProtection="1">
      <alignment vertical="top"/>
      <protection locked="0"/>
    </xf>
    <xf numFmtId="4" fontId="1" fillId="0" borderId="62" xfId="152" applyNumberFormat="1" applyFont="1" applyBorder="1" applyAlignment="1" applyProtection="1">
      <alignment vertical="top"/>
      <protection locked="0"/>
    </xf>
    <xf numFmtId="0" fontId="5" fillId="0" borderId="11" xfId="152" quotePrefix="1" applyFont="1" applyBorder="1" applyAlignment="1" applyProtection="1">
      <alignment horizontal="center" vertical="top"/>
      <protection locked="0"/>
    </xf>
    <xf numFmtId="4" fontId="5" fillId="0" borderId="8" xfId="152" applyNumberFormat="1" applyFont="1" applyBorder="1" applyAlignment="1" applyProtection="1">
      <alignment vertical="top"/>
      <protection locked="0"/>
    </xf>
    <xf numFmtId="4" fontId="6" fillId="0" borderId="57" xfId="152" applyNumberFormat="1" applyFont="1" applyBorder="1" applyAlignment="1" applyProtection="1">
      <alignment vertical="top"/>
      <protection locked="0"/>
    </xf>
    <xf numFmtId="4" fontId="6" fillId="0" borderId="59" xfId="152" applyNumberFormat="1" applyFont="1" applyBorder="1" applyAlignment="1" applyProtection="1">
      <alignment vertical="top"/>
      <protection locked="0"/>
    </xf>
    <xf numFmtId="4" fontId="3" fillId="0" borderId="62" xfId="152" applyNumberFormat="1" applyFont="1" applyBorder="1" applyAlignment="1" applyProtection="1">
      <alignment vertical="top"/>
      <protection locked="0"/>
    </xf>
    <xf numFmtId="0" fontId="1" fillId="0" borderId="57" xfId="152" quotePrefix="1" applyFont="1" applyBorder="1" applyAlignment="1">
      <alignment horizontal="center" vertical="top"/>
    </xf>
    <xf numFmtId="0" fontId="1" fillId="0" borderId="59" xfId="152" quotePrefix="1" applyFont="1" applyBorder="1" applyAlignment="1">
      <alignment horizontal="center" vertical="top"/>
    </xf>
    <xf numFmtId="0" fontId="3" fillId="0" borderId="59" xfId="152" applyFont="1" applyBorder="1" applyAlignment="1">
      <alignment horizontal="center" vertical="top" wrapText="1"/>
    </xf>
    <xf numFmtId="4" fontId="3" fillId="0" borderId="57" xfId="152" applyNumberFormat="1" applyFont="1" applyBorder="1" applyAlignment="1" applyProtection="1">
      <alignment vertical="top"/>
      <protection locked="0"/>
    </xf>
    <xf numFmtId="4" fontId="3" fillId="0" borderId="58" xfId="152" applyNumberFormat="1" applyFont="1" applyBorder="1" applyAlignment="1" applyProtection="1">
      <alignment vertical="top"/>
      <protection locked="0"/>
    </xf>
    <xf numFmtId="0" fontId="9" fillId="4" borderId="56" xfId="0" applyFont="1" applyFill="1" applyBorder="1" applyAlignment="1">
      <alignment horizontal="center" vertical="center" wrapText="1"/>
    </xf>
    <xf numFmtId="0" fontId="13" fillId="3" borderId="62" xfId="0" applyFont="1" applyFill="1" applyBorder="1" applyAlignment="1">
      <alignment horizontal="justify" vertical="center" wrapText="1"/>
    </xf>
    <xf numFmtId="0" fontId="44" fillId="17" borderId="16" xfId="487" applyNumberFormat="1" applyFont="1" applyFill="1" applyBorder="1" applyAlignment="1" applyProtection="1">
      <alignment horizontal="left" vertical="center" wrapText="1"/>
      <protection locked="0"/>
    </xf>
    <xf numFmtId="4" fontId="71" fillId="0" borderId="16" xfId="424" applyNumberFormat="1" applyFont="1" applyBorder="1" applyProtection="1">
      <protection locked="0"/>
    </xf>
    <xf numFmtId="43" fontId="4" fillId="3" borderId="16" xfId="2" applyFill="1" applyBorder="1" applyAlignment="1">
      <alignment horizontal="right" vertical="center" wrapText="1"/>
    </xf>
    <xf numFmtId="171" fontId="4" fillId="0" borderId="16" xfId="0" applyNumberFormat="1" applyFont="1" applyBorder="1" applyAlignment="1" applyProtection="1">
      <alignment vertical="center"/>
      <protection locked="0"/>
    </xf>
    <xf numFmtId="4" fontId="0" fillId="0" borderId="0" xfId="0" applyNumberFormat="1" applyAlignment="1">
      <alignment vertical="center"/>
    </xf>
    <xf numFmtId="0" fontId="14" fillId="3" borderId="57" xfId="0" applyFont="1" applyFill="1" applyBorder="1" applyAlignment="1">
      <alignment horizontal="justify" vertical="center" wrapText="1"/>
    </xf>
    <xf numFmtId="0" fontId="14" fillId="3" borderId="58" xfId="0" applyFont="1" applyFill="1" applyBorder="1" applyAlignment="1">
      <alignment horizontal="justify" vertical="center" wrapText="1"/>
    </xf>
    <xf numFmtId="43" fontId="14" fillId="3" borderId="56" xfId="2" applyFont="1" applyFill="1" applyBorder="1" applyAlignment="1">
      <alignment vertical="center" wrapText="1"/>
    </xf>
    <xf numFmtId="0" fontId="9" fillId="4" borderId="62" xfId="0" applyFont="1" applyFill="1" applyBorder="1" applyAlignment="1">
      <alignment horizontal="center" vertical="center" wrapText="1"/>
    </xf>
    <xf numFmtId="0" fontId="14" fillId="4" borderId="56" xfId="0" applyFont="1" applyFill="1" applyBorder="1" applyAlignment="1">
      <alignment horizontal="center" wrapText="1"/>
    </xf>
    <xf numFmtId="49" fontId="9" fillId="4" borderId="56" xfId="0" applyNumberFormat="1" applyFont="1" applyFill="1" applyBorder="1" applyAlignment="1">
      <alignment horizontal="center" vertical="center" wrapText="1"/>
    </xf>
    <xf numFmtId="0" fontId="14" fillId="3" borderId="57" xfId="0" applyFont="1" applyFill="1" applyBorder="1" applyAlignment="1">
      <alignment horizontal="right" vertical="center" wrapText="1"/>
    </xf>
    <xf numFmtId="0" fontId="14" fillId="3" borderId="59" xfId="0" applyFont="1" applyFill="1" applyBorder="1" applyAlignment="1">
      <alignment horizontal="right" vertical="center" wrapText="1"/>
    </xf>
    <xf numFmtId="0" fontId="14" fillId="3" borderId="58" xfId="0" applyFont="1" applyFill="1" applyBorder="1" applyAlignment="1">
      <alignment horizontal="right" vertical="center" wrapText="1"/>
    </xf>
    <xf numFmtId="10" fontId="14" fillId="3" borderId="56" xfId="20" applyNumberFormat="1" applyFont="1" applyFill="1" applyBorder="1" applyAlignment="1">
      <alignment horizontal="right" vertical="center" wrapText="1"/>
    </xf>
    <xf numFmtId="0" fontId="9" fillId="4" borderId="56" xfId="21" applyFont="1" applyFill="1" applyBorder="1" applyAlignment="1">
      <alignment horizontal="center" vertical="center" wrapText="1"/>
    </xf>
    <xf numFmtId="0" fontId="9" fillId="4" borderId="62" xfId="21" applyFont="1" applyFill="1" applyBorder="1" applyAlignment="1">
      <alignment horizontal="center" vertical="center" wrapText="1"/>
    </xf>
    <xf numFmtId="0" fontId="13" fillId="3" borderId="57" xfId="0" applyFont="1" applyFill="1" applyBorder="1" applyAlignment="1">
      <alignment horizontal="center" vertical="center" wrapText="1"/>
    </xf>
    <xf numFmtId="0" fontId="13" fillId="3" borderId="58" xfId="0" applyFont="1" applyFill="1" applyBorder="1" applyAlignment="1">
      <alignment vertical="center" wrapText="1"/>
    </xf>
    <xf numFmtId="0" fontId="13" fillId="3" borderId="56" xfId="0" applyFont="1" applyFill="1" applyBorder="1" applyAlignment="1">
      <alignment horizontal="center" vertical="center" wrapText="1"/>
    </xf>
    <xf numFmtId="0" fontId="13" fillId="3" borderId="59" xfId="0" applyFont="1" applyFill="1" applyBorder="1" applyAlignment="1">
      <alignment horizontal="center" vertical="center" wrapText="1"/>
    </xf>
    <xf numFmtId="0" fontId="13" fillId="3" borderId="58" xfId="0" applyFont="1" applyFill="1" applyBorder="1" applyAlignment="1">
      <alignment horizontal="center" vertical="center" wrapText="1"/>
    </xf>
    <xf numFmtId="0" fontId="13" fillId="3" borderId="56" xfId="0" applyFont="1" applyFill="1" applyBorder="1" applyAlignment="1">
      <alignment horizontal="center" vertical="center"/>
    </xf>
    <xf numFmtId="0" fontId="13" fillId="0" borderId="56" xfId="0" applyFont="1" applyBorder="1" applyAlignment="1">
      <alignment horizontal="center"/>
    </xf>
    <xf numFmtId="0" fontId="13" fillId="0" borderId="59" xfId="0" applyFont="1" applyBorder="1" applyAlignment="1">
      <alignment horizontal="center" vertical="center"/>
    </xf>
    <xf numFmtId="1" fontId="13" fillId="0" borderId="56" xfId="0" applyNumberFormat="1" applyFont="1" applyBorder="1" applyAlignment="1">
      <alignment horizontal="center" vertical="center"/>
    </xf>
    <xf numFmtId="0" fontId="13" fillId="0" borderId="59" xfId="0" applyFont="1" applyBorder="1" applyAlignment="1">
      <alignment horizontal="center"/>
    </xf>
    <xf numFmtId="43" fontId="13" fillId="0" borderId="56" xfId="0" applyNumberFormat="1" applyFont="1" applyBorder="1" applyAlignment="1">
      <alignment horizontal="center" vertical="center"/>
    </xf>
    <xf numFmtId="43" fontId="13" fillId="0" borderId="58" xfId="0" applyNumberFormat="1" applyFont="1" applyBorder="1" applyAlignment="1">
      <alignment horizontal="center" vertical="center"/>
    </xf>
    <xf numFmtId="43" fontId="13" fillId="3" borderId="57" xfId="0" applyNumberFormat="1" applyFont="1" applyFill="1" applyBorder="1" applyAlignment="1">
      <alignment horizontal="center" vertical="center" wrapText="1"/>
    </xf>
    <xf numFmtId="43" fontId="13" fillId="3" borderId="58" xfId="0" applyNumberFormat="1" applyFont="1" applyFill="1" applyBorder="1" applyAlignment="1">
      <alignment horizontal="center" vertical="center" wrapText="1"/>
    </xf>
    <xf numFmtId="0" fontId="14" fillId="3" borderId="59" xfId="0" applyFont="1" applyFill="1" applyBorder="1"/>
    <xf numFmtId="0" fontId="14" fillId="0" borderId="59" xfId="0" applyFont="1" applyBorder="1"/>
    <xf numFmtId="0" fontId="14" fillId="0" borderId="58" xfId="0" applyFont="1" applyBorder="1"/>
    <xf numFmtId="43" fontId="14" fillId="4" borderId="57" xfId="0" applyNumberFormat="1" applyFont="1" applyFill="1" applyBorder="1" applyAlignment="1">
      <alignment horizontal="right" vertical="center" wrapText="1"/>
    </xf>
    <xf numFmtId="43" fontId="14" fillId="4" borderId="56" xfId="0" applyNumberFormat="1" applyFont="1" applyFill="1" applyBorder="1" applyAlignment="1">
      <alignment horizontal="right" vertical="center" wrapText="1"/>
    </xf>
    <xf numFmtId="43" fontId="0" fillId="0" borderId="0" xfId="2" applyFont="1"/>
    <xf numFmtId="0" fontId="0" fillId="0" borderId="0" xfId="0" applyAlignment="1">
      <alignment horizontal="center" vertical="center"/>
    </xf>
    <xf numFmtId="49" fontId="48" fillId="4" borderId="14" xfId="0" applyNumberFormat="1" applyFont="1" applyFill="1" applyBorder="1" applyAlignment="1">
      <alignment horizontal="center" vertical="center" wrapText="1"/>
    </xf>
    <xf numFmtId="43" fontId="48" fillId="4" borderId="14" xfId="2" applyFont="1" applyFill="1" applyBorder="1" applyAlignment="1">
      <alignment horizontal="center" vertical="center" wrapText="1"/>
    </xf>
    <xf numFmtId="2" fontId="61" fillId="0" borderId="14" xfId="0" applyNumberFormat="1" applyFont="1" applyBorder="1" applyAlignment="1">
      <alignment horizontal="right" vertical="center"/>
    </xf>
    <xf numFmtId="2" fontId="53" fillId="3" borderId="14" xfId="0" applyNumberFormat="1" applyFont="1" applyFill="1" applyBorder="1" applyAlignment="1">
      <alignment horizontal="right"/>
    </xf>
    <xf numFmtId="0" fontId="3" fillId="4" borderId="56" xfId="421" applyFont="1" applyFill="1" applyBorder="1" applyAlignment="1">
      <alignment horizontal="left" vertical="center" wrapText="1"/>
    </xf>
    <xf numFmtId="0" fontId="3" fillId="4" borderId="56" xfId="421" applyFont="1" applyFill="1" applyBorder="1" applyAlignment="1">
      <alignment horizontal="center" vertical="center" wrapText="1"/>
    </xf>
    <xf numFmtId="4" fontId="5" fillId="18" borderId="62" xfId="421" applyNumberFormat="1" applyFont="1" applyFill="1" applyBorder="1" applyAlignment="1">
      <alignment vertical="center"/>
    </xf>
    <xf numFmtId="4" fontId="1" fillId="18" borderId="62" xfId="6" applyNumberFormat="1" applyFont="1" applyFill="1" applyBorder="1" applyAlignment="1" applyProtection="1">
      <alignment vertical="top" wrapText="1"/>
      <protection locked="0"/>
    </xf>
    <xf numFmtId="0" fontId="5" fillId="18" borderId="62" xfId="421" applyFont="1" applyFill="1" applyBorder="1" applyAlignment="1">
      <alignment horizontal="left" vertical="center" wrapText="1"/>
    </xf>
    <xf numFmtId="15" fontId="5" fillId="18" borderId="62" xfId="421" applyNumberFormat="1" applyFont="1" applyFill="1" applyBorder="1" applyProtection="1">
      <protection locked="0"/>
    </xf>
    <xf numFmtId="0" fontId="5" fillId="18" borderId="62" xfId="421" applyFont="1" applyFill="1" applyBorder="1" applyProtection="1">
      <protection locked="0"/>
    </xf>
    <xf numFmtId="4" fontId="5" fillId="18" borderId="62" xfId="421" applyNumberFormat="1" applyFont="1" applyFill="1" applyBorder="1" applyProtection="1">
      <protection locked="0"/>
    </xf>
    <xf numFmtId="0" fontId="5" fillId="18" borderId="62" xfId="421" applyFont="1" applyFill="1" applyBorder="1" applyAlignment="1">
      <alignment horizontal="justify" vertical="center"/>
    </xf>
    <xf numFmtId="0" fontId="66" fillId="4" borderId="56" xfId="421" applyFont="1" applyFill="1" applyBorder="1" applyAlignment="1">
      <alignment horizontal="center" vertical="center"/>
    </xf>
    <xf numFmtId="0" fontId="66" fillId="4" borderId="56" xfId="421" applyFont="1" applyFill="1" applyBorder="1" applyAlignment="1">
      <alignment horizontal="center" vertical="center" wrapText="1"/>
    </xf>
    <xf numFmtId="0" fontId="6" fillId="18" borderId="62" xfId="421" applyFont="1" applyFill="1" applyBorder="1" applyAlignment="1">
      <alignment horizontal="left" vertical="center" wrapText="1"/>
    </xf>
    <xf numFmtId="0" fontId="53" fillId="3" borderId="0" xfId="0" applyFont="1" applyFill="1"/>
    <xf numFmtId="4" fontId="39" fillId="18" borderId="0" xfId="421" applyNumberFormat="1" applyFont="1" applyFill="1"/>
    <xf numFmtId="4" fontId="39" fillId="0" borderId="0" xfId="421" applyNumberFormat="1" applyFont="1" applyFill="1"/>
    <xf numFmtId="4" fontId="72" fillId="0" borderId="16" xfId="7" applyNumberFormat="1" applyFont="1" applyBorder="1"/>
    <xf numFmtId="4" fontId="5" fillId="0" borderId="16" xfId="0" applyNumberFormat="1" applyFont="1" applyFill="1" applyBorder="1" applyAlignment="1">
      <alignment wrapText="1"/>
    </xf>
    <xf numFmtId="4" fontId="5" fillId="0" borderId="16" xfId="119" applyNumberFormat="1" applyFont="1" applyFill="1" applyBorder="1" applyAlignment="1">
      <alignment wrapText="1"/>
    </xf>
    <xf numFmtId="2" fontId="53" fillId="3" borderId="16" xfId="20" applyNumberFormat="1" applyFont="1" applyFill="1" applyBorder="1"/>
    <xf numFmtId="49" fontId="52" fillId="4" borderId="56" xfId="0" applyNumberFormat="1" applyFont="1" applyFill="1" applyBorder="1" applyAlignment="1">
      <alignment horizontal="center" vertical="center"/>
    </xf>
    <xf numFmtId="4" fontId="5" fillId="0" borderId="16" xfId="0" applyNumberFormat="1" applyFont="1" applyBorder="1" applyAlignment="1">
      <alignment wrapText="1"/>
    </xf>
    <xf numFmtId="0" fontId="53" fillId="3" borderId="16" xfId="0" applyFont="1" applyFill="1" applyBorder="1"/>
    <xf numFmtId="1" fontId="52" fillId="4" borderId="14" xfId="20" applyNumberFormat="1" applyFont="1" applyFill="1" applyBorder="1" applyAlignment="1">
      <alignment horizontal="center" vertical="center"/>
    </xf>
    <xf numFmtId="0" fontId="6" fillId="18" borderId="2" xfId="421" applyFont="1" applyFill="1" applyBorder="1" applyAlignment="1">
      <alignment horizontal="left" vertical="center" indent="1"/>
    </xf>
    <xf numFmtId="4" fontId="45" fillId="4" borderId="62" xfId="6" applyNumberFormat="1" applyFont="1" applyFill="1" applyBorder="1" applyAlignment="1">
      <alignment horizontal="center" vertical="center" wrapText="1"/>
    </xf>
    <xf numFmtId="4" fontId="71" fillId="0" borderId="16" xfId="424" applyNumberFormat="1" applyFont="1" applyBorder="1" applyAlignment="1" applyProtection="1">
      <alignment vertical="center"/>
      <protection locked="0"/>
    </xf>
    <xf numFmtId="4" fontId="5" fillId="0" borderId="16" xfId="0" applyNumberFormat="1" applyFont="1" applyFill="1" applyBorder="1" applyAlignment="1">
      <alignment horizontal="right"/>
    </xf>
    <xf numFmtId="0" fontId="0" fillId="0" borderId="0" xfId="0"/>
    <xf numFmtId="49" fontId="5" fillId="0" borderId="16" xfId="0" applyNumberFormat="1" applyFont="1" applyBorder="1" applyAlignment="1" applyProtection="1">
      <alignment horizontal="left" vertical="top"/>
      <protection locked="0"/>
    </xf>
    <xf numFmtId="4" fontId="5" fillId="0" borderId="16" xfId="0" applyNumberFormat="1" applyFont="1" applyBorder="1" applyAlignment="1" applyProtection="1">
      <alignment horizontal="right" vertical="top"/>
      <protection locked="0"/>
    </xf>
    <xf numFmtId="0" fontId="35" fillId="0" borderId="0" xfId="421"/>
    <xf numFmtId="4" fontId="3" fillId="0" borderId="16" xfId="6" applyNumberFormat="1" applyFont="1" applyFill="1" applyBorder="1" applyAlignment="1" applyProtection="1">
      <alignment vertical="top" wrapText="1"/>
      <protection locked="0"/>
    </xf>
    <xf numFmtId="4" fontId="1" fillId="0" borderId="16" xfId="6" applyNumberFormat="1" applyFont="1" applyFill="1" applyBorder="1" applyAlignment="1" applyProtection="1">
      <alignment vertical="top" wrapText="1"/>
      <protection locked="0"/>
    </xf>
    <xf numFmtId="4" fontId="3" fillId="19" borderId="16" xfId="6" applyNumberFormat="1" applyFont="1" applyFill="1" applyBorder="1" applyAlignment="1" applyProtection="1">
      <alignment vertical="top" wrapText="1"/>
      <protection locked="0"/>
    </xf>
    <xf numFmtId="4" fontId="5" fillId="0" borderId="16" xfId="421" applyNumberFormat="1" applyFont="1" applyBorder="1" applyProtection="1">
      <protection locked="0"/>
    </xf>
    <xf numFmtId="0" fontId="36" fillId="0" borderId="45" xfId="421" applyFont="1" applyBorder="1" applyAlignment="1">
      <alignment horizontal="justify" vertical="center" wrapText="1"/>
    </xf>
    <xf numFmtId="0" fontId="6" fillId="0" borderId="16" xfId="421" applyFont="1" applyBorder="1" applyAlignment="1">
      <alignment horizontal="left" vertical="center"/>
    </xf>
    <xf numFmtId="4" fontId="5" fillId="0" borderId="16" xfId="421" applyNumberFormat="1" applyFont="1" applyBorder="1" applyAlignment="1">
      <alignment vertical="center"/>
    </xf>
    <xf numFmtId="0" fontId="5" fillId="0" borderId="16" xfId="421" applyFont="1" applyBorder="1" applyAlignment="1">
      <alignment horizontal="left" vertical="center" indent="1"/>
    </xf>
    <xf numFmtId="0" fontId="5" fillId="0" borderId="16" xfId="421" applyFont="1" applyBorder="1" applyAlignment="1">
      <alignment horizontal="left" vertical="center" indent="2"/>
    </xf>
    <xf numFmtId="4" fontId="6" fillId="0" borderId="16" xfId="421" applyNumberFormat="1" applyFont="1" applyBorder="1" applyAlignment="1">
      <alignment vertical="center"/>
    </xf>
    <xf numFmtId="4" fontId="5" fillId="16" borderId="16" xfId="421" applyNumberFormat="1" applyFont="1" applyFill="1" applyBorder="1" applyAlignment="1">
      <alignment vertical="center"/>
    </xf>
    <xf numFmtId="0" fontId="5" fillId="0" borderId="16" xfId="421" applyFont="1" applyBorder="1" applyAlignment="1">
      <alignment horizontal="justify" vertical="center"/>
    </xf>
    <xf numFmtId="0" fontId="5" fillId="0" borderId="16" xfId="421" applyFont="1" applyBorder="1" applyAlignment="1">
      <alignment horizontal="left" vertical="center" wrapText="1" indent="2"/>
    </xf>
    <xf numFmtId="0" fontId="6" fillId="0" borderId="16" xfId="421" applyFont="1" applyBorder="1" applyAlignment="1">
      <alignment horizontal="left" vertical="center" indent="1"/>
    </xf>
    <xf numFmtId="0" fontId="5" fillId="0" borderId="17" xfId="421" applyFont="1" applyBorder="1" applyAlignment="1">
      <alignment horizontal="justify" vertical="center"/>
    </xf>
    <xf numFmtId="4" fontId="5" fillId="0" borderId="17" xfId="421" applyNumberFormat="1" applyFont="1" applyBorder="1" applyAlignment="1">
      <alignment vertical="center"/>
    </xf>
    <xf numFmtId="4" fontId="6" fillId="4" borderId="16" xfId="421" applyNumberFormat="1" applyFont="1" applyFill="1" applyBorder="1" applyAlignment="1">
      <alignment vertical="center"/>
    </xf>
    <xf numFmtId="4" fontId="5" fillId="0" borderId="17" xfId="421" applyNumberFormat="1" applyFont="1" applyBorder="1" applyAlignment="1">
      <alignment vertical="center"/>
    </xf>
    <xf numFmtId="0" fontId="42" fillId="0" borderId="1" xfId="421" applyFont="1" applyBorder="1" applyAlignment="1">
      <alignment horizontal="left" vertical="top"/>
    </xf>
    <xf numFmtId="0" fontId="41" fillId="0" borderId="2" xfId="421" applyFont="1" applyBorder="1" applyAlignment="1">
      <alignment horizontal="left" vertical="center" indent="2"/>
    </xf>
    <xf numFmtId="0" fontId="43" fillId="0" borderId="1" xfId="421" applyFont="1" applyBorder="1" applyAlignment="1">
      <alignment horizontal="left" vertical="top"/>
    </xf>
    <xf numFmtId="0" fontId="39" fillId="0" borderId="1" xfId="421" applyFont="1" applyBorder="1"/>
    <xf numFmtId="0" fontId="6" fillId="0" borderId="2" xfId="421" applyFont="1" applyBorder="1" applyAlignment="1">
      <alignment horizontal="left" vertical="center" indent="1"/>
    </xf>
    <xf numFmtId="0" fontId="5" fillId="0" borderId="2" xfId="421" applyFont="1" applyBorder="1" applyAlignment="1">
      <alignment horizontal="left" vertical="center" indent="2"/>
    </xf>
    <xf numFmtId="0" fontId="5" fillId="0" borderId="2" xfId="421" applyFont="1" applyBorder="1" applyAlignment="1">
      <alignment horizontal="left" vertical="center" indent="1"/>
    </xf>
    <xf numFmtId="0" fontId="5" fillId="0" borderId="5" xfId="421" applyFont="1" applyBorder="1" applyAlignment="1">
      <alignment horizontal="left" vertical="center"/>
    </xf>
    <xf numFmtId="0" fontId="39" fillId="0" borderId="3" xfId="421" applyFont="1" applyBorder="1"/>
    <xf numFmtId="4" fontId="5" fillId="0" borderId="17" xfId="421" applyNumberFormat="1" applyFont="1" applyBorder="1" applyAlignment="1">
      <alignment vertical="center"/>
    </xf>
    <xf numFmtId="0" fontId="6" fillId="0" borderId="62" xfId="421" applyFont="1" applyBorder="1" applyAlignment="1">
      <alignment horizontal="justify" vertical="center" wrapText="1"/>
    </xf>
    <xf numFmtId="4" fontId="5" fillId="0" borderId="62" xfId="421" applyNumberFormat="1" applyFont="1" applyBorder="1" applyAlignment="1">
      <alignment vertical="center"/>
    </xf>
    <xf numFmtId="0" fontId="6" fillId="0" borderId="16" xfId="421" applyFont="1" applyBorder="1" applyAlignment="1">
      <alignment horizontal="justify" vertical="center" wrapText="1"/>
    </xf>
    <xf numFmtId="0" fontId="5" fillId="0" borderId="16" xfId="421" applyFont="1" applyBorder="1" applyAlignment="1">
      <alignment horizontal="left" vertical="center" wrapText="1"/>
    </xf>
    <xf numFmtId="0" fontId="6" fillId="0" borderId="16" xfId="421" applyFont="1" applyBorder="1" applyAlignment="1">
      <alignment horizontal="left" vertical="center" wrapText="1"/>
    </xf>
    <xf numFmtId="0" fontId="5" fillId="0" borderId="16" xfId="421" applyFont="1" applyBorder="1" applyAlignment="1">
      <alignment horizontal="justify" vertical="center" wrapText="1"/>
    </xf>
    <xf numFmtId="0" fontId="5" fillId="0" borderId="17" xfId="421" applyFont="1" applyBorder="1" applyAlignment="1">
      <alignment horizontal="justify" vertical="center" wrapText="1"/>
    </xf>
    <xf numFmtId="0" fontId="53" fillId="3" borderId="0" xfId="0" applyFont="1" applyFill="1"/>
    <xf numFmtId="49" fontId="54" fillId="3" borderId="1" xfId="0" applyNumberFormat="1" applyFont="1" applyFill="1" applyBorder="1" applyAlignment="1">
      <alignment horizontal="left" wrapText="1"/>
    </xf>
    <xf numFmtId="43" fontId="13" fillId="0" borderId="16" xfId="2" applyFont="1" applyFill="1" applyBorder="1" applyAlignment="1">
      <alignment horizontal="right" vertical="top" wrapText="1"/>
    </xf>
    <xf numFmtId="4" fontId="13" fillId="3" borderId="0" xfId="0" applyNumberFormat="1" applyFont="1" applyFill="1"/>
    <xf numFmtId="0" fontId="35" fillId="0" borderId="0" xfId="421"/>
    <xf numFmtId="0" fontId="34" fillId="19" borderId="17" xfId="421" applyFont="1" applyFill="1" applyBorder="1" applyAlignment="1">
      <alignment horizontal="center" vertical="center" wrapText="1"/>
    </xf>
    <xf numFmtId="0" fontId="5" fillId="0" borderId="1" xfId="421" applyFont="1" applyBorder="1" applyAlignment="1">
      <alignment horizontal="justify" vertical="center" wrapText="1"/>
    </xf>
    <xf numFmtId="0" fontId="6" fillId="0" borderId="1" xfId="421" applyFont="1" applyBorder="1" applyAlignment="1">
      <alignment horizontal="justify" vertical="center" wrapText="1"/>
    </xf>
    <xf numFmtId="4" fontId="3" fillId="0" borderId="16" xfId="6" applyNumberFormat="1" applyFont="1" applyFill="1" applyBorder="1" applyAlignment="1" applyProtection="1">
      <alignment vertical="top" wrapText="1"/>
      <protection locked="0"/>
    </xf>
    <xf numFmtId="0" fontId="5" fillId="0" borderId="0" xfId="421" applyFont="1" applyBorder="1" applyAlignment="1">
      <alignment horizontal="left" vertical="center" wrapText="1" indent="1"/>
    </xf>
    <xf numFmtId="4" fontId="1" fillId="0" borderId="16" xfId="6" applyNumberFormat="1" applyFont="1" applyFill="1" applyBorder="1" applyAlignment="1" applyProtection="1">
      <alignment vertical="top" wrapText="1"/>
      <protection locked="0"/>
    </xf>
    <xf numFmtId="4" fontId="3" fillId="19" borderId="16" xfId="6" applyNumberFormat="1" applyFont="1" applyFill="1" applyBorder="1" applyAlignment="1" applyProtection="1">
      <alignment vertical="top" wrapText="1"/>
      <protection locked="0"/>
    </xf>
    <xf numFmtId="4" fontId="5" fillId="0" borderId="16" xfId="421" applyNumberFormat="1" applyFont="1" applyBorder="1" applyProtection="1">
      <protection locked="0"/>
    </xf>
    <xf numFmtId="0" fontId="36" fillId="0" borderId="7" xfId="421" applyFont="1" applyBorder="1" applyAlignment="1">
      <alignment horizontal="justify" vertical="center" wrapText="1"/>
    </xf>
    <xf numFmtId="0" fontId="34" fillId="19" borderId="16" xfId="421" applyFont="1" applyFill="1" applyBorder="1" applyAlignment="1">
      <alignment horizontal="center" vertical="center" wrapText="1"/>
    </xf>
    <xf numFmtId="0" fontId="73" fillId="19" borderId="17" xfId="421" applyFont="1" applyFill="1" applyBorder="1" applyAlignment="1">
      <alignment vertical="center" wrapText="1"/>
    </xf>
    <xf numFmtId="0" fontId="6" fillId="0" borderId="16" xfId="421" applyFont="1" applyBorder="1" applyAlignment="1">
      <alignment horizontal="left" vertical="center" wrapText="1"/>
    </xf>
    <xf numFmtId="4" fontId="5" fillId="0" borderId="16" xfId="421" applyNumberFormat="1" applyFont="1" applyBorder="1" applyAlignment="1">
      <alignment vertical="center"/>
    </xf>
    <xf numFmtId="0" fontId="5" fillId="0" borderId="16" xfId="421" applyFont="1" applyBorder="1" applyAlignment="1">
      <alignment vertical="center"/>
    </xf>
    <xf numFmtId="0" fontId="5" fillId="0" borderId="16" xfId="421" applyFont="1" applyBorder="1" applyAlignment="1">
      <alignment horizontal="justify" vertical="center" wrapText="1"/>
    </xf>
    <xf numFmtId="0" fontId="5" fillId="0" borderId="17" xfId="421" applyFont="1" applyBorder="1" applyAlignment="1">
      <alignment horizontal="justify" vertical="center" wrapText="1"/>
    </xf>
    <xf numFmtId="4" fontId="5" fillId="0" borderId="17" xfId="421" applyNumberFormat="1" applyFont="1" applyBorder="1" applyAlignment="1">
      <alignment vertical="center"/>
    </xf>
    <xf numFmtId="0" fontId="5" fillId="0" borderId="17" xfId="421" applyFont="1" applyBorder="1" applyAlignment="1">
      <alignment vertical="center"/>
    </xf>
    <xf numFmtId="4" fontId="6" fillId="0" borderId="16" xfId="421" applyNumberFormat="1" applyFont="1" applyBorder="1" applyAlignment="1">
      <alignment vertical="center"/>
    </xf>
    <xf numFmtId="4" fontId="5" fillId="0" borderId="16" xfId="421" applyNumberFormat="1" applyFont="1" applyBorder="1" applyAlignment="1">
      <alignment vertical="center"/>
    </xf>
    <xf numFmtId="4" fontId="5" fillId="20" borderId="16" xfId="421" applyNumberFormat="1" applyFont="1" applyFill="1" applyBorder="1" applyAlignment="1">
      <alignment vertical="center"/>
    </xf>
    <xf numFmtId="4" fontId="34" fillId="19" borderId="56" xfId="421" applyNumberFormat="1" applyFont="1" applyFill="1" applyBorder="1" applyAlignment="1">
      <alignment horizontal="center" vertical="center"/>
    </xf>
    <xf numFmtId="4" fontId="34" fillId="19" borderId="56" xfId="421" applyNumberFormat="1" applyFont="1" applyFill="1" applyBorder="1" applyAlignment="1">
      <alignment horizontal="center" vertical="center" wrapText="1"/>
    </xf>
    <xf numFmtId="4" fontId="6" fillId="0" borderId="17"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6" fillId="4" borderId="16" xfId="421" applyNumberFormat="1" applyFont="1" applyFill="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6" fillId="4" borderId="16" xfId="421" applyNumberFormat="1" applyFont="1" applyFill="1" applyBorder="1" applyAlignment="1">
      <alignment vertical="center"/>
    </xf>
    <xf numFmtId="4" fontId="6" fillId="4" borderId="16" xfId="421" applyNumberFormat="1" applyFont="1" applyFill="1" applyBorder="1" applyAlignment="1">
      <alignment vertical="center"/>
    </xf>
    <xf numFmtId="4" fontId="6" fillId="0" borderId="16" xfId="421" applyNumberFormat="1" applyFont="1" applyBorder="1" applyAlignment="1">
      <alignment vertical="center"/>
    </xf>
    <xf numFmtId="4" fontId="5" fillId="0" borderId="16" xfId="421" applyNumberFormat="1" applyFont="1" applyBorder="1" applyAlignment="1">
      <alignment vertical="center"/>
    </xf>
    <xf numFmtId="0" fontId="53" fillId="3" borderId="0" xfId="0" applyFont="1" applyFill="1"/>
    <xf numFmtId="0" fontId="13" fillId="0" borderId="0" xfId="0" applyFont="1" applyAlignment="1">
      <alignment horizontal="center"/>
    </xf>
    <xf numFmtId="4" fontId="5" fillId="0" borderId="63" xfId="0" applyNumberFormat="1" applyFont="1" applyFill="1" applyBorder="1" applyAlignment="1">
      <alignment wrapText="1"/>
    </xf>
    <xf numFmtId="0" fontId="54" fillId="3" borderId="4" xfId="0" applyFont="1" applyFill="1" applyBorder="1" applyAlignment="1">
      <alignment horizontal="left" indent="1"/>
    </xf>
    <xf numFmtId="4" fontId="2" fillId="0" borderId="16" xfId="424" applyNumberFormat="1" applyFont="1" applyFill="1" applyBorder="1" applyProtection="1">
      <protection locked="0"/>
    </xf>
    <xf numFmtId="0" fontId="0" fillId="0" borderId="0" xfId="0"/>
    <xf numFmtId="4" fontId="5" fillId="0" borderId="53" xfId="0" applyNumberFormat="1" applyFont="1" applyBorder="1" applyAlignment="1" applyProtection="1">
      <alignment horizontal="right" vertical="top"/>
      <protection locked="0"/>
    </xf>
    <xf numFmtId="4" fontId="5" fillId="0" borderId="2" xfId="0" applyNumberFormat="1" applyFont="1" applyBorder="1" applyAlignment="1" applyProtection="1">
      <alignment horizontal="right" vertical="top"/>
      <protection locked="0"/>
    </xf>
    <xf numFmtId="4" fontId="5" fillId="0" borderId="5" xfId="0" applyNumberFormat="1" applyFont="1" applyBorder="1" applyAlignment="1" applyProtection="1">
      <alignment horizontal="right" vertical="top"/>
      <protection locked="0"/>
    </xf>
    <xf numFmtId="49" fontId="5" fillId="0" borderId="64" xfId="0" applyNumberFormat="1" applyFont="1" applyBorder="1" applyAlignment="1" applyProtection="1">
      <alignment horizontal="left" vertical="top"/>
      <protection locked="0"/>
    </xf>
    <xf numFmtId="49" fontId="5" fillId="0" borderId="17" xfId="0" applyNumberFormat="1" applyFont="1" applyBorder="1" applyAlignment="1" applyProtection="1">
      <alignment horizontal="left" vertical="top"/>
      <protection locked="0"/>
    </xf>
    <xf numFmtId="4" fontId="5" fillId="0" borderId="64" xfId="0" applyNumberFormat="1" applyFont="1" applyBorder="1" applyAlignment="1" applyProtection="1">
      <alignment horizontal="right" vertical="top"/>
      <protection locked="0"/>
    </xf>
    <xf numFmtId="4" fontId="5" fillId="0" borderId="17" xfId="0" applyNumberFormat="1" applyFont="1" applyBorder="1" applyAlignment="1" applyProtection="1">
      <alignment horizontal="right" vertical="top"/>
      <protection locked="0"/>
    </xf>
    <xf numFmtId="0" fontId="5" fillId="0" borderId="1" xfId="421" applyFont="1" applyBorder="1" applyAlignment="1">
      <alignment vertical="center" wrapText="1"/>
    </xf>
    <xf numFmtId="0" fontId="5" fillId="0" borderId="0" xfId="421" applyFont="1" applyBorder="1" applyAlignment="1">
      <alignment horizontal="justify" vertical="center" wrapText="1"/>
    </xf>
    <xf numFmtId="0" fontId="6" fillId="0" borderId="1" xfId="421" applyFont="1" applyBorder="1" applyAlignment="1">
      <alignment vertical="center" wrapText="1"/>
    </xf>
    <xf numFmtId="4" fontId="6" fillId="0" borderId="16" xfId="421" applyNumberFormat="1" applyFont="1" applyBorder="1" applyAlignment="1">
      <alignment vertical="center"/>
    </xf>
    <xf numFmtId="0" fontId="6" fillId="0" borderId="0" xfId="421" applyFont="1" applyBorder="1" applyAlignment="1">
      <alignment horizontal="justify" vertical="center" wrapText="1"/>
    </xf>
    <xf numFmtId="4" fontId="5" fillId="0" borderId="16" xfId="421" applyNumberFormat="1" applyFont="1" applyBorder="1" applyAlignment="1">
      <alignment vertical="center"/>
    </xf>
    <xf numFmtId="0" fontId="5" fillId="0" borderId="1" xfId="421" applyFont="1" applyBorder="1" applyAlignment="1">
      <alignment horizontal="left" vertical="center" wrapText="1" indent="1"/>
    </xf>
    <xf numFmtId="0" fontId="5" fillId="0" borderId="0" xfId="421" applyFont="1" applyBorder="1" applyAlignment="1">
      <alignment horizontal="left" vertical="center" wrapText="1" indent="1"/>
    </xf>
    <xf numFmtId="0" fontId="6" fillId="0" borderId="1" xfId="421" applyFont="1" applyBorder="1" applyAlignment="1">
      <alignment horizontal="justify" vertical="center" wrapText="1"/>
    </xf>
    <xf numFmtId="0" fontId="5" fillId="0" borderId="1" xfId="421" applyFont="1" applyBorder="1" applyAlignment="1">
      <alignment horizontal="justify" vertical="center" wrapText="1"/>
    </xf>
    <xf numFmtId="0" fontId="36" fillId="0" borderId="0" xfId="421" applyFont="1" applyBorder="1" applyAlignment="1">
      <alignment horizontal="justify" vertical="center" wrapText="1"/>
    </xf>
    <xf numFmtId="0" fontId="5" fillId="0" borderId="3" xfId="421" applyFont="1" applyBorder="1" applyAlignment="1">
      <alignment horizontal="justify" vertical="center" wrapText="1"/>
    </xf>
    <xf numFmtId="4" fontId="5" fillId="0" borderId="17" xfId="421" applyNumberFormat="1" applyFont="1" applyBorder="1" applyAlignment="1">
      <alignment vertical="center"/>
    </xf>
    <xf numFmtId="0" fontId="5" fillId="0" borderId="4" xfId="421" applyFont="1" applyBorder="1" applyAlignment="1">
      <alignment horizontal="justify" vertical="center" wrapText="1"/>
    </xf>
    <xf numFmtId="4" fontId="3" fillId="0" borderId="16" xfId="6" applyNumberFormat="1" applyFont="1" applyFill="1" applyBorder="1" applyAlignment="1" applyProtection="1">
      <alignment vertical="top" wrapText="1"/>
      <protection locked="0"/>
    </xf>
    <xf numFmtId="4" fontId="3" fillId="21" borderId="16" xfId="6" applyNumberFormat="1" applyFont="1" applyFill="1" applyBorder="1" applyAlignment="1" applyProtection="1">
      <alignment vertical="top" wrapText="1"/>
      <protection locked="0"/>
    </xf>
    <xf numFmtId="4" fontId="3" fillId="0" borderId="16" xfId="6" applyNumberFormat="1" applyFont="1" applyFill="1" applyBorder="1" applyAlignment="1" applyProtection="1">
      <alignment vertical="top" wrapText="1"/>
      <protection locked="0"/>
    </xf>
    <xf numFmtId="4" fontId="3" fillId="0" borderId="16" xfId="6" applyNumberFormat="1" applyFont="1" applyFill="1" applyBorder="1" applyAlignment="1" applyProtection="1">
      <alignment vertical="top" wrapText="1"/>
      <protection locked="0"/>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5" fillId="0" borderId="16" xfId="421" applyNumberFormat="1" applyFont="1" applyBorder="1" applyAlignment="1">
      <alignment vertical="center"/>
    </xf>
    <xf numFmtId="4" fontId="6" fillId="4" borderId="16" xfId="421" applyNumberFormat="1" applyFont="1" applyFill="1" applyBorder="1" applyAlignment="1">
      <alignment vertical="center"/>
    </xf>
    <xf numFmtId="4" fontId="6" fillId="4" borderId="16" xfId="421" applyNumberFormat="1" applyFont="1" applyFill="1" applyBorder="1" applyAlignment="1">
      <alignment vertical="center"/>
    </xf>
    <xf numFmtId="4" fontId="40" fillId="0" borderId="64" xfId="421" applyNumberFormat="1" applyFont="1" applyBorder="1" applyAlignment="1">
      <alignment vertical="center"/>
    </xf>
    <xf numFmtId="4" fontId="40" fillId="0" borderId="16" xfId="421" applyNumberFormat="1" applyFont="1" applyBorder="1" applyAlignment="1">
      <alignment vertical="center"/>
    </xf>
    <xf numFmtId="4" fontId="41" fillId="0" borderId="16" xfId="421" applyNumberFormat="1" applyFont="1" applyBorder="1" applyAlignment="1">
      <alignment vertical="center"/>
    </xf>
    <xf numFmtId="4" fontId="6" fillId="0" borderId="16" xfId="421" applyNumberFormat="1" applyFont="1" applyBorder="1" applyAlignment="1">
      <alignment vertical="center"/>
    </xf>
    <xf numFmtId="4" fontId="5" fillId="0" borderId="16" xfId="421" applyNumberFormat="1" applyFont="1" applyBorder="1" applyAlignment="1">
      <alignment vertical="center"/>
    </xf>
    <xf numFmtId="4" fontId="6" fillId="0" borderId="16" xfId="421" applyNumberFormat="1" applyFont="1" applyBorder="1" applyAlignment="1">
      <alignment vertical="center"/>
    </xf>
    <xf numFmtId="4" fontId="5" fillId="0" borderId="16" xfId="421" applyNumberFormat="1" applyFont="1" applyBorder="1" applyAlignment="1">
      <alignment vertical="center"/>
    </xf>
    <xf numFmtId="4" fontId="6" fillId="0" borderId="16" xfId="421" applyNumberFormat="1" applyFont="1" applyBorder="1" applyAlignment="1">
      <alignment vertical="center"/>
    </xf>
    <xf numFmtId="4" fontId="5" fillId="0" borderId="16" xfId="421" applyNumberFormat="1" applyFont="1" applyBorder="1" applyAlignment="1">
      <alignment vertical="center"/>
    </xf>
    <xf numFmtId="4" fontId="6" fillId="0" borderId="17" xfId="421" applyNumberFormat="1" applyFont="1" applyBorder="1" applyAlignment="1">
      <alignment vertical="center"/>
    </xf>
    <xf numFmtId="4" fontId="6" fillId="0" borderId="16" xfId="421" applyNumberFormat="1" applyFont="1" applyBorder="1" applyAlignment="1">
      <alignment vertical="center"/>
    </xf>
    <xf numFmtId="4" fontId="5" fillId="0" borderId="16" xfId="421" applyNumberFormat="1" applyFont="1" applyBorder="1" applyAlignment="1">
      <alignment vertical="center"/>
    </xf>
    <xf numFmtId="4" fontId="6" fillId="0" borderId="64" xfId="421" applyNumberFormat="1" applyFont="1" applyBorder="1" applyAlignment="1">
      <alignment vertical="center"/>
    </xf>
    <xf numFmtId="0" fontId="0" fillId="0" borderId="0" xfId="0" applyFill="1" applyProtection="1"/>
    <xf numFmtId="0" fontId="0" fillId="0" borderId="0" xfId="0" applyFill="1" applyAlignment="1" applyProtection="1">
      <alignment horizontal="center"/>
    </xf>
    <xf numFmtId="4" fontId="0" fillId="0" borderId="0" xfId="0" applyNumberFormat="1" applyFill="1" applyProtection="1"/>
    <xf numFmtId="4" fontId="17" fillId="3" borderId="0" xfId="2" applyNumberFormat="1" applyFont="1" applyFill="1" applyAlignment="1">
      <alignment vertical="top"/>
    </xf>
    <xf numFmtId="0" fontId="13" fillId="0" borderId="0" xfId="0" applyFont="1" applyBorder="1" applyAlignment="1">
      <alignment horizontal="center"/>
    </xf>
    <xf numFmtId="0" fontId="13" fillId="0" borderId="0" xfId="0" applyFont="1" applyBorder="1"/>
    <xf numFmtId="0" fontId="13" fillId="0" borderId="0" xfId="0" applyFont="1" applyBorder="1" applyAlignment="1"/>
    <xf numFmtId="0" fontId="0" fillId="0" borderId="0" xfId="0" applyAlignment="1">
      <alignment horizontal="center"/>
    </xf>
    <xf numFmtId="4" fontId="1" fillId="0" borderId="16" xfId="0" applyNumberFormat="1" applyFont="1" applyFill="1" applyBorder="1" applyProtection="1">
      <protection locked="0"/>
    </xf>
    <xf numFmtId="4" fontId="13" fillId="0" borderId="16" xfId="2" applyNumberFormat="1" applyFont="1" applyFill="1" applyBorder="1" applyAlignment="1">
      <alignment horizontal="right" vertical="top" wrapText="1"/>
    </xf>
    <xf numFmtId="43" fontId="13" fillId="0" borderId="0" xfId="0" applyNumberFormat="1" applyFont="1"/>
    <xf numFmtId="4" fontId="2" fillId="0" borderId="16" xfId="0" applyNumberFormat="1" applyFont="1" applyFill="1" applyBorder="1" applyProtection="1">
      <protection locked="0"/>
    </xf>
    <xf numFmtId="0" fontId="9" fillId="4" borderId="45" xfId="0" applyFont="1" applyFill="1" applyBorder="1" applyAlignment="1">
      <alignment horizontal="center"/>
    </xf>
    <xf numFmtId="0" fontId="9" fillId="4" borderId="0" xfId="3" applyFont="1" applyFill="1" applyAlignment="1">
      <alignment horizontal="center"/>
    </xf>
    <xf numFmtId="0" fontId="49" fillId="3" borderId="0" xfId="0" applyFont="1" applyFill="1" applyAlignment="1" applyProtection="1">
      <alignment horizontal="left"/>
      <protection locked="0"/>
    </xf>
    <xf numFmtId="0" fontId="2" fillId="3" borderId="0" xfId="0" applyFont="1" applyFill="1" applyAlignment="1">
      <alignment horizontal="left" vertical="top" wrapText="1"/>
    </xf>
    <xf numFmtId="0" fontId="2" fillId="3" borderId="0" xfId="0" applyFont="1" applyFill="1" applyAlignment="1">
      <alignment horizontal="left" vertical="center" wrapText="1"/>
    </xf>
    <xf numFmtId="0" fontId="2" fillId="3" borderId="0" xfId="0" applyFont="1" applyFill="1" applyAlignment="1">
      <alignment horizontal="justify" vertical="center" wrapText="1"/>
    </xf>
    <xf numFmtId="0" fontId="17" fillId="3" borderId="0" xfId="0" applyFont="1" applyFill="1" applyAlignment="1">
      <alignment horizontal="left" vertical="top" wrapText="1"/>
    </xf>
    <xf numFmtId="0" fontId="9" fillId="3" borderId="0" xfId="0" applyFont="1" applyFill="1" applyAlignment="1">
      <alignment horizontal="left" vertical="top" wrapText="1"/>
    </xf>
    <xf numFmtId="0" fontId="2" fillId="3" borderId="0" xfId="0" applyFont="1" applyFill="1" applyAlignment="1" applyProtection="1">
      <alignment horizontal="center" vertical="top" wrapText="1"/>
      <protection locked="0"/>
    </xf>
    <xf numFmtId="0" fontId="13" fillId="3" borderId="7" xfId="0" applyFont="1" applyFill="1" applyBorder="1" applyAlignment="1" applyProtection="1">
      <alignment horizontal="center"/>
      <protection locked="0"/>
    </xf>
    <xf numFmtId="0" fontId="1" fillId="3" borderId="0" xfId="0" applyFont="1" applyFill="1" applyAlignment="1">
      <alignment horizontal="left" vertical="top"/>
    </xf>
    <xf numFmtId="0" fontId="17" fillId="3" borderId="0" xfId="0" applyFont="1" applyFill="1" applyAlignment="1">
      <alignment horizontal="left" vertical="center" wrapText="1"/>
    </xf>
    <xf numFmtId="0" fontId="15" fillId="3" borderId="0" xfId="0" applyFont="1" applyFill="1" applyAlignment="1">
      <alignment horizontal="center" vertical="center" wrapText="1"/>
    </xf>
    <xf numFmtId="0" fontId="15" fillId="4" borderId="11" xfId="3" applyFont="1" applyFill="1" applyBorder="1" applyAlignment="1">
      <alignment horizontal="center" vertical="center"/>
    </xf>
    <xf numFmtId="0" fontId="15" fillId="4" borderId="1" xfId="3" applyFont="1" applyFill="1" applyBorder="1" applyAlignment="1">
      <alignment horizontal="center" vertical="center"/>
    </xf>
    <xf numFmtId="0" fontId="9" fillId="4" borderId="7" xfId="3" applyFont="1" applyFill="1" applyBorder="1" applyAlignment="1">
      <alignment horizontal="center" vertical="center"/>
    </xf>
    <xf numFmtId="0" fontId="9" fillId="4" borderId="0" xfId="3" applyFont="1" applyFill="1" applyAlignment="1">
      <alignment horizontal="center" vertical="center"/>
    </xf>
    <xf numFmtId="0" fontId="9" fillId="4" borderId="7" xfId="3" applyFont="1" applyFill="1" applyBorder="1" applyAlignment="1">
      <alignment horizontal="right" vertical="top"/>
    </xf>
    <xf numFmtId="0" fontId="9" fillId="4" borderId="0" xfId="3" applyFont="1" applyFill="1" applyAlignment="1">
      <alignment horizontal="right" vertical="top"/>
    </xf>
    <xf numFmtId="0" fontId="15" fillId="4" borderId="52" xfId="3" applyFont="1" applyFill="1" applyBorder="1" applyAlignment="1">
      <alignment horizontal="center" vertical="center"/>
    </xf>
    <xf numFmtId="0" fontId="9" fillId="4" borderId="45" xfId="3" applyFont="1" applyFill="1" applyBorder="1" applyAlignment="1">
      <alignment horizontal="center" vertical="center"/>
    </xf>
    <xf numFmtId="0" fontId="2" fillId="3" borderId="0" xfId="0" applyFont="1" applyFill="1" applyAlignment="1" applyProtection="1">
      <alignment horizontal="center"/>
      <protection locked="0"/>
    </xf>
    <xf numFmtId="0" fontId="2" fillId="3" borderId="0" xfId="0" applyFont="1" applyFill="1" applyAlignment="1" applyProtection="1">
      <alignment horizontal="center" vertical="center"/>
      <protection locked="0"/>
    </xf>
    <xf numFmtId="0" fontId="13" fillId="3" borderId="0" xfId="0" applyFont="1" applyFill="1" applyAlignment="1" applyProtection="1">
      <alignment horizontal="center"/>
      <protection locked="0"/>
    </xf>
    <xf numFmtId="0" fontId="2" fillId="3" borderId="2"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3" borderId="0" xfId="0" applyFont="1" applyFill="1" applyAlignment="1">
      <alignment horizontal="left" vertical="top" wrapText="1" indent="2"/>
    </xf>
    <xf numFmtId="0" fontId="2" fillId="3" borderId="2" xfId="0" applyFont="1" applyFill="1" applyBorder="1" applyAlignment="1">
      <alignment horizontal="left" vertical="top" wrapText="1" indent="2"/>
    </xf>
    <xf numFmtId="0" fontId="2" fillId="3" borderId="0" xfId="0" applyFont="1" applyFill="1" applyAlignment="1" applyProtection="1">
      <alignment horizontal="left"/>
      <protection locked="0"/>
    </xf>
    <xf numFmtId="0" fontId="9" fillId="4" borderId="58" xfId="3" applyFont="1" applyFill="1" applyBorder="1" applyAlignment="1">
      <alignment horizontal="center" vertical="center"/>
    </xf>
    <xf numFmtId="0" fontId="9" fillId="4" borderId="56" xfId="3" applyFont="1" applyFill="1" applyBorder="1" applyAlignment="1">
      <alignment horizontal="center" vertical="center"/>
    </xf>
    <xf numFmtId="0" fontId="9" fillId="4" borderId="0" xfId="0" applyFont="1" applyFill="1" applyAlignment="1">
      <alignment horizontal="center"/>
    </xf>
    <xf numFmtId="0" fontId="2" fillId="3" borderId="4" xfId="0" applyFont="1" applyFill="1" applyBorder="1" applyAlignment="1" applyProtection="1">
      <alignment horizontal="center"/>
      <protection locked="0"/>
    </xf>
    <xf numFmtId="0" fontId="2" fillId="3" borderId="4" xfId="0" applyFont="1" applyFill="1" applyBorder="1" applyAlignment="1" applyProtection="1">
      <alignment horizontal="center" vertical="center"/>
      <protection locked="0"/>
    </xf>
    <xf numFmtId="0" fontId="9" fillId="3" borderId="0" xfId="3" applyFont="1" applyFill="1" applyAlignment="1">
      <alignment horizontal="left" vertical="top"/>
    </xf>
    <xf numFmtId="0" fontId="2" fillId="3" borderId="0" xfId="3" applyFill="1" applyAlignment="1">
      <alignment horizontal="left" vertical="top" wrapText="1"/>
    </xf>
    <xf numFmtId="0" fontId="2" fillId="3" borderId="0" xfId="3" applyFill="1" applyAlignment="1">
      <alignment horizontal="left" vertical="top"/>
    </xf>
    <xf numFmtId="0" fontId="9" fillId="4" borderId="6" xfId="0" applyFont="1" applyFill="1" applyBorder="1" applyAlignment="1">
      <alignment horizontal="center" vertical="center"/>
    </xf>
    <xf numFmtId="0" fontId="9" fillId="3" borderId="0" xfId="3" applyFont="1" applyFill="1" applyAlignment="1">
      <alignment horizontal="left" vertical="top" wrapText="1"/>
    </xf>
    <xf numFmtId="0" fontId="9" fillId="4" borderId="59" xfId="3" applyFont="1" applyFill="1" applyBorder="1" applyAlignment="1">
      <alignment horizontal="center" vertical="center"/>
    </xf>
    <xf numFmtId="0" fontId="2" fillId="3" borderId="0" xfId="0" applyFont="1" applyFill="1" applyAlignment="1">
      <alignment horizontal="justify" vertical="top" wrapText="1"/>
    </xf>
    <xf numFmtId="0" fontId="2" fillId="3" borderId="4" xfId="0" applyFont="1" applyFill="1" applyBorder="1" applyAlignment="1">
      <alignment horizontal="left" vertical="top" wrapText="1"/>
    </xf>
    <xf numFmtId="0" fontId="13" fillId="3" borderId="0" xfId="0" applyFont="1" applyFill="1" applyAlignment="1">
      <alignment horizontal="left" vertical="top" indent="2"/>
    </xf>
    <xf numFmtId="0" fontId="13" fillId="3" borderId="3" xfId="0" applyFont="1" applyFill="1" applyBorder="1" applyAlignment="1">
      <alignment horizontal="center" vertical="top"/>
    </xf>
    <xf numFmtId="0" fontId="13" fillId="3" borderId="4" xfId="0" applyFont="1" applyFill="1" applyBorder="1" applyAlignment="1">
      <alignment horizontal="center" vertical="top"/>
    </xf>
    <xf numFmtId="0" fontId="13" fillId="3" borderId="5" xfId="0" applyFont="1" applyFill="1" applyBorder="1" applyAlignment="1">
      <alignment horizontal="center" vertical="top"/>
    </xf>
    <xf numFmtId="0" fontId="1" fillId="3" borderId="0" xfId="0" applyFont="1" applyFill="1" applyAlignment="1">
      <alignment horizontal="left" vertical="top" wrapText="1"/>
    </xf>
    <xf numFmtId="0" fontId="2" fillId="3" borderId="0" xfId="0" applyFont="1" applyFill="1" applyAlignment="1" applyProtection="1">
      <alignment horizontal="center" vertical="top"/>
      <protection locked="0"/>
    </xf>
    <xf numFmtId="0" fontId="2" fillId="3" borderId="4" xfId="0" applyFont="1" applyFill="1" applyBorder="1" applyAlignment="1" applyProtection="1">
      <alignment horizontal="center" vertical="top"/>
      <protection locked="0"/>
    </xf>
    <xf numFmtId="0" fontId="9" fillId="3" borderId="0" xfId="1" applyNumberFormat="1" applyFont="1" applyFill="1" applyAlignment="1">
      <alignment horizontal="center" vertical="center"/>
    </xf>
    <xf numFmtId="0" fontId="9" fillId="4" borderId="45" xfId="3" applyFont="1" applyFill="1" applyBorder="1" applyAlignment="1">
      <alignment horizontal="center" vertical="center" wrapText="1"/>
    </xf>
    <xf numFmtId="0" fontId="9" fillId="4" borderId="4" xfId="3" applyFont="1" applyFill="1" applyBorder="1" applyAlignment="1">
      <alignment horizontal="center" vertical="center" wrapText="1"/>
    </xf>
    <xf numFmtId="0" fontId="14" fillId="3" borderId="0" xfId="0" applyFont="1" applyFill="1" applyAlignment="1">
      <alignment horizontal="left" vertical="top"/>
    </xf>
    <xf numFmtId="0" fontId="9" fillId="3" borderId="0" xfId="0" applyFont="1" applyFill="1" applyAlignment="1">
      <alignment horizontal="left" vertical="top" wrapText="1" indent="2"/>
    </xf>
    <xf numFmtId="0" fontId="9" fillId="3" borderId="1" xfId="1" applyNumberFormat="1" applyFont="1" applyFill="1" applyBorder="1" applyAlignment="1">
      <alignment horizontal="center" vertical="top"/>
    </xf>
    <xf numFmtId="0" fontId="9" fillId="3" borderId="0" xfId="1" applyNumberFormat="1" applyFont="1" applyFill="1" applyAlignment="1">
      <alignment horizontal="center" vertical="top"/>
    </xf>
    <xf numFmtId="0" fontId="9" fillId="3" borderId="2" xfId="1" applyNumberFormat="1" applyFont="1" applyFill="1" applyBorder="1" applyAlignment="1">
      <alignment horizontal="center" vertical="top"/>
    </xf>
    <xf numFmtId="0" fontId="2" fillId="3" borderId="0" xfId="0" applyFont="1" applyFill="1" applyAlignment="1">
      <alignment horizontal="left" vertical="top"/>
    </xf>
    <xf numFmtId="0" fontId="9" fillId="3" borderId="0" xfId="0" applyFont="1" applyFill="1" applyAlignment="1">
      <alignment horizontal="left" vertical="top"/>
    </xf>
    <xf numFmtId="0" fontId="17" fillId="3" borderId="0" xfId="0" applyFont="1" applyFill="1" applyAlignment="1">
      <alignment horizontal="left" vertical="top"/>
    </xf>
    <xf numFmtId="0" fontId="9" fillId="3" borderId="0" xfId="0" applyFont="1" applyFill="1" applyAlignment="1">
      <alignment horizontal="center" vertical="top"/>
    </xf>
    <xf numFmtId="0" fontId="17" fillId="3" borderId="4" xfId="0" applyFont="1" applyFill="1" applyBorder="1" applyAlignment="1">
      <alignment horizontal="left" vertical="top"/>
    </xf>
    <xf numFmtId="0" fontId="13" fillId="0" borderId="4" xfId="0" applyFont="1" applyBorder="1" applyAlignment="1">
      <alignment horizont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59" fillId="0" borderId="14" xfId="0" applyFont="1" applyBorder="1" applyAlignment="1">
      <alignment vertical="center" wrapText="1"/>
    </xf>
    <xf numFmtId="0" fontId="60" fillId="0" borderId="14" xfId="0" applyFont="1" applyBorder="1" applyAlignment="1">
      <alignment horizontal="left" vertical="center" wrapText="1"/>
    </xf>
    <xf numFmtId="0" fontId="59" fillId="4" borderId="9" xfId="0" applyFont="1" applyFill="1" applyBorder="1" applyAlignment="1">
      <alignment vertical="center"/>
    </xf>
    <xf numFmtId="0" fontId="59" fillId="4" borderId="10" xfId="0" applyFont="1" applyFill="1" applyBorder="1" applyAlignment="1">
      <alignment vertical="center"/>
    </xf>
    <xf numFmtId="0" fontId="53" fillId="3" borderId="0" xfId="0" applyFont="1" applyFill="1"/>
    <xf numFmtId="0" fontId="60" fillId="0" borderId="14" xfId="0" applyFont="1" applyBorder="1" applyAlignment="1">
      <alignment horizontal="left" vertical="center" wrapText="1" indent="1"/>
    </xf>
    <xf numFmtId="0" fontId="53" fillId="0" borderId="0" xfId="0" applyFont="1" applyAlignment="1">
      <alignment horizontal="center"/>
    </xf>
    <xf numFmtId="0" fontId="13" fillId="0" borderId="0" xfId="0" applyFont="1" applyAlignment="1">
      <alignment horizontal="center"/>
    </xf>
    <xf numFmtId="0" fontId="52" fillId="4" borderId="0" xfId="0" applyFont="1" applyFill="1" applyAlignment="1">
      <alignment horizontal="center" vertical="center"/>
    </xf>
    <xf numFmtId="0" fontId="53" fillId="0" borderId="0" xfId="0" applyFont="1" applyAlignment="1">
      <alignment horizontal="left" vertical="center" wrapText="1"/>
    </xf>
    <xf numFmtId="0" fontId="55" fillId="0" borderId="0" xfId="0" applyFont="1" applyAlignment="1">
      <alignment horizontal="left"/>
    </xf>
    <xf numFmtId="0" fontId="53" fillId="0" borderId="0" xfId="0" applyFont="1" applyAlignment="1">
      <alignment horizontal="left" vertical="center"/>
    </xf>
    <xf numFmtId="0" fontId="55" fillId="0" borderId="0" xfId="0" applyFont="1" applyAlignment="1">
      <alignment horizontal="center"/>
    </xf>
    <xf numFmtId="49" fontId="52" fillId="4" borderId="9" xfId="0" applyNumberFormat="1" applyFont="1" applyFill="1" applyBorder="1" applyAlignment="1">
      <alignment horizontal="center" vertical="center"/>
    </xf>
    <xf numFmtId="49" fontId="52" fillId="4" borderId="10" xfId="0" applyNumberFormat="1" applyFont="1" applyFill="1" applyBorder="1" applyAlignment="1">
      <alignment horizontal="center" vertical="center"/>
    </xf>
    <xf numFmtId="0" fontId="53" fillId="4" borderId="9" xfId="0" applyFont="1" applyFill="1" applyBorder="1" applyAlignment="1">
      <alignment horizontal="center"/>
    </xf>
    <xf numFmtId="0" fontId="53" fillId="4" borderId="10" xfId="0" applyFont="1" applyFill="1" applyBorder="1" applyAlignment="1">
      <alignment horizontal="center"/>
    </xf>
    <xf numFmtId="0" fontId="59" fillId="4" borderId="52" xfId="0" applyFont="1" applyFill="1" applyBorder="1" applyAlignment="1">
      <alignment horizontal="center" vertical="center" wrapText="1"/>
    </xf>
    <xf numFmtId="0" fontId="59" fillId="4" borderId="45" xfId="0" applyFont="1" applyFill="1" applyBorder="1" applyAlignment="1">
      <alignment horizontal="center" vertical="center" wrapText="1"/>
    </xf>
    <xf numFmtId="0" fontId="53" fillId="0" borderId="45" xfId="0" applyFont="1" applyBorder="1" applyAlignment="1">
      <alignment horizontal="center"/>
    </xf>
    <xf numFmtId="0" fontId="53" fillId="0" borderId="0" xfId="0" applyFont="1" applyAlignment="1">
      <alignment horizontal="left" vertical="top" wrapText="1"/>
    </xf>
    <xf numFmtId="0" fontId="60" fillId="0" borderId="9" xfId="0" applyFont="1" applyBorder="1" applyAlignment="1">
      <alignment horizontal="left" vertical="center" wrapText="1" indent="1"/>
    </xf>
    <xf numFmtId="0" fontId="60" fillId="0" borderId="10" xfId="0" applyFont="1" applyBorder="1" applyAlignment="1">
      <alignment horizontal="left" vertical="center" wrapText="1" indent="1"/>
    </xf>
    <xf numFmtId="0" fontId="60" fillId="0" borderId="9" xfId="0" applyFont="1" applyBorder="1" applyAlignment="1">
      <alignment horizontal="left" vertical="center"/>
    </xf>
    <xf numFmtId="0" fontId="60" fillId="0" borderId="10" xfId="0" applyFont="1" applyBorder="1" applyAlignment="1">
      <alignment horizontal="left" vertical="center"/>
    </xf>
    <xf numFmtId="0" fontId="60" fillId="0" borderId="9" xfId="0" applyFont="1" applyBorder="1" applyAlignment="1">
      <alignment horizontal="left" vertical="center" indent="1"/>
    </xf>
    <xf numFmtId="0" fontId="60" fillId="0" borderId="10" xfId="0" applyFont="1" applyBorder="1" applyAlignment="1">
      <alignment horizontal="left" vertical="center" indent="1"/>
    </xf>
    <xf numFmtId="0" fontId="59" fillId="4" borderId="14" xfId="0" applyFont="1" applyFill="1" applyBorder="1" applyAlignment="1">
      <alignment vertical="center"/>
    </xf>
    <xf numFmtId="0" fontId="59" fillId="0" borderId="14" xfId="0" applyFont="1" applyBorder="1" applyAlignment="1">
      <alignment vertical="center"/>
    </xf>
    <xf numFmtId="0" fontId="59" fillId="4" borderId="53"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4" borderId="0" xfId="0" applyFont="1" applyFill="1" applyAlignment="1">
      <alignment horizontal="center" vertical="center"/>
    </xf>
    <xf numFmtId="0" fontId="59" fillId="4" borderId="2" xfId="0" applyFont="1" applyFill="1" applyBorder="1" applyAlignment="1">
      <alignment horizontal="center" vertical="center"/>
    </xf>
    <xf numFmtId="0" fontId="59" fillId="4" borderId="3" xfId="0" applyFont="1" applyFill="1" applyBorder="1" applyAlignment="1">
      <alignment horizontal="center" vertical="center"/>
    </xf>
    <xf numFmtId="0" fontId="59" fillId="4" borderId="4" xfId="0" applyFont="1" applyFill="1" applyBorder="1" applyAlignment="1">
      <alignment horizontal="center" vertical="center"/>
    </xf>
    <xf numFmtId="0" fontId="59" fillId="4" borderId="5" xfId="0" applyFont="1" applyFill="1" applyBorder="1" applyAlignment="1">
      <alignment horizontal="center" vertical="center"/>
    </xf>
    <xf numFmtId="0" fontId="60" fillId="0" borderId="54" xfId="0" applyFont="1" applyBorder="1" applyAlignment="1">
      <alignment horizontal="left" vertical="center" wrapText="1" indent="1"/>
    </xf>
    <xf numFmtId="0" fontId="60" fillId="0" borderId="55" xfId="0" applyFont="1" applyBorder="1" applyAlignment="1">
      <alignment horizontal="left" vertical="center" wrapText="1" indent="1"/>
    </xf>
    <xf numFmtId="0" fontId="59" fillId="4" borderId="1" xfId="0" applyFont="1" applyFill="1" applyBorder="1" applyAlignment="1">
      <alignment horizontal="center" vertical="center" wrapText="1"/>
    </xf>
    <xf numFmtId="0" fontId="59" fillId="4" borderId="0" xfId="0" applyFont="1" applyFill="1" applyAlignment="1">
      <alignment horizontal="center" vertical="center" wrapText="1"/>
    </xf>
    <xf numFmtId="0" fontId="59" fillId="4" borderId="2" xfId="0" applyFont="1" applyFill="1" applyBorder="1" applyAlignment="1">
      <alignment horizontal="center" vertical="center" wrapText="1"/>
    </xf>
    <xf numFmtId="0" fontId="53" fillId="0" borderId="0" xfId="0" applyFont="1" applyAlignment="1">
      <alignment vertical="center" wrapText="1"/>
    </xf>
    <xf numFmtId="0" fontId="60" fillId="0" borderId="54" xfId="0" applyFont="1" applyBorder="1" applyAlignment="1">
      <alignment horizontal="left" vertical="center" wrapText="1"/>
    </xf>
    <xf numFmtId="0" fontId="60" fillId="0" borderId="55" xfId="0" applyFont="1" applyBorder="1" applyAlignment="1">
      <alignment horizontal="left" vertical="center" wrapText="1"/>
    </xf>
    <xf numFmtId="4" fontId="1" fillId="0" borderId="62" xfId="152" applyNumberFormat="1" applyFont="1" applyBorder="1" applyAlignment="1" applyProtection="1">
      <alignment horizontal="center" vertical="center"/>
      <protection locked="0"/>
    </xf>
    <xf numFmtId="4" fontId="1" fillId="0" borderId="17" xfId="152" applyNumberFormat="1" applyFont="1" applyBorder="1" applyAlignment="1" applyProtection="1">
      <alignment horizontal="center" vertical="center"/>
      <protection locked="0"/>
    </xf>
    <xf numFmtId="0" fontId="3" fillId="5" borderId="56" xfId="152" applyFont="1" applyFill="1" applyBorder="1" applyAlignment="1">
      <alignment horizontal="center" vertical="center" wrapText="1"/>
    </xf>
    <xf numFmtId="0" fontId="3" fillId="5" borderId="56" xfId="152" applyFont="1" applyFill="1" applyBorder="1" applyAlignment="1" applyProtection="1">
      <alignment horizontal="center" vertical="center" wrapText="1"/>
      <protection locked="0"/>
    </xf>
    <xf numFmtId="0" fontId="45" fillId="4" borderId="0" xfId="0" applyFont="1" applyFill="1" applyAlignment="1">
      <alignment horizontal="center"/>
    </xf>
    <xf numFmtId="0" fontId="3" fillId="5" borderId="11" xfId="152" applyFont="1" applyFill="1" applyBorder="1" applyAlignment="1">
      <alignment horizontal="center" vertical="center"/>
    </xf>
    <xf numFmtId="0" fontId="3" fillId="5" borderId="45" xfId="152" applyFont="1" applyFill="1" applyBorder="1" applyAlignment="1">
      <alignment horizontal="center" vertical="center"/>
    </xf>
    <xf numFmtId="0" fontId="3" fillId="5" borderId="8" xfId="152" applyFont="1" applyFill="1" applyBorder="1" applyAlignment="1">
      <alignment horizontal="center" vertical="center"/>
    </xf>
    <xf numFmtId="0" fontId="3" fillId="5" borderId="1" xfId="152" applyFont="1" applyFill="1" applyBorder="1" applyAlignment="1">
      <alignment horizontal="center" vertical="center"/>
    </xf>
    <xf numFmtId="0" fontId="3" fillId="5" borderId="0" xfId="152" applyFont="1" applyFill="1" applyAlignment="1">
      <alignment horizontal="center" vertical="center"/>
    </xf>
    <xf numFmtId="0" fontId="3" fillId="5" borderId="2" xfId="152" applyFont="1" applyFill="1" applyBorder="1" applyAlignment="1">
      <alignment horizontal="center" vertical="center"/>
    </xf>
    <xf numFmtId="0" fontId="3" fillId="5" borderId="3" xfId="152" applyFont="1" applyFill="1" applyBorder="1" applyAlignment="1">
      <alignment horizontal="center" vertical="center"/>
    </xf>
    <xf numFmtId="0" fontId="3" fillId="5" borderId="4" xfId="152" applyFont="1" applyFill="1" applyBorder="1" applyAlignment="1">
      <alignment horizontal="center" vertical="center"/>
    </xf>
    <xf numFmtId="0" fontId="3" fillId="5" borderId="5" xfId="152" applyFont="1" applyFill="1" applyBorder="1" applyAlignment="1">
      <alignment horizontal="center" vertical="center"/>
    </xf>
    <xf numFmtId="0" fontId="3" fillId="5" borderId="59" xfId="152" applyFont="1" applyFill="1" applyBorder="1" applyAlignment="1" applyProtection="1">
      <alignment horizontal="center" vertical="center" wrapText="1"/>
      <protection locked="0"/>
    </xf>
    <xf numFmtId="0" fontId="3" fillId="5" borderId="62" xfId="152" applyFont="1" applyFill="1" applyBorder="1" applyAlignment="1">
      <alignment horizontal="center" vertical="center" wrapText="1"/>
    </xf>
    <xf numFmtId="0" fontId="3" fillId="5" borderId="17" xfId="152" applyFont="1" applyFill="1" applyBorder="1" applyAlignment="1">
      <alignment horizontal="center" vertical="center" wrapText="1"/>
    </xf>
    <xf numFmtId="0" fontId="5" fillId="0" borderId="45" xfId="152" applyFont="1" applyBorder="1" applyAlignment="1" applyProtection="1">
      <alignment horizontal="left" vertical="top"/>
      <protection locked="0"/>
    </xf>
    <xf numFmtId="0" fontId="5" fillId="0" borderId="8" xfId="152" applyFont="1" applyBorder="1" applyAlignment="1" applyProtection="1">
      <alignment horizontal="left" vertical="top"/>
      <protection locked="0"/>
    </xf>
    <xf numFmtId="0" fontId="5" fillId="0" borderId="0" xfId="152" applyFont="1" applyAlignment="1" applyProtection="1">
      <alignment horizontal="left" vertical="top"/>
      <protection locked="0"/>
    </xf>
    <xf numFmtId="0" fontId="5" fillId="0" borderId="2" xfId="152" applyFont="1" applyBorder="1" applyAlignment="1" applyProtection="1">
      <alignment horizontal="left" vertical="top"/>
      <protection locked="0"/>
    </xf>
    <xf numFmtId="0" fontId="5" fillId="0" borderId="0" xfId="152" applyFont="1" applyAlignment="1" applyProtection="1">
      <alignment horizontal="left" vertical="top" indent="2"/>
      <protection locked="0"/>
    </xf>
    <xf numFmtId="0" fontId="5" fillId="0" borderId="2" xfId="152" applyFont="1" applyBorder="1" applyAlignment="1" applyProtection="1">
      <alignment horizontal="left" vertical="top" indent="2"/>
      <protection locked="0"/>
    </xf>
    <xf numFmtId="0" fontId="5" fillId="0" borderId="0" xfId="152" applyFont="1" applyAlignment="1" applyProtection="1">
      <alignment horizontal="left" vertical="top" wrapText="1"/>
      <protection locked="0"/>
    </xf>
    <xf numFmtId="0" fontId="5" fillId="0" borderId="2" xfId="152" applyFont="1" applyBorder="1" applyAlignment="1" applyProtection="1">
      <alignment horizontal="left" vertical="top" wrapText="1"/>
      <protection locked="0"/>
    </xf>
    <xf numFmtId="0" fontId="50" fillId="3" borderId="0" xfId="0" applyFont="1" applyFill="1" applyAlignment="1" applyProtection="1">
      <alignment horizontal="left"/>
      <protection locked="0"/>
    </xf>
    <xf numFmtId="0" fontId="5" fillId="0" borderId="0" xfId="152" applyFont="1" applyAlignment="1" applyProtection="1">
      <alignment horizontal="left" vertical="top" wrapText="1" indent="2"/>
      <protection locked="0"/>
    </xf>
    <xf numFmtId="0" fontId="5" fillId="0" borderId="2" xfId="152" applyFont="1" applyBorder="1" applyAlignment="1" applyProtection="1">
      <alignment horizontal="left" vertical="top" wrapText="1" indent="2"/>
      <protection locked="0"/>
    </xf>
    <xf numFmtId="0" fontId="6" fillId="0" borderId="0" xfId="152" applyFont="1" applyAlignment="1" applyProtection="1">
      <alignment horizontal="left" vertical="top"/>
      <protection locked="0"/>
    </xf>
    <xf numFmtId="0" fontId="6" fillId="0" borderId="2" xfId="152" applyFont="1" applyBorder="1" applyAlignment="1" applyProtection="1">
      <alignment horizontal="left" vertical="top"/>
      <protection locked="0"/>
    </xf>
    <xf numFmtId="0" fontId="6" fillId="0" borderId="0" xfId="152" applyFont="1" applyAlignment="1" applyProtection="1">
      <alignment horizontal="left" vertical="center" wrapText="1"/>
      <protection locked="0"/>
    </xf>
    <xf numFmtId="0" fontId="6" fillId="0" borderId="2" xfId="152" applyFont="1" applyBorder="1" applyAlignment="1" applyProtection="1">
      <alignment horizontal="left" vertical="center" wrapText="1"/>
      <protection locked="0"/>
    </xf>
    <xf numFmtId="0" fontId="6" fillId="0" borderId="45" xfId="152" applyFont="1" applyBorder="1" applyAlignment="1" applyProtection="1">
      <alignment horizontal="left" vertical="top"/>
      <protection locked="0"/>
    </xf>
    <xf numFmtId="0" fontId="6" fillId="0" borderId="8" xfId="152" applyFont="1" applyBorder="1" applyAlignment="1" applyProtection="1">
      <alignment horizontal="left" vertical="top"/>
      <protection locked="0"/>
    </xf>
    <xf numFmtId="0" fontId="13" fillId="3" borderId="45" xfId="0" applyFont="1" applyFill="1" applyBorder="1" applyAlignment="1" applyProtection="1">
      <alignment horizontal="center"/>
      <protection locked="0"/>
    </xf>
    <xf numFmtId="0" fontId="9" fillId="4" borderId="56" xfId="0" applyFont="1" applyFill="1" applyBorder="1" applyAlignment="1">
      <alignment horizontal="center" vertical="center" wrapText="1"/>
    </xf>
    <xf numFmtId="0" fontId="9" fillId="4" borderId="62"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45" fillId="4" borderId="0" xfId="0" applyFont="1" applyFill="1" applyAlignment="1">
      <alignment horizontal="center" vertical="center"/>
    </xf>
    <xf numFmtId="37" fontId="45" fillId="4" borderId="0" xfId="2" applyNumberFormat="1" applyFont="1" applyFill="1" applyAlignment="1">
      <alignment horizontal="center"/>
    </xf>
    <xf numFmtId="0" fontId="9" fillId="4" borderId="56" xfId="0" applyFont="1" applyFill="1" applyBorder="1" applyAlignment="1">
      <alignment horizontal="center" vertical="center"/>
    </xf>
    <xf numFmtId="0" fontId="14" fillId="3" borderId="1" xfId="0" applyFont="1" applyFill="1" applyBorder="1" applyAlignment="1">
      <alignment horizontal="left" vertical="center" indent="2"/>
    </xf>
    <xf numFmtId="0" fontId="14" fillId="3" borderId="2" xfId="0" applyFont="1" applyFill="1" applyBorder="1" applyAlignment="1">
      <alignment horizontal="left" vertical="center" indent="2"/>
    </xf>
    <xf numFmtId="0" fontId="9" fillId="4" borderId="11"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wrapText="1"/>
    </xf>
    <xf numFmtId="0" fontId="14" fillId="3" borderId="1" xfId="0" applyFont="1" applyFill="1" applyBorder="1" applyAlignment="1">
      <alignment horizontal="left" vertical="top" wrapText="1"/>
    </xf>
    <xf numFmtId="0" fontId="14" fillId="3" borderId="2" xfId="0" applyFont="1" applyFill="1" applyBorder="1" applyAlignment="1">
      <alignment horizontal="left" vertical="top" wrapText="1"/>
    </xf>
    <xf numFmtId="0" fontId="9" fillId="4" borderId="14" xfId="0" applyFont="1" applyFill="1" applyBorder="1" applyAlignment="1">
      <alignment horizontal="center" vertical="center"/>
    </xf>
    <xf numFmtId="0" fontId="13" fillId="0" borderId="45" xfId="0" applyFont="1" applyBorder="1" applyAlignment="1">
      <alignment horizontal="center"/>
    </xf>
    <xf numFmtId="0" fontId="13" fillId="3" borderId="14" xfId="0" applyFont="1" applyFill="1" applyBorder="1" applyAlignment="1">
      <alignment horizontal="center"/>
    </xf>
    <xf numFmtId="0" fontId="13" fillId="3" borderId="14" xfId="0" applyFont="1" applyFill="1" applyBorder="1" applyAlignment="1">
      <alignment horizontal="right"/>
    </xf>
    <xf numFmtId="0" fontId="13" fillId="3" borderId="9" xfId="0" applyFont="1" applyFill="1" applyBorder="1" applyAlignment="1">
      <alignment horizontal="right"/>
    </xf>
    <xf numFmtId="0" fontId="13" fillId="3" borderId="10" xfId="0" applyFont="1" applyFill="1" applyBorder="1" applyAlignment="1">
      <alignment horizontal="right"/>
    </xf>
    <xf numFmtId="0" fontId="14" fillId="3" borderId="9" xfId="0" applyFont="1" applyFill="1" applyBorder="1" applyAlignment="1">
      <alignment horizontal="center"/>
    </xf>
    <xf numFmtId="0" fontId="14" fillId="3" borderId="10" xfId="0" applyFont="1" applyFill="1" applyBorder="1" applyAlignment="1">
      <alignment horizontal="center"/>
    </xf>
    <xf numFmtId="0" fontId="14" fillId="3" borderId="9" xfId="0" applyFont="1" applyFill="1" applyBorder="1" applyAlignment="1">
      <alignment horizontal="right"/>
    </xf>
    <xf numFmtId="0" fontId="14" fillId="3" borderId="10" xfId="0" applyFont="1" applyFill="1" applyBorder="1" applyAlignment="1">
      <alignment horizontal="right"/>
    </xf>
    <xf numFmtId="0" fontId="9" fillId="4" borderId="1" xfId="0" applyFont="1" applyFill="1" applyBorder="1" applyAlignment="1">
      <alignment horizontal="center"/>
    </xf>
    <xf numFmtId="0" fontId="9" fillId="4" borderId="2" xfId="0" applyFont="1" applyFill="1" applyBorder="1" applyAlignment="1">
      <alignment horizontal="center"/>
    </xf>
    <xf numFmtId="0" fontId="9" fillId="4" borderId="14" xfId="3" applyFont="1" applyFill="1" applyBorder="1" applyAlignment="1">
      <alignment horizontal="center"/>
    </xf>
    <xf numFmtId="0" fontId="9" fillId="3" borderId="0" xfId="0" applyFont="1" applyFill="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0" fontId="9" fillId="5" borderId="10" xfId="0" applyFont="1" applyFill="1" applyBorder="1" applyAlignment="1">
      <alignment horizontal="center"/>
    </xf>
    <xf numFmtId="0" fontId="9" fillId="5" borderId="9" xfId="0" applyFont="1" applyFill="1" applyBorder="1" applyAlignment="1">
      <alignment horizontal="center" vertical="center"/>
    </xf>
    <xf numFmtId="0" fontId="9" fillId="5" borderId="10" xfId="0" applyFont="1" applyFill="1" applyBorder="1" applyAlignment="1">
      <alignment horizontal="center" vertical="center"/>
    </xf>
    <xf numFmtId="0" fontId="13" fillId="3" borderId="0" xfId="0" applyFont="1" applyFill="1" applyAlignment="1">
      <alignment horizontal="justify" vertical="center" wrapText="1"/>
    </xf>
    <xf numFmtId="0" fontId="13" fillId="3" borderId="2" xfId="0" applyFont="1" applyFill="1" applyBorder="1" applyAlignment="1">
      <alignment horizontal="justify" vertical="center" wrapText="1"/>
    </xf>
    <xf numFmtId="0" fontId="9" fillId="4" borderId="45" xfId="0" applyFont="1" applyFill="1" applyBorder="1" applyAlignment="1">
      <alignment horizontal="center" vertical="center"/>
    </xf>
    <xf numFmtId="0" fontId="9" fillId="4" borderId="0" xfId="0" applyFont="1" applyFill="1" applyAlignment="1">
      <alignment horizontal="center" vertical="center"/>
    </xf>
    <xf numFmtId="0" fontId="9" fillId="4" borderId="4" xfId="0" applyFont="1" applyFill="1" applyBorder="1" applyAlignment="1">
      <alignment horizontal="center" vertical="center"/>
    </xf>
    <xf numFmtId="0" fontId="13" fillId="3" borderId="1" xfId="0" applyFont="1" applyFill="1" applyBorder="1" applyAlignment="1">
      <alignment horizontal="left" vertical="center" wrapText="1"/>
    </xf>
    <xf numFmtId="0" fontId="13" fillId="3" borderId="0" xfId="0" applyFont="1" applyFill="1" applyAlignment="1">
      <alignment horizontal="left" vertical="center" wrapText="1"/>
    </xf>
    <xf numFmtId="0" fontId="13" fillId="3" borderId="2" xfId="0" applyFont="1" applyFill="1" applyBorder="1" applyAlignment="1">
      <alignment horizontal="left" vertical="center" wrapText="1"/>
    </xf>
    <xf numFmtId="0" fontId="14" fillId="3" borderId="59" xfId="0" applyFont="1" applyFill="1" applyBorder="1" applyAlignment="1">
      <alignment horizontal="left" vertical="center" wrapText="1" indent="3"/>
    </xf>
    <xf numFmtId="0" fontId="14" fillId="3" borderId="58" xfId="0" applyFont="1" applyFill="1" applyBorder="1" applyAlignment="1">
      <alignment horizontal="left" vertical="center" wrapText="1" indent="3"/>
    </xf>
    <xf numFmtId="49" fontId="0" fillId="0" borderId="1" xfId="0" applyNumberFormat="1" applyBorder="1" applyAlignment="1">
      <alignment horizontal="left"/>
    </xf>
    <xf numFmtId="49" fontId="0" fillId="0" borderId="0" xfId="0" applyNumberFormat="1" applyAlignment="1">
      <alignment horizontal="left"/>
    </xf>
    <xf numFmtId="49" fontId="0" fillId="0" borderId="2" xfId="0" applyNumberFormat="1" applyBorder="1" applyAlignment="1">
      <alignment horizontal="left"/>
    </xf>
    <xf numFmtId="0" fontId="14" fillId="4" borderId="57" xfId="0" applyFont="1" applyFill="1" applyBorder="1" applyAlignment="1">
      <alignment horizontal="center"/>
    </xf>
    <xf numFmtId="0" fontId="14" fillId="4" borderId="58" xfId="0" applyFont="1" applyFill="1" applyBorder="1" applyAlignment="1">
      <alignment horizontal="center"/>
    </xf>
    <xf numFmtId="49" fontId="0" fillId="0" borderId="11" xfId="0" applyNumberFormat="1" applyBorder="1" applyAlignment="1">
      <alignment horizontal="left"/>
    </xf>
    <xf numFmtId="49" fontId="0" fillId="0" borderId="45" xfId="0" applyNumberFormat="1" applyBorder="1" applyAlignment="1">
      <alignment horizontal="left"/>
    </xf>
    <xf numFmtId="49" fontId="0" fillId="0" borderId="8" xfId="0" applyNumberFormat="1" applyBorder="1" applyAlignment="1">
      <alignment horizontal="left"/>
    </xf>
    <xf numFmtId="0" fontId="9" fillId="3" borderId="4" xfId="0" applyFont="1" applyFill="1" applyBorder="1" applyAlignment="1" applyProtection="1">
      <alignment horizontal="center"/>
      <protection locked="0"/>
    </xf>
    <xf numFmtId="0" fontId="9" fillId="4" borderId="62"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57" xfId="0" applyFont="1" applyFill="1" applyBorder="1" applyAlignment="1">
      <alignment horizontal="center" vertical="center" wrapText="1"/>
    </xf>
    <xf numFmtId="0" fontId="9" fillId="4" borderId="59" xfId="0" applyFont="1" applyFill="1" applyBorder="1" applyAlignment="1">
      <alignment horizontal="center" vertical="center" wrapText="1"/>
    </xf>
    <xf numFmtId="0" fontId="9" fillId="4" borderId="58" xfId="0" applyFont="1" applyFill="1" applyBorder="1" applyAlignment="1">
      <alignment horizontal="center" vertical="center"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Border="1" applyAlignment="1">
      <alignment horizontal="left" vertical="top"/>
    </xf>
    <xf numFmtId="49" fontId="0" fillId="0" borderId="1" xfId="0" applyNumberFormat="1" applyBorder="1" applyAlignment="1">
      <alignment horizontal="left" vertical="center" wrapText="1"/>
    </xf>
    <xf numFmtId="49" fontId="0" fillId="0" borderId="0" xfId="0" applyNumberFormat="1" applyAlignment="1">
      <alignment horizontal="left" vertical="center" wrapText="1"/>
    </xf>
    <xf numFmtId="49" fontId="0" fillId="0" borderId="2" xfId="0" applyNumberFormat="1" applyBorder="1" applyAlignment="1">
      <alignment horizontal="left" vertical="center" wrapText="1"/>
    </xf>
    <xf numFmtId="0" fontId="9" fillId="4" borderId="62" xfId="21" applyFont="1" applyFill="1" applyBorder="1" applyAlignment="1">
      <alignment horizontal="center" vertical="center" wrapText="1"/>
    </xf>
    <xf numFmtId="0" fontId="9" fillId="4" borderId="16" xfId="21" applyFont="1" applyFill="1" applyBorder="1" applyAlignment="1">
      <alignment horizontal="center" vertical="center" wrapText="1"/>
    </xf>
    <xf numFmtId="0" fontId="9" fillId="4" borderId="17" xfId="21" applyFont="1" applyFill="1" applyBorder="1" applyAlignment="1">
      <alignment horizontal="center" vertical="center" wrapText="1"/>
    </xf>
    <xf numFmtId="0" fontId="9" fillId="4" borderId="57" xfId="21" applyFont="1" applyFill="1" applyBorder="1" applyAlignment="1">
      <alignment horizontal="center" vertical="center" wrapText="1"/>
    </xf>
    <xf numFmtId="0" fontId="9" fillId="4" borderId="58" xfId="21" applyFont="1" applyFill="1" applyBorder="1" applyAlignment="1">
      <alignment horizontal="center" vertical="center" wrapText="1"/>
    </xf>
    <xf numFmtId="0" fontId="14" fillId="4" borderId="57" xfId="0" applyFont="1" applyFill="1" applyBorder="1" applyAlignment="1">
      <alignment horizontal="left" vertical="center"/>
    </xf>
    <xf numFmtId="0" fontId="14" fillId="4" borderId="58" xfId="0" applyFont="1" applyFill="1" applyBorder="1" applyAlignment="1">
      <alignment horizontal="left" vertical="center"/>
    </xf>
    <xf numFmtId="0" fontId="9" fillId="4" borderId="57" xfId="0" applyFont="1" applyFill="1" applyBorder="1" applyAlignment="1">
      <alignment horizontal="center" vertical="center"/>
    </xf>
    <xf numFmtId="0" fontId="9" fillId="4" borderId="59" xfId="0" applyFont="1" applyFill="1" applyBorder="1" applyAlignment="1">
      <alignment horizontal="center" vertical="center"/>
    </xf>
    <xf numFmtId="0" fontId="9" fillId="4" borderId="58" xfId="0" applyFont="1" applyFill="1" applyBorder="1" applyAlignment="1">
      <alignment horizontal="center" vertical="center"/>
    </xf>
    <xf numFmtId="0" fontId="9" fillId="4" borderId="56" xfId="21" applyFont="1" applyFill="1" applyBorder="1" applyAlignment="1">
      <alignment horizontal="center" vertical="center" wrapText="1"/>
    </xf>
    <xf numFmtId="0" fontId="14" fillId="4" borderId="62" xfId="0" applyFont="1" applyFill="1" applyBorder="1" applyAlignment="1">
      <alignment horizontal="center" vertical="center" wrapText="1"/>
    </xf>
    <xf numFmtId="0" fontId="14" fillId="4" borderId="17" xfId="0" applyFont="1" applyFill="1" applyBorder="1" applyAlignment="1">
      <alignment horizontal="center" vertical="center" wrapText="1"/>
    </xf>
    <xf numFmtId="0" fontId="9" fillId="5" borderId="20" xfId="0" applyFont="1" applyFill="1" applyBorder="1" applyAlignment="1">
      <alignment horizontal="center" vertical="center"/>
    </xf>
    <xf numFmtId="0" fontId="9" fillId="5" borderId="44" xfId="0" applyFont="1" applyFill="1" applyBorder="1" applyAlignment="1">
      <alignment horizontal="center" vertical="center"/>
    </xf>
    <xf numFmtId="0" fontId="9" fillId="3" borderId="0" xfId="0" applyFont="1" applyFill="1" applyAlignment="1">
      <alignment horizontal="center" vertical="center"/>
    </xf>
    <xf numFmtId="0" fontId="14" fillId="3" borderId="18" xfId="0" applyFont="1" applyFill="1" applyBorder="1" applyAlignment="1">
      <alignment horizontal="left" vertical="center" wrapText="1"/>
    </xf>
    <xf numFmtId="0" fontId="14" fillId="3" borderId="0" xfId="0" applyFont="1" applyFill="1" applyAlignment="1">
      <alignment horizontal="left" vertical="center" wrapText="1"/>
    </xf>
    <xf numFmtId="0" fontId="14" fillId="3" borderId="29" xfId="0" applyFont="1" applyFill="1" applyBorder="1" applyAlignment="1">
      <alignment horizontal="left" vertical="center" wrapText="1"/>
    </xf>
    <xf numFmtId="0" fontId="14" fillId="3" borderId="33"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0" xfId="0" applyFont="1" applyFill="1" applyAlignment="1">
      <alignment horizontal="left" wrapText="1"/>
    </xf>
    <xf numFmtId="0" fontId="5" fillId="3" borderId="0" xfId="0" applyFont="1" applyFill="1" applyAlignment="1">
      <alignment horizontal="left"/>
    </xf>
    <xf numFmtId="0" fontId="13" fillId="3" borderId="23"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3" fillId="3" borderId="38"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4" fillId="2" borderId="40" xfId="0" applyFont="1" applyFill="1" applyBorder="1" applyAlignment="1">
      <alignment horizontal="center" vertical="center" wrapText="1"/>
    </xf>
    <xf numFmtId="0" fontId="14" fillId="2" borderId="38" xfId="0" applyFont="1" applyFill="1" applyBorder="1" applyAlignment="1">
      <alignment horizontal="center" vertical="center" wrapText="1"/>
    </xf>
    <xf numFmtId="0" fontId="14" fillId="2" borderId="13" xfId="0" applyFont="1" applyFill="1" applyBorder="1" applyAlignment="1">
      <alignment horizontal="center" vertical="center" wrapText="1"/>
    </xf>
    <xf numFmtId="49" fontId="14" fillId="4" borderId="0" xfId="0" applyNumberFormat="1" applyFont="1" applyFill="1" applyAlignment="1">
      <alignment horizontal="center" vertical="top"/>
    </xf>
    <xf numFmtId="0" fontId="14" fillId="4" borderId="0" xfId="0" applyFont="1" applyFill="1" applyAlignment="1">
      <alignment horizontal="center" vertical="top"/>
    </xf>
    <xf numFmtId="49" fontId="48" fillId="4" borderId="0" xfId="0" applyNumberFormat="1" applyFont="1" applyFill="1" applyAlignment="1">
      <alignment horizontal="center" vertical="top"/>
    </xf>
    <xf numFmtId="0" fontId="1" fillId="3" borderId="0" xfId="0" applyFont="1" applyFill="1" applyBorder="1" applyAlignment="1">
      <alignment horizontal="left" vertical="top" wrapText="1"/>
    </xf>
    <xf numFmtId="0" fontId="1" fillId="3" borderId="45" xfId="0" applyFont="1" applyFill="1" applyBorder="1" applyAlignment="1">
      <alignment horizontal="left" vertical="top" wrapText="1"/>
    </xf>
    <xf numFmtId="0" fontId="1" fillId="3" borderId="0" xfId="0" applyFont="1" applyFill="1" applyAlignment="1" applyProtection="1">
      <alignment horizontal="center" vertical="top" wrapText="1"/>
      <protection locked="0"/>
    </xf>
    <xf numFmtId="0" fontId="5" fillId="0" borderId="0" xfId="0" applyFont="1" applyAlignment="1">
      <alignment horizontal="center"/>
    </xf>
    <xf numFmtId="0" fontId="45" fillId="4" borderId="0" xfId="7" applyFont="1" applyFill="1" applyAlignment="1" applyProtection="1">
      <alignment horizontal="center" vertical="center" wrapText="1"/>
      <protection locked="0"/>
    </xf>
    <xf numFmtId="0" fontId="45" fillId="3" borderId="0" xfId="0" applyFont="1" applyFill="1" applyAlignment="1">
      <alignment horizontal="center" vertical="center"/>
    </xf>
    <xf numFmtId="0" fontId="45" fillId="4" borderId="58" xfId="7" applyFont="1" applyFill="1" applyBorder="1" applyAlignment="1" applyProtection="1">
      <alignment horizontal="center" vertical="center" wrapText="1"/>
      <protection locked="0"/>
    </xf>
    <xf numFmtId="0" fontId="45" fillId="4" borderId="57" xfId="7" applyFont="1" applyFill="1" applyBorder="1" applyAlignment="1" applyProtection="1">
      <alignment horizontal="center" vertical="center" wrapText="1"/>
      <protection locked="0"/>
    </xf>
    <xf numFmtId="0" fontId="0" fillId="0" borderId="4" xfId="0" applyBorder="1" applyAlignment="1">
      <alignment horizontal="center"/>
    </xf>
    <xf numFmtId="0" fontId="13" fillId="3" borderId="4" xfId="0" applyFont="1" applyFill="1" applyBorder="1" applyAlignment="1" applyProtection="1">
      <alignment horizontal="center"/>
      <protection locked="0"/>
    </xf>
    <xf numFmtId="0" fontId="5" fillId="3" borderId="0" xfId="0" applyFont="1" applyFill="1" applyAlignment="1" applyProtection="1">
      <alignment horizontal="center"/>
      <protection locked="0"/>
    </xf>
    <xf numFmtId="49" fontId="45" fillId="4" borderId="62" xfId="6" applyNumberFormat="1" applyFont="1" applyFill="1" applyBorder="1" applyAlignment="1">
      <alignment horizontal="center" vertical="center" wrapText="1"/>
    </xf>
    <xf numFmtId="49" fontId="45" fillId="4" borderId="16" xfId="6" applyNumberFormat="1" applyFont="1" applyFill="1" applyBorder="1" applyAlignment="1">
      <alignment horizontal="center" vertical="center" wrapText="1"/>
    </xf>
    <xf numFmtId="4" fontId="45" fillId="4" borderId="62" xfId="6" applyNumberFormat="1" applyFont="1" applyFill="1" applyBorder="1" applyAlignment="1">
      <alignment horizontal="center" vertical="center"/>
    </xf>
    <xf numFmtId="4" fontId="45" fillId="4" borderId="17" xfId="6" applyNumberFormat="1" applyFont="1" applyFill="1" applyBorder="1" applyAlignment="1">
      <alignment horizontal="center" vertical="center"/>
    </xf>
    <xf numFmtId="0" fontId="3" fillId="4" borderId="52" xfId="421" applyFont="1" applyFill="1" applyBorder="1" applyAlignment="1">
      <alignment horizontal="center" vertical="center" wrapText="1"/>
    </xf>
    <xf numFmtId="0" fontId="3" fillId="4" borderId="45" xfId="421" applyFont="1" applyFill="1" applyBorder="1" applyAlignment="1">
      <alignment horizontal="center" vertical="center"/>
    </xf>
    <xf numFmtId="0" fontId="3" fillId="4" borderId="53" xfId="421" applyFont="1" applyFill="1" applyBorder="1" applyAlignment="1">
      <alignment horizontal="center" vertical="center"/>
    </xf>
    <xf numFmtId="0" fontId="3" fillId="4" borderId="57" xfId="421" applyFont="1" applyFill="1" applyBorder="1" applyAlignment="1">
      <alignment horizontal="center" vertical="center" wrapText="1"/>
    </xf>
    <xf numFmtId="0" fontId="3" fillId="4" borderId="59" xfId="421" applyFont="1" applyFill="1" applyBorder="1" applyAlignment="1">
      <alignment horizontal="center" vertical="center"/>
    </xf>
    <xf numFmtId="0" fontId="3" fillId="4" borderId="58" xfId="421" applyFont="1" applyFill="1" applyBorder="1" applyAlignment="1">
      <alignment horizontal="center" vertical="center"/>
    </xf>
    <xf numFmtId="0" fontId="34" fillId="19" borderId="16" xfId="421" applyFont="1" applyFill="1" applyBorder="1" applyAlignment="1">
      <alignment horizontal="center" vertical="center"/>
    </xf>
    <xf numFmtId="0" fontId="34" fillId="19" borderId="17" xfId="421" applyFont="1" applyFill="1" applyBorder="1" applyAlignment="1">
      <alignment horizontal="center" vertical="center"/>
    </xf>
    <xf numFmtId="0" fontId="34" fillId="19" borderId="16" xfId="421" applyFont="1" applyFill="1" applyBorder="1" applyAlignment="1">
      <alignment horizontal="center" vertical="center" wrapText="1"/>
    </xf>
    <xf numFmtId="0" fontId="34" fillId="19" borderId="17" xfId="421" applyFont="1" applyFill="1" applyBorder="1" applyAlignment="1">
      <alignment horizontal="center" vertical="center" wrapText="1"/>
    </xf>
    <xf numFmtId="0" fontId="3" fillId="4" borderId="23" xfId="421" applyFont="1" applyFill="1" applyBorder="1" applyAlignment="1">
      <alignment horizontal="center" vertical="center" wrapText="1"/>
    </xf>
    <xf numFmtId="0" fontId="3" fillId="4" borderId="26" xfId="421" applyFont="1" applyFill="1" applyBorder="1" applyAlignment="1">
      <alignment horizontal="center" vertical="center"/>
    </xf>
    <xf numFmtId="0" fontId="3" fillId="4" borderId="27" xfId="421" applyFont="1" applyFill="1" applyBorder="1" applyAlignment="1">
      <alignment horizontal="center" vertical="center"/>
    </xf>
    <xf numFmtId="0" fontId="3" fillId="4" borderId="56" xfId="421" applyFont="1" applyFill="1" applyBorder="1" applyAlignment="1">
      <alignment vertical="center"/>
    </xf>
    <xf numFmtId="0" fontId="3" fillId="4" borderId="1" xfId="421" applyFont="1" applyFill="1" applyBorder="1" applyAlignment="1">
      <alignment horizontal="center" vertical="center"/>
    </xf>
    <xf numFmtId="0" fontId="3" fillId="4" borderId="0" xfId="421" applyFont="1" applyFill="1" applyAlignment="1">
      <alignment horizontal="center" vertical="center"/>
    </xf>
    <xf numFmtId="0" fontId="3" fillId="4" borderId="2" xfId="421" applyFont="1" applyFill="1" applyBorder="1" applyAlignment="1">
      <alignment horizontal="center" vertical="center"/>
    </xf>
    <xf numFmtId="0" fontId="3" fillId="4" borderId="3" xfId="421" applyFont="1" applyFill="1" applyBorder="1" applyAlignment="1">
      <alignment horizontal="center" vertical="center"/>
    </xf>
    <xf numFmtId="0" fontId="3" fillId="4" borderId="4" xfId="421" applyFont="1" applyFill="1" applyBorder="1" applyAlignment="1">
      <alignment horizontal="center" vertical="center"/>
    </xf>
    <xf numFmtId="0" fontId="3" fillId="4" borderId="5" xfId="421" applyFont="1" applyFill="1" applyBorder="1" applyAlignment="1">
      <alignment horizontal="center" vertical="center"/>
    </xf>
    <xf numFmtId="0" fontId="3" fillId="4" borderId="57" xfId="421" applyFont="1" applyFill="1" applyBorder="1" applyAlignment="1">
      <alignment vertical="center"/>
    </xf>
    <xf numFmtId="0" fontId="3" fillId="4" borderId="58" xfId="421" applyFont="1" applyFill="1" applyBorder="1" applyAlignment="1">
      <alignment vertical="center"/>
    </xf>
    <xf numFmtId="0" fontId="3" fillId="4" borderId="59" xfId="421" applyFont="1" applyFill="1" applyBorder="1" applyAlignment="1">
      <alignment horizontal="center" vertical="center" wrapText="1"/>
    </xf>
    <xf numFmtId="0" fontId="3" fillId="4" borderId="56" xfId="421" applyFont="1" applyFill="1" applyBorder="1" applyAlignment="1">
      <alignment horizontal="center" vertical="center"/>
    </xf>
    <xf numFmtId="0" fontId="3" fillId="4" borderId="62" xfId="421" applyFont="1" applyFill="1" applyBorder="1" applyAlignment="1">
      <alignment horizontal="center" vertical="center"/>
    </xf>
    <xf numFmtId="0" fontId="3" fillId="4" borderId="17" xfId="421" applyFont="1" applyFill="1" applyBorder="1" applyAlignment="1">
      <alignment horizontal="center" vertical="center"/>
    </xf>
    <xf numFmtId="0" fontId="41" fillId="0" borderId="1" xfId="421" applyFont="1" applyBorder="1" applyAlignment="1">
      <alignment horizontal="left" vertical="center"/>
    </xf>
    <xf numFmtId="0" fontId="41" fillId="0" borderId="2" xfId="421" applyFont="1" applyBorder="1" applyAlignment="1">
      <alignment horizontal="left" vertical="center"/>
    </xf>
    <xf numFmtId="0" fontId="66" fillId="4" borderId="57" xfId="421" applyFont="1" applyFill="1" applyBorder="1" applyAlignment="1">
      <alignment horizontal="center" vertical="center" wrapText="1"/>
    </xf>
    <xf numFmtId="0" fontId="66" fillId="4" borderId="59" xfId="421" applyFont="1" applyFill="1" applyBorder="1" applyAlignment="1">
      <alignment horizontal="center" vertical="center" wrapText="1"/>
    </xf>
    <xf numFmtId="0" fontId="66" fillId="4" borderId="58" xfId="421" applyFont="1" applyFill="1" applyBorder="1" applyAlignment="1">
      <alignment horizontal="center" vertical="center" wrapText="1"/>
    </xf>
    <xf numFmtId="0" fontId="66" fillId="4" borderId="52" xfId="421" applyFont="1" applyFill="1" applyBorder="1" applyAlignment="1">
      <alignment horizontal="center" vertical="center"/>
    </xf>
    <xf numFmtId="0" fontId="66" fillId="4" borderId="53" xfId="421" applyFont="1" applyFill="1" applyBorder="1" applyAlignment="1">
      <alignment horizontal="center" vertical="center"/>
    </xf>
    <xf numFmtId="0" fontId="66" fillId="4" borderId="1" xfId="421" applyFont="1" applyFill="1" applyBorder="1" applyAlignment="1">
      <alignment horizontal="center" vertical="center"/>
    </xf>
    <xf numFmtId="0" fontId="66" fillId="4" borderId="2" xfId="421" applyFont="1" applyFill="1" applyBorder="1" applyAlignment="1">
      <alignment horizontal="center" vertical="center"/>
    </xf>
    <xf numFmtId="0" fontId="66" fillId="4" borderId="56" xfId="421" applyFont="1" applyFill="1" applyBorder="1" applyAlignment="1">
      <alignment horizontal="center" vertical="center"/>
    </xf>
    <xf numFmtId="0" fontId="66" fillId="4" borderId="62" xfId="421" applyFont="1" applyFill="1" applyBorder="1" applyAlignment="1">
      <alignment horizontal="center" vertical="center"/>
    </xf>
    <xf numFmtId="0" fontId="66" fillId="4" borderId="17" xfId="421" applyFont="1" applyFill="1" applyBorder="1" applyAlignment="1">
      <alignment horizontal="center" vertical="center"/>
    </xf>
    <xf numFmtId="0" fontId="40" fillId="0" borderId="1" xfId="421" applyFont="1" applyBorder="1" applyAlignment="1">
      <alignment horizontal="left" vertical="center"/>
    </xf>
    <xf numFmtId="0" fontId="40" fillId="0" borderId="2" xfId="421" applyFont="1" applyBorder="1" applyAlignment="1">
      <alignment horizontal="left" vertical="center"/>
    </xf>
    <xf numFmtId="0" fontId="5" fillId="0" borderId="1" xfId="421" applyFont="1" applyBorder="1" applyAlignment="1">
      <alignment horizontal="left" vertical="center"/>
    </xf>
    <xf numFmtId="0" fontId="5" fillId="0" borderId="2" xfId="421" applyFont="1" applyBorder="1" applyAlignment="1">
      <alignment horizontal="left" vertical="center"/>
    </xf>
    <xf numFmtId="0" fontId="6" fillId="0" borderId="1" xfId="421" applyFont="1" applyBorder="1" applyAlignment="1">
      <alignment horizontal="left" vertical="center" indent="1"/>
    </xf>
    <xf numFmtId="0" fontId="6" fillId="0" borderId="2" xfId="421" applyFont="1" applyBorder="1" applyAlignment="1">
      <alignment horizontal="left" vertical="center" indent="1"/>
    </xf>
    <xf numFmtId="0" fontId="6" fillId="0" borderId="1" xfId="421" applyFont="1" applyBorder="1" applyAlignment="1">
      <alignment horizontal="left" vertical="center"/>
    </xf>
    <xf numFmtId="0" fontId="6" fillId="0" borderId="2" xfId="421" applyFont="1" applyBorder="1" applyAlignment="1">
      <alignment horizontal="left" vertical="center"/>
    </xf>
    <xf numFmtId="0" fontId="3" fillId="4" borderId="58" xfId="421" applyFont="1" applyFill="1" applyBorder="1" applyAlignment="1">
      <alignment horizontal="center" vertical="center" wrapText="1"/>
    </xf>
    <xf numFmtId="0" fontId="3" fillId="4" borderId="62" xfId="421" applyFont="1" applyFill="1" applyBorder="1" applyAlignment="1">
      <alignment horizontal="center" vertical="center" wrapText="1"/>
    </xf>
    <xf numFmtId="0" fontId="3" fillId="4" borderId="17" xfId="421" applyFont="1" applyFill="1" applyBorder="1" applyAlignment="1">
      <alignment horizontal="center" vertical="center" wrapText="1"/>
    </xf>
    <xf numFmtId="0" fontId="3" fillId="4" borderId="56" xfId="421" applyFont="1" applyFill="1" applyBorder="1" applyAlignment="1">
      <alignment horizontal="center" vertical="center" wrapText="1"/>
    </xf>
    <xf numFmtId="0" fontId="3" fillId="4" borderId="52" xfId="421" applyFont="1" applyFill="1" applyBorder="1" applyAlignment="1">
      <alignment horizontal="center" vertical="center"/>
    </xf>
    <xf numFmtId="0" fontId="6" fillId="18" borderId="1" xfId="421" applyFont="1" applyFill="1" applyBorder="1" applyAlignment="1">
      <alignment horizontal="left" vertical="center" wrapText="1"/>
    </xf>
    <xf numFmtId="0" fontId="6" fillId="18" borderId="2" xfId="421" applyFont="1" applyFill="1" applyBorder="1" applyAlignment="1">
      <alignment horizontal="left" vertical="center" wrapText="1"/>
    </xf>
    <xf numFmtId="0" fontId="6" fillId="18" borderId="1" xfId="421" applyFont="1" applyFill="1" applyBorder="1" applyAlignment="1">
      <alignment horizontal="left" vertical="center"/>
    </xf>
    <xf numFmtId="0" fontId="6" fillId="18" borderId="2" xfId="421" applyFont="1" applyFill="1" applyBorder="1" applyAlignment="1">
      <alignment horizontal="left" vertical="center"/>
    </xf>
  </cellXfs>
  <cellStyles count="683">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0 2" xfId="291"/>
    <cellStyle name="Millares 10 2 2" xfId="397"/>
    <cellStyle name="Millares 10 2 2 2" xfId="634"/>
    <cellStyle name="Millares 10 2 3" xfId="530"/>
    <cellStyle name="Millares 10 3" xfId="349"/>
    <cellStyle name="Millares 10 3 2" xfId="586"/>
    <cellStyle name="Millares 10 4" xfId="481"/>
    <cellStyle name="Millares 11" xfId="253"/>
    <cellStyle name="Millares 11 2" xfId="361"/>
    <cellStyle name="Millares 11 2 2" xfId="598"/>
    <cellStyle name="Millares 11 3" xfId="494"/>
    <cellStyle name="Millares 12" xfId="26"/>
    <cellStyle name="Millares 12 2" xfId="261"/>
    <cellStyle name="Millares 12 2 2" xfId="367"/>
    <cellStyle name="Millares 12 2 2 2" xfId="604"/>
    <cellStyle name="Millares 12 2 3" xfId="500"/>
    <cellStyle name="Millares 12 3" xfId="319"/>
    <cellStyle name="Millares 12 3 2" xfId="556"/>
    <cellStyle name="Millares 12 4" xfId="451"/>
    <cellStyle name="Millares 13" xfId="27"/>
    <cellStyle name="Millares 13 2" xfId="262"/>
    <cellStyle name="Millares 13 2 2" xfId="368"/>
    <cellStyle name="Millares 13 2 2 2" xfId="605"/>
    <cellStyle name="Millares 13 2 3" xfId="501"/>
    <cellStyle name="Millares 13 3" xfId="320"/>
    <cellStyle name="Millares 13 3 2" xfId="557"/>
    <cellStyle name="Millares 13 4" xfId="452"/>
    <cellStyle name="Millares 14" xfId="28"/>
    <cellStyle name="Millares 14 2" xfId="263"/>
    <cellStyle name="Millares 14 2 2" xfId="369"/>
    <cellStyle name="Millares 14 2 2 2" xfId="606"/>
    <cellStyle name="Millares 14 2 3" xfId="502"/>
    <cellStyle name="Millares 14 3" xfId="321"/>
    <cellStyle name="Millares 14 3 2" xfId="558"/>
    <cellStyle name="Millares 14 4" xfId="453"/>
    <cellStyle name="Millares 15" xfId="29"/>
    <cellStyle name="Millares 15 2" xfId="264"/>
    <cellStyle name="Millares 15 2 2" xfId="370"/>
    <cellStyle name="Millares 15 2 2 2" xfId="607"/>
    <cellStyle name="Millares 15 2 3" xfId="503"/>
    <cellStyle name="Millares 15 3" xfId="322"/>
    <cellStyle name="Millares 15 3 2" xfId="559"/>
    <cellStyle name="Millares 15 4" xfId="454"/>
    <cellStyle name="Millares 16" xfId="311"/>
    <cellStyle name="Millares 16 2" xfId="550"/>
    <cellStyle name="Millares 17" xfId="443"/>
    <cellStyle name="Millares 2" xfId="5"/>
    <cellStyle name="Millares 2 10" xfId="31"/>
    <cellStyle name="Millares 2 10 2" xfId="266"/>
    <cellStyle name="Millares 2 10 2 2" xfId="372"/>
    <cellStyle name="Millares 2 10 2 2 2" xfId="609"/>
    <cellStyle name="Millares 2 10 2 3" xfId="505"/>
    <cellStyle name="Millares 2 10 3" xfId="324"/>
    <cellStyle name="Millares 2 10 3 2" xfId="561"/>
    <cellStyle name="Millares 2 10 4" xfId="456"/>
    <cellStyle name="Millares 2 11" xfId="32"/>
    <cellStyle name="Millares 2 11 2" xfId="267"/>
    <cellStyle name="Millares 2 11 2 2" xfId="373"/>
    <cellStyle name="Millares 2 11 2 2 2" xfId="610"/>
    <cellStyle name="Millares 2 11 2 3" xfId="506"/>
    <cellStyle name="Millares 2 11 3" xfId="325"/>
    <cellStyle name="Millares 2 11 3 2" xfId="562"/>
    <cellStyle name="Millares 2 11 4" xfId="457"/>
    <cellStyle name="Millares 2 12" xfId="33"/>
    <cellStyle name="Millares 2 12 2" xfId="268"/>
    <cellStyle name="Millares 2 12 2 2" xfId="374"/>
    <cellStyle name="Millares 2 12 2 2 2" xfId="611"/>
    <cellStyle name="Millares 2 12 2 3" xfId="507"/>
    <cellStyle name="Millares 2 12 3" xfId="326"/>
    <cellStyle name="Millares 2 12 3 2" xfId="563"/>
    <cellStyle name="Millares 2 12 4" xfId="458"/>
    <cellStyle name="Millares 2 13" xfId="34"/>
    <cellStyle name="Millares 2 13 2" xfId="269"/>
    <cellStyle name="Millares 2 13 2 2" xfId="375"/>
    <cellStyle name="Millares 2 13 2 2 2" xfId="612"/>
    <cellStyle name="Millares 2 13 2 3" xfId="508"/>
    <cellStyle name="Millares 2 13 3" xfId="327"/>
    <cellStyle name="Millares 2 13 3 2" xfId="564"/>
    <cellStyle name="Millares 2 13 4" xfId="459"/>
    <cellStyle name="Millares 2 14" xfId="35"/>
    <cellStyle name="Millares 2 14 2" xfId="270"/>
    <cellStyle name="Millares 2 14 2 2" xfId="376"/>
    <cellStyle name="Millares 2 14 2 2 2" xfId="613"/>
    <cellStyle name="Millares 2 14 2 3" xfId="509"/>
    <cellStyle name="Millares 2 14 3" xfId="328"/>
    <cellStyle name="Millares 2 14 3 2" xfId="565"/>
    <cellStyle name="Millares 2 14 4" xfId="460"/>
    <cellStyle name="Millares 2 15" xfId="36"/>
    <cellStyle name="Millares 2 15 2" xfId="271"/>
    <cellStyle name="Millares 2 15 2 2" xfId="377"/>
    <cellStyle name="Millares 2 15 2 2 2" xfId="614"/>
    <cellStyle name="Millares 2 15 2 3" xfId="510"/>
    <cellStyle name="Millares 2 15 3" xfId="329"/>
    <cellStyle name="Millares 2 15 3 2" xfId="566"/>
    <cellStyle name="Millares 2 15 4" xfId="461"/>
    <cellStyle name="Millares 2 16" xfId="116"/>
    <cellStyle name="Millares 2 16 2" xfId="289"/>
    <cellStyle name="Millares 2 16 2 2" xfId="395"/>
    <cellStyle name="Millares 2 16 2 2 2" xfId="632"/>
    <cellStyle name="Millares 2 16 2 3" xfId="528"/>
    <cellStyle name="Millares 2 16 3" xfId="347"/>
    <cellStyle name="Millares 2 16 3 2" xfId="584"/>
    <cellStyle name="Millares 2 16 4" xfId="479"/>
    <cellStyle name="Millares 2 17" xfId="121"/>
    <cellStyle name="Millares 2 17 2" xfId="290"/>
    <cellStyle name="Millares 2 17 2 2" xfId="396"/>
    <cellStyle name="Millares 2 17 2 2 2" xfId="633"/>
    <cellStyle name="Millares 2 17 2 3" xfId="529"/>
    <cellStyle name="Millares 2 17 3" xfId="348"/>
    <cellStyle name="Millares 2 17 3 2" xfId="585"/>
    <cellStyle name="Millares 2 17 4" xfId="480"/>
    <cellStyle name="Millares 2 18" xfId="30"/>
    <cellStyle name="Millares 2 18 2" xfId="265"/>
    <cellStyle name="Millares 2 18 2 2" xfId="371"/>
    <cellStyle name="Millares 2 18 2 2 2" xfId="608"/>
    <cellStyle name="Millares 2 18 2 3" xfId="504"/>
    <cellStyle name="Millares 2 18 3" xfId="323"/>
    <cellStyle name="Millares 2 18 3 2" xfId="560"/>
    <cellStyle name="Millares 2 18 4" xfId="455"/>
    <cellStyle name="Millares 2 19" xfId="247"/>
    <cellStyle name="Millares 2 19 2" xfId="298"/>
    <cellStyle name="Millares 2 19 2 2" xfId="404"/>
    <cellStyle name="Millares 2 19 2 2 2" xfId="641"/>
    <cellStyle name="Millares 2 19 2 3" xfId="537"/>
    <cellStyle name="Millares 2 19 3" xfId="355"/>
    <cellStyle name="Millares 2 19 3 2" xfId="592"/>
    <cellStyle name="Millares 2 19 4" xfId="488"/>
    <cellStyle name="Millares 2 2" xfId="11"/>
    <cellStyle name="Millares 2 2 10" xfId="438"/>
    <cellStyle name="Millares 2 2 10 2" xfId="671"/>
    <cellStyle name="Millares 2 2 11" xfId="446"/>
    <cellStyle name="Millares 2 2 12" xfId="679"/>
    <cellStyle name="Millares 2 2 2" xfId="127"/>
    <cellStyle name="Millares 2 2 2 2" xfId="292"/>
    <cellStyle name="Millares 2 2 2 2 2" xfId="398"/>
    <cellStyle name="Millares 2 2 2 2 2 2" xfId="635"/>
    <cellStyle name="Millares 2 2 2 2 3" xfId="531"/>
    <cellStyle name="Millares 2 2 2 3" xfId="350"/>
    <cellStyle name="Millares 2 2 2 3 2" xfId="587"/>
    <cellStyle name="Millares 2 2 2 4" xfId="482"/>
    <cellStyle name="Millares 2 2 3" xfId="37"/>
    <cellStyle name="Millares 2 2 3 2" xfId="272"/>
    <cellStyle name="Millares 2 2 3 2 2" xfId="378"/>
    <cellStyle name="Millares 2 2 3 2 2 2" xfId="615"/>
    <cellStyle name="Millares 2 2 3 2 3" xfId="511"/>
    <cellStyle name="Millares 2 2 3 3" xfId="330"/>
    <cellStyle name="Millares 2 2 3 3 2" xfId="567"/>
    <cellStyle name="Millares 2 2 3 4" xfId="462"/>
    <cellStyle name="Millares 2 2 4" xfId="248"/>
    <cellStyle name="Millares 2 2 4 2" xfId="299"/>
    <cellStyle name="Millares 2 2 4 2 2" xfId="405"/>
    <cellStyle name="Millares 2 2 4 2 2 2" xfId="642"/>
    <cellStyle name="Millares 2 2 4 2 3" xfId="538"/>
    <cellStyle name="Millares 2 2 4 3" xfId="356"/>
    <cellStyle name="Millares 2 2 4 3 2" xfId="593"/>
    <cellStyle name="Millares 2 2 4 4" xfId="489"/>
    <cellStyle name="Millares 2 2 5" xfId="255"/>
    <cellStyle name="Millares 2 2 5 2" xfId="363"/>
    <cellStyle name="Millares 2 2 5 2 2" xfId="600"/>
    <cellStyle name="Millares 2 2 5 3" xfId="496"/>
    <cellStyle name="Millares 2 2 6" xfId="304"/>
    <cellStyle name="Millares 2 2 6 2" xfId="410"/>
    <cellStyle name="Millares 2 2 6 2 2" xfId="647"/>
    <cellStyle name="Millares 2 2 6 3" xfId="543"/>
    <cellStyle name="Millares 2 2 7" xfId="313"/>
    <cellStyle name="Millares 2 2 7 2" xfId="552"/>
    <cellStyle name="Millares 2 2 8" xfId="429"/>
    <cellStyle name="Millares 2 2 8 2" xfId="662"/>
    <cellStyle name="Millares 2 2 9" xfId="431"/>
    <cellStyle name="Millares 2 2 9 2" xfId="664"/>
    <cellStyle name="Millares 2 20" xfId="254"/>
    <cellStyle name="Millares 2 20 2" xfId="362"/>
    <cellStyle name="Millares 2 20 2 2" xfId="599"/>
    <cellStyle name="Millares 2 20 3" xfId="495"/>
    <cellStyle name="Millares 2 21" xfId="252"/>
    <cellStyle name="Millares 2 21 2" xfId="360"/>
    <cellStyle name="Millares 2 21 2 2" xfId="597"/>
    <cellStyle name="Millares 2 21 3" xfId="493"/>
    <cellStyle name="Millares 2 22" xfId="303"/>
    <cellStyle name="Millares 2 22 2" xfId="409"/>
    <cellStyle name="Millares 2 22 2 2" xfId="646"/>
    <cellStyle name="Millares 2 22 3" xfId="542"/>
    <cellStyle name="Millares 2 23" xfId="308"/>
    <cellStyle name="Millares 2 23 2" xfId="414"/>
    <cellStyle name="Millares 2 23 2 2" xfId="651"/>
    <cellStyle name="Millares 2 23 3" xfId="547"/>
    <cellStyle name="Millares 2 24" xfId="309"/>
    <cellStyle name="Millares 2 24 2" xfId="415"/>
    <cellStyle name="Millares 2 24 2 2" xfId="652"/>
    <cellStyle name="Millares 2 24 3" xfId="548"/>
    <cellStyle name="Millares 2 25" xfId="310"/>
    <cellStyle name="Millares 2 25 2" xfId="549"/>
    <cellStyle name="Millares 2 26" xfId="312"/>
    <cellStyle name="Millares 2 26 2" xfId="551"/>
    <cellStyle name="Millares 2 27" xfId="416"/>
    <cellStyle name="Millares 2 27 2" xfId="653"/>
    <cellStyle name="Millares 2 28" xfId="417"/>
    <cellStyle name="Millares 2 28 2" xfId="654"/>
    <cellStyle name="Millares 2 29" xfId="418"/>
    <cellStyle name="Millares 2 29 2" xfId="655"/>
    <cellStyle name="Millares 2 3" xfId="12"/>
    <cellStyle name="Millares 2 3 10" xfId="680"/>
    <cellStyle name="Millares 2 3 2" xfId="38"/>
    <cellStyle name="Millares 2 3 2 2" xfId="273"/>
    <cellStyle name="Millares 2 3 2 2 2" xfId="379"/>
    <cellStyle name="Millares 2 3 2 2 2 2" xfId="616"/>
    <cellStyle name="Millares 2 3 2 2 3" xfId="512"/>
    <cellStyle name="Millares 2 3 2 3" xfId="331"/>
    <cellStyle name="Millares 2 3 2 3 2" xfId="568"/>
    <cellStyle name="Millares 2 3 2 4" xfId="463"/>
    <cellStyle name="Millares 2 3 3" xfId="249"/>
    <cellStyle name="Millares 2 3 3 2" xfId="300"/>
    <cellStyle name="Millares 2 3 3 2 2" xfId="406"/>
    <cellStyle name="Millares 2 3 3 2 2 2" xfId="643"/>
    <cellStyle name="Millares 2 3 3 2 3" xfId="539"/>
    <cellStyle name="Millares 2 3 3 3" xfId="357"/>
    <cellStyle name="Millares 2 3 3 3 2" xfId="594"/>
    <cellStyle name="Millares 2 3 3 4" xfId="490"/>
    <cellStyle name="Millares 2 3 4" xfId="256"/>
    <cellStyle name="Millares 2 3 4 2" xfId="364"/>
    <cellStyle name="Millares 2 3 4 2 2" xfId="601"/>
    <cellStyle name="Millares 2 3 4 3" xfId="497"/>
    <cellStyle name="Millares 2 3 5" xfId="305"/>
    <cellStyle name="Millares 2 3 5 2" xfId="411"/>
    <cellStyle name="Millares 2 3 5 2 2" xfId="648"/>
    <cellStyle name="Millares 2 3 5 3" xfId="544"/>
    <cellStyle name="Millares 2 3 6" xfId="314"/>
    <cellStyle name="Millares 2 3 6 2" xfId="553"/>
    <cellStyle name="Millares 2 3 7" xfId="432"/>
    <cellStyle name="Millares 2 3 7 2" xfId="665"/>
    <cellStyle name="Millares 2 3 8" xfId="439"/>
    <cellStyle name="Millares 2 3 8 2" xfId="672"/>
    <cellStyle name="Millares 2 3 9" xfId="447"/>
    <cellStyle name="Millares 2 30" xfId="419"/>
    <cellStyle name="Millares 2 30 2" xfId="656"/>
    <cellStyle name="Millares 2 31" xfId="420"/>
    <cellStyle name="Millares 2 31 2" xfId="657"/>
    <cellStyle name="Millares 2 32" xfId="422"/>
    <cellStyle name="Millares 2 32 2" xfId="658"/>
    <cellStyle name="Millares 2 33" xfId="423"/>
    <cellStyle name="Millares 2 33 2" xfId="659"/>
    <cellStyle name="Millares 2 34" xfId="425"/>
    <cellStyle name="Millares 2 34 2" xfId="660"/>
    <cellStyle name="Millares 2 35" xfId="435"/>
    <cellStyle name="Millares 2 35 2" xfId="668"/>
    <cellStyle name="Millares 2 36" xfId="436"/>
    <cellStyle name="Millares 2 36 2" xfId="669"/>
    <cellStyle name="Millares 2 37" xfId="437"/>
    <cellStyle name="Millares 2 37 2" xfId="670"/>
    <cellStyle name="Millares 2 38" xfId="445"/>
    <cellStyle name="Millares 2 39" xfId="675"/>
    <cellStyle name="Millares 2 4" xfId="39"/>
    <cellStyle name="Millares 2 4 2" xfId="274"/>
    <cellStyle name="Millares 2 4 2 2" xfId="380"/>
    <cellStyle name="Millares 2 4 2 2 2" xfId="617"/>
    <cellStyle name="Millares 2 4 2 3" xfId="513"/>
    <cellStyle name="Millares 2 4 3" xfId="332"/>
    <cellStyle name="Millares 2 4 3 2" xfId="569"/>
    <cellStyle name="Millares 2 4 4" xfId="464"/>
    <cellStyle name="Millares 2 40" xfId="676"/>
    <cellStyle name="Millares 2 41" xfId="677"/>
    <cellStyle name="Millares 2 42" xfId="678"/>
    <cellStyle name="Millares 2 5" xfId="40"/>
    <cellStyle name="Millares 2 5 2" xfId="275"/>
    <cellStyle name="Millares 2 5 2 2" xfId="381"/>
    <cellStyle name="Millares 2 5 2 2 2" xfId="618"/>
    <cellStyle name="Millares 2 5 2 3" xfId="514"/>
    <cellStyle name="Millares 2 5 3" xfId="333"/>
    <cellStyle name="Millares 2 5 3 2" xfId="570"/>
    <cellStyle name="Millares 2 5 4" xfId="465"/>
    <cellStyle name="Millares 2 6" xfId="41"/>
    <cellStyle name="Millares 2 6 2" xfId="276"/>
    <cellStyle name="Millares 2 6 2 2" xfId="382"/>
    <cellStyle name="Millares 2 6 2 2 2" xfId="619"/>
    <cellStyle name="Millares 2 6 2 3" xfId="515"/>
    <cellStyle name="Millares 2 6 3" xfId="334"/>
    <cellStyle name="Millares 2 6 3 2" xfId="571"/>
    <cellStyle name="Millares 2 6 4" xfId="466"/>
    <cellStyle name="Millares 2 7" xfId="42"/>
    <cellStyle name="Millares 2 7 2" xfId="277"/>
    <cellStyle name="Millares 2 7 2 2" xfId="383"/>
    <cellStyle name="Millares 2 7 2 2 2" xfId="620"/>
    <cellStyle name="Millares 2 7 2 3" xfId="516"/>
    <cellStyle name="Millares 2 7 3" xfId="335"/>
    <cellStyle name="Millares 2 7 3 2" xfId="572"/>
    <cellStyle name="Millares 2 7 4" xfId="467"/>
    <cellStyle name="Millares 2 8" xfId="43"/>
    <cellStyle name="Millares 2 8 2" xfId="278"/>
    <cellStyle name="Millares 2 8 2 2" xfId="384"/>
    <cellStyle name="Millares 2 8 2 2 2" xfId="621"/>
    <cellStyle name="Millares 2 8 2 3" xfId="517"/>
    <cellStyle name="Millares 2 8 3" xfId="336"/>
    <cellStyle name="Millares 2 8 3 2" xfId="573"/>
    <cellStyle name="Millares 2 8 4" xfId="468"/>
    <cellStyle name="Millares 2 9" xfId="44"/>
    <cellStyle name="Millares 2 9 2" xfId="279"/>
    <cellStyle name="Millares 2 9 2 2" xfId="385"/>
    <cellStyle name="Millares 2 9 2 2 2" xfId="622"/>
    <cellStyle name="Millares 2 9 2 3" xfId="518"/>
    <cellStyle name="Millares 2 9 3" xfId="337"/>
    <cellStyle name="Millares 2 9 3 2" xfId="574"/>
    <cellStyle name="Millares 2 9 4" xfId="469"/>
    <cellStyle name="Millares 3" xfId="13"/>
    <cellStyle name="Millares 3 10" xfId="315"/>
    <cellStyle name="Millares 3 10 2" xfId="554"/>
    <cellStyle name="Millares 3 11" xfId="433"/>
    <cellStyle name="Millares 3 11 2" xfId="666"/>
    <cellStyle name="Millares 3 12" xfId="440"/>
    <cellStyle name="Millares 3 12 2" xfId="673"/>
    <cellStyle name="Millares 3 13" xfId="448"/>
    <cellStyle name="Millares 3 14" xfId="681"/>
    <cellStyle name="Millares 3 2" xfId="45"/>
    <cellStyle name="Millares 3 2 2" xfId="280"/>
    <cellStyle name="Millares 3 2 2 2" xfId="386"/>
    <cellStyle name="Millares 3 2 2 2 2" xfId="623"/>
    <cellStyle name="Millares 3 2 2 3" xfId="519"/>
    <cellStyle name="Millares 3 2 3" xfId="338"/>
    <cellStyle name="Millares 3 2 3 2" xfId="575"/>
    <cellStyle name="Millares 3 2 4" xfId="470"/>
    <cellStyle name="Millares 3 3" xfId="46"/>
    <cellStyle name="Millares 3 3 2" xfId="281"/>
    <cellStyle name="Millares 3 3 2 2" xfId="387"/>
    <cellStyle name="Millares 3 3 2 2 2" xfId="624"/>
    <cellStyle name="Millares 3 3 2 3" xfId="520"/>
    <cellStyle name="Millares 3 3 3" xfId="339"/>
    <cellStyle name="Millares 3 3 3 2" xfId="576"/>
    <cellStyle name="Millares 3 3 4" xfId="471"/>
    <cellStyle name="Millares 3 4" xfId="47"/>
    <cellStyle name="Millares 3 4 2" xfId="282"/>
    <cellStyle name="Millares 3 4 2 2" xfId="388"/>
    <cellStyle name="Millares 3 4 2 2 2" xfId="625"/>
    <cellStyle name="Millares 3 4 2 3" xfId="521"/>
    <cellStyle name="Millares 3 4 3" xfId="340"/>
    <cellStyle name="Millares 3 4 3 2" xfId="577"/>
    <cellStyle name="Millares 3 4 4" xfId="472"/>
    <cellStyle name="Millares 3 5" xfId="48"/>
    <cellStyle name="Millares 3 5 2" xfId="283"/>
    <cellStyle name="Millares 3 5 2 2" xfId="389"/>
    <cellStyle name="Millares 3 5 2 2 2" xfId="626"/>
    <cellStyle name="Millares 3 5 2 3" xfId="522"/>
    <cellStyle name="Millares 3 5 3" xfId="341"/>
    <cellStyle name="Millares 3 5 3 2" xfId="578"/>
    <cellStyle name="Millares 3 5 4" xfId="473"/>
    <cellStyle name="Millares 3 6" xfId="113"/>
    <cellStyle name="Millares 3 6 2" xfId="288"/>
    <cellStyle name="Millares 3 6 2 2" xfId="394"/>
    <cellStyle name="Millares 3 6 2 2 2" xfId="631"/>
    <cellStyle name="Millares 3 6 2 3" xfId="527"/>
    <cellStyle name="Millares 3 6 3" xfId="346"/>
    <cellStyle name="Millares 3 6 3 2" xfId="583"/>
    <cellStyle name="Millares 3 6 4" xfId="478"/>
    <cellStyle name="Millares 3 7" xfId="250"/>
    <cellStyle name="Millares 3 7 2" xfId="301"/>
    <cellStyle name="Millares 3 7 2 2" xfId="407"/>
    <cellStyle name="Millares 3 7 2 2 2" xfId="644"/>
    <cellStyle name="Millares 3 7 2 3" xfId="540"/>
    <cellStyle name="Millares 3 7 3" xfId="358"/>
    <cellStyle name="Millares 3 7 3 2" xfId="595"/>
    <cellStyle name="Millares 3 7 4" xfId="491"/>
    <cellStyle name="Millares 3 8" xfId="257"/>
    <cellStyle name="Millares 3 8 2" xfId="365"/>
    <cellStyle name="Millares 3 8 2 2" xfId="602"/>
    <cellStyle name="Millares 3 8 3" xfId="498"/>
    <cellStyle name="Millares 3 9" xfId="306"/>
    <cellStyle name="Millares 3 9 2" xfId="412"/>
    <cellStyle name="Millares 3 9 2 2" xfId="649"/>
    <cellStyle name="Millares 3 9 3" xfId="545"/>
    <cellStyle name="Millares 4" xfId="49"/>
    <cellStyle name="Millares 4 2" xfId="104"/>
    <cellStyle name="Millares 4 3" xfId="128"/>
    <cellStyle name="Millares 4 3 2" xfId="293"/>
    <cellStyle name="Millares 4 3 2 2" xfId="399"/>
    <cellStyle name="Millares 4 3 2 2 2" xfId="636"/>
    <cellStyle name="Millares 4 3 2 3" xfId="532"/>
    <cellStyle name="Millares 4 3 3" xfId="351"/>
    <cellStyle name="Millares 4 3 3 2" xfId="588"/>
    <cellStyle name="Millares 4 3 4" xfId="483"/>
    <cellStyle name="Millares 4 4" xfId="284"/>
    <cellStyle name="Millares 4 4 2" xfId="390"/>
    <cellStyle name="Millares 4 4 2 2" xfId="627"/>
    <cellStyle name="Millares 4 4 3" xfId="523"/>
    <cellStyle name="Millares 4 5" xfId="342"/>
    <cellStyle name="Millares 4 5 2" xfId="579"/>
    <cellStyle name="Millares 4 6" xfId="474"/>
    <cellStyle name="Millares 5" xfId="129"/>
    <cellStyle name="Millares 5 2" xfId="294"/>
    <cellStyle name="Millares 5 2 2" xfId="400"/>
    <cellStyle name="Millares 5 2 2 2" xfId="637"/>
    <cellStyle name="Millares 5 2 3" xfId="533"/>
    <cellStyle name="Millares 5 3" xfId="352"/>
    <cellStyle name="Millares 5 3 2" xfId="589"/>
    <cellStyle name="Millares 5 4" xfId="484"/>
    <cellStyle name="Millares 6" xfId="50"/>
    <cellStyle name="Millares 6 2" xfId="285"/>
    <cellStyle name="Millares 6 2 2" xfId="391"/>
    <cellStyle name="Millares 6 2 2 2" xfId="628"/>
    <cellStyle name="Millares 6 2 3" xfId="524"/>
    <cellStyle name="Millares 6 3" xfId="343"/>
    <cellStyle name="Millares 6 3 2" xfId="580"/>
    <cellStyle name="Millares 6 4" xfId="475"/>
    <cellStyle name="Millares 7" xfId="51"/>
    <cellStyle name="Millares 7 2" xfId="286"/>
    <cellStyle name="Millares 7 2 2" xfId="392"/>
    <cellStyle name="Millares 7 2 2 2" xfId="629"/>
    <cellStyle name="Millares 7 2 3" xfId="525"/>
    <cellStyle name="Millares 7 3" xfId="344"/>
    <cellStyle name="Millares 7 3 2" xfId="581"/>
    <cellStyle name="Millares 7 4" xfId="476"/>
    <cellStyle name="Millares 8" xfId="52"/>
    <cellStyle name="Millares 8 2" xfId="130"/>
    <cellStyle name="Millares 8 2 2" xfId="295"/>
    <cellStyle name="Millares 8 2 2 2" xfId="401"/>
    <cellStyle name="Millares 8 2 2 2 2" xfId="638"/>
    <cellStyle name="Millares 8 2 2 3" xfId="534"/>
    <cellStyle name="Millares 8 2 3" xfId="353"/>
    <cellStyle name="Millares 8 2 3 2" xfId="590"/>
    <cellStyle name="Millares 8 2 4" xfId="485"/>
    <cellStyle name="Millares 8 3" xfId="287"/>
    <cellStyle name="Millares 8 3 2" xfId="393"/>
    <cellStyle name="Millares 8 3 2 2" xfId="630"/>
    <cellStyle name="Millares 8 3 3" xfId="526"/>
    <cellStyle name="Millares 8 4" xfId="345"/>
    <cellStyle name="Millares 8 4 2" xfId="582"/>
    <cellStyle name="Millares 8 5" xfId="477"/>
    <cellStyle name="Millares 9" xfId="131"/>
    <cellStyle name="Millares 9 2" xfId="296"/>
    <cellStyle name="Millares 9 2 2" xfId="402"/>
    <cellStyle name="Millares 9 2 2 2" xfId="639"/>
    <cellStyle name="Millares 9 2 3" xfId="535"/>
    <cellStyle name="Millares 9 3" xfId="354"/>
    <cellStyle name="Millares 9 3 2" xfId="591"/>
    <cellStyle name="Millares 9 4" xfId="486"/>
    <cellStyle name="Moneda" xfId="434" builtinId="4"/>
    <cellStyle name="Moneda 2" xfId="14"/>
    <cellStyle name="Moneda 2 2" xfId="251"/>
    <cellStyle name="Moneda 2 2 2" xfId="302"/>
    <cellStyle name="Moneda 2 2 2 2" xfId="408"/>
    <cellStyle name="Moneda 2 2 2 2 2" xfId="645"/>
    <cellStyle name="Moneda 2 2 2 3" xfId="541"/>
    <cellStyle name="Moneda 2 2 3" xfId="359"/>
    <cellStyle name="Moneda 2 2 3 2" xfId="596"/>
    <cellStyle name="Moneda 2 2 4" xfId="430"/>
    <cellStyle name="Moneda 2 2 4 2" xfId="663"/>
    <cellStyle name="Moneda 2 2 5" xfId="492"/>
    <cellStyle name="Moneda 2 3" xfId="258"/>
    <cellStyle name="Moneda 2 3 2" xfId="366"/>
    <cellStyle name="Moneda 2 3 2 2" xfId="603"/>
    <cellStyle name="Moneda 2 3 3" xfId="499"/>
    <cellStyle name="Moneda 2 4" xfId="307"/>
    <cellStyle name="Moneda 2 4 2" xfId="413"/>
    <cellStyle name="Moneda 2 4 2 2" xfId="650"/>
    <cellStyle name="Moneda 2 4 3" xfId="546"/>
    <cellStyle name="Moneda 2 5" xfId="316"/>
    <cellStyle name="Moneda 2 5 2" xfId="555"/>
    <cellStyle name="Moneda 2 6" xfId="426"/>
    <cellStyle name="Moneda 2 6 2" xfId="661"/>
    <cellStyle name="Moneda 2 7" xfId="441"/>
    <cellStyle name="Moneda 2 7 2" xfId="674"/>
    <cellStyle name="Moneda 2 8" xfId="449"/>
    <cellStyle name="Moneda 2 9" xfId="682"/>
    <cellStyle name="Moneda 3" xfId="297"/>
    <cellStyle name="Moneda 3 2" xfId="403"/>
    <cellStyle name="Moneda 3 2 2" xfId="640"/>
    <cellStyle name="Moneda 3 3" xfId="536"/>
    <cellStyle name="Moneda 4" xfId="667"/>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15" xfId="421"/>
    <cellStyle name="Normal 16" xfId="442"/>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31" xfId="424"/>
    <cellStyle name="Normal 2 32" xfId="444"/>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10" xfId="42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4 6" xfId="259"/>
    <cellStyle name="Normal 4 7" xfId="317"/>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18" xfId="260"/>
    <cellStyle name="Normal 5 19" xfId="318"/>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aje 3" xfId="450"/>
    <cellStyle name="Porcentual 2" xfId="9"/>
    <cellStyle name="Porcentual 2 2" xfId="428"/>
    <cellStyle name="SAPBEXstdItem" xfId="246"/>
    <cellStyle name="SAPBEXstdItem 2" xfId="487"/>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externalLink" Target="externalLinks/externalLink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0</xdr:colOff>
      <xdr:row>0</xdr:row>
      <xdr:rowOff>0</xdr:rowOff>
    </xdr:from>
    <xdr:ext cx="184731" cy="264560"/>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2352675</xdr:colOff>
      <xdr:row>37</xdr:row>
      <xdr:rowOff>123825</xdr:rowOff>
    </xdr:from>
    <xdr:to>
      <xdr:col>6</xdr:col>
      <xdr:colOff>676275</xdr:colOff>
      <xdr:row>41</xdr:row>
      <xdr:rowOff>28575</xdr:rowOff>
    </xdr:to>
    <xdr:grpSp>
      <xdr:nvGrpSpPr>
        <xdr:cNvPr id="2" name="Grupo 1">
          <a:extLst>
            <a:ext uri="{FF2B5EF4-FFF2-40B4-BE49-F238E27FC236}">
              <a16:creationId xmlns:a16="http://schemas.microsoft.com/office/drawing/2014/main" id="{FF70BF37-84E0-4BD1-93DF-211D675EDD3B}"/>
            </a:ext>
          </a:extLst>
        </xdr:cNvPr>
        <xdr:cNvGrpSpPr/>
      </xdr:nvGrpSpPr>
      <xdr:grpSpPr>
        <a:xfrm>
          <a:off x="2352675" y="6524625"/>
          <a:ext cx="6591300" cy="552450"/>
          <a:chOff x="0" y="0"/>
          <a:chExt cx="6591300" cy="476250"/>
        </a:xfrm>
      </xdr:grpSpPr>
      <xdr:sp macro="" textlink="">
        <xdr:nvSpPr>
          <xdr:cNvPr id="3" name="Cuadro de texto 1">
            <a:extLst>
              <a:ext uri="{FF2B5EF4-FFF2-40B4-BE49-F238E27FC236}">
                <a16:creationId xmlns:a16="http://schemas.microsoft.com/office/drawing/2014/main" id="{10FC338E-9A67-464A-8A8F-1B5D8D79D41B}"/>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A8B31DC7-5A27-42B3-AFEA-ED8DBA975EA2}"/>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381000</xdr:colOff>
      <xdr:row>21</xdr:row>
      <xdr:rowOff>9525</xdr:rowOff>
    </xdr:from>
    <xdr:to>
      <xdr:col>9</xdr:col>
      <xdr:colOff>0</xdr:colOff>
      <xdr:row>25</xdr:row>
      <xdr:rowOff>66675</xdr:rowOff>
    </xdr:to>
    <xdr:grpSp>
      <xdr:nvGrpSpPr>
        <xdr:cNvPr id="2" name="Grupo 1">
          <a:extLst>
            <a:ext uri="{FF2B5EF4-FFF2-40B4-BE49-F238E27FC236}">
              <a16:creationId xmlns:a16="http://schemas.microsoft.com/office/drawing/2014/main" id="{9B3B2B0C-2C2D-468B-8B39-DF877CC53BDF}"/>
            </a:ext>
          </a:extLst>
        </xdr:cNvPr>
        <xdr:cNvGrpSpPr/>
      </xdr:nvGrpSpPr>
      <xdr:grpSpPr>
        <a:xfrm>
          <a:off x="3286125" y="3962400"/>
          <a:ext cx="6610350" cy="628650"/>
          <a:chOff x="0" y="0"/>
          <a:chExt cx="6591300" cy="476250"/>
        </a:xfrm>
      </xdr:grpSpPr>
      <xdr:sp macro="" textlink="">
        <xdr:nvSpPr>
          <xdr:cNvPr id="3" name="Cuadro de texto 1">
            <a:extLst>
              <a:ext uri="{FF2B5EF4-FFF2-40B4-BE49-F238E27FC236}">
                <a16:creationId xmlns:a16="http://schemas.microsoft.com/office/drawing/2014/main" id="{3C4A3BEA-AA7E-452A-BAD2-DCF33F29B0DA}"/>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D844CE94-E146-4558-910C-EB1C2B69890D}"/>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876300</xdr:colOff>
      <xdr:row>72</xdr:row>
      <xdr:rowOff>133350</xdr:rowOff>
    </xdr:from>
    <xdr:to>
      <xdr:col>4</xdr:col>
      <xdr:colOff>742949</xdr:colOff>
      <xdr:row>75</xdr:row>
      <xdr:rowOff>133350</xdr:rowOff>
    </xdr:to>
    <xdr:grpSp>
      <xdr:nvGrpSpPr>
        <xdr:cNvPr id="2" name="Grupo 1">
          <a:extLst>
            <a:ext uri="{FF2B5EF4-FFF2-40B4-BE49-F238E27FC236}">
              <a16:creationId xmlns:a16="http://schemas.microsoft.com/office/drawing/2014/main" id="{044088BF-3A17-45EC-A553-C80ECC8DDD0A}"/>
            </a:ext>
          </a:extLst>
        </xdr:cNvPr>
        <xdr:cNvGrpSpPr/>
      </xdr:nvGrpSpPr>
      <xdr:grpSpPr>
        <a:xfrm>
          <a:off x="933450" y="9563100"/>
          <a:ext cx="6981824" cy="428625"/>
          <a:chOff x="0" y="0"/>
          <a:chExt cx="7048317" cy="549519"/>
        </a:xfrm>
      </xdr:grpSpPr>
      <xdr:sp macro="" textlink="">
        <xdr:nvSpPr>
          <xdr:cNvPr id="3" name="Cuadro de texto 1">
            <a:extLst>
              <a:ext uri="{FF2B5EF4-FFF2-40B4-BE49-F238E27FC236}">
                <a16:creationId xmlns:a16="http://schemas.microsoft.com/office/drawing/2014/main" id="{3440C059-E769-4263-B4A6-EAF9354CA52C}"/>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364D7C8B-6CE7-465B-89A1-2916A86B3536}"/>
              </a:ext>
            </a:extLst>
          </xdr:cNvPr>
          <xdr:cNvSpPr txBox="1"/>
        </xdr:nvSpPr>
        <xdr:spPr>
          <a:xfrm>
            <a:off x="3990974" y="0"/>
            <a:ext cx="3057343" cy="549519"/>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baseline="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1624853</xdr:colOff>
      <xdr:row>75</xdr:row>
      <xdr:rowOff>112059</xdr:rowOff>
    </xdr:from>
    <xdr:to>
      <xdr:col>4</xdr:col>
      <xdr:colOff>865094</xdr:colOff>
      <xdr:row>81</xdr:row>
      <xdr:rowOff>2800</xdr:rowOff>
    </xdr:to>
    <xdr:grpSp>
      <xdr:nvGrpSpPr>
        <xdr:cNvPr id="2" name="Grupo 1">
          <a:extLst>
            <a:ext uri="{FF2B5EF4-FFF2-40B4-BE49-F238E27FC236}">
              <a16:creationId xmlns:a16="http://schemas.microsoft.com/office/drawing/2014/main" id="{FAA1F9FD-96B6-44B9-9029-150B4A3D3E63}"/>
            </a:ext>
          </a:extLst>
        </xdr:cNvPr>
        <xdr:cNvGrpSpPr/>
      </xdr:nvGrpSpPr>
      <xdr:grpSpPr>
        <a:xfrm>
          <a:off x="1624853" y="11284324"/>
          <a:ext cx="7319682" cy="764800"/>
          <a:chOff x="0" y="0"/>
          <a:chExt cx="6591300" cy="476250"/>
        </a:xfrm>
      </xdr:grpSpPr>
      <xdr:sp macro="" textlink="">
        <xdr:nvSpPr>
          <xdr:cNvPr id="3" name="Cuadro de texto 1">
            <a:extLst>
              <a:ext uri="{FF2B5EF4-FFF2-40B4-BE49-F238E27FC236}">
                <a16:creationId xmlns:a16="http://schemas.microsoft.com/office/drawing/2014/main" id="{A28BB8B2-CD13-4E8D-A351-85CD09A86B97}"/>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D5B33C49-6304-4200-9100-7D71608776A9}"/>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t>
            </a:r>
            <a:r>
              <a:rPr lang="es-MX" sz="800">
                <a:effectLst/>
                <a:latin typeface="Calibri" panose="020F0502020204030204" pitchFamily="34" charset="0"/>
                <a:ea typeface="Calibri" panose="020F0502020204030204" pitchFamily="34" charset="0"/>
                <a:cs typeface="Times New Roman" panose="02020603050405020304" pitchFamily="18" charset="0"/>
              </a:rPr>
              <a:t>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1466851</xdr:colOff>
      <xdr:row>158</xdr:row>
      <xdr:rowOff>95249</xdr:rowOff>
    </xdr:from>
    <xdr:to>
      <xdr:col>5</xdr:col>
      <xdr:colOff>638182</xdr:colOff>
      <xdr:row>162</xdr:row>
      <xdr:rowOff>47624</xdr:rowOff>
    </xdr:to>
    <xdr:grpSp>
      <xdr:nvGrpSpPr>
        <xdr:cNvPr id="2" name="Grupo 1">
          <a:extLst>
            <a:ext uri="{FF2B5EF4-FFF2-40B4-BE49-F238E27FC236}">
              <a16:creationId xmlns:a16="http://schemas.microsoft.com/office/drawing/2014/main" id="{C943E2D7-ECFB-4111-9A8B-28E135478380}"/>
            </a:ext>
          </a:extLst>
        </xdr:cNvPr>
        <xdr:cNvGrpSpPr/>
      </xdr:nvGrpSpPr>
      <xdr:grpSpPr>
        <a:xfrm>
          <a:off x="1742018" y="25569332"/>
          <a:ext cx="6717247" cy="587375"/>
          <a:chOff x="0" y="0"/>
          <a:chExt cx="5899976" cy="476250"/>
        </a:xfrm>
      </xdr:grpSpPr>
      <xdr:sp macro="" textlink="">
        <xdr:nvSpPr>
          <xdr:cNvPr id="3" name="Cuadro de texto 1">
            <a:extLst>
              <a:ext uri="{FF2B5EF4-FFF2-40B4-BE49-F238E27FC236}">
                <a16:creationId xmlns:a16="http://schemas.microsoft.com/office/drawing/2014/main" id="{79C3D977-DFF1-4E1D-8F8B-43FA257DFDB1}"/>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964E6057-0BA6-4341-B436-616C3A0BAF1C}"/>
              </a:ext>
            </a:extLst>
          </xdr:cNvPr>
          <xdr:cNvSpPr txBox="1"/>
        </xdr:nvSpPr>
        <xdr:spPr>
          <a:xfrm>
            <a:off x="3385376"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771525</xdr:colOff>
      <xdr:row>36</xdr:row>
      <xdr:rowOff>19050</xdr:rowOff>
    </xdr:from>
    <xdr:to>
      <xdr:col>5</xdr:col>
      <xdr:colOff>895350</xdr:colOff>
      <xdr:row>39</xdr:row>
      <xdr:rowOff>66675</xdr:rowOff>
    </xdr:to>
    <xdr:grpSp>
      <xdr:nvGrpSpPr>
        <xdr:cNvPr id="2" name="Grupo 1">
          <a:extLst>
            <a:ext uri="{FF2B5EF4-FFF2-40B4-BE49-F238E27FC236}">
              <a16:creationId xmlns:a16="http://schemas.microsoft.com/office/drawing/2014/main" id="{4B02BB39-6F30-4D14-BDDE-2BCE38CB7ACE}"/>
            </a:ext>
          </a:extLst>
        </xdr:cNvPr>
        <xdr:cNvGrpSpPr/>
      </xdr:nvGrpSpPr>
      <xdr:grpSpPr>
        <a:xfrm>
          <a:off x="771525" y="5915025"/>
          <a:ext cx="6591300" cy="476250"/>
          <a:chOff x="0" y="0"/>
          <a:chExt cx="6591300" cy="476250"/>
        </a:xfrm>
      </xdr:grpSpPr>
      <xdr:sp macro="" textlink="">
        <xdr:nvSpPr>
          <xdr:cNvPr id="3" name="Cuadro de texto 1">
            <a:extLst>
              <a:ext uri="{FF2B5EF4-FFF2-40B4-BE49-F238E27FC236}">
                <a16:creationId xmlns:a16="http://schemas.microsoft.com/office/drawing/2014/main" id="{89E218E9-5830-4494-9F6B-3CB8C5FEC53E}"/>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88ED39CB-1AA5-4F5D-8713-7D0A6EFDEB89}"/>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962025</xdr:colOff>
      <xdr:row>84</xdr:row>
      <xdr:rowOff>28575</xdr:rowOff>
    </xdr:from>
    <xdr:to>
      <xdr:col>6</xdr:col>
      <xdr:colOff>523875</xdr:colOff>
      <xdr:row>87</xdr:row>
      <xdr:rowOff>76200</xdr:rowOff>
    </xdr:to>
    <xdr:grpSp>
      <xdr:nvGrpSpPr>
        <xdr:cNvPr id="2" name="Grupo 1">
          <a:extLst>
            <a:ext uri="{FF2B5EF4-FFF2-40B4-BE49-F238E27FC236}">
              <a16:creationId xmlns:a16="http://schemas.microsoft.com/office/drawing/2014/main" id="{0784F1DF-3F0C-499F-A47A-9A9B04533942}"/>
            </a:ext>
          </a:extLst>
        </xdr:cNvPr>
        <xdr:cNvGrpSpPr/>
      </xdr:nvGrpSpPr>
      <xdr:grpSpPr>
        <a:xfrm>
          <a:off x="1295400" y="12258675"/>
          <a:ext cx="6486525" cy="476250"/>
          <a:chOff x="0" y="0"/>
          <a:chExt cx="6591300" cy="476250"/>
        </a:xfrm>
      </xdr:grpSpPr>
      <xdr:sp macro="" textlink="">
        <xdr:nvSpPr>
          <xdr:cNvPr id="3" name="Cuadro de texto 1">
            <a:extLst>
              <a:ext uri="{FF2B5EF4-FFF2-40B4-BE49-F238E27FC236}">
                <a16:creationId xmlns:a16="http://schemas.microsoft.com/office/drawing/2014/main" id="{0EDEC426-A5DF-40B4-95C7-D4705E3739B1}"/>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AD4C0A51-A256-4142-BD87-C0A381CF9E6E}"/>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1562100</xdr:colOff>
      <xdr:row>31</xdr:row>
      <xdr:rowOff>123825</xdr:rowOff>
    </xdr:from>
    <xdr:to>
      <xdr:col>6</xdr:col>
      <xdr:colOff>95250</xdr:colOff>
      <xdr:row>35</xdr:row>
      <xdr:rowOff>28575</xdr:rowOff>
    </xdr:to>
    <xdr:grpSp>
      <xdr:nvGrpSpPr>
        <xdr:cNvPr id="2" name="Grupo 1">
          <a:extLst>
            <a:ext uri="{FF2B5EF4-FFF2-40B4-BE49-F238E27FC236}">
              <a16:creationId xmlns:a16="http://schemas.microsoft.com/office/drawing/2014/main" id="{FF2A2A4A-F9F9-4A5F-80F6-5291D53897C5}"/>
            </a:ext>
          </a:extLst>
        </xdr:cNvPr>
        <xdr:cNvGrpSpPr/>
      </xdr:nvGrpSpPr>
      <xdr:grpSpPr>
        <a:xfrm>
          <a:off x="1562100" y="5715000"/>
          <a:ext cx="6591300" cy="476250"/>
          <a:chOff x="0" y="0"/>
          <a:chExt cx="6591300" cy="476250"/>
        </a:xfrm>
      </xdr:grpSpPr>
      <xdr:sp macro="" textlink="">
        <xdr:nvSpPr>
          <xdr:cNvPr id="3" name="Cuadro de texto 1">
            <a:extLst>
              <a:ext uri="{FF2B5EF4-FFF2-40B4-BE49-F238E27FC236}">
                <a16:creationId xmlns:a16="http://schemas.microsoft.com/office/drawing/2014/main" id="{90BB35C3-0EE6-48BE-B03B-1FEB11F335F0}"/>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25FB8DFF-5F46-42F9-A31F-C08D64F49CC2}"/>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a:t>
            </a:r>
            <a:r>
              <a:rPr lang="es-MX" sz="800" baseline="0">
                <a:effectLst/>
                <a:latin typeface="Calibri" panose="020F0502020204030204" pitchFamily="34" charset="0"/>
                <a:ea typeface="Calibri" panose="020F0502020204030204" pitchFamily="34" charset="0"/>
                <a:cs typeface="Times New Roman" panose="02020603050405020304" pitchFamily="18" charset="0"/>
              </a:rPr>
              <a:t>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1165413</xdr:colOff>
      <xdr:row>8</xdr:row>
      <xdr:rowOff>123264</xdr:rowOff>
    </xdr:from>
    <xdr:to>
      <xdr:col>3</xdr:col>
      <xdr:colOff>105897</xdr:colOff>
      <xdr:row>11</xdr:row>
      <xdr:rowOff>98445</xdr:rowOff>
    </xdr:to>
    <xdr:sp macro="" textlink="">
      <xdr:nvSpPr>
        <xdr:cNvPr id="2" name="Cuadro de texto 1">
          <a:extLst>
            <a:ext uri="{FF2B5EF4-FFF2-40B4-BE49-F238E27FC236}">
              <a16:creationId xmlns:a16="http://schemas.microsoft.com/office/drawing/2014/main" id="{00000000-0008-0000-0800-000002000000}"/>
            </a:ext>
          </a:extLst>
        </xdr:cNvPr>
        <xdr:cNvSpPr txBox="1"/>
      </xdr:nvSpPr>
      <xdr:spPr>
        <a:xfrm>
          <a:off x="1322295" y="1692088"/>
          <a:ext cx="1786778" cy="445828"/>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algn="ctr">
            <a:lnSpc>
              <a:spcPct val="107000"/>
            </a:lnSpc>
            <a:spcAft>
              <a:spcPts val="800"/>
            </a:spcAft>
          </a:pPr>
          <a:r>
            <a:rPr lang="es-MX" sz="2200">
              <a:ln>
                <a:noFill/>
              </a:ln>
              <a:solidFill>
                <a:srgbClr val="000000"/>
              </a:solidFill>
              <a:effectLst>
                <a:outerShdw blurRad="38100" dist="19050" dir="2700000" algn="tl">
                  <a:sysClr val="windowText" lastClr="000000">
                    <a:alpha val="40000"/>
                  </a:sysClr>
                </a:outerShdw>
              </a:effectLst>
              <a:latin typeface="Arial" panose="020B0604020202020204" pitchFamily="34" charset="0"/>
              <a:ea typeface="Tw Cen MT" panose="020B0602020104020603" pitchFamily="34" charset="0"/>
              <a:cs typeface="Times New Roman" panose="02020603050405020304" pitchFamily="18" charset="0"/>
            </a:rPr>
            <a:t>NO APLICA</a:t>
          </a:r>
          <a:endParaRPr lang="es-MX" sz="1100">
            <a:effectLst/>
            <a:latin typeface="Tw Cen MT" panose="020B0602020104020603" pitchFamily="34" charset="0"/>
            <a:ea typeface="Tw Cen MT" panose="020B0602020104020603" pitchFamily="34"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1809750</xdr:colOff>
      <xdr:row>492</xdr:row>
      <xdr:rowOff>142503</xdr:rowOff>
    </xdr:from>
    <xdr:to>
      <xdr:col>4</xdr:col>
      <xdr:colOff>545647</xdr:colOff>
      <xdr:row>516</xdr:row>
      <xdr:rowOff>11456</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971675" y="85877028"/>
          <a:ext cx="5657850" cy="3755153"/>
        </a:xfrm>
        <a:prstGeom prst="rect">
          <a:avLst/>
        </a:prstGeom>
        <a:ln>
          <a:solidFill>
            <a:schemeClr val="tx2">
              <a:lumMod val="20000"/>
              <a:lumOff val="80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762001</xdr:colOff>
      <xdr:row>52</xdr:row>
      <xdr:rowOff>20170</xdr:rowOff>
    </xdr:from>
    <xdr:to>
      <xdr:col>7</xdr:col>
      <xdr:colOff>140636</xdr:colOff>
      <xdr:row>56</xdr:row>
      <xdr:rowOff>20170</xdr:rowOff>
    </xdr:to>
    <xdr:grpSp>
      <xdr:nvGrpSpPr>
        <xdr:cNvPr id="2" name="Grupo 1">
          <a:extLst>
            <a:ext uri="{FF2B5EF4-FFF2-40B4-BE49-F238E27FC236}">
              <a16:creationId xmlns:a16="http://schemas.microsoft.com/office/drawing/2014/main" id="{00000000-0008-0000-0A00-000002000000}"/>
            </a:ext>
          </a:extLst>
        </xdr:cNvPr>
        <xdr:cNvGrpSpPr/>
      </xdr:nvGrpSpPr>
      <xdr:grpSpPr>
        <a:xfrm>
          <a:off x="866776" y="9430870"/>
          <a:ext cx="7293910" cy="571500"/>
          <a:chOff x="0" y="0"/>
          <a:chExt cx="6591300" cy="476250"/>
        </a:xfrm>
      </xdr:grpSpPr>
      <xdr:sp macro="" textlink="">
        <xdr:nvSpPr>
          <xdr:cNvPr id="3" name="Cuadro de texto 1">
            <a:extLst>
              <a:ext uri="{FF2B5EF4-FFF2-40B4-BE49-F238E27FC236}">
                <a16:creationId xmlns:a16="http://schemas.microsoft.com/office/drawing/2014/main" id="{00000000-0008-0000-0A00-000003000000}"/>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DIRECTORA GENERAL</a:t>
            </a:r>
          </a:p>
        </xdr:txBody>
      </xdr:sp>
      <xdr:sp macro="" textlink="">
        <xdr:nvSpPr>
          <xdr:cNvPr id="4" name="Cuadro de texto 2">
            <a:extLst>
              <a:ext uri="{FF2B5EF4-FFF2-40B4-BE49-F238E27FC236}">
                <a16:creationId xmlns:a16="http://schemas.microsoft.com/office/drawing/2014/main" id="{00000000-0008-0000-0A00-000004000000}"/>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LIC. VÍCTOR HUGO GARCÍA BARRÓN</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DIRECTOR DE ADMINISTRACIÓN</a:t>
            </a:r>
          </a:p>
        </xdr:txBody>
      </xdr:sp>
    </xdr:grpSp>
    <xdr:clientData/>
  </xdr:twoCellAnchor>
  <xdr:twoCellAnchor>
    <xdr:from>
      <xdr:col>1</xdr:col>
      <xdr:colOff>762001</xdr:colOff>
      <xdr:row>52</xdr:row>
      <xdr:rowOff>20170</xdr:rowOff>
    </xdr:from>
    <xdr:to>
      <xdr:col>7</xdr:col>
      <xdr:colOff>140636</xdr:colOff>
      <xdr:row>56</xdr:row>
      <xdr:rowOff>20170</xdr:rowOff>
    </xdr:to>
    <xdr:grpSp>
      <xdr:nvGrpSpPr>
        <xdr:cNvPr id="5" name="Grupo 4">
          <a:extLst>
            <a:ext uri="{FF2B5EF4-FFF2-40B4-BE49-F238E27FC236}">
              <a16:creationId xmlns:a16="http://schemas.microsoft.com/office/drawing/2014/main" id="{4B3E0365-CFDF-4502-A338-7753D3B7F611}"/>
            </a:ext>
          </a:extLst>
        </xdr:cNvPr>
        <xdr:cNvGrpSpPr/>
      </xdr:nvGrpSpPr>
      <xdr:grpSpPr>
        <a:xfrm>
          <a:off x="866776" y="9430870"/>
          <a:ext cx="7293910" cy="571500"/>
          <a:chOff x="0" y="0"/>
          <a:chExt cx="6591300" cy="476250"/>
        </a:xfrm>
      </xdr:grpSpPr>
      <xdr:sp macro="" textlink="">
        <xdr:nvSpPr>
          <xdr:cNvPr id="6" name="Cuadro de texto 1">
            <a:extLst>
              <a:ext uri="{FF2B5EF4-FFF2-40B4-BE49-F238E27FC236}">
                <a16:creationId xmlns:a16="http://schemas.microsoft.com/office/drawing/2014/main" id="{924CF9EF-0221-422B-9841-BCD9BC003C4D}"/>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DIRECTORA GENERAL</a:t>
            </a:r>
          </a:p>
        </xdr:txBody>
      </xdr:sp>
      <xdr:sp macro="" textlink="">
        <xdr:nvSpPr>
          <xdr:cNvPr id="7" name="Cuadro de texto 2">
            <a:extLst>
              <a:ext uri="{FF2B5EF4-FFF2-40B4-BE49-F238E27FC236}">
                <a16:creationId xmlns:a16="http://schemas.microsoft.com/office/drawing/2014/main" id="{7B8AF77D-68BA-4913-92E5-604697B864E6}"/>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LICENCIADA ARIANA RODRÍGUEZ BRITO</a:t>
            </a:r>
          </a:p>
          <a:p>
            <a:pPr algn="ctr">
              <a:lnSpc>
                <a:spcPct val="107000"/>
              </a:lnSpc>
              <a:spcAft>
                <a:spcPts val="0"/>
              </a:spcAft>
            </a:pPr>
            <a:r>
              <a:rPr lang="es-MX" sz="900">
                <a:effectLst/>
                <a:latin typeface="Calibri" panose="020F0502020204030204" pitchFamily="34" charset="0"/>
                <a:ea typeface="Calibri" panose="020F0502020204030204" pitchFamily="34" charset="0"/>
                <a:cs typeface="Times New Roman" panose="02020603050405020304" pitchFamily="18" charset="0"/>
              </a:rPr>
              <a:t>DIRECTORA DE ADMINISTRACIÓN</a:t>
            </a:r>
          </a:p>
          <a:p>
            <a:pPr algn="ctr">
              <a:lnSpc>
                <a:spcPct val="107000"/>
              </a:lnSpc>
              <a:spcAft>
                <a:spcPts val="0"/>
              </a:spcAft>
            </a:pPr>
            <a:endParaRPr lang="es-MX" sz="9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1333500</xdr:colOff>
      <xdr:row>37</xdr:row>
      <xdr:rowOff>134471</xdr:rowOff>
    </xdr:from>
    <xdr:to>
      <xdr:col>4</xdr:col>
      <xdr:colOff>643778</xdr:colOff>
      <xdr:row>40</xdr:row>
      <xdr:rowOff>99567</xdr:rowOff>
    </xdr:to>
    <xdr:sp macro="" textlink="">
      <xdr:nvSpPr>
        <xdr:cNvPr id="2" name="Cuadro de texto 1">
          <a:extLst>
            <a:ext uri="{FF2B5EF4-FFF2-40B4-BE49-F238E27FC236}">
              <a16:creationId xmlns:a16="http://schemas.microsoft.com/office/drawing/2014/main" id="{00000000-0008-0000-0B00-000002000000}"/>
            </a:ext>
          </a:extLst>
        </xdr:cNvPr>
        <xdr:cNvSpPr txBox="1"/>
      </xdr:nvSpPr>
      <xdr:spPr>
        <a:xfrm>
          <a:off x="5109882" y="6118412"/>
          <a:ext cx="1999690" cy="435743"/>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algn="ctr">
            <a:lnSpc>
              <a:spcPct val="107000"/>
            </a:lnSpc>
            <a:spcAft>
              <a:spcPts val="800"/>
            </a:spcAft>
          </a:pPr>
          <a:r>
            <a:rPr lang="es-MX" sz="2200">
              <a:ln>
                <a:noFill/>
              </a:ln>
              <a:solidFill>
                <a:srgbClr val="000000"/>
              </a:solidFill>
              <a:effectLst>
                <a:outerShdw blurRad="38100" dist="19050" dir="2700000" algn="tl">
                  <a:sysClr val="windowText" lastClr="000000">
                    <a:alpha val="40000"/>
                  </a:sysClr>
                </a:outerShdw>
              </a:effectLst>
              <a:latin typeface="Arial" panose="020B0604020202020204" pitchFamily="34" charset="0"/>
              <a:ea typeface="Tw Cen MT" panose="020B0602020104020603" pitchFamily="34" charset="0"/>
              <a:cs typeface="Times New Roman" panose="02020603050405020304" pitchFamily="18" charset="0"/>
            </a:rPr>
            <a:t>NO APLICA</a:t>
          </a:r>
          <a:endParaRPr lang="es-MX" sz="1100">
            <a:effectLst/>
            <a:latin typeface="Tw Cen MT" panose="020B0602020104020603" pitchFamily="34" charset="0"/>
            <a:ea typeface="Tw Cen MT" panose="020B0602020104020603" pitchFamily="34" charset="0"/>
            <a:cs typeface="Times New Roman" panose="02020603050405020304" pitchFamily="18" charset="0"/>
          </a:endParaRPr>
        </a:p>
      </xdr:txBody>
    </xdr:sp>
    <xdr:clientData/>
  </xdr:twoCellAnchor>
  <xdr:twoCellAnchor>
    <xdr:from>
      <xdr:col>2</xdr:col>
      <xdr:colOff>1333500</xdr:colOff>
      <xdr:row>37</xdr:row>
      <xdr:rowOff>134471</xdr:rowOff>
    </xdr:from>
    <xdr:to>
      <xdr:col>4</xdr:col>
      <xdr:colOff>643778</xdr:colOff>
      <xdr:row>40</xdr:row>
      <xdr:rowOff>99567</xdr:rowOff>
    </xdr:to>
    <xdr:sp macro="" textlink="">
      <xdr:nvSpPr>
        <xdr:cNvPr id="3" name="Cuadro de texto 1">
          <a:extLst>
            <a:ext uri="{FF2B5EF4-FFF2-40B4-BE49-F238E27FC236}">
              <a16:creationId xmlns:a16="http://schemas.microsoft.com/office/drawing/2014/main" id="{D64E6482-5740-4A88-9D5C-24C4FC291E6A}"/>
            </a:ext>
          </a:extLst>
        </xdr:cNvPr>
        <xdr:cNvSpPr txBox="1"/>
      </xdr:nvSpPr>
      <xdr:spPr>
        <a:xfrm>
          <a:off x="5105400" y="6449546"/>
          <a:ext cx="1996328" cy="450871"/>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algn="ctr">
            <a:lnSpc>
              <a:spcPct val="107000"/>
            </a:lnSpc>
            <a:spcAft>
              <a:spcPts val="800"/>
            </a:spcAft>
          </a:pPr>
          <a:r>
            <a:rPr lang="es-MX" sz="2200">
              <a:ln>
                <a:noFill/>
              </a:ln>
              <a:solidFill>
                <a:srgbClr val="000000"/>
              </a:solidFill>
              <a:effectLst>
                <a:outerShdw blurRad="38100" dist="19050" dir="2700000" algn="tl">
                  <a:sysClr val="windowText" lastClr="000000">
                    <a:alpha val="40000"/>
                  </a:sysClr>
                </a:outerShdw>
              </a:effectLst>
              <a:latin typeface="Arial" panose="020B0604020202020204" pitchFamily="34" charset="0"/>
              <a:ea typeface="Tw Cen MT" panose="020B0602020104020603" pitchFamily="34" charset="0"/>
              <a:cs typeface="Times New Roman" panose="02020603050405020304" pitchFamily="18" charset="0"/>
            </a:rPr>
            <a:t>NO APLICA</a:t>
          </a:r>
          <a:endParaRPr lang="es-MX" sz="1100">
            <a:effectLst/>
            <a:latin typeface="Tw Cen MT" panose="020B0602020104020603" pitchFamily="34" charset="0"/>
            <a:ea typeface="Tw Cen MT" panose="020B0602020104020603"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1042146</xdr:colOff>
      <xdr:row>11</xdr:row>
      <xdr:rowOff>123266</xdr:rowOff>
    </xdr:from>
    <xdr:to>
      <xdr:col>5</xdr:col>
      <xdr:colOff>251571</xdr:colOff>
      <xdr:row>14</xdr:row>
      <xdr:rowOff>88362</xdr:rowOff>
    </xdr:to>
    <xdr:sp macro="" textlink="">
      <xdr:nvSpPr>
        <xdr:cNvPr id="3" name="Cuadro de texto 1">
          <a:extLst>
            <a:ext uri="{FF2B5EF4-FFF2-40B4-BE49-F238E27FC236}">
              <a16:creationId xmlns:a16="http://schemas.microsoft.com/office/drawing/2014/main" id="{00000000-0008-0000-0F00-000003000000}"/>
            </a:ext>
          </a:extLst>
        </xdr:cNvPr>
        <xdr:cNvSpPr txBox="1"/>
      </xdr:nvSpPr>
      <xdr:spPr>
        <a:xfrm>
          <a:off x="2465293" y="2005854"/>
          <a:ext cx="1999690" cy="435743"/>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algn="ctr">
            <a:lnSpc>
              <a:spcPct val="107000"/>
            </a:lnSpc>
            <a:spcAft>
              <a:spcPts val="800"/>
            </a:spcAft>
          </a:pPr>
          <a:r>
            <a:rPr lang="es-MX" sz="2200">
              <a:ln>
                <a:noFill/>
              </a:ln>
              <a:solidFill>
                <a:srgbClr val="000000"/>
              </a:solidFill>
              <a:effectLst>
                <a:outerShdw blurRad="38100" dist="19050" dir="2700000" algn="tl">
                  <a:sysClr val="windowText" lastClr="000000">
                    <a:alpha val="40000"/>
                  </a:sysClr>
                </a:outerShdw>
              </a:effectLst>
              <a:latin typeface="Arial" panose="020B0604020202020204" pitchFamily="34" charset="0"/>
              <a:ea typeface="Tw Cen MT" panose="020B0602020104020603" pitchFamily="34" charset="0"/>
              <a:cs typeface="Times New Roman" panose="02020603050405020304" pitchFamily="18" charset="0"/>
            </a:rPr>
            <a:t>NO APLICA</a:t>
          </a:r>
          <a:endParaRPr lang="es-MX" sz="1100">
            <a:effectLst/>
            <a:latin typeface="Tw Cen MT" panose="020B0602020104020603" pitchFamily="34" charset="0"/>
            <a:ea typeface="Tw Cen MT" panose="020B0602020104020603" pitchFamily="34"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1187823</xdr:colOff>
      <xdr:row>11</xdr:row>
      <xdr:rowOff>22411</xdr:rowOff>
    </xdr:from>
    <xdr:to>
      <xdr:col>2</xdr:col>
      <xdr:colOff>206748</xdr:colOff>
      <xdr:row>13</xdr:row>
      <xdr:rowOff>144389</xdr:rowOff>
    </xdr:to>
    <xdr:sp macro="" textlink="">
      <xdr:nvSpPr>
        <xdr:cNvPr id="3" name="Cuadro de texto 1">
          <a:extLst>
            <a:ext uri="{FF2B5EF4-FFF2-40B4-BE49-F238E27FC236}">
              <a16:creationId xmlns:a16="http://schemas.microsoft.com/office/drawing/2014/main" id="{00000000-0008-0000-1000-000003000000}"/>
            </a:ext>
          </a:extLst>
        </xdr:cNvPr>
        <xdr:cNvSpPr txBox="1"/>
      </xdr:nvSpPr>
      <xdr:spPr>
        <a:xfrm>
          <a:off x="1187823" y="1748117"/>
          <a:ext cx="2313454" cy="435743"/>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algn="ctr">
            <a:lnSpc>
              <a:spcPct val="107000"/>
            </a:lnSpc>
            <a:spcAft>
              <a:spcPts val="800"/>
            </a:spcAft>
          </a:pPr>
          <a:r>
            <a:rPr lang="es-MX" sz="2200">
              <a:ln>
                <a:noFill/>
              </a:ln>
              <a:solidFill>
                <a:srgbClr val="000000"/>
              </a:solidFill>
              <a:effectLst>
                <a:outerShdw blurRad="38100" dist="19050" dir="2700000" algn="tl">
                  <a:sysClr val="windowText" lastClr="000000">
                    <a:alpha val="40000"/>
                  </a:sysClr>
                </a:outerShdw>
              </a:effectLst>
              <a:latin typeface="Arial" panose="020B0604020202020204" pitchFamily="34" charset="0"/>
              <a:ea typeface="Tw Cen MT" panose="020B0602020104020603" pitchFamily="34" charset="0"/>
              <a:cs typeface="Times New Roman" panose="02020603050405020304" pitchFamily="18" charset="0"/>
            </a:rPr>
            <a:t>NO APLICA</a:t>
          </a:r>
          <a:endParaRPr lang="es-MX" sz="1100">
            <a:effectLst/>
            <a:latin typeface="Tw Cen MT" panose="020B0602020104020603" pitchFamily="34" charset="0"/>
            <a:ea typeface="Tw Cen MT" panose="020B0602020104020603" pitchFamily="34"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3395382</xdr:colOff>
      <xdr:row>10</xdr:row>
      <xdr:rowOff>89647</xdr:rowOff>
    </xdr:from>
    <xdr:to>
      <xdr:col>1</xdr:col>
      <xdr:colOff>1764366</xdr:colOff>
      <xdr:row>12</xdr:row>
      <xdr:rowOff>154475</xdr:rowOff>
    </xdr:to>
    <xdr:sp macro="" textlink="">
      <xdr:nvSpPr>
        <xdr:cNvPr id="4" name="Cuadro de texto 1">
          <a:extLst>
            <a:ext uri="{FF2B5EF4-FFF2-40B4-BE49-F238E27FC236}">
              <a16:creationId xmlns:a16="http://schemas.microsoft.com/office/drawing/2014/main" id="{00000000-0008-0000-1800-000004000000}"/>
            </a:ext>
          </a:extLst>
        </xdr:cNvPr>
        <xdr:cNvSpPr txBox="1"/>
      </xdr:nvSpPr>
      <xdr:spPr>
        <a:xfrm>
          <a:off x="3395382" y="1826559"/>
          <a:ext cx="1786778" cy="445828"/>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algn="ctr">
            <a:lnSpc>
              <a:spcPct val="107000"/>
            </a:lnSpc>
            <a:spcAft>
              <a:spcPts val="800"/>
            </a:spcAft>
          </a:pPr>
          <a:r>
            <a:rPr lang="es-MX" sz="2200">
              <a:ln>
                <a:noFill/>
              </a:ln>
              <a:solidFill>
                <a:srgbClr val="000000"/>
              </a:solidFill>
              <a:effectLst>
                <a:outerShdw blurRad="38100" dist="19050" dir="2700000" algn="tl">
                  <a:sysClr val="windowText" lastClr="000000">
                    <a:alpha val="40000"/>
                  </a:sysClr>
                </a:outerShdw>
              </a:effectLst>
              <a:latin typeface="Arial" panose="020B0604020202020204" pitchFamily="34" charset="0"/>
              <a:ea typeface="Tw Cen MT" panose="020B0602020104020603" pitchFamily="34" charset="0"/>
              <a:cs typeface="Times New Roman" panose="02020603050405020304" pitchFamily="18" charset="0"/>
            </a:rPr>
            <a:t>NO APLICA</a:t>
          </a:r>
          <a:endParaRPr lang="es-MX" sz="1100">
            <a:effectLst/>
            <a:latin typeface="Tw Cen MT" panose="020B0602020104020603" pitchFamily="34" charset="0"/>
            <a:ea typeface="Tw Cen MT" panose="020B0602020104020603" pitchFamily="34"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1952625</xdr:colOff>
      <xdr:row>81</xdr:row>
      <xdr:rowOff>111125</xdr:rowOff>
    </xdr:from>
    <xdr:to>
      <xdr:col>3</xdr:col>
      <xdr:colOff>3194050</xdr:colOff>
      <xdr:row>85</xdr:row>
      <xdr:rowOff>15875</xdr:rowOff>
    </xdr:to>
    <xdr:grpSp>
      <xdr:nvGrpSpPr>
        <xdr:cNvPr id="2" name="Grupo 1">
          <a:extLst>
            <a:ext uri="{FF2B5EF4-FFF2-40B4-BE49-F238E27FC236}">
              <a16:creationId xmlns:a16="http://schemas.microsoft.com/office/drawing/2014/main" id="{A9D8D75C-A021-4FDB-8D71-B140080B4FF8}"/>
            </a:ext>
          </a:extLst>
        </xdr:cNvPr>
        <xdr:cNvGrpSpPr/>
      </xdr:nvGrpSpPr>
      <xdr:grpSpPr>
        <a:xfrm>
          <a:off x="1952625" y="13312775"/>
          <a:ext cx="6584950" cy="476250"/>
          <a:chOff x="0" y="0"/>
          <a:chExt cx="6591300" cy="476250"/>
        </a:xfrm>
      </xdr:grpSpPr>
      <xdr:sp macro="" textlink="">
        <xdr:nvSpPr>
          <xdr:cNvPr id="3" name="Cuadro de texto 1">
            <a:extLst>
              <a:ext uri="{FF2B5EF4-FFF2-40B4-BE49-F238E27FC236}">
                <a16:creationId xmlns:a16="http://schemas.microsoft.com/office/drawing/2014/main" id="{B84199A3-73C9-4B91-802F-C735E4F28B3D}"/>
              </a:ext>
            </a:extLst>
          </xdr:cNvPr>
          <xdr:cNvSpPr txBox="1"/>
        </xdr:nvSpPr>
        <xdr:spPr>
          <a:xfrm>
            <a:off x="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MAESTRA ESTHER ANGÉLICA MEDINA RIVERO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GENERAL</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 name="Cuadro de texto 2">
            <a:extLst>
              <a:ext uri="{FF2B5EF4-FFF2-40B4-BE49-F238E27FC236}">
                <a16:creationId xmlns:a16="http://schemas.microsoft.com/office/drawing/2014/main" id="{E242A8BA-357A-444E-AE0A-63CD4BC9A3AE}"/>
              </a:ext>
            </a:extLst>
          </xdr:cNvPr>
          <xdr:cNvSpPr txBox="1"/>
        </xdr:nvSpPr>
        <xdr:spPr>
          <a:xfrm>
            <a:off x="4076700" y="0"/>
            <a:ext cx="2514600" cy="4762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_____________________________________________</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LICENCIADA ARIANA RODRÍGUEZ BRITO</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a:p>
            <a:pPr algn="ctr">
              <a:lnSpc>
                <a:spcPct val="107000"/>
              </a:lnSpc>
              <a:spcAft>
                <a:spcPts val="0"/>
              </a:spcAft>
            </a:pPr>
            <a:r>
              <a:rPr lang="es-MX" sz="800">
                <a:effectLst/>
                <a:latin typeface="Calibri" panose="020F0502020204030204" pitchFamily="34" charset="0"/>
                <a:ea typeface="Calibri" panose="020F0502020204030204" pitchFamily="34" charset="0"/>
                <a:cs typeface="Times New Roman" panose="02020603050405020304" pitchFamily="18" charset="0"/>
              </a:rPr>
              <a:t>DIRECTORA DE ADMINISTRACIÓN</a:t>
            </a:r>
            <a:endParaRPr lang="es-MX"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ctav/Dropbox/Jefatura%20Contable%202019/Edos%20Fin%202019/06.%20Junio/Estados%20Financieros%20Junio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ctav/Dropbox/Jefatura%20Contable%202019/Edos%20Fin%202019/06.%20Junio/Estados%20Financieros%20Junio%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ctav/Dropbox/Jefatura%20Contable%202019/Edos%20Fin%202019/06.Junio/Estados%20Financieros%20Junio%20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ctav/Dropbox/Jefatura%20Contable%202019/Edos%20Fin%202019/03.%20Marzo/Estados%20Financieros%20Marzo%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octav/Dropbox/Jefatura%20Contable%202019/Edos%20Fin%202019/06.%20Juniol/Estados%20Financieros%20Junio%20201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octav/Dropbox/Jefatura%20Contable%202019/Edos%20Fin%202019/05.%20Mayo/Estados%20Financieros%20Mayo%20201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03 2019"/>
      <sheetName val="ESF"/>
      <sheetName val="EA"/>
      <sheetName val="EVHP"/>
      <sheetName val="EFE"/>
      <sheetName val="ECSF"/>
      <sheetName val="EAA"/>
      <sheetName val="EADP"/>
      <sheetName val="PC"/>
      <sheetName val="NOTAS"/>
      <sheetName val="EAI"/>
      <sheetName val="CAdmon"/>
      <sheetName val="COG"/>
      <sheetName val="CTG"/>
      <sheetName val="CFG"/>
      <sheetName val="EN"/>
      <sheetName val="ID"/>
      <sheetName val="CProg"/>
      <sheetName val="PyPI"/>
      <sheetName val="IR"/>
      <sheetName val="IPF"/>
      <sheetName val="Esq Bur"/>
      <sheetName val="Rel Cta Banc"/>
      <sheetName val="Ayudas"/>
      <sheetName val="Gto Federalizado"/>
      <sheetName val="F1"/>
      <sheetName val="F2"/>
      <sheetName val="F3"/>
      <sheetName val="F4"/>
      <sheetName val="F5"/>
      <sheetName val="F6a"/>
      <sheetName val="F6b"/>
      <sheetName val="F6c"/>
      <sheetName val="F6d"/>
    </sheetNames>
    <sheetDataSet>
      <sheetData sheetId="0"/>
      <sheetData sheetId="1"/>
      <sheetData sheetId="2"/>
      <sheetData sheetId="3"/>
      <sheetData sheetId="4"/>
      <sheetData sheetId="5"/>
      <sheetData sheetId="6"/>
      <sheetData sheetId="7"/>
      <sheetData sheetId="8"/>
      <sheetData sheetId="9"/>
      <sheetData sheetId="10">
        <row r="2">
          <cell r="A2" t="str">
            <v>del 1 de Enero al 30 de Junio de 2019</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03 2019"/>
      <sheetName val="ESF"/>
      <sheetName val="EA"/>
      <sheetName val="EVHP"/>
      <sheetName val="EFE"/>
      <sheetName val="ECSF"/>
      <sheetName val="EAA"/>
      <sheetName val="EADP"/>
      <sheetName val="PC"/>
      <sheetName val="NOTAS"/>
      <sheetName val="EAI"/>
      <sheetName val="CAdmon"/>
      <sheetName val="COG"/>
      <sheetName val="CTG"/>
      <sheetName val="CFG"/>
      <sheetName val="EN"/>
      <sheetName val="ID"/>
      <sheetName val="CProg"/>
      <sheetName val="PyPI"/>
      <sheetName val="IR"/>
      <sheetName val="IPF"/>
      <sheetName val="Esq Bur"/>
      <sheetName val="Rel Cta Banc"/>
      <sheetName val="Ayudas"/>
      <sheetName val="Gto Federalizado"/>
      <sheetName val="F1"/>
      <sheetName val="F2"/>
      <sheetName val="F3"/>
      <sheetName val="F4"/>
      <sheetName val="F5"/>
      <sheetName val="F6a"/>
      <sheetName val="F6b"/>
      <sheetName val="F6c"/>
      <sheetName val="F6d"/>
    </sheetNames>
    <sheetDataSet>
      <sheetData sheetId="0"/>
      <sheetData sheetId="1"/>
      <sheetData sheetId="2"/>
      <sheetData sheetId="3"/>
      <sheetData sheetId="4"/>
      <sheetData sheetId="5"/>
      <sheetData sheetId="6"/>
      <sheetData sheetId="7"/>
      <sheetData sheetId="8"/>
      <sheetData sheetId="9"/>
      <sheetData sheetId="10">
        <row r="2">
          <cell r="A2" t="str">
            <v>del 1 de Enero al 30 de Junio de 2019</v>
          </cell>
        </row>
      </sheetData>
      <sheetData sheetId="11"/>
      <sheetData sheetId="12"/>
      <sheetData sheetId="13"/>
      <sheetData sheetId="14">
        <row r="48">
          <cell r="D48">
            <v>334595424.50999999</v>
          </cell>
          <cell r="F48">
            <v>312040569.52999997</v>
          </cell>
          <cell r="G48">
            <v>119469802.86999999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03 2019"/>
      <sheetName val="ESF"/>
      <sheetName val="EA"/>
      <sheetName val="EVHP"/>
      <sheetName val="EFE"/>
      <sheetName val="ECSF"/>
      <sheetName val="EAA"/>
      <sheetName val="EADP"/>
      <sheetName val="PC"/>
      <sheetName val="NOTAS"/>
      <sheetName val="EAI"/>
      <sheetName val="CAdmon"/>
      <sheetName val="COG"/>
      <sheetName val="CTG"/>
      <sheetName val="CFG"/>
      <sheetName val="EN"/>
      <sheetName val="ID"/>
      <sheetName val="CProg"/>
      <sheetName val="PyPI"/>
      <sheetName val="IR"/>
      <sheetName val="IPF"/>
      <sheetName val="Esq Bur"/>
      <sheetName val="Rel Cta Banc"/>
      <sheetName val="Ayudas"/>
      <sheetName val="Gto Federalizado"/>
      <sheetName val="F1"/>
      <sheetName val="F2"/>
      <sheetName val="F3"/>
      <sheetName val="F4"/>
      <sheetName val="F5"/>
      <sheetName val="F6a"/>
      <sheetName val="F6b"/>
      <sheetName val="F6c"/>
      <sheetName val="F6d"/>
    </sheetNames>
    <sheetDataSet>
      <sheetData sheetId="0"/>
      <sheetData sheetId="1"/>
      <sheetData sheetId="2"/>
      <sheetData sheetId="3"/>
      <sheetData sheetId="4"/>
      <sheetData sheetId="5"/>
      <sheetData sheetId="6"/>
      <sheetData sheetId="7"/>
      <sheetData sheetId="8"/>
      <sheetData sheetId="9"/>
      <sheetData sheetId="10">
        <row r="2">
          <cell r="A2" t="str">
            <v>del 1 de Enero al 30 de Junio de 2019</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Feb 2018"/>
      <sheetName val="ESF"/>
      <sheetName val="EA"/>
      <sheetName val="EVHP"/>
      <sheetName val="EFE"/>
      <sheetName val="ECSF"/>
      <sheetName val="EAA"/>
      <sheetName val="EADP"/>
      <sheetName val="PC"/>
      <sheetName val="NOTAS"/>
      <sheetName val="EAI"/>
      <sheetName val="CAdmon"/>
      <sheetName val="COG"/>
      <sheetName val="CTG"/>
      <sheetName val="CFG"/>
      <sheetName val="EN"/>
      <sheetName val="ID"/>
      <sheetName val="IPF"/>
      <sheetName val="CProg"/>
      <sheetName val="PyPI"/>
      <sheetName val="IR"/>
      <sheetName val="Ayudas"/>
      <sheetName val="Esq Bur"/>
      <sheetName val="Rel Cta Banc"/>
      <sheetName val="Gto Federalizado"/>
      <sheetName val="F1"/>
      <sheetName val="F2"/>
      <sheetName val="F3"/>
      <sheetName val="F4"/>
      <sheetName val="F5"/>
      <sheetName val="F6a"/>
      <sheetName val="F6b"/>
      <sheetName val="F6c"/>
      <sheetName val="F6d"/>
    </sheetNames>
    <sheetDataSet>
      <sheetData sheetId="0"/>
      <sheetData sheetId="1"/>
      <sheetData sheetId="2"/>
      <sheetData sheetId="3"/>
      <sheetData sheetId="4"/>
      <sheetData sheetId="5"/>
      <sheetData sheetId="6"/>
      <sheetData sheetId="7"/>
      <sheetData sheetId="8"/>
      <sheetData sheetId="9"/>
      <sheetData sheetId="10">
        <row r="2">
          <cell r="A2" t="str">
            <v>del 1 de Enero al 31 de Marzo de 2019</v>
          </cell>
        </row>
      </sheetData>
      <sheetData sheetId="11"/>
      <sheetData sheetId="12">
        <row r="83">
          <cell r="J83">
            <v>0</v>
          </cell>
        </row>
      </sheetData>
      <sheetData sheetId="13"/>
      <sheetData sheetId="14">
        <row r="48">
          <cell r="D48">
            <v>334595424.50999999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03 2019"/>
      <sheetName val="ESF"/>
      <sheetName val="EA"/>
      <sheetName val="EVHP"/>
      <sheetName val="EFE"/>
      <sheetName val="ECSF"/>
      <sheetName val="EAA"/>
      <sheetName val="EADP"/>
      <sheetName val="PC"/>
      <sheetName val="NOTAS"/>
      <sheetName val="EAI"/>
      <sheetName val="CAdmon"/>
      <sheetName val="COG"/>
      <sheetName val="CTG"/>
      <sheetName val="CFG"/>
      <sheetName val="EN"/>
      <sheetName val="ID"/>
      <sheetName val="CProg"/>
      <sheetName val="PyPI"/>
      <sheetName val="IR"/>
      <sheetName val="IPF"/>
      <sheetName val="Esq Bur"/>
      <sheetName val="Rel Cta Banc"/>
      <sheetName val="Ayudas"/>
      <sheetName val="Gto Federalizado"/>
      <sheetName val="F1"/>
      <sheetName val="F2"/>
      <sheetName val="F3"/>
      <sheetName val="F4"/>
      <sheetName val="F5"/>
      <sheetName val="F6a"/>
      <sheetName val="F6b"/>
      <sheetName val="F6c"/>
      <sheetName val="F6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8">
          <cell r="F48">
            <v>312040569.52999997</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03 2019"/>
      <sheetName val="ESF"/>
      <sheetName val="EA"/>
      <sheetName val="EVHP"/>
      <sheetName val="EFE"/>
      <sheetName val="ECSF"/>
      <sheetName val="EAA"/>
      <sheetName val="EADP"/>
      <sheetName val="PC"/>
      <sheetName val="NOTAS"/>
      <sheetName val="EAI"/>
      <sheetName val="CAdmon"/>
      <sheetName val="COG"/>
      <sheetName val="CTG"/>
      <sheetName val="CFG"/>
      <sheetName val="EN"/>
      <sheetName val="ID"/>
      <sheetName val="CProg"/>
      <sheetName val="PyPI"/>
      <sheetName val="IR"/>
      <sheetName val="IPF"/>
      <sheetName val="Esq Bur"/>
      <sheetName val="Rel Cta Banc"/>
      <sheetName val="Ayudas"/>
      <sheetName val="Gto Federalizado"/>
      <sheetName val="F1"/>
      <sheetName val="F2"/>
      <sheetName val="F3"/>
      <sheetName val="F4"/>
      <sheetName val="F5"/>
      <sheetName val="F6a"/>
      <sheetName val="F6b"/>
      <sheetName val="F6c"/>
      <sheetName val="F6d"/>
    </sheetNames>
    <sheetDataSet>
      <sheetData sheetId="0"/>
      <sheetData sheetId="1"/>
      <sheetData sheetId="2"/>
      <sheetData sheetId="3"/>
      <sheetData sheetId="4"/>
      <sheetData sheetId="5"/>
      <sheetData sheetId="6"/>
      <sheetData sheetId="7"/>
      <sheetData sheetId="8"/>
      <sheetData sheetId="9"/>
      <sheetData sheetId="10">
        <row r="2">
          <cell r="A2" t="str">
            <v>del 1 de Enero al 31 de Mayo de 2019</v>
          </cell>
        </row>
      </sheetData>
      <sheetData sheetId="11"/>
      <sheetData sheetId="12"/>
      <sheetData sheetId="13"/>
      <sheetData sheetId="14">
        <row r="48">
          <cell r="D48">
            <v>334595424.50999999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67" workbookViewId="0">
      <selection activeCell="E83" sqref="E83"/>
    </sheetView>
  </sheetViews>
  <sheetFormatPr baseColWidth="10" defaultRowHeight="15"/>
  <cols>
    <col min="1" max="1" width="38.7109375" bestFit="1" customWidth="1"/>
    <col min="2" max="5" width="16.42578125" style="580" customWidth="1"/>
  </cols>
  <sheetData>
    <row r="1" spans="1:5" ht="15.75">
      <c r="A1" s="578" t="s">
        <v>60</v>
      </c>
      <c r="B1" s="579" t="s">
        <v>118</v>
      </c>
      <c r="C1" s="579" t="s">
        <v>1340</v>
      </c>
      <c r="D1" s="579" t="s">
        <v>1341</v>
      </c>
      <c r="E1" s="579" t="s">
        <v>121</v>
      </c>
    </row>
    <row r="2" spans="1:5">
      <c r="A2" t="s">
        <v>1342</v>
      </c>
      <c r="B2" s="580">
        <v>74873698.599999994</v>
      </c>
      <c r="C2" s="676">
        <v>276831696.97000003</v>
      </c>
      <c r="D2" s="676">
        <v>301832121.07999998</v>
      </c>
      <c r="E2" s="676">
        <v>49873274.439999998</v>
      </c>
    </row>
    <row r="3" spans="1:5">
      <c r="A3" t="s">
        <v>1343</v>
      </c>
      <c r="B3" s="580">
        <v>9943398.7200000007</v>
      </c>
      <c r="C3" s="676">
        <v>158610252.69999999</v>
      </c>
      <c r="D3" s="676">
        <v>154330190.71000001</v>
      </c>
      <c r="E3" s="676">
        <v>14223460.710000001</v>
      </c>
    </row>
    <row r="4" spans="1:5">
      <c r="A4" t="s">
        <v>1344</v>
      </c>
      <c r="B4" s="580">
        <v>646126.30000000005</v>
      </c>
      <c r="C4" s="580">
        <v>1252422.07</v>
      </c>
      <c r="D4" s="580">
        <v>1898548.37</v>
      </c>
      <c r="E4" s="676">
        <v>0</v>
      </c>
    </row>
    <row r="5" spans="1:5">
      <c r="A5" t="s">
        <v>1345</v>
      </c>
      <c r="B5" s="580">
        <v>0</v>
      </c>
      <c r="C5" s="580">
        <v>0</v>
      </c>
      <c r="D5" s="580">
        <v>0</v>
      </c>
      <c r="E5" s="580">
        <v>0</v>
      </c>
    </row>
    <row r="6" spans="1:5">
      <c r="A6" t="s">
        <v>1346</v>
      </c>
      <c r="B6" s="580">
        <v>0</v>
      </c>
      <c r="C6" s="580">
        <v>0</v>
      </c>
      <c r="D6" s="580">
        <v>0</v>
      </c>
      <c r="E6" s="580">
        <v>0</v>
      </c>
    </row>
    <row r="7" spans="1:5">
      <c r="A7" t="s">
        <v>1347</v>
      </c>
      <c r="B7" s="580">
        <v>0</v>
      </c>
      <c r="C7" s="580">
        <v>0</v>
      </c>
      <c r="D7" s="580">
        <v>0</v>
      </c>
      <c r="E7" s="580">
        <v>0</v>
      </c>
    </row>
    <row r="8" spans="1:5">
      <c r="A8" t="s">
        <v>1348</v>
      </c>
      <c r="B8" s="580">
        <v>138736.85999999999</v>
      </c>
      <c r="C8" s="580">
        <v>0</v>
      </c>
      <c r="D8" s="580">
        <v>0</v>
      </c>
      <c r="E8" s="580">
        <v>138736.85999999999</v>
      </c>
    </row>
    <row r="9" spans="1:5">
      <c r="A9" t="s">
        <v>1349</v>
      </c>
      <c r="B9" s="580">
        <v>0</v>
      </c>
      <c r="C9" s="580">
        <v>0</v>
      </c>
      <c r="D9" s="580">
        <v>0</v>
      </c>
      <c r="E9" s="580">
        <v>0</v>
      </c>
    </row>
    <row r="10" spans="1:5">
      <c r="A10" t="s">
        <v>1350</v>
      </c>
      <c r="B10" s="580">
        <v>0</v>
      </c>
      <c r="C10" s="580">
        <v>0</v>
      </c>
      <c r="D10" s="580">
        <v>0</v>
      </c>
      <c r="E10" s="580">
        <v>0</v>
      </c>
    </row>
    <row r="11" spans="1:5">
      <c r="A11" t="s">
        <v>1351</v>
      </c>
      <c r="B11" s="580">
        <v>0</v>
      </c>
      <c r="C11" s="580">
        <v>0</v>
      </c>
      <c r="D11" s="580">
        <v>0</v>
      </c>
      <c r="E11" s="580">
        <v>0</v>
      </c>
    </row>
    <row r="12" spans="1:5">
      <c r="A12" t="s">
        <v>1352</v>
      </c>
      <c r="B12" s="580">
        <v>72874769</v>
      </c>
      <c r="C12" s="580">
        <v>3340875.65</v>
      </c>
      <c r="D12" s="580">
        <v>1070833.3500000001</v>
      </c>
      <c r="E12" s="580">
        <v>75144811.299999997</v>
      </c>
    </row>
    <row r="13" spans="1:5">
      <c r="A13" t="s">
        <v>1353</v>
      </c>
      <c r="B13" s="580">
        <v>0</v>
      </c>
      <c r="C13" s="580">
        <v>0</v>
      </c>
      <c r="D13" s="580">
        <v>0</v>
      </c>
      <c r="E13" s="580">
        <v>0</v>
      </c>
    </row>
    <row r="14" spans="1:5">
      <c r="A14" t="s">
        <v>1354</v>
      </c>
      <c r="B14" s="580">
        <v>-33711278</v>
      </c>
      <c r="C14" s="580">
        <v>290141.34000000003</v>
      </c>
      <c r="D14" s="580">
        <v>0</v>
      </c>
      <c r="E14" s="580">
        <v>-33421136.68</v>
      </c>
    </row>
    <row r="15" spans="1:5">
      <c r="A15" t="s">
        <v>1355</v>
      </c>
      <c r="B15" s="580">
        <v>0</v>
      </c>
      <c r="C15" s="580">
        <v>0</v>
      </c>
      <c r="D15" s="580">
        <v>0</v>
      </c>
      <c r="E15" s="580">
        <v>0</v>
      </c>
    </row>
    <row r="16" spans="1:5">
      <c r="A16" t="s">
        <v>1356</v>
      </c>
      <c r="B16" s="580">
        <v>0</v>
      </c>
      <c r="C16" s="580">
        <v>0</v>
      </c>
      <c r="D16" s="580">
        <v>0</v>
      </c>
      <c r="E16" s="580">
        <v>0</v>
      </c>
    </row>
    <row r="17" spans="1:5">
      <c r="A17" t="s">
        <v>1357</v>
      </c>
      <c r="B17" s="580">
        <v>0</v>
      </c>
      <c r="C17" s="580">
        <v>0</v>
      </c>
      <c r="D17" s="580">
        <v>0</v>
      </c>
      <c r="E17" s="580">
        <v>0</v>
      </c>
    </row>
    <row r="18" spans="1:5">
      <c r="A18" t="s">
        <v>1358</v>
      </c>
      <c r="B18" s="580">
        <v>-49936636.899999999</v>
      </c>
      <c r="C18" s="676">
        <v>243956602.09999999</v>
      </c>
      <c r="D18" s="676">
        <v>205485866.06999999</v>
      </c>
      <c r="E18" s="676">
        <v>-11465900.869999999</v>
      </c>
    </row>
    <row r="19" spans="1:5">
      <c r="A19" t="s">
        <v>1359</v>
      </c>
      <c r="B19" s="580">
        <v>0</v>
      </c>
      <c r="C19" s="580">
        <v>0</v>
      </c>
      <c r="D19" s="580">
        <v>0</v>
      </c>
      <c r="E19" s="580">
        <v>0</v>
      </c>
    </row>
    <row r="20" spans="1:5">
      <c r="A20" t="s">
        <v>1360</v>
      </c>
      <c r="B20" s="580">
        <v>0</v>
      </c>
      <c r="C20" s="580">
        <v>0</v>
      </c>
      <c r="D20" s="580">
        <v>0</v>
      </c>
      <c r="E20" s="580">
        <v>0</v>
      </c>
    </row>
    <row r="21" spans="1:5">
      <c r="A21" t="s">
        <v>1361</v>
      </c>
      <c r="B21" s="580">
        <v>0</v>
      </c>
      <c r="C21" s="580">
        <v>0</v>
      </c>
      <c r="D21" s="580">
        <v>0</v>
      </c>
      <c r="E21" s="580">
        <v>0</v>
      </c>
    </row>
    <row r="22" spans="1:5">
      <c r="A22" t="s">
        <v>1362</v>
      </c>
      <c r="B22" s="580">
        <v>0</v>
      </c>
      <c r="C22" s="580">
        <v>0</v>
      </c>
      <c r="D22" s="580">
        <v>0</v>
      </c>
      <c r="E22" s="580">
        <v>0</v>
      </c>
    </row>
    <row r="23" spans="1:5">
      <c r="A23" t="s">
        <v>1363</v>
      </c>
      <c r="B23" s="580">
        <v>0</v>
      </c>
      <c r="C23" s="580">
        <v>0</v>
      </c>
      <c r="D23" s="580">
        <v>0</v>
      </c>
      <c r="E23" s="580">
        <v>0</v>
      </c>
    </row>
    <row r="24" spans="1:5">
      <c r="A24" t="s">
        <v>1364</v>
      </c>
      <c r="B24" s="580">
        <v>0</v>
      </c>
      <c r="C24" s="580">
        <v>0</v>
      </c>
      <c r="D24" s="580">
        <v>0</v>
      </c>
      <c r="E24" s="580">
        <v>0</v>
      </c>
    </row>
    <row r="25" spans="1:5">
      <c r="A25" t="s">
        <v>1365</v>
      </c>
      <c r="B25" s="580">
        <v>-0.95</v>
      </c>
      <c r="C25" s="580">
        <v>0</v>
      </c>
      <c r="D25" s="580">
        <v>-0.02</v>
      </c>
      <c r="E25" s="580">
        <v>-0.97</v>
      </c>
    </row>
    <row r="26" spans="1:5">
      <c r="A26" t="s">
        <v>1366</v>
      </c>
      <c r="B26" s="580">
        <v>0</v>
      </c>
      <c r="C26" s="580">
        <v>0</v>
      </c>
      <c r="D26" s="580">
        <v>0</v>
      </c>
      <c r="E26" s="580">
        <v>0</v>
      </c>
    </row>
    <row r="27" spans="1:5">
      <c r="A27" t="s">
        <v>1367</v>
      </c>
      <c r="B27" s="580">
        <v>0</v>
      </c>
      <c r="C27" s="580">
        <v>0</v>
      </c>
      <c r="D27" s="580">
        <v>0</v>
      </c>
      <c r="E27" s="580">
        <v>0</v>
      </c>
    </row>
    <row r="28" spans="1:5">
      <c r="A28" t="s">
        <v>1368</v>
      </c>
      <c r="B28" s="580">
        <v>0</v>
      </c>
      <c r="C28" s="580">
        <v>0</v>
      </c>
      <c r="D28" s="580">
        <v>0</v>
      </c>
      <c r="E28" s="580">
        <v>0</v>
      </c>
    </row>
    <row r="29" spans="1:5">
      <c r="A29" t="s">
        <v>1369</v>
      </c>
      <c r="B29" s="580">
        <v>0</v>
      </c>
      <c r="C29" s="580">
        <v>0</v>
      </c>
      <c r="D29" s="580">
        <v>0</v>
      </c>
      <c r="E29" s="580">
        <v>0</v>
      </c>
    </row>
    <row r="30" spans="1:5">
      <c r="A30" t="s">
        <v>1370</v>
      </c>
      <c r="B30" s="580">
        <v>0</v>
      </c>
      <c r="C30" s="580">
        <v>0</v>
      </c>
      <c r="D30" s="580">
        <v>0</v>
      </c>
      <c r="E30" s="580">
        <v>0</v>
      </c>
    </row>
    <row r="31" spans="1:5">
      <c r="A31" t="s">
        <v>1371</v>
      </c>
      <c r="B31" s="580">
        <v>0</v>
      </c>
      <c r="C31" s="580">
        <v>0</v>
      </c>
      <c r="D31" s="580">
        <v>0</v>
      </c>
      <c r="E31" s="580">
        <v>0</v>
      </c>
    </row>
    <row r="32" spans="1:5">
      <c r="A32" t="s">
        <v>1372</v>
      </c>
      <c r="B32" s="580">
        <v>-78811263.700000003</v>
      </c>
      <c r="C32" s="580">
        <v>0</v>
      </c>
      <c r="D32" s="580">
        <v>0</v>
      </c>
      <c r="E32" s="580">
        <v>-78811263.700000003</v>
      </c>
    </row>
    <row r="33" spans="1:5">
      <c r="A33" t="s">
        <v>1373</v>
      </c>
      <c r="B33" s="580">
        <v>0</v>
      </c>
      <c r="C33" s="580">
        <v>0</v>
      </c>
      <c r="D33" s="580">
        <v>0</v>
      </c>
      <c r="E33" s="580">
        <v>0</v>
      </c>
    </row>
    <row r="34" spans="1:5">
      <c r="A34" t="s">
        <v>1374</v>
      </c>
      <c r="B34" s="580">
        <v>0</v>
      </c>
      <c r="C34" s="580">
        <v>0</v>
      </c>
      <c r="D34" s="580">
        <v>0</v>
      </c>
      <c r="E34" s="580">
        <v>0</v>
      </c>
    </row>
    <row r="35" spans="1:5">
      <c r="A35" t="s">
        <v>1375</v>
      </c>
      <c r="B35" s="580">
        <v>14865381.199999999</v>
      </c>
      <c r="C35" s="580">
        <v>14865381.18</v>
      </c>
      <c r="D35" s="580">
        <v>29730762.359999999</v>
      </c>
      <c r="E35" s="580">
        <v>0</v>
      </c>
    </row>
    <row r="36" spans="1:5">
      <c r="A36" t="s">
        <v>1376</v>
      </c>
      <c r="B36" s="580">
        <v>-15531587.4</v>
      </c>
      <c r="C36" s="580">
        <v>91455727.010000005</v>
      </c>
      <c r="D36" s="580">
        <v>76914955.959999993</v>
      </c>
      <c r="E36" s="580">
        <v>-990816.36</v>
      </c>
    </row>
    <row r="37" spans="1:5">
      <c r="A37" t="s">
        <v>1377</v>
      </c>
      <c r="B37" s="580">
        <v>0</v>
      </c>
      <c r="C37" s="580">
        <v>0</v>
      </c>
      <c r="D37" s="580">
        <v>0</v>
      </c>
      <c r="E37" s="580">
        <v>0</v>
      </c>
    </row>
    <row r="38" spans="1:5">
      <c r="A38" t="s">
        <v>1378</v>
      </c>
      <c r="B38" s="580">
        <v>0</v>
      </c>
      <c r="C38" s="580">
        <v>0</v>
      </c>
      <c r="D38" s="580">
        <v>0</v>
      </c>
      <c r="E38" s="580">
        <v>0</v>
      </c>
    </row>
    <row r="39" spans="1:5">
      <c r="A39" t="s">
        <v>1379</v>
      </c>
      <c r="B39" s="580">
        <v>4648656.3099999996</v>
      </c>
      <c r="C39" s="580">
        <v>10297800.859999999</v>
      </c>
      <c r="D39" s="580">
        <v>949969.97</v>
      </c>
      <c r="E39" s="580">
        <v>13996487.199999999</v>
      </c>
    </row>
    <row r="40" spans="1:5">
      <c r="A40" t="s">
        <v>1380</v>
      </c>
      <c r="B40" s="580">
        <v>0</v>
      </c>
      <c r="C40" s="580">
        <v>0</v>
      </c>
      <c r="D40" s="580">
        <v>0</v>
      </c>
      <c r="E40" s="580">
        <v>0</v>
      </c>
    </row>
    <row r="41" spans="1:5">
      <c r="A41" t="s">
        <v>1381</v>
      </c>
      <c r="B41" s="580">
        <v>0</v>
      </c>
      <c r="C41" s="580">
        <v>0</v>
      </c>
      <c r="D41" s="580">
        <v>0</v>
      </c>
      <c r="E41" s="580">
        <v>0</v>
      </c>
    </row>
    <row r="42" spans="1:5">
      <c r="A42" t="s">
        <v>1382</v>
      </c>
      <c r="B42" s="580">
        <v>0</v>
      </c>
      <c r="C42" s="580">
        <v>0</v>
      </c>
      <c r="D42" s="580">
        <v>0</v>
      </c>
      <c r="E42" s="580">
        <v>0</v>
      </c>
    </row>
    <row r="43" spans="1:5">
      <c r="A43" t="s">
        <v>1383</v>
      </c>
      <c r="B43" s="580">
        <v>0</v>
      </c>
      <c r="C43" s="580">
        <v>0</v>
      </c>
      <c r="D43" s="580">
        <v>0</v>
      </c>
      <c r="E43" s="580">
        <v>0</v>
      </c>
    </row>
    <row r="44" spans="1:5">
      <c r="A44" t="s">
        <v>1384</v>
      </c>
      <c r="B44" s="580">
        <v>0</v>
      </c>
      <c r="C44" s="580">
        <v>0</v>
      </c>
      <c r="D44" s="580">
        <v>0</v>
      </c>
      <c r="E44" s="580">
        <v>0</v>
      </c>
    </row>
    <row r="45" spans="1:5">
      <c r="A45" t="s">
        <v>1385</v>
      </c>
      <c r="B45" s="580">
        <v>0</v>
      </c>
      <c r="C45" s="580">
        <v>0</v>
      </c>
      <c r="D45" s="580">
        <v>0</v>
      </c>
      <c r="E45" s="580">
        <v>0</v>
      </c>
    </row>
    <row r="46" spans="1:5">
      <c r="A46" t="s">
        <v>1386</v>
      </c>
      <c r="B46" s="580">
        <v>0</v>
      </c>
      <c r="C46" s="580">
        <v>0</v>
      </c>
      <c r="D46" s="580">
        <v>0</v>
      </c>
      <c r="E46" s="580">
        <v>0</v>
      </c>
    </row>
    <row r="47" spans="1:5">
      <c r="A47" t="s">
        <v>1387</v>
      </c>
      <c r="B47" s="580">
        <v>0</v>
      </c>
      <c r="C47" s="580">
        <v>0</v>
      </c>
      <c r="D47" s="580">
        <v>0</v>
      </c>
      <c r="E47" s="580">
        <v>0</v>
      </c>
    </row>
    <row r="48" spans="1:5">
      <c r="A48" t="s">
        <v>1388</v>
      </c>
      <c r="B48" s="580">
        <v>0</v>
      </c>
      <c r="C48" s="580">
        <v>1407.9</v>
      </c>
      <c r="D48" s="580">
        <v>3889.19</v>
      </c>
      <c r="E48" s="580">
        <v>-2481.29</v>
      </c>
    </row>
    <row r="49" spans="1:5">
      <c r="A49" t="s">
        <v>1389</v>
      </c>
      <c r="B49" s="580">
        <v>0</v>
      </c>
      <c r="C49" s="580">
        <v>0</v>
      </c>
      <c r="D49" s="580">
        <v>0</v>
      </c>
      <c r="E49" s="580">
        <v>0</v>
      </c>
    </row>
    <row r="50" spans="1:5">
      <c r="A50" t="s">
        <v>1390</v>
      </c>
      <c r="B50" s="580">
        <v>0</v>
      </c>
      <c r="C50" s="580">
        <v>6639136.5300000003</v>
      </c>
      <c r="D50" s="676">
        <v>78435070.530000001</v>
      </c>
      <c r="E50" s="676">
        <v>-71795934</v>
      </c>
    </row>
    <row r="51" spans="1:5">
      <c r="A51" t="s">
        <v>1391</v>
      </c>
      <c r="B51" s="580">
        <v>0</v>
      </c>
      <c r="C51" s="676">
        <v>0</v>
      </c>
      <c r="D51" s="676">
        <v>73827562.909999996</v>
      </c>
      <c r="E51" s="676">
        <v>-73827562.909999996</v>
      </c>
    </row>
    <row r="52" spans="1:5">
      <c r="A52" t="s">
        <v>1392</v>
      </c>
      <c r="B52" s="580">
        <v>0</v>
      </c>
      <c r="C52" s="580">
        <v>0</v>
      </c>
      <c r="D52" s="580">
        <v>0</v>
      </c>
      <c r="E52" s="580">
        <v>0</v>
      </c>
    </row>
    <row r="53" spans="1:5">
      <c r="A53" t="s">
        <v>1393</v>
      </c>
      <c r="B53" s="580">
        <v>0</v>
      </c>
      <c r="C53" s="580">
        <v>0</v>
      </c>
      <c r="D53" s="580">
        <v>0</v>
      </c>
      <c r="E53" s="580">
        <v>0</v>
      </c>
    </row>
    <row r="54" spans="1:5">
      <c r="A54" t="s">
        <v>1394</v>
      </c>
      <c r="B54" s="580">
        <v>0</v>
      </c>
      <c r="C54" s="580">
        <v>0</v>
      </c>
      <c r="D54" s="580">
        <v>0</v>
      </c>
      <c r="E54" s="580">
        <v>0</v>
      </c>
    </row>
    <row r="55" spans="1:5">
      <c r="A55" t="s">
        <v>1395</v>
      </c>
      <c r="B55" s="580">
        <v>0</v>
      </c>
      <c r="C55" s="580">
        <v>0</v>
      </c>
      <c r="D55" s="580">
        <v>0</v>
      </c>
      <c r="E55" s="580">
        <v>0</v>
      </c>
    </row>
    <row r="56" spans="1:5">
      <c r="A56" t="s">
        <v>1396</v>
      </c>
      <c r="B56" s="580">
        <v>0</v>
      </c>
      <c r="C56" s="580">
        <v>0.49</v>
      </c>
      <c r="D56" s="580">
        <v>6.84</v>
      </c>
      <c r="E56" s="580">
        <v>-6.35</v>
      </c>
    </row>
    <row r="57" spans="1:5">
      <c r="A57" t="s">
        <v>1397</v>
      </c>
      <c r="B57" s="580">
        <v>0</v>
      </c>
      <c r="C57" s="676">
        <v>88197746.560000002</v>
      </c>
      <c r="D57" s="676">
        <v>359937.25</v>
      </c>
      <c r="E57" s="676">
        <v>87837809.310000002</v>
      </c>
    </row>
    <row r="58" spans="1:5">
      <c r="A58" t="s">
        <v>1398</v>
      </c>
      <c r="B58" s="580">
        <v>0</v>
      </c>
      <c r="C58" s="676">
        <v>5166106.05</v>
      </c>
      <c r="D58" s="676">
        <v>33783.449999999997</v>
      </c>
      <c r="E58" s="676">
        <v>5132322.5999999996</v>
      </c>
    </row>
    <row r="59" spans="1:5">
      <c r="A59" t="s">
        <v>1399</v>
      </c>
      <c r="B59" s="580">
        <v>0</v>
      </c>
      <c r="C59" s="676">
        <v>12303775.91</v>
      </c>
      <c r="D59" s="676">
        <v>514839.75</v>
      </c>
      <c r="E59" s="676">
        <v>11788936.16</v>
      </c>
    </row>
    <row r="60" spans="1:5">
      <c r="A60" t="s">
        <v>1400</v>
      </c>
      <c r="B60" s="580">
        <v>0</v>
      </c>
      <c r="C60" s="580">
        <v>0</v>
      </c>
      <c r="D60" s="580">
        <v>0</v>
      </c>
      <c r="E60" s="580">
        <v>0</v>
      </c>
    </row>
    <row r="61" spans="1:5">
      <c r="A61" t="s">
        <v>1401</v>
      </c>
      <c r="B61" s="580">
        <v>0</v>
      </c>
      <c r="C61" s="580">
        <v>0</v>
      </c>
      <c r="D61" s="580">
        <v>0</v>
      </c>
      <c r="E61" s="580">
        <v>0</v>
      </c>
    </row>
    <row r="62" spans="1:5">
      <c r="A62" t="s">
        <v>1402</v>
      </c>
      <c r="B62" s="580">
        <v>0</v>
      </c>
      <c r="C62" s="580">
        <v>0</v>
      </c>
      <c r="D62" s="580">
        <v>0</v>
      </c>
      <c r="E62" s="580">
        <v>0</v>
      </c>
    </row>
    <row r="63" spans="1:5">
      <c r="A63" t="s">
        <v>1403</v>
      </c>
      <c r="B63" s="580">
        <v>0</v>
      </c>
      <c r="C63" s="676">
        <v>17398082.710000001</v>
      </c>
      <c r="D63" s="675">
        <v>5220469.75</v>
      </c>
      <c r="E63" s="676">
        <v>12177612.960000001</v>
      </c>
    </row>
    <row r="64" spans="1:5">
      <c r="A64" t="s">
        <v>1404</v>
      </c>
      <c r="B64" s="580">
        <v>0</v>
      </c>
      <c r="C64" s="580">
        <v>0</v>
      </c>
      <c r="D64" s="580">
        <v>0</v>
      </c>
      <c r="E64" s="580">
        <v>0</v>
      </c>
    </row>
    <row r="65" spans="1:5">
      <c r="A65" t="s">
        <v>1405</v>
      </c>
      <c r="B65" s="580">
        <v>0</v>
      </c>
      <c r="C65" s="580">
        <v>0</v>
      </c>
      <c r="D65" s="580">
        <v>0</v>
      </c>
      <c r="E65" s="580">
        <v>0</v>
      </c>
    </row>
    <row r="66" spans="1:5">
      <c r="A66" t="s">
        <v>1406</v>
      </c>
      <c r="B66" s="580">
        <v>0</v>
      </c>
      <c r="C66" s="580">
        <v>0</v>
      </c>
      <c r="D66" s="580">
        <v>0</v>
      </c>
      <c r="E66" s="580">
        <v>0</v>
      </c>
    </row>
    <row r="67" spans="1:5">
      <c r="A67" t="s">
        <v>1407</v>
      </c>
      <c r="B67" s="580">
        <v>0</v>
      </c>
      <c r="C67" s="580">
        <v>0</v>
      </c>
      <c r="D67" s="580">
        <v>0</v>
      </c>
      <c r="E67" s="580">
        <v>0</v>
      </c>
    </row>
    <row r="68" spans="1:5">
      <c r="A68" t="s">
        <v>1408</v>
      </c>
      <c r="B68" s="580">
        <v>0</v>
      </c>
      <c r="C68" s="580">
        <v>0</v>
      </c>
      <c r="D68" s="580">
        <v>0</v>
      </c>
      <c r="E68" s="580">
        <v>0</v>
      </c>
    </row>
    <row r="69" spans="1:5">
      <c r="A69" t="s">
        <v>1409</v>
      </c>
      <c r="B69" s="580">
        <v>0</v>
      </c>
      <c r="C69" s="580">
        <v>0</v>
      </c>
      <c r="D69" s="580">
        <v>0</v>
      </c>
      <c r="E69" s="580">
        <v>0</v>
      </c>
    </row>
    <row r="70" spans="1:5">
      <c r="A70" t="s">
        <v>1410</v>
      </c>
      <c r="B70" s="580">
        <v>0</v>
      </c>
      <c r="C70" s="580">
        <v>0</v>
      </c>
      <c r="D70" s="580">
        <v>0</v>
      </c>
      <c r="E70" s="580">
        <v>0</v>
      </c>
    </row>
    <row r="71" spans="1:5">
      <c r="A71" t="s">
        <v>1411</v>
      </c>
      <c r="B71" s="580">
        <v>0</v>
      </c>
      <c r="C71" s="580">
        <v>0</v>
      </c>
      <c r="D71" s="580">
        <v>0</v>
      </c>
      <c r="E71" s="580">
        <v>0</v>
      </c>
    </row>
    <row r="72" spans="1:5">
      <c r="A72" t="s">
        <v>1412</v>
      </c>
      <c r="B72" s="580">
        <v>0</v>
      </c>
      <c r="C72" s="580">
        <v>0</v>
      </c>
      <c r="D72" s="580">
        <v>0</v>
      </c>
      <c r="E72" s="580">
        <v>0</v>
      </c>
    </row>
    <row r="73" spans="1:5">
      <c r="A73" t="s">
        <v>1413</v>
      </c>
      <c r="B73" s="580">
        <v>0</v>
      </c>
      <c r="C73" s="580">
        <v>0</v>
      </c>
      <c r="D73" s="580">
        <v>0</v>
      </c>
      <c r="E73" s="580">
        <v>0</v>
      </c>
    </row>
    <row r="74" spans="1:5">
      <c r="A74" t="s">
        <v>1414</v>
      </c>
      <c r="B74" s="580">
        <v>0</v>
      </c>
      <c r="C74" s="580">
        <v>0</v>
      </c>
      <c r="D74" s="580">
        <v>0</v>
      </c>
      <c r="E74" s="580">
        <v>0</v>
      </c>
    </row>
    <row r="75" spans="1:5">
      <c r="A75" t="s">
        <v>1415</v>
      </c>
      <c r="B75" s="580">
        <v>0</v>
      </c>
      <c r="C75" s="580">
        <v>0</v>
      </c>
      <c r="D75" s="580">
        <v>0</v>
      </c>
      <c r="E75" s="580">
        <v>0</v>
      </c>
    </row>
    <row r="76" spans="1:5">
      <c r="A76" t="s">
        <v>1416</v>
      </c>
      <c r="B76" s="580">
        <v>0</v>
      </c>
      <c r="C76" s="580">
        <v>0</v>
      </c>
      <c r="D76" s="580">
        <v>0</v>
      </c>
      <c r="E76" s="580">
        <v>0</v>
      </c>
    </row>
    <row r="77" spans="1:5">
      <c r="A77" t="s">
        <v>1417</v>
      </c>
      <c r="B77" s="580">
        <v>0</v>
      </c>
      <c r="C77" s="580">
        <v>1651</v>
      </c>
      <c r="D77" s="580">
        <v>0</v>
      </c>
      <c r="E77" s="580">
        <v>1651</v>
      </c>
    </row>
    <row r="78" spans="1:5">
      <c r="A78" t="s">
        <v>1418</v>
      </c>
      <c r="B78" s="580">
        <v>0</v>
      </c>
      <c r="C78" s="580">
        <v>0</v>
      </c>
      <c r="D78" s="580">
        <v>0</v>
      </c>
      <c r="E78" s="580">
        <v>0</v>
      </c>
    </row>
    <row r="79" spans="1:5">
      <c r="A79" t="s">
        <v>1419</v>
      </c>
      <c r="B79" s="580">
        <v>0</v>
      </c>
      <c r="C79" s="580">
        <v>0</v>
      </c>
      <c r="D79" s="580">
        <v>0</v>
      </c>
      <c r="E79" s="580">
        <v>0</v>
      </c>
    </row>
    <row r="80" spans="1:5">
      <c r="A80" t="s">
        <v>1420</v>
      </c>
      <c r="B80" s="580">
        <v>0</v>
      </c>
      <c r="C80" s="580">
        <v>0</v>
      </c>
      <c r="D80" s="580">
        <v>0</v>
      </c>
      <c r="E80" s="580">
        <v>0</v>
      </c>
    </row>
    <row r="81" spans="1:5">
      <c r="A81" t="s">
        <v>1421</v>
      </c>
      <c r="B81" s="580">
        <v>0</v>
      </c>
      <c r="C81" s="580">
        <v>0</v>
      </c>
      <c r="D81" s="580">
        <v>0</v>
      </c>
      <c r="E81" s="580">
        <v>0</v>
      </c>
    </row>
    <row r="82" spans="1:5">
      <c r="A82" t="s">
        <v>1422</v>
      </c>
      <c r="B82" s="580">
        <v>0</v>
      </c>
      <c r="C82" s="676">
        <v>1.55</v>
      </c>
      <c r="D82" s="676">
        <v>-1.02</v>
      </c>
      <c r="E82" s="676">
        <v>0.53</v>
      </c>
    </row>
    <row r="83" spans="1:5">
      <c r="A83" t="s">
        <v>1423</v>
      </c>
      <c r="B83" s="580">
        <v>0</v>
      </c>
      <c r="C83" s="580">
        <v>0</v>
      </c>
      <c r="D83" s="580">
        <v>0</v>
      </c>
      <c r="E83" s="580">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L631"/>
  <sheetViews>
    <sheetView showGridLines="0" view="pageBreakPreview" topLeftCell="A72" zoomScale="90" zoomScaleNormal="85" zoomScaleSheetLayoutView="90" workbookViewId="0">
      <selection activeCell="C78" sqref="C78:C79"/>
    </sheetView>
  </sheetViews>
  <sheetFormatPr baseColWidth="10" defaultRowHeight="12.75"/>
  <cols>
    <col min="1" max="1" width="2.42578125" style="2" customWidth="1"/>
    <col min="2" max="2" width="69.42578125" style="2" customWidth="1"/>
    <col min="3" max="3" width="16" style="2" bestFit="1" customWidth="1"/>
    <col min="4" max="4" width="18.28515625" style="2" customWidth="1"/>
    <col min="5" max="5" width="20.28515625" style="2" customWidth="1"/>
    <col min="6" max="6" width="20.140625" style="2" bestFit="1" customWidth="1"/>
    <col min="7" max="7" width="9.5703125" style="2" customWidth="1"/>
    <col min="8" max="8" width="1.42578125" style="2" customWidth="1"/>
    <col min="9" max="9" width="17.140625" style="2" bestFit="1" customWidth="1"/>
    <col min="10" max="16384" width="11.42578125" style="2"/>
  </cols>
  <sheetData>
    <row r="1" spans="1:12" ht="15" customHeight="1">
      <c r="A1" s="1017" t="s">
        <v>365</v>
      </c>
      <c r="B1" s="1017"/>
      <c r="C1" s="1017"/>
      <c r="D1" s="1017"/>
      <c r="E1" s="1017"/>
      <c r="F1" s="1017"/>
      <c r="G1" s="1017"/>
      <c r="H1" s="1017"/>
      <c r="I1" s="248"/>
      <c r="J1" s="248"/>
      <c r="K1" s="248"/>
      <c r="L1" s="248"/>
    </row>
    <row r="2" spans="1:12">
      <c r="A2" s="1017" t="str">
        <f>ECSF!A2</f>
        <v>Del 1 de Enero al 30 de Junio de 2019</v>
      </c>
      <c r="B2" s="1017"/>
      <c r="C2" s="1017"/>
      <c r="D2" s="1017"/>
      <c r="E2" s="1017"/>
      <c r="F2" s="1017"/>
      <c r="G2" s="1017"/>
      <c r="H2" s="1017"/>
      <c r="I2" s="248"/>
      <c r="J2" s="248"/>
      <c r="K2" s="248"/>
      <c r="L2" s="248"/>
    </row>
    <row r="3" spans="1:12">
      <c r="A3" s="344"/>
      <c r="B3" s="344"/>
      <c r="C3" s="344"/>
      <c r="D3" s="344"/>
      <c r="E3" s="344"/>
      <c r="F3" s="344"/>
      <c r="G3" s="344"/>
      <c r="H3" s="344"/>
    </row>
    <row r="4" spans="1:12">
      <c r="A4" s="344"/>
      <c r="B4" s="347" t="s">
        <v>1426</v>
      </c>
      <c r="C4" s="347"/>
      <c r="D4" s="347"/>
      <c r="E4" s="347"/>
      <c r="F4" s="345"/>
      <c r="G4" s="346"/>
      <c r="H4" s="347"/>
      <c r="I4" s="8"/>
      <c r="K4" s="38"/>
    </row>
    <row r="5" spans="1:12">
      <c r="A5" s="344"/>
      <c r="B5" s="344"/>
      <c r="C5" s="344"/>
      <c r="D5" s="344"/>
      <c r="E5" s="344"/>
      <c r="F5" s="344"/>
      <c r="G5" s="344"/>
      <c r="H5" s="344"/>
    </row>
    <row r="6" spans="1:12" ht="15">
      <c r="A6" s="1021" t="s">
        <v>1193</v>
      </c>
      <c r="B6" s="1021"/>
      <c r="C6" s="1021"/>
      <c r="D6" s="1021"/>
      <c r="E6" s="1021"/>
      <c r="F6" s="1021"/>
      <c r="G6" s="1021"/>
      <c r="H6" s="348"/>
      <c r="I6" s="249"/>
      <c r="J6" s="249"/>
      <c r="K6" s="249"/>
      <c r="L6" s="249"/>
    </row>
    <row r="7" spans="1:12">
      <c r="A7" s="1019" t="s">
        <v>313</v>
      </c>
      <c r="B7" s="1019"/>
      <c r="C7" s="350"/>
      <c r="D7" s="351"/>
      <c r="E7" s="351"/>
      <c r="F7" s="351"/>
      <c r="G7" s="344"/>
      <c r="H7" s="344"/>
    </row>
    <row r="8" spans="1:12">
      <c r="A8" s="349" t="s">
        <v>289</v>
      </c>
      <c r="B8" s="344"/>
      <c r="C8" s="352"/>
      <c r="D8" s="351"/>
      <c r="E8" s="351"/>
      <c r="F8" s="351"/>
      <c r="G8" s="344"/>
      <c r="H8" s="344"/>
    </row>
    <row r="9" spans="1:12">
      <c r="A9" s="353" t="s">
        <v>406</v>
      </c>
      <c r="B9" s="344"/>
      <c r="C9" s="344"/>
      <c r="D9" s="344"/>
      <c r="E9" s="344"/>
      <c r="F9" s="344"/>
      <c r="G9" s="344"/>
      <c r="H9" s="344"/>
    </row>
    <row r="10" spans="1:12">
      <c r="A10" s="344"/>
      <c r="B10" s="354"/>
      <c r="C10" s="344"/>
      <c r="D10" s="344"/>
      <c r="E10" s="344"/>
      <c r="F10" s="344"/>
      <c r="G10" s="344"/>
      <c r="H10" s="344"/>
    </row>
    <row r="11" spans="1:12">
      <c r="A11" s="344"/>
      <c r="B11" s="355" t="s">
        <v>291</v>
      </c>
      <c r="C11" s="356" t="s">
        <v>263</v>
      </c>
      <c r="D11" s="356" t="s">
        <v>292</v>
      </c>
      <c r="E11" s="356" t="s">
        <v>293</v>
      </c>
      <c r="F11" s="344"/>
      <c r="G11" s="344"/>
      <c r="H11" s="344"/>
    </row>
    <row r="12" spans="1:12">
      <c r="A12" s="344"/>
      <c r="B12" s="357" t="s">
        <v>404</v>
      </c>
      <c r="C12" s="358"/>
      <c r="D12" s="358">
        <v>0</v>
      </c>
      <c r="E12" s="358">
        <v>0</v>
      </c>
      <c r="F12" s="344"/>
      <c r="G12" s="344"/>
      <c r="H12" s="344"/>
    </row>
    <row r="13" spans="1:12">
      <c r="A13" s="344"/>
      <c r="B13" s="359" t="s">
        <v>1425</v>
      </c>
      <c r="C13" s="360"/>
      <c r="D13" s="360"/>
      <c r="E13" s="360"/>
      <c r="F13" s="344"/>
      <c r="G13" s="344"/>
      <c r="H13" s="344"/>
    </row>
    <row r="14" spans="1:12">
      <c r="A14" s="344"/>
      <c r="B14" s="359" t="s">
        <v>405</v>
      </c>
      <c r="C14" s="360"/>
      <c r="D14" s="360">
        <v>0</v>
      </c>
      <c r="E14" s="360">
        <v>0</v>
      </c>
      <c r="F14" s="344"/>
      <c r="G14" s="344"/>
      <c r="H14" s="344"/>
    </row>
    <row r="15" spans="1:12">
      <c r="A15" s="344"/>
      <c r="B15" s="381" t="s">
        <v>445</v>
      </c>
      <c r="C15" s="361">
        <v>0</v>
      </c>
      <c r="D15" s="360"/>
      <c r="E15" s="360">
        <v>0</v>
      </c>
      <c r="F15" s="344"/>
      <c r="G15" s="344"/>
      <c r="H15" s="344"/>
    </row>
    <row r="16" spans="1:12">
      <c r="A16" s="344"/>
      <c r="B16" s="362" t="s">
        <v>413</v>
      </c>
      <c r="C16" s="363"/>
      <c r="D16" s="363">
        <v>0</v>
      </c>
      <c r="E16" s="363">
        <v>0</v>
      </c>
      <c r="F16" s="344"/>
      <c r="G16" s="344"/>
      <c r="H16" s="344"/>
    </row>
    <row r="17" spans="1:8">
      <c r="A17" s="344"/>
      <c r="B17" s="354"/>
      <c r="C17" s="356">
        <f>SUM(C12:C16)</f>
        <v>0</v>
      </c>
      <c r="D17" s="356"/>
      <c r="E17" s="356">
        <f>SUM(E12:E16)</f>
        <v>0</v>
      </c>
      <c r="F17" s="344"/>
      <c r="G17" s="344"/>
      <c r="H17" s="344"/>
    </row>
    <row r="18" spans="1:8">
      <c r="A18" s="344"/>
      <c r="B18" s="354"/>
      <c r="C18" s="344"/>
      <c r="D18" s="344"/>
      <c r="E18" s="344"/>
      <c r="F18" s="344"/>
      <c r="G18" s="344"/>
      <c r="H18" s="344"/>
    </row>
    <row r="19" spans="1:8">
      <c r="A19" s="353" t="s">
        <v>1424</v>
      </c>
      <c r="B19" s="344"/>
      <c r="C19" s="364"/>
      <c r="D19" s="344"/>
      <c r="E19" s="344"/>
      <c r="F19" s="344"/>
      <c r="G19" s="344"/>
      <c r="H19" s="344"/>
    </row>
    <row r="20" spans="1:8">
      <c r="A20" s="344"/>
      <c r="B20" s="344"/>
      <c r="C20" s="344"/>
      <c r="D20" s="344"/>
      <c r="E20" s="344"/>
      <c r="F20" s="344"/>
      <c r="G20" s="344"/>
      <c r="H20" s="344"/>
    </row>
    <row r="21" spans="1:8">
      <c r="A21" s="344"/>
      <c r="B21" s="355" t="s">
        <v>294</v>
      </c>
      <c r="C21" s="365" t="s">
        <v>263</v>
      </c>
      <c r="D21" s="365" t="s">
        <v>1427</v>
      </c>
      <c r="E21" s="365" t="s">
        <v>616</v>
      </c>
      <c r="F21" s="344"/>
      <c r="G21" s="344"/>
      <c r="H21" s="344"/>
    </row>
    <row r="22" spans="1:8">
      <c r="A22" s="344"/>
      <c r="B22" s="366" t="s">
        <v>412</v>
      </c>
      <c r="C22" s="367"/>
      <c r="D22" s="367"/>
      <c r="E22" s="367"/>
      <c r="F22" s="344"/>
      <c r="G22" s="344"/>
      <c r="H22" s="344"/>
    </row>
    <row r="23" spans="1:8">
      <c r="A23" s="344"/>
      <c r="B23" s="368" t="s">
        <v>446</v>
      </c>
      <c r="C23" s="775">
        <v>12228510.43</v>
      </c>
      <c r="D23" s="677">
        <v>9532266.6799999997</v>
      </c>
      <c r="E23" s="369">
        <v>14752795.470000001</v>
      </c>
      <c r="F23" s="344"/>
      <c r="G23" s="344"/>
      <c r="H23" s="344"/>
    </row>
    <row r="24" spans="1:8">
      <c r="A24" s="344"/>
      <c r="B24" s="368" t="s">
        <v>617</v>
      </c>
      <c r="C24" s="369">
        <v>0</v>
      </c>
      <c r="D24" s="369">
        <v>0</v>
      </c>
      <c r="E24" s="369">
        <v>0</v>
      </c>
      <c r="F24" s="344" t="s">
        <v>111</v>
      </c>
      <c r="G24" s="344"/>
      <c r="H24" s="344"/>
    </row>
    <row r="25" spans="1:8" ht="14.25" customHeight="1">
      <c r="A25" s="344"/>
      <c r="B25" s="370" t="s">
        <v>411</v>
      </c>
      <c r="C25" s="361"/>
      <c r="D25" s="361"/>
      <c r="E25" s="361"/>
      <c r="F25" s="344"/>
      <c r="G25" s="344"/>
      <c r="H25" s="344"/>
    </row>
    <row r="26" spans="1:8" ht="8.25" customHeight="1">
      <c r="A26" s="344"/>
      <c r="B26" s="371"/>
      <c r="C26" s="372"/>
      <c r="D26" s="372"/>
      <c r="E26" s="372"/>
      <c r="F26" s="344"/>
      <c r="G26" s="344"/>
      <c r="H26" s="344"/>
    </row>
    <row r="27" spans="1:8" ht="14.25" customHeight="1">
      <c r="A27" s="344"/>
      <c r="B27" s="344"/>
      <c r="C27" s="373">
        <f>SUM(C22:C26)</f>
        <v>12228510.43</v>
      </c>
      <c r="D27" s="373">
        <f>SUM(D22:D26)</f>
        <v>9532266.6799999997</v>
      </c>
      <c r="E27" s="373">
        <f>SUM(E23:E24)</f>
        <v>14752795.470000001</v>
      </c>
      <c r="F27" s="344"/>
      <c r="G27" s="344"/>
      <c r="H27" s="344"/>
    </row>
    <row r="28" spans="1:8" ht="14.25" customHeight="1">
      <c r="A28" s="344"/>
      <c r="B28" s="344"/>
      <c r="C28" s="344"/>
      <c r="D28" s="344"/>
      <c r="E28" s="344"/>
      <c r="F28" s="344"/>
      <c r="G28" s="344"/>
      <c r="H28" s="344"/>
    </row>
    <row r="29" spans="1:8">
      <c r="A29" s="344"/>
      <c r="B29" s="355" t="s">
        <v>326</v>
      </c>
      <c r="C29" s="365" t="s">
        <v>263</v>
      </c>
      <c r="D29" s="365" t="s">
        <v>306</v>
      </c>
      <c r="E29" s="356" t="s">
        <v>307</v>
      </c>
      <c r="F29" s="356" t="s">
        <v>308</v>
      </c>
      <c r="G29" s="344"/>
      <c r="H29" s="344"/>
    </row>
    <row r="30" spans="1:8" ht="14.25" customHeight="1">
      <c r="A30" s="344"/>
      <c r="B30" s="366" t="s">
        <v>410</v>
      </c>
      <c r="C30" s="678"/>
      <c r="D30" s="678"/>
      <c r="E30" s="375"/>
      <c r="F30" s="361"/>
      <c r="G30" s="344"/>
      <c r="H30" s="344"/>
    </row>
    <row r="31" spans="1:8" ht="14.25" customHeight="1">
      <c r="A31" s="344"/>
      <c r="B31" s="368" t="s">
        <v>447</v>
      </c>
      <c r="C31" s="776">
        <v>89882.53</v>
      </c>
      <c r="D31" s="776">
        <v>89882.53</v>
      </c>
      <c r="E31" s="375"/>
      <c r="F31" s="361"/>
      <c r="G31" s="344"/>
      <c r="H31" s="344"/>
    </row>
    <row r="32" spans="1:8" ht="14.25" customHeight="1">
      <c r="A32" s="344"/>
      <c r="B32" s="368" t="s">
        <v>448</v>
      </c>
      <c r="C32" s="776">
        <v>182381.25</v>
      </c>
      <c r="D32" s="776">
        <v>182381.25</v>
      </c>
      <c r="E32" s="375"/>
      <c r="F32" s="361"/>
      <c r="G32" s="344"/>
      <c r="H32" s="344"/>
    </row>
    <row r="33" spans="1:8" ht="14.25" customHeight="1">
      <c r="A33" s="344"/>
      <c r="B33" s="368" t="s">
        <v>449</v>
      </c>
      <c r="C33" s="777">
        <v>29941.57</v>
      </c>
      <c r="D33" s="777">
        <v>29941.57</v>
      </c>
      <c r="E33" s="375"/>
      <c r="F33" s="361"/>
      <c r="G33" s="344"/>
      <c r="H33" s="344"/>
    </row>
    <row r="34" spans="1:8" ht="14.25" customHeight="1">
      <c r="A34" s="344"/>
      <c r="B34" s="368" t="s">
        <v>450</v>
      </c>
      <c r="C34" s="777">
        <v>1617574.41</v>
      </c>
      <c r="D34" s="777">
        <v>1617574.41</v>
      </c>
      <c r="E34" s="375"/>
      <c r="F34" s="361"/>
      <c r="G34" s="344"/>
      <c r="H34" s="344"/>
    </row>
    <row r="35" spans="1:8" ht="14.25" customHeight="1">
      <c r="A35" s="344"/>
      <c r="B35" s="370" t="s">
        <v>409</v>
      </c>
      <c r="C35" s="376"/>
      <c r="D35" s="376"/>
      <c r="E35" s="375"/>
      <c r="F35" s="361"/>
      <c r="G35" s="344"/>
      <c r="H35" s="344"/>
    </row>
    <row r="36" spans="1:8" ht="14.25" customHeight="1">
      <c r="A36" s="344"/>
      <c r="B36" s="368" t="s">
        <v>451</v>
      </c>
      <c r="C36" s="776">
        <v>75170.52</v>
      </c>
      <c r="D36" s="776">
        <v>75170.52</v>
      </c>
      <c r="E36" s="375"/>
      <c r="F36" s="361"/>
      <c r="G36" s="344"/>
      <c r="H36" s="344"/>
    </row>
    <row r="37" spans="1:8" ht="14.25" customHeight="1">
      <c r="A37" s="344"/>
      <c r="B37" s="370" t="s">
        <v>1122</v>
      </c>
      <c r="C37" s="376"/>
      <c r="D37" s="376"/>
      <c r="E37" s="375"/>
      <c r="F37" s="361"/>
      <c r="G37" s="344"/>
      <c r="H37" s="344"/>
    </row>
    <row r="38" spans="1:8" ht="14.25" customHeight="1">
      <c r="A38" s="344"/>
      <c r="B38" s="377" t="s">
        <v>1123</v>
      </c>
      <c r="C38" s="378"/>
      <c r="D38" s="378"/>
      <c r="E38" s="379"/>
      <c r="F38" s="372"/>
      <c r="G38" s="344"/>
      <c r="H38" s="344"/>
    </row>
    <row r="39" spans="1:8" ht="14.25" customHeight="1">
      <c r="A39" s="344"/>
      <c r="B39" s="344"/>
      <c r="C39" s="380">
        <f>SUM(C30:C38)</f>
        <v>1994950.28</v>
      </c>
      <c r="D39" s="380">
        <f>SUM(D30:D38)</f>
        <v>1994950.28</v>
      </c>
      <c r="E39" s="380">
        <f>SUM(E30:E38)</f>
        <v>0</v>
      </c>
      <c r="F39" s="380">
        <f>SUM(F30:F38)</f>
        <v>0</v>
      </c>
      <c r="G39" s="344"/>
      <c r="H39" s="344"/>
    </row>
    <row r="40" spans="1:8" ht="14.25" customHeight="1">
      <c r="A40" s="344"/>
      <c r="B40" s="344"/>
      <c r="C40" s="344"/>
      <c r="D40" s="344"/>
      <c r="E40" s="344"/>
      <c r="F40" s="344"/>
      <c r="G40" s="344"/>
      <c r="H40" s="344"/>
    </row>
    <row r="41" spans="1:8" ht="14.25" customHeight="1">
      <c r="A41" s="353" t="s">
        <v>297</v>
      </c>
      <c r="B41" s="344"/>
      <c r="C41" s="344"/>
      <c r="D41" s="344"/>
      <c r="E41" s="344"/>
      <c r="F41" s="344"/>
      <c r="G41" s="344"/>
      <c r="H41" s="344"/>
    </row>
    <row r="42" spans="1:8" ht="14.25" customHeight="1">
      <c r="A42" s="344"/>
      <c r="B42" s="354"/>
      <c r="C42" s="344"/>
      <c r="D42" s="344"/>
      <c r="E42" s="344"/>
      <c r="F42" s="344"/>
      <c r="G42" s="344"/>
      <c r="H42" s="344"/>
    </row>
    <row r="43" spans="1:8">
      <c r="A43" s="344"/>
      <c r="B43" s="355" t="s">
        <v>295</v>
      </c>
      <c r="C43" s="356" t="s">
        <v>263</v>
      </c>
      <c r="D43" s="356" t="s">
        <v>296</v>
      </c>
      <c r="E43" s="344"/>
      <c r="F43" s="344"/>
      <c r="G43" s="344"/>
      <c r="H43" s="344"/>
    </row>
    <row r="44" spans="1:8" ht="14.25" customHeight="1">
      <c r="A44" s="344"/>
      <c r="B44" s="357" t="s">
        <v>407</v>
      </c>
      <c r="C44" s="358"/>
      <c r="D44" s="358">
        <v>0</v>
      </c>
      <c r="E44" s="344"/>
      <c r="F44" s="344"/>
      <c r="G44" s="344"/>
      <c r="H44" s="344"/>
    </row>
    <row r="45" spans="1:8" ht="14.25" customHeight="1">
      <c r="A45" s="344"/>
      <c r="B45" s="381" t="s">
        <v>452</v>
      </c>
      <c r="C45" s="360"/>
      <c r="D45" s="360">
        <v>0</v>
      </c>
      <c r="E45" s="344"/>
      <c r="F45" s="344"/>
      <c r="G45" s="344"/>
      <c r="H45" s="344"/>
    </row>
    <row r="46" spans="1:8" ht="14.25" customHeight="1">
      <c r="A46" s="344"/>
      <c r="B46" s="359" t="s">
        <v>408</v>
      </c>
      <c r="C46" s="360"/>
      <c r="D46" s="360"/>
      <c r="E46" s="344"/>
      <c r="F46" s="344"/>
      <c r="G46" s="344"/>
      <c r="H46" s="344"/>
    </row>
    <row r="47" spans="1:8" ht="14.25" customHeight="1">
      <c r="A47" s="344"/>
      <c r="B47" s="382" t="s">
        <v>452</v>
      </c>
      <c r="C47" s="363"/>
      <c r="D47" s="363">
        <v>0</v>
      </c>
      <c r="E47" s="344"/>
      <c r="F47" s="344"/>
      <c r="G47" s="344"/>
      <c r="H47" s="344"/>
    </row>
    <row r="48" spans="1:8" ht="14.25" customHeight="1">
      <c r="A48" s="344"/>
      <c r="B48" s="383"/>
      <c r="C48" s="356">
        <f>SUM(C43:C47)</f>
        <v>0</v>
      </c>
      <c r="D48" s="356"/>
      <c r="E48" s="344"/>
      <c r="F48" s="344"/>
      <c r="G48" s="344"/>
      <c r="H48" s="344"/>
    </row>
    <row r="49" spans="1:8" ht="14.25" customHeight="1">
      <c r="A49" s="353" t="s">
        <v>298</v>
      </c>
      <c r="B49" s="344"/>
      <c r="C49" s="344"/>
      <c r="D49" s="344"/>
      <c r="E49" s="344"/>
      <c r="F49" s="344"/>
      <c r="G49" s="344"/>
      <c r="H49" s="344"/>
    </row>
    <row r="50" spans="1:8" ht="14.25" customHeight="1">
      <c r="A50" s="344"/>
      <c r="B50" s="354"/>
      <c r="C50" s="344"/>
      <c r="D50" s="344"/>
      <c r="E50" s="344"/>
      <c r="F50" s="344"/>
      <c r="G50" s="344"/>
      <c r="H50" s="344"/>
    </row>
    <row r="51" spans="1:8" ht="24.75" customHeight="1">
      <c r="A51" s="344"/>
      <c r="B51" s="355" t="s">
        <v>300</v>
      </c>
      <c r="C51" s="356" t="s">
        <v>263</v>
      </c>
      <c r="D51" s="356" t="s">
        <v>292</v>
      </c>
      <c r="E51" s="356" t="s">
        <v>271</v>
      </c>
      <c r="F51" s="384" t="s">
        <v>1121</v>
      </c>
      <c r="G51" s="356" t="s">
        <v>299</v>
      </c>
      <c r="H51" s="344"/>
    </row>
    <row r="52" spans="1:8" ht="14.25" customHeight="1">
      <c r="A52" s="344"/>
      <c r="B52" s="357" t="s">
        <v>414</v>
      </c>
      <c r="C52" s="358"/>
      <c r="D52" s="358">
        <v>0</v>
      </c>
      <c r="E52" s="358">
        <v>0</v>
      </c>
      <c r="F52" s="358">
        <v>0</v>
      </c>
      <c r="G52" s="385">
        <v>0</v>
      </c>
      <c r="H52" s="344"/>
    </row>
    <row r="53" spans="1:8" ht="14.25" customHeight="1">
      <c r="A53" s="344"/>
      <c r="B53" s="381" t="s">
        <v>452</v>
      </c>
      <c r="C53" s="360"/>
      <c r="D53" s="360">
        <v>0</v>
      </c>
      <c r="E53" s="360">
        <v>0</v>
      </c>
      <c r="F53" s="360">
        <v>0</v>
      </c>
      <c r="G53" s="385">
        <v>0</v>
      </c>
      <c r="H53" s="344"/>
    </row>
    <row r="54" spans="1:8" ht="14.25" customHeight="1">
      <c r="A54" s="344"/>
      <c r="B54" s="362"/>
      <c r="C54" s="363"/>
      <c r="D54" s="363">
        <v>0</v>
      </c>
      <c r="E54" s="363">
        <v>0</v>
      </c>
      <c r="F54" s="363">
        <v>0</v>
      </c>
      <c r="G54" s="386">
        <v>0</v>
      </c>
      <c r="H54" s="344"/>
    </row>
    <row r="55" spans="1:8" ht="15" customHeight="1">
      <c r="A55" s="344"/>
      <c r="B55" s="383"/>
      <c r="C55" s="356">
        <f>SUM(C51:C54)</f>
        <v>0</v>
      </c>
      <c r="D55" s="387">
        <v>0</v>
      </c>
      <c r="E55" s="388">
        <v>0</v>
      </c>
      <c r="F55" s="388">
        <v>0</v>
      </c>
      <c r="G55" s="389">
        <v>0</v>
      </c>
      <c r="H55" s="344"/>
    </row>
    <row r="56" spans="1:8">
      <c r="A56" s="344"/>
      <c r="B56" s="383"/>
      <c r="C56" s="390"/>
      <c r="D56" s="390"/>
      <c r="E56" s="390"/>
      <c r="F56" s="390"/>
      <c r="G56" s="390"/>
      <c r="H56" s="344"/>
    </row>
    <row r="57" spans="1:8">
      <c r="A57" s="344"/>
      <c r="B57" s="355" t="s">
        <v>416</v>
      </c>
      <c r="C57" s="356" t="s">
        <v>263</v>
      </c>
      <c r="D57" s="356" t="s">
        <v>292</v>
      </c>
      <c r="E57" s="356" t="s">
        <v>301</v>
      </c>
      <c r="F57" s="390"/>
      <c r="G57" s="390"/>
      <c r="H57" s="344"/>
    </row>
    <row r="58" spans="1:8">
      <c r="A58" s="344"/>
      <c r="B58" s="357" t="s">
        <v>415</v>
      </c>
      <c r="C58" s="385"/>
      <c r="D58" s="360">
        <v>0</v>
      </c>
      <c r="E58" s="360">
        <v>0</v>
      </c>
      <c r="F58" s="390"/>
      <c r="G58" s="390"/>
      <c r="H58" s="344"/>
    </row>
    <row r="59" spans="1:8">
      <c r="A59" s="344"/>
      <c r="B59" s="382" t="s">
        <v>452</v>
      </c>
      <c r="C59" s="385"/>
      <c r="D59" s="360">
        <v>0</v>
      </c>
      <c r="E59" s="360">
        <v>0</v>
      </c>
      <c r="F59" s="390"/>
      <c r="G59" s="390"/>
      <c r="H59" s="344"/>
    </row>
    <row r="60" spans="1:8" ht="16.5" customHeight="1">
      <c r="A60" s="344"/>
      <c r="B60" s="383"/>
      <c r="C60" s="356">
        <f>SUM(C58:C59)</f>
        <v>0</v>
      </c>
      <c r="D60" s="1022"/>
      <c r="E60" s="1023"/>
      <c r="F60" s="390"/>
      <c r="G60" s="390"/>
      <c r="H60" s="344"/>
    </row>
    <row r="61" spans="1:8">
      <c r="A61" s="344"/>
      <c r="B61" s="354"/>
      <c r="C61" s="344"/>
      <c r="D61" s="344"/>
      <c r="E61" s="344"/>
      <c r="F61" s="344"/>
      <c r="G61" s="344"/>
      <c r="H61" s="344"/>
    </row>
    <row r="62" spans="1:8">
      <c r="A62" s="353" t="s">
        <v>290</v>
      </c>
      <c r="B62" s="344"/>
      <c r="C62" s="344"/>
      <c r="D62" s="344"/>
      <c r="E62" s="344"/>
      <c r="F62" s="344"/>
      <c r="G62" s="344"/>
      <c r="H62" s="344"/>
    </row>
    <row r="63" spans="1:8">
      <c r="A63" s="344"/>
      <c r="B63" s="354"/>
      <c r="C63" s="344"/>
      <c r="D63" s="344"/>
      <c r="E63" s="344"/>
      <c r="F63" s="344"/>
      <c r="G63" s="344"/>
      <c r="H63" s="344"/>
    </row>
    <row r="64" spans="1:8">
      <c r="A64" s="344"/>
      <c r="B64" s="355" t="s">
        <v>264</v>
      </c>
      <c r="C64" s="356" t="s">
        <v>265</v>
      </c>
      <c r="D64" s="356" t="s">
        <v>266</v>
      </c>
      <c r="E64" s="356" t="s">
        <v>267</v>
      </c>
      <c r="F64" s="356" t="s">
        <v>268</v>
      </c>
      <c r="G64" s="344"/>
      <c r="H64" s="344"/>
    </row>
    <row r="65" spans="1:8">
      <c r="A65" s="344"/>
      <c r="B65" s="357" t="s">
        <v>417</v>
      </c>
      <c r="C65" s="391"/>
      <c r="D65" s="367"/>
      <c r="E65" s="367"/>
      <c r="F65" s="392">
        <v>0</v>
      </c>
      <c r="G65" s="344"/>
      <c r="H65" s="344"/>
    </row>
    <row r="66" spans="1:8">
      <c r="A66" s="344"/>
      <c r="B66" s="393" t="s">
        <v>452</v>
      </c>
      <c r="C66" s="394"/>
      <c r="D66" s="361"/>
      <c r="E66" s="361"/>
      <c r="F66" s="375">
        <v>0</v>
      </c>
      <c r="G66" s="344"/>
      <c r="H66" s="344"/>
    </row>
    <row r="67" spans="1:8">
      <c r="A67" s="344"/>
      <c r="B67" s="359" t="s">
        <v>418</v>
      </c>
      <c r="C67" s="395"/>
      <c r="D67" s="396"/>
      <c r="E67" s="396"/>
      <c r="F67" s="375">
        <v>0</v>
      </c>
      <c r="G67" s="344"/>
      <c r="H67" s="344"/>
    </row>
    <row r="68" spans="1:8">
      <c r="A68" s="344"/>
      <c r="B68" s="397" t="s">
        <v>1124</v>
      </c>
      <c r="C68" s="398">
        <v>5315767.32</v>
      </c>
      <c r="D68" s="369">
        <v>5486794.71</v>
      </c>
      <c r="E68" s="369">
        <v>171027.39</v>
      </c>
      <c r="F68" s="375"/>
      <c r="G68" s="344"/>
      <c r="H68" s="344"/>
    </row>
    <row r="69" spans="1:8">
      <c r="A69" s="344"/>
      <c r="B69" s="397" t="s">
        <v>1125</v>
      </c>
      <c r="C69" s="398">
        <v>1422367.55</v>
      </c>
      <c r="D69" s="369">
        <v>1194983.1100000001</v>
      </c>
      <c r="E69" s="369">
        <v>-227384.44</v>
      </c>
      <c r="F69" s="375"/>
      <c r="G69" s="344"/>
      <c r="H69" s="344"/>
    </row>
    <row r="70" spans="1:8">
      <c r="A70" s="344"/>
      <c r="B70" s="397" t="s">
        <v>1126</v>
      </c>
      <c r="C70" s="398">
        <v>104410.8</v>
      </c>
      <c r="D70" s="369">
        <v>104410.8</v>
      </c>
      <c r="E70" s="369"/>
      <c r="F70" s="375"/>
      <c r="G70" s="344"/>
      <c r="H70" s="344"/>
    </row>
    <row r="71" spans="1:8">
      <c r="A71" s="344"/>
      <c r="B71" s="397" t="s">
        <v>1127</v>
      </c>
      <c r="C71" s="398">
        <v>20715742.879999999</v>
      </c>
      <c r="D71" s="780">
        <v>22932778</v>
      </c>
      <c r="E71" s="369">
        <f>-(C71-D71)</f>
        <v>2217035.120000001</v>
      </c>
      <c r="F71" s="375"/>
      <c r="G71" s="344"/>
      <c r="H71" s="344"/>
    </row>
    <row r="72" spans="1:8">
      <c r="A72" s="344"/>
      <c r="B72" s="397" t="s">
        <v>1128</v>
      </c>
      <c r="C72" s="398">
        <v>7145019.4000000004</v>
      </c>
      <c r="D72" s="369">
        <v>7145019.4000000004</v>
      </c>
      <c r="E72" s="369"/>
      <c r="F72" s="375"/>
      <c r="G72" s="344"/>
      <c r="H72" s="344"/>
    </row>
    <row r="73" spans="1:8">
      <c r="A73" s="344"/>
      <c r="B73" s="397" t="s">
        <v>1129</v>
      </c>
      <c r="C73" s="398">
        <v>746808.33</v>
      </c>
      <c r="D73" s="369">
        <v>899638.3</v>
      </c>
      <c r="E73" s="369">
        <v>152830</v>
      </c>
      <c r="F73" s="375"/>
      <c r="G73" s="344"/>
      <c r="H73" s="344"/>
    </row>
    <row r="74" spans="1:8">
      <c r="A74" s="344"/>
      <c r="B74" s="397" t="s">
        <v>1130</v>
      </c>
      <c r="C74" s="398">
        <v>1024568.15</v>
      </c>
      <c r="D74" s="369">
        <v>960160.25</v>
      </c>
      <c r="E74" s="369">
        <v>-64407.9</v>
      </c>
      <c r="F74" s="375"/>
      <c r="G74" s="344"/>
      <c r="H74" s="344"/>
    </row>
    <row r="75" spans="1:8">
      <c r="A75" s="344"/>
      <c r="B75" s="397" t="s">
        <v>1131</v>
      </c>
      <c r="C75" s="398">
        <v>406604.33</v>
      </c>
      <c r="D75" s="369">
        <v>406604.33</v>
      </c>
      <c r="E75" s="369"/>
      <c r="F75" s="375"/>
      <c r="G75" s="344"/>
      <c r="H75" s="344"/>
    </row>
    <row r="76" spans="1:8">
      <c r="A76" s="344"/>
      <c r="B76" s="397" t="s">
        <v>1132</v>
      </c>
      <c r="C76" s="398">
        <v>289432</v>
      </c>
      <c r="D76" s="369">
        <v>289432</v>
      </c>
      <c r="E76" s="369"/>
      <c r="F76" s="375"/>
      <c r="G76" s="344"/>
      <c r="H76" s="344"/>
    </row>
    <row r="77" spans="1:8">
      <c r="A77" s="344"/>
      <c r="B77" s="397" t="s">
        <v>1133</v>
      </c>
      <c r="C77" s="398">
        <v>19997.84</v>
      </c>
      <c r="D77" s="369">
        <v>19997.84</v>
      </c>
      <c r="E77" s="369"/>
      <c r="F77" s="375"/>
      <c r="G77" s="344"/>
      <c r="H77" s="344"/>
    </row>
    <row r="78" spans="1:8">
      <c r="A78" s="344"/>
      <c r="B78" s="397" t="s">
        <v>1134</v>
      </c>
      <c r="C78" s="398">
        <v>28493068.190000001</v>
      </c>
      <c r="D78" s="369">
        <v>28493068.190000001</v>
      </c>
      <c r="E78" s="369"/>
      <c r="F78" s="375"/>
      <c r="G78" s="344"/>
      <c r="H78" s="344"/>
    </row>
    <row r="79" spans="1:8">
      <c r="A79" s="344"/>
      <c r="B79" s="397" t="s">
        <v>1135</v>
      </c>
      <c r="C79" s="398">
        <v>3102685</v>
      </c>
      <c r="D79" s="369">
        <v>3102685</v>
      </c>
      <c r="E79" s="369"/>
      <c r="F79" s="375"/>
      <c r="G79" s="344"/>
      <c r="H79" s="344"/>
    </row>
    <row r="80" spans="1:8">
      <c r="A80" s="344"/>
      <c r="B80" s="397" t="s">
        <v>1136</v>
      </c>
      <c r="C80" s="398">
        <v>467227.8</v>
      </c>
      <c r="D80" s="369">
        <v>467227.8</v>
      </c>
      <c r="E80" s="369"/>
      <c r="F80" s="375"/>
      <c r="G80" s="344"/>
      <c r="H80" s="344"/>
    </row>
    <row r="81" spans="1:8">
      <c r="A81" s="344"/>
      <c r="B81" s="397" t="s">
        <v>1137</v>
      </c>
      <c r="C81" s="398">
        <v>146496</v>
      </c>
      <c r="D81" s="369">
        <v>146496</v>
      </c>
      <c r="E81" s="369"/>
      <c r="F81" s="375"/>
      <c r="G81" s="344"/>
      <c r="H81" s="344"/>
    </row>
    <row r="82" spans="1:8">
      <c r="A82" s="344"/>
      <c r="B82" s="397" t="s">
        <v>1138</v>
      </c>
      <c r="C82" s="398">
        <v>1192745.55</v>
      </c>
      <c r="D82" s="369">
        <v>1192745.55</v>
      </c>
      <c r="E82" s="369"/>
      <c r="F82" s="375"/>
      <c r="G82" s="344"/>
      <c r="H82" s="344"/>
    </row>
    <row r="83" spans="1:8">
      <c r="A83" s="344"/>
      <c r="B83" s="397" t="s">
        <v>1139</v>
      </c>
      <c r="C83" s="398">
        <v>44154</v>
      </c>
      <c r="D83" s="369">
        <v>44154</v>
      </c>
      <c r="E83" s="369"/>
      <c r="F83" s="375"/>
      <c r="G83" s="344"/>
      <c r="H83" s="344"/>
    </row>
    <row r="84" spans="1:8">
      <c r="A84" s="344"/>
      <c r="B84" s="397" t="s">
        <v>1140</v>
      </c>
      <c r="C84" s="398">
        <v>966551</v>
      </c>
      <c r="D84" s="369">
        <v>987493.13</v>
      </c>
      <c r="E84" s="369">
        <v>20942.13</v>
      </c>
      <c r="F84" s="375"/>
      <c r="G84" s="344"/>
      <c r="H84" s="344"/>
    </row>
    <row r="85" spans="1:8">
      <c r="A85" s="344"/>
      <c r="B85" s="397" t="s">
        <v>1141</v>
      </c>
      <c r="C85" s="398">
        <v>119588.88</v>
      </c>
      <c r="D85" s="369">
        <v>119588.88</v>
      </c>
      <c r="E85" s="369"/>
      <c r="F85" s="375"/>
      <c r="G85" s="344"/>
      <c r="H85" s="344"/>
    </row>
    <row r="86" spans="1:8">
      <c r="A86" s="344"/>
      <c r="B86" s="397" t="s">
        <v>1142</v>
      </c>
      <c r="C86" s="398">
        <v>6960</v>
      </c>
      <c r="D86" s="369">
        <v>6960</v>
      </c>
      <c r="E86" s="369"/>
      <c r="F86" s="375"/>
      <c r="G86" s="344"/>
      <c r="H86" s="344"/>
    </row>
    <row r="87" spans="1:8">
      <c r="A87" s="344"/>
      <c r="B87" s="397" t="s">
        <v>1143</v>
      </c>
      <c r="C87" s="398">
        <v>1142574</v>
      </c>
      <c r="D87" s="369">
        <v>1142574</v>
      </c>
      <c r="E87" s="369"/>
      <c r="F87" s="375"/>
      <c r="G87" s="344"/>
      <c r="H87" s="344"/>
    </row>
    <row r="88" spans="1:8">
      <c r="A88" s="344"/>
      <c r="B88" s="397" t="s">
        <v>1144</v>
      </c>
      <c r="C88" s="398">
        <v>2000</v>
      </c>
      <c r="D88" s="369">
        <v>2000</v>
      </c>
      <c r="E88" s="369"/>
      <c r="F88" s="375"/>
      <c r="G88" s="344"/>
      <c r="H88" s="344"/>
    </row>
    <row r="89" spans="1:8">
      <c r="A89" s="344"/>
      <c r="B89" s="370" t="s">
        <v>1145</v>
      </c>
      <c r="C89" s="399"/>
      <c r="D89" s="399"/>
      <c r="E89" s="360"/>
      <c r="F89" s="360"/>
      <c r="G89" s="344"/>
      <c r="H89" s="344"/>
    </row>
    <row r="90" spans="1:8">
      <c r="A90" s="344"/>
      <c r="B90" s="400" t="s">
        <v>1146</v>
      </c>
      <c r="C90" s="369">
        <v>-2123450.87</v>
      </c>
      <c r="D90" s="369">
        <v>-1897403.43</v>
      </c>
      <c r="E90" s="361">
        <v>226047.44</v>
      </c>
      <c r="F90" s="360"/>
      <c r="G90" s="344"/>
      <c r="H90" s="344"/>
    </row>
    <row r="91" spans="1:8">
      <c r="A91" s="344"/>
      <c r="B91" s="400" t="s">
        <v>1147</v>
      </c>
      <c r="C91" s="369">
        <v>-71169.8</v>
      </c>
      <c r="D91" s="369">
        <v>-71169.8</v>
      </c>
      <c r="E91" s="361"/>
      <c r="F91" s="360"/>
      <c r="G91" s="344"/>
      <c r="H91" s="344"/>
    </row>
    <row r="92" spans="1:8">
      <c r="A92" s="344"/>
      <c r="B92" s="400" t="s">
        <v>1148</v>
      </c>
      <c r="C92" s="369">
        <v>-13516346.279999999</v>
      </c>
      <c r="D92" s="369">
        <v>-13516346.279999999</v>
      </c>
      <c r="E92" s="361"/>
      <c r="F92" s="360"/>
      <c r="G92" s="344"/>
      <c r="H92" s="344"/>
    </row>
    <row r="93" spans="1:8">
      <c r="A93" s="344"/>
      <c r="B93" s="400" t="s">
        <v>1149</v>
      </c>
      <c r="C93" s="369">
        <v>-1242896.48</v>
      </c>
      <c r="D93" s="369">
        <v>-1178802.58</v>
      </c>
      <c r="E93" s="361">
        <v>64093.9</v>
      </c>
      <c r="F93" s="360"/>
      <c r="G93" s="344"/>
      <c r="H93" s="344"/>
    </row>
    <row r="94" spans="1:8">
      <c r="A94" s="344"/>
      <c r="B94" s="400" t="s">
        <v>1150</v>
      </c>
      <c r="C94" s="369">
        <v>-40360.33</v>
      </c>
      <c r="D94" s="369">
        <v>-40360.33</v>
      </c>
      <c r="E94" s="361"/>
      <c r="F94" s="360"/>
      <c r="G94" s="344"/>
      <c r="H94" s="344"/>
    </row>
    <row r="95" spans="1:8">
      <c r="A95" s="344"/>
      <c r="B95" s="400" t="s">
        <v>1151</v>
      </c>
      <c r="C95" s="369">
        <v>-163699</v>
      </c>
      <c r="D95" s="369">
        <v>-163699</v>
      </c>
      <c r="E95" s="361"/>
      <c r="F95" s="360"/>
      <c r="G95" s="344"/>
      <c r="H95" s="344"/>
    </row>
    <row r="96" spans="1:8">
      <c r="A96" s="344"/>
      <c r="B96" s="400" t="s">
        <v>1152</v>
      </c>
      <c r="C96" s="369">
        <v>-4.84</v>
      </c>
      <c r="D96" s="369">
        <v>-4.84</v>
      </c>
      <c r="E96" s="361"/>
      <c r="F96" s="360"/>
      <c r="G96" s="344"/>
      <c r="H96" s="344"/>
    </row>
    <row r="97" spans="1:8">
      <c r="A97" s="344"/>
      <c r="B97" s="400" t="s">
        <v>1153</v>
      </c>
      <c r="C97" s="369">
        <v>-16025554.189999999</v>
      </c>
      <c r="D97" s="369">
        <v>-16025554.189999999</v>
      </c>
      <c r="E97" s="361"/>
      <c r="F97" s="360"/>
      <c r="G97" s="344"/>
      <c r="H97" s="344"/>
    </row>
    <row r="98" spans="1:8">
      <c r="A98" s="344"/>
      <c r="B98" s="400" t="s">
        <v>1154</v>
      </c>
      <c r="C98" s="369">
        <v>-1.8</v>
      </c>
      <c r="D98" s="369">
        <v>-1.8</v>
      </c>
      <c r="E98" s="361"/>
      <c r="F98" s="360"/>
      <c r="G98" s="344"/>
      <c r="H98" s="344"/>
    </row>
    <row r="99" spans="1:8">
      <c r="A99" s="344"/>
      <c r="B99" s="400" t="s">
        <v>1155</v>
      </c>
      <c r="C99" s="369">
        <v>-59820</v>
      </c>
      <c r="D99" s="369">
        <v>-59820</v>
      </c>
      <c r="E99" s="361"/>
      <c r="F99" s="360"/>
      <c r="G99" s="344"/>
      <c r="H99" s="344"/>
    </row>
    <row r="100" spans="1:8">
      <c r="A100" s="344"/>
      <c r="B100" s="400" t="s">
        <v>1156</v>
      </c>
      <c r="C100" s="369">
        <v>-293203.55</v>
      </c>
      <c r="D100" s="369">
        <v>-293203.55</v>
      </c>
      <c r="E100" s="361"/>
      <c r="F100" s="360"/>
      <c r="G100" s="344"/>
      <c r="H100" s="344"/>
    </row>
    <row r="101" spans="1:8">
      <c r="A101" s="344"/>
      <c r="B101" s="400" t="s">
        <v>1157</v>
      </c>
      <c r="C101" s="369">
        <v>-166187.88</v>
      </c>
      <c r="D101" s="369">
        <v>-166187.88</v>
      </c>
      <c r="E101" s="361"/>
      <c r="F101" s="360"/>
      <c r="G101" s="344"/>
      <c r="H101" s="344"/>
    </row>
    <row r="102" spans="1:8">
      <c r="A102" s="344"/>
      <c r="B102" s="400" t="s">
        <v>1158</v>
      </c>
      <c r="C102" s="369">
        <v>-4330</v>
      </c>
      <c r="D102" s="369">
        <v>-4330</v>
      </c>
      <c r="E102" s="361"/>
      <c r="F102" s="360"/>
      <c r="G102" s="344"/>
      <c r="H102" s="344"/>
    </row>
    <row r="103" spans="1:8">
      <c r="A103" s="344"/>
      <c r="B103" s="400" t="s">
        <v>1159</v>
      </c>
      <c r="C103" s="369">
        <v>-4253</v>
      </c>
      <c r="D103" s="369">
        <v>-4253</v>
      </c>
      <c r="E103" s="361"/>
      <c r="F103" s="360"/>
      <c r="G103" s="344"/>
      <c r="H103" s="344"/>
    </row>
    <row r="104" spans="1:8">
      <c r="A104" s="344"/>
      <c r="B104" s="362"/>
      <c r="C104" s="401"/>
      <c r="D104" s="372"/>
      <c r="E104" s="372"/>
      <c r="F104" s="375">
        <v>0</v>
      </c>
      <c r="G104" s="344"/>
      <c r="H104" s="344"/>
    </row>
    <row r="105" spans="1:8" ht="18" customHeight="1">
      <c r="A105" s="344"/>
      <c r="B105" s="344"/>
      <c r="C105" s="402">
        <f>SUM(C66:C104)</f>
        <v>39163490.999999985</v>
      </c>
      <c r="D105" s="403">
        <f>SUM(D66:D104)</f>
        <v>41723674.609999992</v>
      </c>
      <c r="E105" s="403">
        <f>SUM(E66:E104)</f>
        <v>2560183.6400000011</v>
      </c>
      <c r="F105" s="404"/>
      <c r="G105" s="344"/>
      <c r="H105" s="344"/>
    </row>
    <row r="106" spans="1:8">
      <c r="A106" s="344"/>
      <c r="B106" s="344"/>
      <c r="C106" s="344"/>
      <c r="D106" s="344"/>
      <c r="E106" s="344"/>
      <c r="F106" s="344"/>
      <c r="G106" s="344"/>
      <c r="H106" s="344"/>
    </row>
    <row r="107" spans="1:8">
      <c r="A107" s="344"/>
      <c r="B107" s="355" t="s">
        <v>302</v>
      </c>
      <c r="C107" s="365" t="s">
        <v>265</v>
      </c>
      <c r="D107" s="365" t="s">
        <v>266</v>
      </c>
      <c r="E107" s="356" t="s">
        <v>267</v>
      </c>
      <c r="F107" s="356" t="s">
        <v>268</v>
      </c>
      <c r="G107" s="344"/>
      <c r="H107" s="344"/>
    </row>
    <row r="108" spans="1:8">
      <c r="A108" s="344"/>
      <c r="B108" s="366" t="s">
        <v>419</v>
      </c>
      <c r="C108" s="405"/>
      <c r="D108" s="405"/>
      <c r="E108" s="358"/>
      <c r="F108" s="358"/>
      <c r="G108" s="344"/>
      <c r="H108" s="344"/>
    </row>
    <row r="109" spans="1:8">
      <c r="A109" s="344"/>
      <c r="B109" s="406" t="s">
        <v>452</v>
      </c>
      <c r="C109" s="399"/>
      <c r="D109" s="399"/>
      <c r="E109" s="360"/>
      <c r="F109" s="360"/>
      <c r="G109" s="344"/>
      <c r="H109" s="344"/>
    </row>
    <row r="110" spans="1:8">
      <c r="A110" s="344"/>
      <c r="B110" s="370" t="s">
        <v>1160</v>
      </c>
      <c r="C110" s="399"/>
      <c r="D110" s="399"/>
      <c r="E110" s="360"/>
      <c r="F110" s="360"/>
      <c r="G110" s="344"/>
      <c r="H110" s="344"/>
    </row>
    <row r="111" spans="1:8">
      <c r="A111" s="344"/>
      <c r="B111" s="406" t="s">
        <v>452</v>
      </c>
      <c r="C111" s="399"/>
      <c r="D111" s="399"/>
      <c r="E111" s="360"/>
      <c r="F111" s="360"/>
      <c r="G111" s="344"/>
      <c r="H111" s="344"/>
    </row>
    <row r="112" spans="1:8">
      <c r="A112" s="344"/>
      <c r="B112" s="370" t="s">
        <v>420</v>
      </c>
      <c r="C112" s="399"/>
      <c r="D112" s="399"/>
      <c r="E112" s="360"/>
      <c r="F112" s="360"/>
      <c r="G112" s="344"/>
      <c r="H112" s="344"/>
    </row>
    <row r="113" spans="1:8">
      <c r="A113" s="344"/>
      <c r="B113" s="406" t="s">
        <v>452</v>
      </c>
      <c r="C113" s="399"/>
      <c r="D113" s="399"/>
      <c r="E113" s="360"/>
      <c r="F113" s="360"/>
      <c r="G113" s="344"/>
      <c r="H113" s="344"/>
    </row>
    <row r="114" spans="1:8">
      <c r="A114" s="344"/>
      <c r="B114" s="407"/>
      <c r="C114" s="378"/>
      <c r="D114" s="378"/>
      <c r="E114" s="372"/>
      <c r="F114" s="360"/>
      <c r="G114" s="344"/>
      <c r="H114" s="344"/>
    </row>
    <row r="115" spans="1:8" ht="16.5" customHeight="1">
      <c r="A115" s="344"/>
      <c r="B115" s="344"/>
      <c r="C115" s="380">
        <f>SUM(C108:C114)</f>
        <v>0</v>
      </c>
      <c r="D115" s="380">
        <f>SUM(D108:D114)</f>
        <v>0</v>
      </c>
      <c r="E115" s="380">
        <f>SUM(E108:E114)</f>
        <v>0</v>
      </c>
      <c r="F115" s="408"/>
      <c r="G115" s="344"/>
      <c r="H115" s="344"/>
    </row>
    <row r="116" spans="1:8">
      <c r="A116" s="344"/>
      <c r="B116" s="344"/>
      <c r="C116" s="344"/>
      <c r="D116" s="344"/>
      <c r="E116" s="344"/>
      <c r="F116" s="344"/>
      <c r="G116" s="344"/>
      <c r="H116" s="344"/>
    </row>
    <row r="117" spans="1:8">
      <c r="A117" s="344"/>
      <c r="B117" s="355" t="s">
        <v>303</v>
      </c>
      <c r="C117" s="356" t="s">
        <v>263</v>
      </c>
      <c r="D117" s="344"/>
      <c r="E117" s="344"/>
      <c r="F117" s="344"/>
      <c r="G117" s="344"/>
      <c r="H117" s="344"/>
    </row>
    <row r="118" spans="1:8">
      <c r="A118" s="344"/>
      <c r="B118" s="357" t="s">
        <v>421</v>
      </c>
      <c r="C118" s="358"/>
      <c r="D118" s="344"/>
      <c r="E118" s="344"/>
      <c r="F118" s="344"/>
      <c r="G118" s="344"/>
      <c r="H118" s="344"/>
    </row>
    <row r="119" spans="1:8">
      <c r="A119" s="344"/>
      <c r="B119" s="406" t="s">
        <v>452</v>
      </c>
      <c r="C119" s="360"/>
      <c r="D119" s="344"/>
      <c r="E119" s="344"/>
      <c r="F119" s="344"/>
      <c r="G119" s="344"/>
      <c r="H119" s="344"/>
    </row>
    <row r="120" spans="1:8">
      <c r="A120" s="344"/>
      <c r="B120" s="362"/>
      <c r="C120" s="363"/>
      <c r="D120" s="344"/>
      <c r="E120" s="344"/>
      <c r="F120" s="344"/>
      <c r="G120" s="344"/>
      <c r="H120" s="344"/>
    </row>
    <row r="121" spans="1:8" ht="15" customHeight="1">
      <c r="A121" s="344"/>
      <c r="B121" s="344"/>
      <c r="C121" s="356">
        <f>SUM(C119:C120)</f>
        <v>0</v>
      </c>
      <c r="D121" s="344"/>
      <c r="E121" s="344"/>
      <c r="F121" s="344"/>
      <c r="G121" s="344"/>
      <c r="H121" s="344"/>
    </row>
    <row r="122" spans="1:8">
      <c r="A122" s="344"/>
      <c r="B122" s="344"/>
      <c r="C122" s="344"/>
      <c r="D122" s="344"/>
      <c r="E122" s="344"/>
      <c r="F122" s="344"/>
      <c r="G122" s="344"/>
      <c r="H122" s="344"/>
    </row>
    <row r="123" spans="1:8">
      <c r="A123" s="344"/>
      <c r="B123" s="409" t="s">
        <v>305</v>
      </c>
      <c r="C123" s="410" t="s">
        <v>263</v>
      </c>
      <c r="D123" s="411" t="s">
        <v>304</v>
      </c>
      <c r="E123" s="344"/>
      <c r="F123" s="344"/>
      <c r="G123" s="344"/>
      <c r="H123" s="344"/>
    </row>
    <row r="124" spans="1:8">
      <c r="A124" s="344"/>
      <c r="B124" s="357" t="s">
        <v>1163</v>
      </c>
      <c r="C124" s="358"/>
      <c r="D124" s="412"/>
      <c r="E124" s="344"/>
      <c r="F124" s="344"/>
      <c r="G124" s="344"/>
      <c r="H124" s="344"/>
    </row>
    <row r="125" spans="1:8">
      <c r="A125" s="344"/>
      <c r="B125" s="413" t="s">
        <v>453</v>
      </c>
      <c r="C125" s="414">
        <v>138736.85999999999</v>
      </c>
      <c r="D125" s="414"/>
      <c r="E125" s="344"/>
      <c r="F125" s="344"/>
      <c r="G125" s="344"/>
      <c r="H125" s="344"/>
    </row>
    <row r="126" spans="1:8">
      <c r="A126" s="344"/>
      <c r="B126" s="415"/>
      <c r="C126" s="415"/>
      <c r="D126" s="415"/>
      <c r="E126" s="344"/>
      <c r="F126" s="344"/>
      <c r="G126" s="344"/>
      <c r="H126" s="344"/>
    </row>
    <row r="127" spans="1:8" ht="14.25" customHeight="1">
      <c r="A127" s="344"/>
      <c r="B127" s="344"/>
      <c r="C127" s="416">
        <f>SUM(C125:C126)</f>
        <v>138736.85999999999</v>
      </c>
      <c r="D127" s="356"/>
      <c r="E127" s="344"/>
      <c r="F127" s="344"/>
      <c r="G127" s="344"/>
      <c r="H127" s="344"/>
    </row>
    <row r="128" spans="1:8" ht="9" customHeight="1">
      <c r="A128" s="344"/>
      <c r="B128" s="344"/>
      <c r="C128" s="344"/>
      <c r="D128" s="344"/>
      <c r="E128" s="344"/>
      <c r="F128" s="344"/>
      <c r="G128" s="344"/>
      <c r="H128" s="344"/>
    </row>
    <row r="129" spans="1:8">
      <c r="A129" s="349" t="s">
        <v>4</v>
      </c>
      <c r="B129" s="344"/>
      <c r="C129" s="344"/>
      <c r="D129" s="344"/>
      <c r="E129" s="344"/>
      <c r="F129" s="344"/>
      <c r="G129" s="344"/>
      <c r="H129" s="344"/>
    </row>
    <row r="130" spans="1:8" ht="3" customHeight="1">
      <c r="A130" s="344"/>
      <c r="B130" s="344"/>
      <c r="C130" s="344"/>
      <c r="D130" s="344"/>
      <c r="E130" s="344"/>
      <c r="F130" s="344"/>
      <c r="G130" s="344"/>
      <c r="H130" s="344"/>
    </row>
    <row r="131" spans="1:8">
      <c r="A131" s="344"/>
      <c r="B131" s="417" t="s">
        <v>422</v>
      </c>
      <c r="C131" s="679" t="s">
        <v>263</v>
      </c>
      <c r="D131" s="779" t="s">
        <v>306</v>
      </c>
      <c r="E131" s="356" t="s">
        <v>307</v>
      </c>
      <c r="F131" s="356" t="s">
        <v>308</v>
      </c>
      <c r="G131" s="344"/>
      <c r="H131" s="344"/>
    </row>
    <row r="132" spans="1:8">
      <c r="A132" s="344"/>
      <c r="B132" s="366" t="s">
        <v>1162</v>
      </c>
      <c r="C132" s="682"/>
      <c r="D132" s="781"/>
      <c r="E132" s="680"/>
      <c r="F132" s="412"/>
      <c r="G132" s="344"/>
      <c r="H132" s="344"/>
    </row>
    <row r="133" spans="1:8">
      <c r="A133" s="344"/>
      <c r="B133" s="400" t="s">
        <v>4305</v>
      </c>
      <c r="C133" s="398">
        <v>126245.36</v>
      </c>
      <c r="D133" s="369"/>
      <c r="E133" s="677"/>
      <c r="F133" s="361"/>
      <c r="G133" s="344"/>
      <c r="H133" s="344"/>
    </row>
    <row r="134" spans="1:8">
      <c r="A134" s="344"/>
      <c r="B134" s="400" t="s">
        <v>4306</v>
      </c>
      <c r="C134" s="398">
        <v>-379813.22</v>
      </c>
      <c r="D134" s="369"/>
      <c r="E134" s="677"/>
      <c r="F134" s="361"/>
      <c r="G134" s="344"/>
      <c r="H134" s="344"/>
    </row>
    <row r="135" spans="1:8">
      <c r="A135" s="344"/>
      <c r="B135" s="400" t="s">
        <v>4307</v>
      </c>
      <c r="C135" s="398">
        <v>-787613.94</v>
      </c>
      <c r="D135" s="369"/>
      <c r="E135" s="677"/>
      <c r="F135" s="361"/>
      <c r="G135" s="344"/>
      <c r="H135" s="344"/>
    </row>
    <row r="136" spans="1:8">
      <c r="A136" s="344"/>
      <c r="B136" s="400" t="s">
        <v>4308</v>
      </c>
      <c r="C136" s="398">
        <v>-953856.39</v>
      </c>
      <c r="D136" s="369"/>
      <c r="E136" s="677"/>
      <c r="F136" s="361"/>
      <c r="G136" s="344"/>
      <c r="H136" s="344"/>
    </row>
    <row r="137" spans="1:8">
      <c r="A137" s="344"/>
      <c r="B137" s="400" t="s">
        <v>4309</v>
      </c>
      <c r="C137" s="398">
        <v>-207180.48</v>
      </c>
      <c r="D137" s="369"/>
      <c r="E137" s="677"/>
      <c r="F137" s="361"/>
      <c r="G137" s="344"/>
      <c r="H137" s="344"/>
    </row>
    <row r="138" spans="1:8">
      <c r="A138" s="344"/>
      <c r="B138" s="400" t="s">
        <v>4310</v>
      </c>
      <c r="C138" s="398">
        <v>254977.85</v>
      </c>
      <c r="D138" s="369"/>
      <c r="E138" s="677"/>
      <c r="F138" s="361"/>
      <c r="G138" s="344"/>
      <c r="H138" s="344"/>
    </row>
    <row r="139" spans="1:8">
      <c r="A139" s="344"/>
      <c r="B139" s="400" t="s">
        <v>4311</v>
      </c>
      <c r="C139" s="398">
        <v>-1258453.3799999999</v>
      </c>
      <c r="D139" s="369"/>
      <c r="E139" s="677"/>
      <c r="F139" s="361"/>
      <c r="G139" s="344"/>
      <c r="H139" s="344"/>
    </row>
    <row r="140" spans="1:8">
      <c r="A140" s="344"/>
      <c r="B140" s="400" t="s">
        <v>4312</v>
      </c>
      <c r="C140" s="398">
        <v>-116560.52</v>
      </c>
      <c r="D140" s="369"/>
      <c r="E140" s="677"/>
      <c r="F140" s="361"/>
      <c r="G140" s="344"/>
      <c r="H140" s="344"/>
    </row>
    <row r="141" spans="1:8">
      <c r="A141" s="344"/>
      <c r="B141" s="400" t="s">
        <v>4313</v>
      </c>
      <c r="C141" s="398">
        <v>-2489.46</v>
      </c>
      <c r="D141" s="369"/>
      <c r="E141" s="677"/>
      <c r="F141" s="361"/>
      <c r="G141" s="344"/>
      <c r="H141" s="344"/>
    </row>
    <row r="142" spans="1:8">
      <c r="A142" s="344"/>
      <c r="B142" s="400" t="s">
        <v>4314</v>
      </c>
      <c r="C142" s="398">
        <v>-6751.17</v>
      </c>
      <c r="D142" s="369"/>
      <c r="E142" s="677"/>
      <c r="F142" s="361"/>
      <c r="G142" s="344"/>
      <c r="H142" s="344"/>
    </row>
    <row r="143" spans="1:8">
      <c r="A143" s="344"/>
      <c r="B143" s="400" t="s">
        <v>4315</v>
      </c>
      <c r="C143" s="398">
        <v>-642881.56999999995</v>
      </c>
      <c r="D143" s="369"/>
      <c r="E143" s="677"/>
      <c r="F143" s="361"/>
      <c r="G143" s="344"/>
      <c r="H143" s="344"/>
    </row>
    <row r="144" spans="1:8">
      <c r="A144" s="344"/>
      <c r="B144" s="400" t="s">
        <v>4316</v>
      </c>
      <c r="C144" s="398">
        <v>-210935.92</v>
      </c>
      <c r="D144" s="369"/>
      <c r="E144" s="677"/>
      <c r="F144" s="361"/>
      <c r="G144" s="344"/>
      <c r="H144" s="344"/>
    </row>
    <row r="145" spans="1:8">
      <c r="A145" s="344"/>
      <c r="B145" s="400" t="s">
        <v>4317</v>
      </c>
      <c r="C145" s="398">
        <v>-504454.2</v>
      </c>
      <c r="D145" s="369"/>
      <c r="E145" s="677"/>
      <c r="F145" s="361"/>
      <c r="G145" s="344"/>
      <c r="H145" s="344"/>
    </row>
    <row r="146" spans="1:8">
      <c r="A146" s="344"/>
      <c r="B146" s="400" t="s">
        <v>4318</v>
      </c>
      <c r="C146" s="398">
        <v>-2211714.9700000002</v>
      </c>
      <c r="D146" s="369"/>
      <c r="E146" s="677"/>
      <c r="F146" s="361"/>
      <c r="G146" s="344"/>
      <c r="H146" s="344"/>
    </row>
    <row r="147" spans="1:8">
      <c r="A147" s="344"/>
      <c r="B147" s="400" t="s">
        <v>4319</v>
      </c>
      <c r="C147" s="398">
        <v>-332045.31</v>
      </c>
      <c r="D147" s="369"/>
      <c r="E147" s="677"/>
      <c r="F147" s="361"/>
      <c r="G147" s="344"/>
      <c r="H147" s="344"/>
    </row>
    <row r="148" spans="1:8">
      <c r="A148" s="344"/>
      <c r="B148" s="400" t="s">
        <v>4320</v>
      </c>
      <c r="C148" s="398">
        <v>-25706.58</v>
      </c>
      <c r="D148" s="369"/>
      <c r="E148" s="677"/>
      <c r="F148" s="361"/>
      <c r="G148" s="344"/>
      <c r="H148" s="344"/>
    </row>
    <row r="149" spans="1:8">
      <c r="A149" s="344"/>
      <c r="B149" s="400" t="s">
        <v>4321</v>
      </c>
      <c r="C149" s="398">
        <v>-7909.64</v>
      </c>
      <c r="D149" s="369"/>
      <c r="E149" s="677"/>
      <c r="F149" s="361"/>
      <c r="G149" s="344"/>
      <c r="H149" s="344"/>
    </row>
    <row r="150" spans="1:8">
      <c r="A150" s="344"/>
      <c r="B150" s="400" t="s">
        <v>4322</v>
      </c>
      <c r="C150" s="398">
        <v>-1295318.3899999999</v>
      </c>
      <c r="D150" s="369"/>
      <c r="E150" s="677"/>
      <c r="F150" s="361"/>
      <c r="G150" s="344"/>
      <c r="H150" s="344"/>
    </row>
    <row r="151" spans="1:8">
      <c r="A151" s="344"/>
      <c r="B151" s="400" t="s">
        <v>4323</v>
      </c>
      <c r="C151" s="398">
        <v>-5010.6499999999996</v>
      </c>
      <c r="D151" s="369"/>
      <c r="E151" s="677"/>
      <c r="F151" s="361"/>
      <c r="G151" s="344"/>
      <c r="H151" s="344"/>
    </row>
    <row r="152" spans="1:8">
      <c r="A152" s="344"/>
      <c r="B152" s="400" t="s">
        <v>4324</v>
      </c>
      <c r="C152" s="398">
        <v>-252980.45</v>
      </c>
      <c r="D152" s="369"/>
      <c r="E152" s="677"/>
      <c r="F152" s="361"/>
      <c r="G152" s="344"/>
      <c r="H152" s="344"/>
    </row>
    <row r="153" spans="1:8">
      <c r="A153" s="344"/>
      <c r="B153" s="400" t="s">
        <v>4325</v>
      </c>
      <c r="C153" s="398">
        <v>-11015.95</v>
      </c>
      <c r="D153" s="369"/>
      <c r="E153" s="677"/>
      <c r="F153" s="361"/>
      <c r="G153" s="344"/>
      <c r="H153" s="344"/>
    </row>
    <row r="154" spans="1:8">
      <c r="A154" s="344"/>
      <c r="B154" s="400" t="s">
        <v>4326</v>
      </c>
      <c r="C154" s="398">
        <v>4944.41</v>
      </c>
      <c r="D154" s="369"/>
      <c r="E154" s="677"/>
      <c r="F154" s="361"/>
      <c r="G154" s="344"/>
      <c r="H154" s="344"/>
    </row>
    <row r="155" spans="1:8">
      <c r="A155" s="344"/>
      <c r="B155" s="400" t="s">
        <v>4327</v>
      </c>
      <c r="C155" s="398">
        <v>-836206.16</v>
      </c>
      <c r="D155" s="369"/>
      <c r="E155" s="677"/>
      <c r="F155" s="361"/>
      <c r="G155" s="344"/>
      <c r="H155" s="344"/>
    </row>
    <row r="156" spans="1:8">
      <c r="A156" s="344"/>
      <c r="B156" s="400" t="s">
        <v>4328</v>
      </c>
      <c r="C156" s="398">
        <v>-267786.82</v>
      </c>
      <c r="D156" s="369"/>
      <c r="E156" s="677"/>
      <c r="F156" s="361"/>
      <c r="G156" s="344"/>
      <c r="H156" s="344"/>
    </row>
    <row r="157" spans="1:8">
      <c r="A157" s="344"/>
      <c r="B157" s="400" t="s">
        <v>4329</v>
      </c>
      <c r="C157" s="398">
        <v>-73097.42</v>
      </c>
      <c r="D157" s="369"/>
      <c r="E157" s="677"/>
      <c r="F157" s="361"/>
      <c r="G157" s="344"/>
      <c r="H157" s="344"/>
    </row>
    <row r="158" spans="1:8">
      <c r="A158" s="344"/>
      <c r="B158" s="400" t="s">
        <v>4330</v>
      </c>
      <c r="C158" s="398">
        <v>-1182277.6399999999</v>
      </c>
      <c r="D158" s="369"/>
      <c r="E158" s="677"/>
      <c r="F158" s="361"/>
      <c r="G158" s="344"/>
      <c r="H158" s="344"/>
    </row>
    <row r="159" spans="1:8">
      <c r="A159" s="344"/>
      <c r="B159" s="400" t="s">
        <v>4331</v>
      </c>
      <c r="C159" s="398">
        <v>-135.88999999999999</v>
      </c>
      <c r="D159" s="369"/>
      <c r="E159" s="677"/>
      <c r="F159" s="361"/>
      <c r="G159" s="344"/>
      <c r="H159" s="344"/>
    </row>
    <row r="160" spans="1:8">
      <c r="A160" s="344"/>
      <c r="B160" s="400" t="s">
        <v>4332</v>
      </c>
      <c r="C160" s="398">
        <v>-3787431.64</v>
      </c>
      <c r="D160" s="369"/>
      <c r="E160" s="677"/>
      <c r="F160" s="361"/>
      <c r="G160" s="344"/>
      <c r="H160" s="344"/>
    </row>
    <row r="161" spans="1:8">
      <c r="A161" s="344"/>
      <c r="B161" s="400" t="s">
        <v>4333</v>
      </c>
      <c r="C161" s="398">
        <v>-518562.98</v>
      </c>
      <c r="D161" s="369"/>
      <c r="E161" s="677"/>
      <c r="F161" s="361"/>
      <c r="G161" s="344"/>
      <c r="H161" s="344"/>
    </row>
    <row r="162" spans="1:8">
      <c r="A162" s="344"/>
      <c r="B162" s="400" t="s">
        <v>4334</v>
      </c>
      <c r="C162" s="398">
        <v>-110647.89</v>
      </c>
      <c r="D162" s="369"/>
      <c r="E162" s="677"/>
      <c r="F162" s="361"/>
      <c r="G162" s="344"/>
      <c r="H162" s="344"/>
    </row>
    <row r="163" spans="1:8">
      <c r="A163" s="344"/>
      <c r="B163" s="400" t="s">
        <v>4335</v>
      </c>
      <c r="C163" s="398">
        <v>-547917.35</v>
      </c>
      <c r="D163" s="369"/>
      <c r="E163" s="677"/>
      <c r="F163" s="361"/>
      <c r="G163" s="344"/>
      <c r="H163" s="344"/>
    </row>
    <row r="164" spans="1:8">
      <c r="A164" s="344"/>
      <c r="B164" s="400" t="s">
        <v>4336</v>
      </c>
      <c r="C164" s="398">
        <v>-9947.76</v>
      </c>
      <c r="D164" s="369"/>
      <c r="E164" s="677"/>
      <c r="F164" s="361"/>
      <c r="G164" s="344"/>
      <c r="H164" s="344"/>
    </row>
    <row r="165" spans="1:8">
      <c r="A165" s="344"/>
      <c r="B165" s="400" t="s">
        <v>4337</v>
      </c>
      <c r="C165" s="398">
        <v>-4490816.5999999996</v>
      </c>
      <c r="D165" s="369"/>
      <c r="E165" s="677"/>
      <c r="F165" s="361"/>
      <c r="G165" s="344"/>
      <c r="H165" s="344"/>
    </row>
    <row r="166" spans="1:8">
      <c r="A166" s="344"/>
      <c r="B166" s="400" t="s">
        <v>4338</v>
      </c>
      <c r="C166" s="398">
        <v>-39883.53</v>
      </c>
      <c r="D166" s="369"/>
      <c r="E166" s="677"/>
      <c r="F166" s="361"/>
      <c r="G166" s="344"/>
      <c r="H166" s="344"/>
    </row>
    <row r="167" spans="1:8">
      <c r="A167" s="344"/>
      <c r="B167" s="400" t="s">
        <v>4339</v>
      </c>
      <c r="C167" s="398">
        <v>-833968.57</v>
      </c>
      <c r="D167" s="369"/>
      <c r="E167" s="677"/>
      <c r="F167" s="361"/>
      <c r="G167" s="344"/>
      <c r="H167" s="344"/>
    </row>
    <row r="168" spans="1:8">
      <c r="A168" s="344"/>
      <c r="B168" s="400" t="s">
        <v>4340</v>
      </c>
      <c r="C168" s="398">
        <v>-3539.67</v>
      </c>
      <c r="D168" s="369"/>
      <c r="E168" s="677"/>
      <c r="F168" s="361"/>
      <c r="G168" s="344"/>
      <c r="H168" s="344"/>
    </row>
    <row r="169" spans="1:8">
      <c r="A169" s="344"/>
      <c r="B169" s="400" t="s">
        <v>4341</v>
      </c>
      <c r="C169" s="398">
        <v>-97117.07</v>
      </c>
      <c r="D169" s="369"/>
      <c r="E169" s="677"/>
      <c r="F169" s="361"/>
      <c r="G169" s="344"/>
      <c r="H169" s="344"/>
    </row>
    <row r="170" spans="1:8">
      <c r="A170" s="344"/>
      <c r="B170" s="400" t="s">
        <v>4342</v>
      </c>
      <c r="C170" s="398">
        <v>34853.97</v>
      </c>
      <c r="D170" s="369"/>
      <c r="E170" s="677"/>
      <c r="F170" s="361"/>
      <c r="G170" s="344"/>
      <c r="H170" s="344"/>
    </row>
    <row r="171" spans="1:8">
      <c r="A171" s="344"/>
      <c r="B171" s="400" t="s">
        <v>4343</v>
      </c>
      <c r="C171" s="398">
        <v>-719268.31</v>
      </c>
      <c r="D171" s="369"/>
      <c r="E171" s="677"/>
      <c r="F171" s="361"/>
      <c r="G171" s="344"/>
      <c r="H171" s="344"/>
    </row>
    <row r="172" spans="1:8">
      <c r="A172" s="344"/>
      <c r="B172" s="400" t="s">
        <v>4344</v>
      </c>
      <c r="C172" s="398">
        <v>11161506.390000001</v>
      </c>
      <c r="D172" s="369"/>
      <c r="E172" s="677"/>
      <c r="F172" s="361"/>
      <c r="G172" s="344"/>
      <c r="H172" s="344"/>
    </row>
    <row r="173" spans="1:8">
      <c r="A173" s="344"/>
      <c r="B173" s="400" t="s">
        <v>4345</v>
      </c>
      <c r="C173" s="398">
        <v>-317131.36</v>
      </c>
      <c r="D173" s="369"/>
      <c r="E173" s="677"/>
      <c r="F173" s="361"/>
      <c r="G173" s="344"/>
      <c r="H173" s="344"/>
    </row>
    <row r="174" spans="1:8">
      <c r="A174" s="344"/>
      <c r="B174" s="681"/>
      <c r="C174" s="683"/>
      <c r="D174" s="369"/>
      <c r="E174" s="677"/>
      <c r="F174" s="361"/>
      <c r="G174" s="344"/>
      <c r="H174" s="344"/>
    </row>
    <row r="175" spans="1:8" ht="16.5" customHeight="1">
      <c r="A175" s="344"/>
      <c r="B175" s="344"/>
      <c r="C175" s="373">
        <f>SUM(C133:C174)</f>
        <v>-11465900.870000001</v>
      </c>
      <c r="D175" s="684">
        <f>SUM(D133:D174)</f>
        <v>0</v>
      </c>
      <c r="E175" s="684">
        <f>SUM(E133:E174)</f>
        <v>0</v>
      </c>
      <c r="F175" s="684">
        <f>SUM(F133:F174)</f>
        <v>0</v>
      </c>
      <c r="G175" s="344"/>
      <c r="H175" s="344"/>
    </row>
    <row r="176" spans="1:8">
      <c r="A176" s="344"/>
      <c r="B176" s="344"/>
      <c r="C176" s="344"/>
      <c r="D176" s="344"/>
      <c r="E176" s="344"/>
      <c r="F176" s="344"/>
      <c r="G176" s="344"/>
      <c r="H176" s="344"/>
    </row>
    <row r="177" spans="1:8" ht="27.75" customHeight="1">
      <c r="A177" s="344"/>
      <c r="B177" s="409" t="s">
        <v>310</v>
      </c>
      <c r="C177" s="410" t="s">
        <v>263</v>
      </c>
      <c r="D177" s="356" t="s">
        <v>309</v>
      </c>
      <c r="E177" s="356" t="s">
        <v>304</v>
      </c>
      <c r="F177" s="344"/>
      <c r="G177" s="344"/>
      <c r="H177" s="344"/>
    </row>
    <row r="178" spans="1:8">
      <c r="A178" s="344"/>
      <c r="B178" s="366" t="s">
        <v>424</v>
      </c>
      <c r="C178" s="419"/>
      <c r="D178" s="420"/>
      <c r="E178" s="421"/>
      <c r="F178" s="344"/>
      <c r="G178" s="344"/>
      <c r="H178" s="344"/>
    </row>
    <row r="179" spans="1:8">
      <c r="A179" s="344"/>
      <c r="B179" s="368" t="s">
        <v>452</v>
      </c>
      <c r="C179" s="422"/>
      <c r="D179" s="423"/>
      <c r="E179" s="424"/>
      <c r="F179" s="344"/>
      <c r="G179" s="344"/>
      <c r="H179" s="344"/>
    </row>
    <row r="180" spans="1:8">
      <c r="A180" s="344"/>
      <c r="B180" s="370" t="s">
        <v>1161</v>
      </c>
      <c r="C180" s="422"/>
      <c r="D180" s="423"/>
      <c r="E180" s="424"/>
      <c r="F180" s="344"/>
      <c r="G180" s="344"/>
      <c r="H180" s="344"/>
    </row>
    <row r="181" spans="1:8">
      <c r="A181" s="344"/>
      <c r="B181" s="368" t="s">
        <v>452</v>
      </c>
      <c r="C181" s="422"/>
      <c r="D181" s="423"/>
      <c r="E181" s="424"/>
      <c r="F181" s="344"/>
      <c r="G181" s="344"/>
      <c r="H181" s="344"/>
    </row>
    <row r="182" spans="1:8">
      <c r="A182" s="344"/>
      <c r="B182" s="425"/>
      <c r="C182" s="426"/>
      <c r="D182" s="427"/>
      <c r="E182" s="428"/>
      <c r="F182" s="344"/>
      <c r="G182" s="344"/>
      <c r="H182" s="344"/>
    </row>
    <row r="183" spans="1:8" ht="15" customHeight="1">
      <c r="A183" s="344"/>
      <c r="B183" s="344"/>
      <c r="C183" s="356">
        <f>SUM(C179:C182)</f>
        <v>0</v>
      </c>
      <c r="D183" s="1024"/>
      <c r="E183" s="1025"/>
      <c r="F183" s="344"/>
      <c r="G183" s="344"/>
      <c r="H183" s="344"/>
    </row>
    <row r="184" spans="1:8">
      <c r="A184" s="344"/>
      <c r="B184" s="344"/>
      <c r="C184" s="344"/>
      <c r="D184" s="344"/>
      <c r="E184" s="344"/>
      <c r="F184" s="344"/>
      <c r="G184" s="344"/>
      <c r="H184" s="344"/>
    </row>
    <row r="185" spans="1:8" ht="24" customHeight="1">
      <c r="A185" s="344"/>
      <c r="B185" s="409" t="s">
        <v>311</v>
      </c>
      <c r="C185" s="410" t="s">
        <v>263</v>
      </c>
      <c r="D185" s="365" t="s">
        <v>309</v>
      </c>
      <c r="E185" s="365" t="s">
        <v>271</v>
      </c>
      <c r="F185" s="344"/>
      <c r="G185" s="344"/>
      <c r="H185" s="344"/>
    </row>
    <row r="186" spans="1:8">
      <c r="A186" s="344"/>
      <c r="B186" s="366" t="s">
        <v>423</v>
      </c>
      <c r="C186" s="419"/>
      <c r="D186" s="420"/>
      <c r="E186" s="421"/>
      <c r="F186" s="344"/>
      <c r="G186" s="344"/>
      <c r="H186" s="344"/>
    </row>
    <row r="187" spans="1:8">
      <c r="A187" s="344"/>
      <c r="B187" s="368" t="s">
        <v>452</v>
      </c>
      <c r="C187" s="422"/>
      <c r="D187" s="423"/>
      <c r="E187" s="424"/>
      <c r="F187" s="344"/>
      <c r="G187" s="344"/>
      <c r="H187" s="344"/>
    </row>
    <row r="188" spans="1:8">
      <c r="A188" s="344"/>
      <c r="B188" s="370" t="s">
        <v>426</v>
      </c>
      <c r="C188" s="360"/>
      <c r="D188" s="360">
        <v>0</v>
      </c>
      <c r="E188" s="360">
        <v>0</v>
      </c>
      <c r="F188" s="344"/>
      <c r="G188" s="344"/>
      <c r="H188" s="344"/>
    </row>
    <row r="189" spans="1:8">
      <c r="A189" s="344"/>
      <c r="B189" s="381" t="s">
        <v>618</v>
      </c>
      <c r="C189" s="360">
        <v>0.97</v>
      </c>
      <c r="D189" s="360">
        <v>0</v>
      </c>
      <c r="E189" s="360">
        <v>0</v>
      </c>
      <c r="F189" s="344"/>
      <c r="G189" s="344"/>
      <c r="H189" s="344"/>
    </row>
    <row r="190" spans="1:8">
      <c r="A190" s="344"/>
      <c r="B190" s="370" t="s">
        <v>425</v>
      </c>
      <c r="C190" s="422"/>
      <c r="D190" s="423"/>
      <c r="E190" s="424"/>
      <c r="F190" s="344"/>
      <c r="G190" s="344"/>
      <c r="H190" s="344"/>
    </row>
    <row r="191" spans="1:8">
      <c r="A191" s="344"/>
      <c r="B191" s="368" t="s">
        <v>452</v>
      </c>
      <c r="C191" s="422"/>
      <c r="D191" s="423"/>
      <c r="E191" s="424"/>
      <c r="F191" s="344"/>
      <c r="G191" s="344"/>
      <c r="H191" s="344"/>
    </row>
    <row r="192" spans="1:8">
      <c r="A192" s="344"/>
      <c r="B192" s="425"/>
      <c r="C192" s="426"/>
      <c r="D192" s="427"/>
      <c r="E192" s="428"/>
      <c r="F192" s="344"/>
      <c r="G192" s="344"/>
      <c r="H192" s="344"/>
    </row>
    <row r="193" spans="1:8" ht="16.5" customHeight="1">
      <c r="A193" s="344"/>
      <c r="B193" s="344"/>
      <c r="C193" s="356">
        <f>SUM(C187:C192)</f>
        <v>0.97</v>
      </c>
      <c r="D193" s="1024"/>
      <c r="E193" s="1025"/>
      <c r="F193" s="344"/>
      <c r="G193" s="344"/>
      <c r="H193" s="344"/>
    </row>
    <row r="194" spans="1:8">
      <c r="A194" s="344"/>
      <c r="B194" s="344"/>
      <c r="C194" s="344"/>
      <c r="D194" s="344"/>
      <c r="E194" s="344"/>
      <c r="F194" s="344"/>
      <c r="G194" s="344"/>
      <c r="H194" s="344"/>
    </row>
    <row r="195" spans="1:8">
      <c r="A195" s="1019" t="s">
        <v>314</v>
      </c>
      <c r="B195" s="1019"/>
      <c r="C195" s="344"/>
      <c r="D195" s="344"/>
      <c r="E195" s="344"/>
      <c r="F195" s="344"/>
      <c r="G195" s="344"/>
      <c r="H195" s="344"/>
    </row>
    <row r="196" spans="1:8">
      <c r="A196" s="1019" t="s">
        <v>312</v>
      </c>
      <c r="B196" s="1019"/>
      <c r="C196" s="344"/>
      <c r="D196" s="344"/>
      <c r="E196" s="344"/>
      <c r="F196" s="344"/>
      <c r="G196" s="344"/>
      <c r="H196" s="344"/>
    </row>
    <row r="197" spans="1:8">
      <c r="A197" s="344"/>
      <c r="B197" s="344"/>
      <c r="C197" s="344"/>
      <c r="D197" s="344"/>
      <c r="E197" s="344"/>
      <c r="F197" s="344"/>
      <c r="G197" s="344"/>
      <c r="H197" s="344"/>
    </row>
    <row r="198" spans="1:8">
      <c r="A198" s="344"/>
      <c r="B198" s="417" t="s">
        <v>269</v>
      </c>
      <c r="C198" s="410" t="s">
        <v>263</v>
      </c>
      <c r="D198" s="356" t="s">
        <v>270</v>
      </c>
      <c r="E198" s="356" t="s">
        <v>271</v>
      </c>
      <c r="F198" s="344"/>
      <c r="G198" s="344"/>
      <c r="H198" s="344"/>
    </row>
    <row r="199" spans="1:8">
      <c r="A199" s="344"/>
      <c r="B199" s="366" t="s">
        <v>427</v>
      </c>
      <c r="C199" s="678"/>
      <c r="D199" s="392"/>
      <c r="E199" s="367"/>
      <c r="F199" s="344"/>
      <c r="G199" s="344"/>
      <c r="H199" s="344"/>
    </row>
    <row r="200" spans="1:8">
      <c r="A200" s="344"/>
      <c r="B200" s="429" t="s">
        <v>452</v>
      </c>
      <c r="C200" s="369"/>
      <c r="D200" s="375"/>
      <c r="E200" s="361"/>
      <c r="F200" s="344"/>
      <c r="G200" s="344"/>
      <c r="H200" s="344"/>
    </row>
    <row r="201" spans="1:8" ht="22.5">
      <c r="A201" s="344"/>
      <c r="B201" s="430" t="s">
        <v>428</v>
      </c>
      <c r="C201" s="376"/>
      <c r="D201" s="375"/>
      <c r="E201" s="361"/>
      <c r="F201" s="344"/>
      <c r="G201" s="344"/>
      <c r="H201" s="344"/>
    </row>
    <row r="202" spans="1:8">
      <c r="A202" s="826"/>
      <c r="B202" s="827" t="s">
        <v>4423</v>
      </c>
      <c r="C202" s="868">
        <v>1702.89</v>
      </c>
      <c r="D202" s="375"/>
      <c r="E202" s="361"/>
      <c r="F202" s="826"/>
      <c r="G202" s="826"/>
      <c r="H202" s="826"/>
    </row>
    <row r="203" spans="1:8">
      <c r="A203" s="826"/>
      <c r="B203" s="827" t="s">
        <v>4424</v>
      </c>
      <c r="C203" s="868">
        <v>778.4</v>
      </c>
      <c r="D203" s="375"/>
      <c r="E203" s="361"/>
      <c r="F203" s="826"/>
      <c r="G203" s="826"/>
      <c r="H203" s="826"/>
    </row>
    <row r="204" spans="1:8">
      <c r="A204" s="344"/>
      <c r="B204" s="431" t="s">
        <v>1428</v>
      </c>
      <c r="C204" s="369">
        <v>41714382</v>
      </c>
      <c r="D204" s="375"/>
      <c r="E204" s="361"/>
      <c r="F204" s="344"/>
      <c r="G204" s="344"/>
      <c r="H204" s="344"/>
    </row>
    <row r="205" spans="1:8">
      <c r="A205" s="344"/>
      <c r="B205" s="431" t="s">
        <v>1547</v>
      </c>
      <c r="C205" s="369">
        <v>3186657.87</v>
      </c>
      <c r="D205" s="375"/>
      <c r="E205" s="361"/>
      <c r="F205" s="344"/>
      <c r="G205" s="344"/>
      <c r="H205" s="344"/>
    </row>
    <row r="206" spans="1:8">
      <c r="A206" s="344"/>
      <c r="B206" s="431" t="s">
        <v>1429</v>
      </c>
      <c r="C206" s="369">
        <v>10117596.130000001</v>
      </c>
      <c r="D206" s="375"/>
      <c r="E206" s="361"/>
      <c r="F206" s="344"/>
      <c r="G206" s="344"/>
      <c r="H206" s="344"/>
    </row>
    <row r="207" spans="1:8">
      <c r="A207" s="344"/>
      <c r="B207" s="431" t="s">
        <v>1549</v>
      </c>
      <c r="C207" s="369">
        <v>47295</v>
      </c>
      <c r="D207" s="375"/>
      <c r="E207" s="361"/>
      <c r="F207" s="344"/>
      <c r="G207" s="434"/>
      <c r="H207" s="344"/>
    </row>
    <row r="208" spans="1:8">
      <c r="A208" s="866"/>
      <c r="B208" s="431" t="s">
        <v>1549</v>
      </c>
      <c r="C208" s="369">
        <v>16730003</v>
      </c>
      <c r="D208" s="375"/>
      <c r="E208" s="361"/>
      <c r="F208" s="866"/>
      <c r="G208" s="434"/>
      <c r="H208" s="866"/>
    </row>
    <row r="209" spans="1:8">
      <c r="A209" s="344"/>
      <c r="B209" s="431" t="s">
        <v>1430</v>
      </c>
      <c r="C209" s="369">
        <v>63573937.579999998</v>
      </c>
      <c r="D209" s="375"/>
      <c r="E209" s="361"/>
      <c r="F209" s="344"/>
      <c r="G209" s="434"/>
      <c r="H209" s="344"/>
    </row>
    <row r="210" spans="1:8">
      <c r="A210" s="344"/>
      <c r="B210" s="431" t="s">
        <v>1431</v>
      </c>
      <c r="C210" s="369">
        <v>1121982.46</v>
      </c>
      <c r="D210" s="375"/>
      <c r="E210" s="361"/>
      <c r="F210" s="344"/>
      <c r="G210" s="344"/>
      <c r="H210" s="344"/>
    </row>
    <row r="211" spans="1:8">
      <c r="A211" s="344"/>
      <c r="B211" s="431" t="s">
        <v>1432</v>
      </c>
      <c r="C211" s="369">
        <v>6467233.0899999999</v>
      </c>
      <c r="D211" s="375"/>
      <c r="E211" s="361"/>
      <c r="F211" s="344"/>
      <c r="G211" s="344"/>
      <c r="H211" s="344"/>
    </row>
    <row r="212" spans="1:8">
      <c r="A212" s="344"/>
      <c r="B212" s="431" t="s">
        <v>1548</v>
      </c>
      <c r="C212" s="369">
        <v>2664409.7799999998</v>
      </c>
      <c r="D212" s="375"/>
      <c r="E212" s="361"/>
      <c r="F212" s="344"/>
      <c r="G212" s="344"/>
      <c r="H212" s="344"/>
    </row>
    <row r="213" spans="1:8">
      <c r="A213" s="344"/>
      <c r="B213" s="431"/>
      <c r="C213" s="369"/>
      <c r="D213" s="375"/>
      <c r="E213" s="361"/>
      <c r="F213" s="344"/>
      <c r="G213" s="344"/>
      <c r="H213" s="344"/>
    </row>
    <row r="214" spans="1:8">
      <c r="A214" s="344"/>
      <c r="B214" s="432"/>
      <c r="C214" s="433"/>
      <c r="D214" s="379"/>
      <c r="E214" s="372"/>
      <c r="F214" s="344"/>
      <c r="G214" s="344"/>
      <c r="H214" s="344"/>
    </row>
    <row r="215" spans="1:8" ht="15.75" customHeight="1">
      <c r="A215" s="344"/>
      <c r="B215" s="344"/>
      <c r="C215" s="373">
        <f>SUM(C202:C214)</f>
        <v>145625978.20000002</v>
      </c>
      <c r="D215" s="1024"/>
      <c r="E215" s="1025"/>
      <c r="F215" s="434"/>
      <c r="G215" s="344"/>
      <c r="H215" s="344"/>
    </row>
    <row r="216" spans="1:8">
      <c r="A216" s="344"/>
      <c r="B216" s="344"/>
      <c r="C216" s="344"/>
      <c r="D216" s="344"/>
      <c r="E216" s="344"/>
      <c r="F216" s="344"/>
      <c r="G216" s="344"/>
      <c r="H216" s="344"/>
    </row>
    <row r="217" spans="1:8">
      <c r="A217" s="344"/>
      <c r="B217" s="417" t="s">
        <v>327</v>
      </c>
      <c r="C217" s="410" t="s">
        <v>263</v>
      </c>
      <c r="D217" s="356" t="s">
        <v>270</v>
      </c>
      <c r="E217" s="356" t="s">
        <v>271</v>
      </c>
      <c r="F217" s="344"/>
      <c r="G217" s="344"/>
      <c r="H217" s="344"/>
    </row>
    <row r="218" spans="1:8">
      <c r="A218" s="344"/>
      <c r="B218" s="366" t="s">
        <v>1164</v>
      </c>
      <c r="C218" s="374"/>
      <c r="D218" s="392"/>
      <c r="E218" s="367"/>
      <c r="F218" s="344"/>
      <c r="G218" s="344"/>
      <c r="H218" s="344"/>
    </row>
    <row r="219" spans="1:8">
      <c r="A219" s="344"/>
      <c r="B219" s="435" t="s">
        <v>1433</v>
      </c>
      <c r="C219" s="436">
        <v>6.35</v>
      </c>
      <c r="D219" s="375"/>
      <c r="E219" s="361"/>
      <c r="F219" s="344"/>
      <c r="G219" s="344"/>
      <c r="H219" s="344"/>
    </row>
    <row r="220" spans="1:8">
      <c r="A220" s="344"/>
      <c r="B220" s="371"/>
      <c r="C220" s="433"/>
      <c r="D220" s="379"/>
      <c r="E220" s="372"/>
      <c r="F220" s="344"/>
      <c r="G220" s="344"/>
      <c r="H220" s="344"/>
    </row>
    <row r="221" spans="1:8" ht="16.5" customHeight="1">
      <c r="A221" s="344"/>
      <c r="B221" s="344"/>
      <c r="C221" s="373">
        <f>SUM(C219:C220)</f>
        <v>6.35</v>
      </c>
      <c r="D221" s="1024"/>
      <c r="E221" s="1025"/>
      <c r="F221" s="344"/>
      <c r="G221" s="344"/>
      <c r="H221" s="344"/>
    </row>
    <row r="222" spans="1:8">
      <c r="A222" s="344"/>
      <c r="B222" s="344"/>
      <c r="C222" s="437"/>
      <c r="D222" s="438"/>
      <c r="E222" s="438"/>
      <c r="F222" s="344"/>
      <c r="G222" s="344"/>
      <c r="H222" s="344"/>
    </row>
    <row r="223" spans="1:8">
      <c r="A223" s="1019" t="s">
        <v>65</v>
      </c>
      <c r="B223" s="1019"/>
      <c r="C223" s="344"/>
      <c r="D223" s="344"/>
      <c r="E223" s="344"/>
      <c r="F223" s="344"/>
      <c r="G223" s="344"/>
      <c r="H223" s="344"/>
    </row>
    <row r="224" spans="1:8">
      <c r="A224" s="344"/>
      <c r="B224" s="344"/>
      <c r="C224" s="344"/>
      <c r="D224" s="344"/>
      <c r="E224" s="344"/>
      <c r="F224" s="344"/>
      <c r="G224" s="344"/>
      <c r="H224" s="344"/>
    </row>
    <row r="225" spans="1:9">
      <c r="A225" s="344"/>
      <c r="B225" s="417" t="s">
        <v>272</v>
      </c>
      <c r="C225" s="418" t="s">
        <v>263</v>
      </c>
      <c r="D225" s="356" t="s">
        <v>273</v>
      </c>
      <c r="E225" s="356" t="s">
        <v>274</v>
      </c>
      <c r="F225" s="344"/>
      <c r="G225" s="344"/>
      <c r="H225" s="344"/>
    </row>
    <row r="226" spans="1:9">
      <c r="A226" s="344"/>
      <c r="B226" s="357" t="s">
        <v>429</v>
      </c>
      <c r="C226" s="367"/>
      <c r="D226" s="367"/>
      <c r="E226" s="367">
        <v>0</v>
      </c>
      <c r="F226" s="344"/>
      <c r="G226" s="344"/>
      <c r="H226" s="344"/>
    </row>
    <row r="227" spans="1:9">
      <c r="A227" s="344"/>
      <c r="B227" s="397" t="s">
        <v>4346</v>
      </c>
      <c r="C227" s="361">
        <v>28126503.699999999</v>
      </c>
      <c r="D227" s="778">
        <v>24.05</v>
      </c>
      <c r="E227" s="361"/>
      <c r="F227" s="685"/>
      <c r="G227" s="692"/>
      <c r="H227" s="344"/>
      <c r="I227" s="693"/>
    </row>
    <row r="228" spans="1:9">
      <c r="A228" s="344"/>
      <c r="B228" s="397" t="s">
        <v>4425</v>
      </c>
      <c r="C228" s="361">
        <v>4921593.7</v>
      </c>
      <c r="D228" s="778">
        <v>4.21</v>
      </c>
      <c r="E228" s="361"/>
      <c r="F228" s="439"/>
      <c r="G228" s="692"/>
      <c r="H228" s="344"/>
      <c r="I228" s="693"/>
    </row>
    <row r="229" spans="1:9">
      <c r="A229" s="344"/>
      <c r="B229" s="397" t="s">
        <v>4347</v>
      </c>
      <c r="C229" s="361">
        <v>55056.88</v>
      </c>
      <c r="D229" s="778">
        <v>0.05</v>
      </c>
      <c r="E229" s="361"/>
      <c r="F229" s="439"/>
      <c r="G229" s="692"/>
      <c r="H229" s="344"/>
      <c r="I229" s="693"/>
    </row>
    <row r="230" spans="1:9">
      <c r="A230" s="344"/>
      <c r="B230" s="397" t="s">
        <v>4348</v>
      </c>
      <c r="C230" s="361">
        <v>1886184.45</v>
      </c>
      <c r="D230" s="778">
        <v>1.61</v>
      </c>
      <c r="E230" s="361"/>
      <c r="F230" s="439"/>
      <c r="G230" s="692"/>
      <c r="H230" s="344"/>
      <c r="I230" s="693"/>
    </row>
    <row r="231" spans="1:9">
      <c r="A231" s="344"/>
      <c r="B231" s="397" t="s">
        <v>4349</v>
      </c>
      <c r="C231" s="361">
        <v>8359841.2699999996</v>
      </c>
      <c r="D231" s="778">
        <v>7.15</v>
      </c>
      <c r="E231" s="361"/>
      <c r="F231" s="439"/>
      <c r="G231" s="692"/>
      <c r="H231" s="344"/>
      <c r="I231" s="693"/>
    </row>
    <row r="232" spans="1:9">
      <c r="A232" s="344"/>
      <c r="B232" s="397" t="s">
        <v>4350</v>
      </c>
      <c r="C232" s="361">
        <v>6870068.5999999996</v>
      </c>
      <c r="D232" s="778">
        <v>5.88</v>
      </c>
      <c r="E232" s="361"/>
      <c r="F232" s="439"/>
      <c r="G232" s="692"/>
      <c r="H232" s="344"/>
      <c r="I232" s="693"/>
    </row>
    <row r="233" spans="1:9">
      <c r="A233" s="344"/>
      <c r="B233" s="397" t="s">
        <v>4426</v>
      </c>
      <c r="C233" s="361">
        <v>815437.67</v>
      </c>
      <c r="D233" s="778">
        <v>0.7</v>
      </c>
      <c r="E233" s="361"/>
      <c r="F233" s="439"/>
      <c r="G233" s="692"/>
      <c r="H233" s="344"/>
      <c r="I233" s="693"/>
    </row>
    <row r="234" spans="1:9">
      <c r="A234" s="344"/>
      <c r="B234" s="397" t="s">
        <v>4351</v>
      </c>
      <c r="C234" s="361">
        <v>499324.72</v>
      </c>
      <c r="D234" s="778">
        <v>0.43</v>
      </c>
      <c r="E234" s="361"/>
      <c r="F234" s="439"/>
      <c r="G234" s="692"/>
      <c r="H234" s="344"/>
      <c r="I234" s="693"/>
    </row>
    <row r="235" spans="1:9">
      <c r="A235" s="344"/>
      <c r="B235" s="397" t="s">
        <v>4352</v>
      </c>
      <c r="C235" s="361">
        <v>367114.1</v>
      </c>
      <c r="D235" s="778">
        <v>0.31</v>
      </c>
      <c r="E235" s="361"/>
      <c r="F235" s="439"/>
      <c r="G235" s="692"/>
      <c r="H235" s="344"/>
      <c r="I235" s="693"/>
    </row>
    <row r="236" spans="1:9">
      <c r="A236" s="344"/>
      <c r="B236" s="397" t="s">
        <v>4353</v>
      </c>
      <c r="C236" s="361">
        <v>1059037.8999999999</v>
      </c>
      <c r="D236" s="778">
        <v>0.91</v>
      </c>
      <c r="E236" s="361"/>
      <c r="F236" s="439"/>
      <c r="G236" s="692"/>
      <c r="H236" s="344"/>
      <c r="I236" s="693"/>
    </row>
    <row r="237" spans="1:9">
      <c r="A237" s="344"/>
      <c r="B237" s="397" t="s">
        <v>4354</v>
      </c>
      <c r="C237" s="361">
        <v>26336232.449999999</v>
      </c>
      <c r="D237" s="778">
        <v>22.52</v>
      </c>
      <c r="E237" s="361"/>
      <c r="F237" s="439"/>
      <c r="G237" s="692"/>
      <c r="H237" s="344"/>
      <c r="I237" s="693"/>
    </row>
    <row r="238" spans="1:9">
      <c r="A238" s="344"/>
      <c r="B238" s="397" t="s">
        <v>4355</v>
      </c>
      <c r="C238" s="361">
        <v>93848.27</v>
      </c>
      <c r="D238" s="778">
        <v>0.08</v>
      </c>
      <c r="E238" s="361"/>
      <c r="F238" s="439"/>
      <c r="G238" s="692"/>
      <c r="H238" s="344"/>
      <c r="I238" s="693"/>
    </row>
    <row r="239" spans="1:9">
      <c r="A239" s="344"/>
      <c r="B239" s="397" t="s">
        <v>4356</v>
      </c>
      <c r="C239" s="361">
        <v>8163501.4199999999</v>
      </c>
      <c r="D239" s="778">
        <v>6.98</v>
      </c>
      <c r="E239" s="361"/>
      <c r="F239" s="439"/>
      <c r="G239" s="692"/>
      <c r="H239" s="344"/>
      <c r="I239" s="693"/>
    </row>
    <row r="240" spans="1:9">
      <c r="A240" s="344"/>
      <c r="B240" s="397" t="s">
        <v>4427</v>
      </c>
      <c r="C240" s="361">
        <v>284064.18</v>
      </c>
      <c r="D240" s="778">
        <v>0.24</v>
      </c>
      <c r="E240" s="361"/>
      <c r="F240" s="439"/>
      <c r="G240" s="692"/>
      <c r="H240" s="344"/>
      <c r="I240" s="693"/>
    </row>
    <row r="241" spans="1:9">
      <c r="A241" s="344"/>
      <c r="B241" s="397" t="s">
        <v>4357</v>
      </c>
      <c r="C241" s="361">
        <v>317073</v>
      </c>
      <c r="D241" s="778">
        <v>0.27</v>
      </c>
      <c r="E241" s="361"/>
      <c r="F241" s="439"/>
      <c r="G241" s="692"/>
      <c r="H241" s="344"/>
      <c r="I241" s="693"/>
    </row>
    <row r="242" spans="1:9">
      <c r="A242" s="344"/>
      <c r="B242" s="397" t="s">
        <v>4358</v>
      </c>
      <c r="C242" s="361">
        <v>299112.96000000002</v>
      </c>
      <c r="D242" s="778">
        <v>0.26</v>
      </c>
      <c r="E242" s="361"/>
      <c r="F242" s="439"/>
      <c r="G242" s="692"/>
      <c r="H242" s="344"/>
      <c r="I242" s="693"/>
    </row>
    <row r="243" spans="1:9">
      <c r="A243" s="344"/>
      <c r="B243" s="397" t="s">
        <v>4359</v>
      </c>
      <c r="C243" s="361">
        <v>10218.6</v>
      </c>
      <c r="D243" s="778">
        <v>0.01</v>
      </c>
      <c r="E243" s="361"/>
      <c r="F243" s="439"/>
      <c r="G243" s="692"/>
      <c r="H243" s="344"/>
      <c r="I243" s="693"/>
    </row>
    <row r="244" spans="1:9">
      <c r="A244" s="344"/>
      <c r="B244" s="397" t="s">
        <v>4360</v>
      </c>
      <c r="C244" s="361">
        <v>283251.71000000002</v>
      </c>
      <c r="D244" s="778">
        <v>0.24</v>
      </c>
      <c r="E244" s="361"/>
      <c r="F244" s="439"/>
      <c r="G244" s="692"/>
      <c r="H244" s="344"/>
      <c r="I244" s="693"/>
    </row>
    <row r="245" spans="1:9">
      <c r="A245" s="344"/>
      <c r="B245" s="397" t="s">
        <v>4361</v>
      </c>
      <c r="C245" s="361">
        <v>259335.61</v>
      </c>
      <c r="D245" s="778">
        <v>0.22</v>
      </c>
      <c r="E245" s="361"/>
      <c r="F245" s="439"/>
      <c r="G245" s="692"/>
      <c r="H245" s="344"/>
      <c r="I245" s="693"/>
    </row>
    <row r="246" spans="1:9">
      <c r="A246" s="344"/>
      <c r="B246" s="397" t="s">
        <v>4362</v>
      </c>
      <c r="C246" s="361">
        <v>101639.86</v>
      </c>
      <c r="D246" s="778">
        <v>0.09</v>
      </c>
      <c r="E246" s="361"/>
      <c r="F246" s="439"/>
      <c r="G246" s="692"/>
      <c r="H246" s="344"/>
      <c r="I246" s="693"/>
    </row>
    <row r="247" spans="1:9">
      <c r="A247" s="344"/>
      <c r="B247" s="397" t="s">
        <v>4363</v>
      </c>
      <c r="C247" s="361">
        <v>24237.86</v>
      </c>
      <c r="D247" s="778">
        <v>0.02</v>
      </c>
      <c r="E247" s="361"/>
      <c r="F247" s="439"/>
      <c r="G247" s="692"/>
      <c r="H247" s="344"/>
      <c r="I247" s="693"/>
    </row>
    <row r="248" spans="1:9">
      <c r="A248" s="344"/>
      <c r="B248" s="397" t="s">
        <v>4428</v>
      </c>
      <c r="C248" s="361">
        <v>41194.5</v>
      </c>
      <c r="D248" s="778">
        <v>0.04</v>
      </c>
      <c r="E248" s="361"/>
      <c r="F248" s="439"/>
      <c r="G248" s="692"/>
      <c r="H248" s="344"/>
      <c r="I248" s="693"/>
    </row>
    <row r="249" spans="1:9">
      <c r="A249" s="344"/>
      <c r="B249" s="397" t="s">
        <v>4364</v>
      </c>
      <c r="C249" s="361">
        <v>2994466.2</v>
      </c>
      <c r="D249" s="778">
        <v>2.56</v>
      </c>
      <c r="E249" s="361"/>
      <c r="F249" s="439"/>
      <c r="G249" s="692"/>
      <c r="H249" s="344"/>
      <c r="I249" s="693"/>
    </row>
    <row r="250" spans="1:9">
      <c r="A250" s="344"/>
      <c r="B250" s="397" t="s">
        <v>4365</v>
      </c>
      <c r="C250" s="361">
        <v>636138</v>
      </c>
      <c r="D250" s="778">
        <v>0.54</v>
      </c>
      <c r="E250" s="361"/>
      <c r="F250" s="439"/>
      <c r="G250" s="692"/>
      <c r="H250" s="344"/>
      <c r="I250" s="693"/>
    </row>
    <row r="251" spans="1:9">
      <c r="A251" s="344"/>
      <c r="B251" s="397" t="s">
        <v>4366</v>
      </c>
      <c r="C251" s="361">
        <v>8292.84</v>
      </c>
      <c r="D251" s="778">
        <v>0.01</v>
      </c>
      <c r="E251" s="361"/>
      <c r="F251" s="439"/>
      <c r="G251" s="692"/>
      <c r="H251" s="344"/>
      <c r="I251" s="693"/>
    </row>
    <row r="252" spans="1:9">
      <c r="A252" s="344"/>
      <c r="B252" s="397" t="s">
        <v>4367</v>
      </c>
      <c r="C252" s="361">
        <v>8011.38</v>
      </c>
      <c r="D252" s="778">
        <v>0.01</v>
      </c>
      <c r="E252" s="361"/>
      <c r="F252" s="439"/>
      <c r="G252" s="692"/>
      <c r="H252" s="344"/>
      <c r="I252" s="693"/>
    </row>
    <row r="253" spans="1:9">
      <c r="A253" s="344"/>
      <c r="B253" s="397" t="s">
        <v>4368</v>
      </c>
      <c r="C253" s="361">
        <v>1035</v>
      </c>
      <c r="D253" s="778">
        <v>0</v>
      </c>
      <c r="E253" s="361"/>
      <c r="F253" s="439"/>
      <c r="G253" s="692"/>
      <c r="H253" s="344"/>
      <c r="I253" s="693"/>
    </row>
    <row r="254" spans="1:9">
      <c r="A254" s="344"/>
      <c r="B254" s="397" t="s">
        <v>4369</v>
      </c>
      <c r="C254" s="361">
        <v>140372.12</v>
      </c>
      <c r="D254" s="778">
        <v>0.12</v>
      </c>
      <c r="E254" s="361"/>
      <c r="F254" s="439"/>
      <c r="G254" s="692"/>
      <c r="H254" s="344"/>
      <c r="I254" s="693"/>
    </row>
    <row r="255" spans="1:9">
      <c r="A255" s="344"/>
      <c r="B255" s="397" t="s">
        <v>4370</v>
      </c>
      <c r="C255" s="361">
        <v>5297</v>
      </c>
      <c r="D255" s="778">
        <v>0</v>
      </c>
      <c r="E255" s="361"/>
      <c r="F255" s="439"/>
      <c r="G255" s="692"/>
      <c r="H255" s="344"/>
      <c r="I255" s="693"/>
    </row>
    <row r="256" spans="1:9">
      <c r="A256" s="344"/>
      <c r="B256" s="397" t="s">
        <v>4437</v>
      </c>
      <c r="C256" s="361">
        <v>2645.96</v>
      </c>
      <c r="D256" s="778">
        <v>0</v>
      </c>
      <c r="E256" s="361"/>
      <c r="F256" s="439"/>
      <c r="G256" s="692"/>
      <c r="H256" s="344"/>
      <c r="I256" s="693"/>
    </row>
    <row r="257" spans="1:9">
      <c r="A257" s="344"/>
      <c r="B257" s="397" t="s">
        <v>4371</v>
      </c>
      <c r="C257" s="361">
        <v>259311</v>
      </c>
      <c r="D257" s="778">
        <v>0.22</v>
      </c>
      <c r="E257" s="361"/>
      <c r="F257" s="439"/>
      <c r="G257" s="692"/>
      <c r="H257" s="344"/>
      <c r="I257" s="693"/>
    </row>
    <row r="258" spans="1:9">
      <c r="A258" s="344"/>
      <c r="B258" s="397" t="s">
        <v>4372</v>
      </c>
      <c r="C258" s="361">
        <v>70400.800000000003</v>
      </c>
      <c r="D258" s="778">
        <v>0.06</v>
      </c>
      <c r="E258" s="361"/>
      <c r="F258" s="439"/>
      <c r="G258" s="692"/>
      <c r="H258" s="344"/>
      <c r="I258" s="693"/>
    </row>
    <row r="259" spans="1:9">
      <c r="A259" s="344"/>
      <c r="B259" s="397" t="s">
        <v>4373</v>
      </c>
      <c r="C259" s="361">
        <v>102064.81</v>
      </c>
      <c r="D259" s="778">
        <v>0.09</v>
      </c>
      <c r="E259" s="361"/>
      <c r="F259" s="439"/>
      <c r="G259" s="692"/>
      <c r="H259" s="344"/>
      <c r="I259" s="693"/>
    </row>
    <row r="260" spans="1:9">
      <c r="A260" s="344"/>
      <c r="B260" s="397" t="s">
        <v>4374</v>
      </c>
      <c r="C260" s="361">
        <v>122384.11</v>
      </c>
      <c r="D260" s="778">
        <v>0.1</v>
      </c>
      <c r="E260" s="361"/>
      <c r="F260" s="439"/>
      <c r="G260" s="692"/>
      <c r="H260" s="344"/>
      <c r="I260" s="693"/>
    </row>
    <row r="261" spans="1:9">
      <c r="A261" s="344"/>
      <c r="B261" s="397" t="s">
        <v>4375</v>
      </c>
      <c r="C261" s="361">
        <v>210249.60000000001</v>
      </c>
      <c r="D261" s="778">
        <v>0.18</v>
      </c>
      <c r="E261" s="361"/>
      <c r="F261" s="439"/>
      <c r="G261" s="692"/>
      <c r="H261" s="344"/>
      <c r="I261" s="693"/>
    </row>
    <row r="262" spans="1:9">
      <c r="A262" s="344"/>
      <c r="B262" s="397" t="s">
        <v>4376</v>
      </c>
      <c r="C262" s="361">
        <v>3480</v>
      </c>
      <c r="D262" s="778">
        <v>0</v>
      </c>
      <c r="E262" s="361"/>
      <c r="F262" s="439"/>
      <c r="G262" s="692"/>
      <c r="H262" s="344"/>
      <c r="I262" s="693"/>
    </row>
    <row r="263" spans="1:9">
      <c r="A263" s="344"/>
      <c r="B263" s="397" t="s">
        <v>4377</v>
      </c>
      <c r="C263" s="361">
        <v>23000.27</v>
      </c>
      <c r="D263" s="778">
        <v>0.02</v>
      </c>
      <c r="E263" s="361"/>
      <c r="F263" s="439"/>
      <c r="G263" s="692"/>
      <c r="H263" s="344"/>
      <c r="I263" s="693"/>
    </row>
    <row r="264" spans="1:9">
      <c r="A264" s="344"/>
      <c r="B264" s="397" t="s">
        <v>4378</v>
      </c>
      <c r="C264" s="361">
        <v>2215039.84</v>
      </c>
      <c r="D264" s="778">
        <v>1.89</v>
      </c>
      <c r="E264" s="361"/>
      <c r="F264" s="439"/>
      <c r="G264" s="692"/>
      <c r="H264" s="344"/>
      <c r="I264" s="693"/>
    </row>
    <row r="265" spans="1:9">
      <c r="A265" s="344"/>
      <c r="B265" s="397" t="s">
        <v>4429</v>
      </c>
      <c r="C265" s="361">
        <v>49955.81</v>
      </c>
      <c r="D265" s="778">
        <v>0.04</v>
      </c>
      <c r="E265" s="361"/>
      <c r="F265" s="439"/>
      <c r="G265" s="692"/>
      <c r="H265" s="344"/>
      <c r="I265" s="693"/>
    </row>
    <row r="266" spans="1:9">
      <c r="A266" s="344"/>
      <c r="B266" s="397" t="s">
        <v>4379</v>
      </c>
      <c r="C266" s="361">
        <v>1354600</v>
      </c>
      <c r="D266" s="778">
        <v>1.1599999999999999</v>
      </c>
      <c r="E266" s="361"/>
      <c r="F266" s="439"/>
      <c r="G266" s="692"/>
      <c r="H266" s="344"/>
      <c r="I266" s="693"/>
    </row>
    <row r="267" spans="1:9">
      <c r="A267" s="344"/>
      <c r="B267" s="397" t="s">
        <v>4380</v>
      </c>
      <c r="C267" s="361">
        <v>494729.34</v>
      </c>
      <c r="D267" s="778">
        <v>0.42</v>
      </c>
      <c r="E267" s="361"/>
      <c r="F267" s="439"/>
      <c r="G267" s="692"/>
      <c r="H267" s="344"/>
      <c r="I267" s="693"/>
    </row>
    <row r="268" spans="1:9">
      <c r="A268" s="344"/>
      <c r="B268" s="397" t="s">
        <v>4381</v>
      </c>
      <c r="C268" s="361">
        <v>1035502.09</v>
      </c>
      <c r="D268" s="778">
        <v>0.89</v>
      </c>
      <c r="E268" s="361"/>
      <c r="F268" s="439"/>
      <c r="G268" s="692"/>
      <c r="H268" s="344"/>
      <c r="I268" s="693"/>
    </row>
    <row r="269" spans="1:9">
      <c r="A269" s="344"/>
      <c r="B269" s="397" t="s">
        <v>4382</v>
      </c>
      <c r="C269" s="361">
        <v>4378.32</v>
      </c>
      <c r="D269" s="778">
        <v>0</v>
      </c>
      <c r="E269" s="361"/>
      <c r="F269" s="439"/>
      <c r="G269" s="692"/>
      <c r="H269" s="344"/>
      <c r="I269" s="693"/>
    </row>
    <row r="270" spans="1:9">
      <c r="A270" s="344"/>
      <c r="B270" s="397" t="s">
        <v>4430</v>
      </c>
      <c r="C270" s="361">
        <v>11147.25</v>
      </c>
      <c r="D270" s="778">
        <v>0.01</v>
      </c>
      <c r="E270" s="361"/>
      <c r="F270" s="439"/>
      <c r="G270" s="692"/>
      <c r="H270" s="344"/>
      <c r="I270" s="693"/>
    </row>
    <row r="271" spans="1:9">
      <c r="A271" s="344"/>
      <c r="B271" s="397" t="s">
        <v>4383</v>
      </c>
      <c r="C271" s="361">
        <v>80491.25</v>
      </c>
      <c r="D271" s="778">
        <v>7.0000000000000007E-2</v>
      </c>
      <c r="E271" s="361"/>
      <c r="F271" s="439"/>
      <c r="G271" s="692"/>
      <c r="H271" s="344"/>
      <c r="I271" s="693"/>
    </row>
    <row r="272" spans="1:9">
      <c r="A272" s="344"/>
      <c r="B272" s="397" t="s">
        <v>4384</v>
      </c>
      <c r="C272" s="361">
        <v>254378.45</v>
      </c>
      <c r="D272" s="778">
        <v>0.22</v>
      </c>
      <c r="E272" s="361"/>
      <c r="F272" s="439"/>
      <c r="G272" s="692"/>
      <c r="H272" s="344"/>
      <c r="I272" s="693"/>
    </row>
    <row r="273" spans="1:9">
      <c r="A273" s="344"/>
      <c r="B273" s="397" t="s">
        <v>4438</v>
      </c>
      <c r="C273" s="361">
        <v>991.8</v>
      </c>
      <c r="D273" s="778">
        <v>0</v>
      </c>
      <c r="E273" s="361"/>
      <c r="F273" s="439"/>
      <c r="G273" s="692"/>
      <c r="H273" s="344"/>
      <c r="I273" s="693"/>
    </row>
    <row r="274" spans="1:9">
      <c r="A274" s="344"/>
      <c r="B274" s="397" t="s">
        <v>4385</v>
      </c>
      <c r="C274" s="361">
        <v>790386.07</v>
      </c>
      <c r="D274" s="778">
        <v>0.68</v>
      </c>
      <c r="E274" s="361"/>
      <c r="F274" s="439"/>
      <c r="G274" s="692"/>
      <c r="H274" s="344"/>
      <c r="I274" s="693"/>
    </row>
    <row r="275" spans="1:9">
      <c r="A275" s="344"/>
      <c r="B275" s="397" t="s">
        <v>4386</v>
      </c>
      <c r="C275" s="361">
        <v>2204</v>
      </c>
      <c r="D275" s="778">
        <v>0</v>
      </c>
      <c r="E275" s="361"/>
      <c r="F275" s="439"/>
      <c r="G275" s="692"/>
      <c r="H275" s="344"/>
      <c r="I275" s="693"/>
    </row>
    <row r="276" spans="1:9">
      <c r="A276" s="772"/>
      <c r="B276" s="397" t="s">
        <v>4387</v>
      </c>
      <c r="C276" s="361">
        <v>1067390.06</v>
      </c>
      <c r="D276" s="778">
        <v>0.91</v>
      </c>
      <c r="E276" s="361"/>
      <c r="F276" s="439"/>
      <c r="G276" s="692"/>
      <c r="H276" s="772"/>
      <c r="I276" s="693"/>
    </row>
    <row r="277" spans="1:9">
      <c r="A277" s="772"/>
      <c r="B277" s="397" t="s">
        <v>4439</v>
      </c>
      <c r="C277" s="361">
        <v>99576.56</v>
      </c>
      <c r="D277" s="778">
        <v>0.09</v>
      </c>
      <c r="E277" s="361"/>
      <c r="F277" s="439"/>
      <c r="G277" s="692"/>
      <c r="H277" s="772"/>
      <c r="I277" s="693"/>
    </row>
    <row r="278" spans="1:9">
      <c r="A278" s="772"/>
      <c r="B278" s="397" t="s">
        <v>4440</v>
      </c>
      <c r="C278" s="361">
        <v>199400</v>
      </c>
      <c r="D278" s="778">
        <v>0.17</v>
      </c>
      <c r="E278" s="361"/>
      <c r="F278" s="439"/>
      <c r="G278" s="692"/>
      <c r="H278" s="772"/>
      <c r="I278" s="693"/>
    </row>
    <row r="279" spans="1:9">
      <c r="A279" s="772"/>
      <c r="B279" s="397" t="s">
        <v>4388</v>
      </c>
      <c r="C279" s="361">
        <v>97797.01</v>
      </c>
      <c r="D279" s="778">
        <v>0.08</v>
      </c>
      <c r="E279" s="361"/>
      <c r="F279" s="439"/>
      <c r="G279" s="692"/>
      <c r="H279" s="772"/>
      <c r="I279" s="693"/>
    </row>
    <row r="280" spans="1:9">
      <c r="A280" s="344"/>
      <c r="B280" s="397" t="s">
        <v>4389</v>
      </c>
      <c r="C280" s="361">
        <v>49950.63</v>
      </c>
      <c r="D280" s="778">
        <v>0.04</v>
      </c>
      <c r="E280" s="361"/>
      <c r="F280" s="439"/>
      <c r="G280" s="692"/>
      <c r="H280" s="344"/>
      <c r="I280" s="693"/>
    </row>
    <row r="281" spans="1:9">
      <c r="A281" s="772"/>
      <c r="B281" s="397" t="s">
        <v>4390</v>
      </c>
      <c r="C281" s="361">
        <v>810979.71</v>
      </c>
      <c r="D281" s="778">
        <v>0.69</v>
      </c>
      <c r="E281" s="361"/>
      <c r="F281" s="439"/>
      <c r="G281" s="692"/>
      <c r="H281" s="772"/>
      <c r="I281" s="693"/>
    </row>
    <row r="282" spans="1:9">
      <c r="A282" s="826"/>
      <c r="B282" s="397" t="s">
        <v>4391</v>
      </c>
      <c r="C282" s="361">
        <v>50323.64</v>
      </c>
      <c r="D282" s="778">
        <v>0.04</v>
      </c>
      <c r="E282" s="361"/>
      <c r="F282" s="439"/>
      <c r="G282" s="692"/>
      <c r="H282" s="826"/>
      <c r="I282" s="693"/>
    </row>
    <row r="283" spans="1:9">
      <c r="A283" s="826"/>
      <c r="B283" s="397" t="s">
        <v>4392</v>
      </c>
      <c r="C283" s="361">
        <v>736.26</v>
      </c>
      <c r="D283" s="778">
        <v>0</v>
      </c>
      <c r="E283" s="361"/>
      <c r="F283" s="439"/>
      <c r="G283" s="692"/>
      <c r="H283" s="826"/>
      <c r="I283" s="693"/>
    </row>
    <row r="284" spans="1:9">
      <c r="A284" s="826"/>
      <c r="B284" s="397" t="s">
        <v>4393</v>
      </c>
      <c r="C284" s="361">
        <v>185855.28</v>
      </c>
      <c r="D284" s="778">
        <v>0.16</v>
      </c>
      <c r="E284" s="361"/>
      <c r="F284" s="439"/>
      <c r="G284" s="692"/>
      <c r="H284" s="826"/>
      <c r="I284" s="693"/>
    </row>
    <row r="285" spans="1:9">
      <c r="A285" s="826"/>
      <c r="B285" s="397" t="s">
        <v>4394</v>
      </c>
      <c r="C285" s="361">
        <v>2800</v>
      </c>
      <c r="D285" s="778">
        <v>0</v>
      </c>
      <c r="E285" s="361"/>
      <c r="F285" s="439"/>
      <c r="G285" s="692"/>
      <c r="H285" s="826"/>
      <c r="I285" s="693"/>
    </row>
    <row r="286" spans="1:9">
      <c r="A286" s="826"/>
      <c r="B286" s="397" t="s">
        <v>4395</v>
      </c>
      <c r="C286" s="361">
        <v>24581.68</v>
      </c>
      <c r="D286" s="778">
        <v>0.02</v>
      </c>
      <c r="E286" s="361"/>
      <c r="F286" s="439"/>
      <c r="G286" s="692"/>
      <c r="H286" s="826"/>
      <c r="I286" s="693"/>
    </row>
    <row r="287" spans="1:9">
      <c r="A287" s="826"/>
      <c r="B287" s="397" t="s">
        <v>4396</v>
      </c>
      <c r="C287" s="361">
        <v>30592.080000000002</v>
      </c>
      <c r="D287" s="778">
        <v>0.03</v>
      </c>
      <c r="E287" s="361"/>
      <c r="F287" s="439"/>
      <c r="G287" s="692"/>
      <c r="H287" s="826"/>
      <c r="I287" s="693"/>
    </row>
    <row r="288" spans="1:9">
      <c r="A288" s="866"/>
      <c r="B288" s="397" t="s">
        <v>4441</v>
      </c>
      <c r="C288" s="361">
        <v>362557.61</v>
      </c>
      <c r="D288" s="778">
        <v>0.31</v>
      </c>
      <c r="E288" s="361"/>
      <c r="F288" s="439"/>
      <c r="G288" s="692"/>
      <c r="H288" s="866"/>
      <c r="I288" s="693"/>
    </row>
    <row r="289" spans="1:9">
      <c r="A289" s="866"/>
      <c r="B289" s="397" t="s">
        <v>4397</v>
      </c>
      <c r="C289" s="361">
        <v>1386.2</v>
      </c>
      <c r="D289" s="778">
        <v>0</v>
      </c>
      <c r="E289" s="361"/>
      <c r="F289" s="439"/>
      <c r="G289" s="692"/>
      <c r="H289" s="866"/>
      <c r="I289" s="693"/>
    </row>
    <row r="290" spans="1:9">
      <c r="A290" s="866"/>
      <c r="B290" s="397" t="s">
        <v>4398</v>
      </c>
      <c r="C290" s="361">
        <v>1720314.63</v>
      </c>
      <c r="D290" s="778">
        <v>1.47</v>
      </c>
      <c r="E290" s="361"/>
      <c r="F290" s="439"/>
      <c r="G290" s="692"/>
      <c r="H290" s="866"/>
      <c r="I290" s="693"/>
    </row>
    <row r="291" spans="1:9">
      <c r="A291" s="866"/>
      <c r="B291" s="397" t="s">
        <v>4399</v>
      </c>
      <c r="C291" s="361">
        <v>12153420.960000001</v>
      </c>
      <c r="D291" s="778">
        <v>10.39</v>
      </c>
      <c r="E291" s="361"/>
      <c r="F291" s="439"/>
      <c r="G291" s="692"/>
      <c r="H291" s="866"/>
      <c r="I291" s="693"/>
    </row>
    <row r="292" spans="1:9">
      <c r="A292" s="866"/>
      <c r="B292" s="397" t="s">
        <v>4431</v>
      </c>
      <c r="C292" s="361">
        <v>24192</v>
      </c>
      <c r="D292" s="778">
        <v>0.02</v>
      </c>
      <c r="E292" s="361"/>
      <c r="F292" s="439"/>
      <c r="G292" s="692"/>
      <c r="H292" s="866"/>
      <c r="I292" s="693"/>
    </row>
    <row r="293" spans="1:9">
      <c r="A293" s="866"/>
      <c r="B293" s="397" t="s">
        <v>4400</v>
      </c>
      <c r="C293" s="361">
        <v>1651</v>
      </c>
      <c r="D293" s="778">
        <v>0</v>
      </c>
      <c r="E293" s="361"/>
      <c r="F293" s="439"/>
      <c r="G293" s="692"/>
      <c r="H293" s="866"/>
      <c r="I293" s="693"/>
    </row>
    <row r="294" spans="1:9">
      <c r="A294" s="826"/>
      <c r="B294" s="869" t="s">
        <v>4401</v>
      </c>
      <c r="C294" s="375">
        <v>0.53</v>
      </c>
      <c r="D294" s="778">
        <v>0</v>
      </c>
      <c r="E294" s="361"/>
      <c r="F294" s="439"/>
      <c r="G294" s="692"/>
      <c r="H294" s="826"/>
      <c r="I294" s="693"/>
    </row>
    <row r="295" spans="1:9" ht="15.75" customHeight="1">
      <c r="A295" s="344"/>
      <c r="B295" s="772"/>
      <c r="C295" s="404">
        <f>SUM(C227:C294)</f>
        <v>116938332.55999997</v>
      </c>
      <c r="D295" s="782">
        <f>SUM(D227:D294)</f>
        <v>99.980000000000047</v>
      </c>
      <c r="E295" s="356"/>
      <c r="F295" s="344"/>
      <c r="G295" s="344"/>
      <c r="H295" s="344"/>
    </row>
    <row r="296" spans="1:9">
      <c r="A296" s="344"/>
      <c r="B296" s="344"/>
      <c r="C296" s="440"/>
      <c r="D296" s="440"/>
      <c r="E296" s="437"/>
      <c r="F296" s="344"/>
      <c r="G296" s="344"/>
      <c r="H296" s="344"/>
    </row>
    <row r="297" spans="1:9">
      <c r="A297" s="1019" t="s">
        <v>315</v>
      </c>
      <c r="B297" s="1019"/>
      <c r="C297" s="344"/>
      <c r="D297" s="344"/>
      <c r="E297" s="344"/>
      <c r="F297" s="344"/>
      <c r="G297" s="344"/>
      <c r="H297" s="344"/>
    </row>
    <row r="298" spans="1:9">
      <c r="A298" s="344"/>
      <c r="B298" s="344"/>
      <c r="C298" s="344"/>
      <c r="D298" s="344"/>
      <c r="E298" s="344"/>
      <c r="F298" s="344"/>
      <c r="G298" s="344"/>
      <c r="H298" s="344"/>
    </row>
    <row r="299" spans="1:9" ht="22.5">
      <c r="A299" s="344"/>
      <c r="B299" s="409" t="s">
        <v>316</v>
      </c>
      <c r="C299" s="410" t="s">
        <v>265</v>
      </c>
      <c r="D299" s="365" t="s">
        <v>266</v>
      </c>
      <c r="E299" s="365" t="s">
        <v>275</v>
      </c>
      <c r="F299" s="441" t="s">
        <v>292</v>
      </c>
      <c r="G299" s="410" t="s">
        <v>309</v>
      </c>
      <c r="H299" s="344"/>
    </row>
    <row r="300" spans="1:9">
      <c r="A300" s="344"/>
      <c r="B300" s="366" t="s">
        <v>1165</v>
      </c>
      <c r="C300" s="358"/>
      <c r="D300" s="358"/>
      <c r="E300" s="358">
        <v>0</v>
      </c>
      <c r="F300" s="358">
        <v>0</v>
      </c>
      <c r="G300" s="442">
        <v>0</v>
      </c>
      <c r="H300" s="344"/>
    </row>
    <row r="301" spans="1:9">
      <c r="A301" s="344"/>
      <c r="B301" s="400" t="s">
        <v>1166</v>
      </c>
      <c r="C301" s="361">
        <v>46870702.560000002</v>
      </c>
      <c r="D301" s="361">
        <v>46870702.560000002</v>
      </c>
      <c r="E301" s="361">
        <v>0</v>
      </c>
      <c r="F301" s="360"/>
      <c r="G301" s="385"/>
      <c r="H301" s="344"/>
    </row>
    <row r="302" spans="1:9">
      <c r="A302" s="344"/>
      <c r="B302" s="400" t="s">
        <v>1167</v>
      </c>
      <c r="C302" s="361">
        <v>-245278</v>
      </c>
      <c r="D302" s="361">
        <v>-245278</v>
      </c>
      <c r="E302" s="361">
        <v>0</v>
      </c>
      <c r="F302" s="360"/>
      <c r="G302" s="385"/>
      <c r="H302" s="344"/>
    </row>
    <row r="303" spans="1:9">
      <c r="A303" s="344"/>
      <c r="B303" s="400" t="s">
        <v>1168</v>
      </c>
      <c r="C303" s="361">
        <v>10471712.76</v>
      </c>
      <c r="D303" s="361">
        <v>10471712.76</v>
      </c>
      <c r="E303" s="361"/>
      <c r="F303" s="360"/>
      <c r="G303" s="385"/>
      <c r="H303" s="344"/>
    </row>
    <row r="304" spans="1:9">
      <c r="A304" s="344"/>
      <c r="B304" s="400" t="s">
        <v>1169</v>
      </c>
      <c r="C304" s="361">
        <v>5870752.6699999999</v>
      </c>
      <c r="D304" s="361">
        <v>5870752.6699999999</v>
      </c>
      <c r="E304" s="361"/>
      <c r="F304" s="360"/>
      <c r="G304" s="385"/>
      <c r="H304" s="344"/>
    </row>
    <row r="305" spans="1:8">
      <c r="A305" s="344"/>
      <c r="B305" s="400" t="s">
        <v>1170</v>
      </c>
      <c r="C305" s="361">
        <v>13832998.67</v>
      </c>
      <c r="D305" s="361">
        <v>13832998.67</v>
      </c>
      <c r="E305" s="361"/>
      <c r="F305" s="360"/>
      <c r="G305" s="385"/>
      <c r="H305" s="344"/>
    </row>
    <row r="306" spans="1:8">
      <c r="A306" s="344"/>
      <c r="B306" s="400" t="s">
        <v>1171</v>
      </c>
      <c r="C306" s="361">
        <v>2010375</v>
      </c>
      <c r="D306" s="361">
        <v>2010375</v>
      </c>
      <c r="E306" s="361"/>
      <c r="F306" s="360"/>
      <c r="G306" s="385"/>
      <c r="H306" s="344"/>
    </row>
    <row r="307" spans="1:8">
      <c r="A307" s="344"/>
      <c r="B307" s="371"/>
      <c r="C307" s="363"/>
      <c r="D307" s="363"/>
      <c r="E307" s="363"/>
      <c r="F307" s="363"/>
      <c r="G307" s="386"/>
      <c r="H307" s="344"/>
    </row>
    <row r="308" spans="1:8" ht="19.5" customHeight="1">
      <c r="A308" s="344"/>
      <c r="B308" s="344"/>
      <c r="C308" s="404">
        <f>SUM(C301:C307)</f>
        <v>78811263.659999996</v>
      </c>
      <c r="D308" s="404">
        <f>SUM(D301:D307)</f>
        <v>78811263.659999996</v>
      </c>
      <c r="E308" s="443"/>
      <c r="F308" s="444"/>
      <c r="G308" s="445"/>
      <c r="H308" s="344"/>
    </row>
    <row r="309" spans="1:8">
      <c r="A309" s="344"/>
      <c r="B309" s="446"/>
      <c r="C309" s="446"/>
      <c r="D309" s="446"/>
      <c r="E309" s="446"/>
      <c r="F309" s="446"/>
      <c r="G309" s="344"/>
      <c r="H309" s="344"/>
    </row>
    <row r="310" spans="1:8" ht="27" customHeight="1">
      <c r="A310" s="344"/>
      <c r="B310" s="417" t="s">
        <v>317</v>
      </c>
      <c r="C310" s="418" t="s">
        <v>265</v>
      </c>
      <c r="D310" s="356" t="s">
        <v>266</v>
      </c>
      <c r="E310" s="356" t="s">
        <v>275</v>
      </c>
      <c r="F310" s="441" t="s">
        <v>309</v>
      </c>
      <c r="G310" s="344"/>
      <c r="H310" s="344"/>
    </row>
    <row r="311" spans="1:8">
      <c r="A311" s="344"/>
      <c r="B311" s="366" t="s">
        <v>1172</v>
      </c>
      <c r="C311" s="367"/>
      <c r="D311" s="367"/>
      <c r="E311" s="447"/>
      <c r="F311" s="358"/>
      <c r="G311" s="344"/>
      <c r="H311" s="344"/>
    </row>
    <row r="312" spans="1:8">
      <c r="A312" s="344"/>
      <c r="B312" s="400" t="s">
        <v>1173</v>
      </c>
      <c r="C312" s="361">
        <v>14865381.18</v>
      </c>
      <c r="D312" s="361">
        <v>-28687651.989999998</v>
      </c>
      <c r="E312" s="448">
        <v>-43553033.170000002</v>
      </c>
      <c r="F312" s="360"/>
      <c r="G312" s="344"/>
      <c r="H312" s="344"/>
    </row>
    <row r="313" spans="1:8">
      <c r="A313" s="344"/>
      <c r="B313" s="400" t="s">
        <v>1550</v>
      </c>
      <c r="C313" s="361">
        <v>85142.7</v>
      </c>
      <c r="D313" s="361">
        <v>85142.7</v>
      </c>
      <c r="E313" s="448"/>
      <c r="F313" s="360"/>
      <c r="G313" s="344"/>
      <c r="H313" s="344"/>
    </row>
    <row r="314" spans="1:8">
      <c r="A314" s="344"/>
      <c r="B314" s="400" t="s">
        <v>1551</v>
      </c>
      <c r="C314" s="361">
        <v>893178.98</v>
      </c>
      <c r="D314" s="361">
        <v>5286722.43</v>
      </c>
      <c r="E314" s="448">
        <v>4393543.45</v>
      </c>
      <c r="F314" s="360"/>
      <c r="G314" s="344"/>
      <c r="H314" s="344"/>
    </row>
    <row r="315" spans="1:8">
      <c r="A315" s="344"/>
      <c r="B315" s="400" t="s">
        <v>1552</v>
      </c>
      <c r="C315" s="361">
        <v>1535401.13</v>
      </c>
      <c r="D315" s="361">
        <v>1535401.13</v>
      </c>
      <c r="E315" s="448"/>
      <c r="F315" s="360"/>
      <c r="G315" s="344"/>
      <c r="H315" s="344"/>
    </row>
    <row r="316" spans="1:8">
      <c r="A316" s="344"/>
      <c r="B316" s="400" t="s">
        <v>1553</v>
      </c>
      <c r="C316" s="361">
        <v>3504317.29</v>
      </c>
      <c r="D316" s="361">
        <v>3504317.29</v>
      </c>
      <c r="E316" s="448"/>
      <c r="F316" s="360"/>
      <c r="G316" s="344"/>
      <c r="H316" s="344"/>
    </row>
    <row r="317" spans="1:8">
      <c r="A317" s="344"/>
      <c r="B317" s="400" t="s">
        <v>1554</v>
      </c>
      <c r="C317" s="361">
        <v>2728132.82</v>
      </c>
      <c r="D317" s="361">
        <v>2728132.82</v>
      </c>
      <c r="E317" s="448"/>
      <c r="F317" s="360"/>
      <c r="G317" s="344"/>
      <c r="H317" s="344"/>
    </row>
    <row r="318" spans="1:8">
      <c r="A318" s="344"/>
      <c r="B318" s="400" t="s">
        <v>1555</v>
      </c>
      <c r="C318" s="361">
        <v>2510439.89</v>
      </c>
      <c r="D318" s="361">
        <v>2510439.89</v>
      </c>
      <c r="E318" s="448"/>
      <c r="F318" s="360"/>
      <c r="G318" s="344"/>
      <c r="H318" s="344"/>
    </row>
    <row r="319" spans="1:8">
      <c r="A319" s="344"/>
      <c r="B319" s="400" t="s">
        <v>1556</v>
      </c>
      <c r="C319" s="361">
        <v>4817052.46</v>
      </c>
      <c r="D319" s="361">
        <v>4817052.46</v>
      </c>
      <c r="E319" s="448"/>
      <c r="F319" s="360"/>
      <c r="G319" s="344"/>
      <c r="H319" s="344"/>
    </row>
    <row r="320" spans="1:8">
      <c r="A320" s="344"/>
      <c r="B320" s="400" t="s">
        <v>1557</v>
      </c>
      <c r="C320" s="361">
        <v>3942460.04</v>
      </c>
      <c r="D320" s="361">
        <v>3942460.04</v>
      </c>
      <c r="E320" s="448"/>
      <c r="F320" s="360"/>
      <c r="G320" s="344"/>
      <c r="H320" s="344"/>
    </row>
    <row r="321" spans="1:8">
      <c r="A321" s="344"/>
      <c r="B321" s="400" t="s">
        <v>1558</v>
      </c>
      <c r="C321" s="361">
        <v>-10216691.18</v>
      </c>
      <c r="D321" s="361">
        <v>-10216691.18</v>
      </c>
      <c r="E321" s="448"/>
      <c r="F321" s="360"/>
      <c r="G321" s="344"/>
      <c r="H321" s="344"/>
    </row>
    <row r="322" spans="1:8">
      <c r="A322" s="344"/>
      <c r="B322" s="400" t="s">
        <v>1559</v>
      </c>
      <c r="C322" s="361">
        <v>6975608.5700000003</v>
      </c>
      <c r="D322" s="361">
        <v>6976691.4900000002</v>
      </c>
      <c r="E322" s="448">
        <v>1082.92</v>
      </c>
      <c r="F322" s="360"/>
      <c r="G322" s="344"/>
      <c r="H322" s="344"/>
    </row>
    <row r="323" spans="1:8">
      <c r="A323" s="344"/>
      <c r="B323" s="400" t="s">
        <v>1560</v>
      </c>
      <c r="C323" s="361">
        <v>-2379790.79</v>
      </c>
      <c r="D323" s="361">
        <v>-2407961.23</v>
      </c>
      <c r="E323" s="448">
        <v>-28170.44</v>
      </c>
      <c r="F323" s="360"/>
      <c r="G323" s="344"/>
      <c r="H323" s="344"/>
    </row>
    <row r="324" spans="1:8">
      <c r="A324" s="344"/>
      <c r="B324" s="400" t="s">
        <v>1561</v>
      </c>
      <c r="C324" s="361">
        <v>5039523.3099999996</v>
      </c>
      <c r="D324" s="361">
        <v>5039523.3099999996</v>
      </c>
      <c r="E324" s="448"/>
      <c r="F324" s="360"/>
      <c r="G324" s="344"/>
      <c r="H324" s="344"/>
    </row>
    <row r="325" spans="1:8">
      <c r="A325" s="344"/>
      <c r="B325" s="400" t="s">
        <v>1562</v>
      </c>
      <c r="C325" s="361">
        <v>35632918.259999998</v>
      </c>
      <c r="D325" s="361">
        <v>35632918.259999998</v>
      </c>
      <c r="E325" s="448"/>
      <c r="F325" s="360"/>
      <c r="G325" s="344"/>
      <c r="H325" s="344"/>
    </row>
    <row r="326" spans="1:8">
      <c r="A326" s="344"/>
      <c r="B326" s="400" t="s">
        <v>1563</v>
      </c>
      <c r="C326" s="361"/>
      <c r="D326" s="361">
        <v>40100835.200000003</v>
      </c>
      <c r="E326" s="448">
        <v>40100835.200000003</v>
      </c>
      <c r="F326" s="360"/>
      <c r="G326" s="344"/>
      <c r="H326" s="344"/>
    </row>
    <row r="327" spans="1:8">
      <c r="A327" s="344"/>
      <c r="B327" s="400" t="s">
        <v>1564</v>
      </c>
      <c r="C327" s="361">
        <v>-2043983.28</v>
      </c>
      <c r="D327" s="361">
        <v>-2043983.28</v>
      </c>
      <c r="E327" s="448"/>
      <c r="F327" s="360"/>
      <c r="G327" s="344"/>
      <c r="H327" s="344"/>
    </row>
    <row r="328" spans="1:8">
      <c r="A328" s="344"/>
      <c r="B328" s="400" t="s">
        <v>1565</v>
      </c>
      <c r="C328" s="361">
        <v>-1247144.69</v>
      </c>
      <c r="D328" s="361">
        <v>-1247144.69</v>
      </c>
      <c r="E328" s="448"/>
      <c r="F328" s="360"/>
      <c r="G328" s="344"/>
      <c r="H328" s="344"/>
    </row>
    <row r="329" spans="1:8">
      <c r="A329" s="344"/>
      <c r="B329" s="400" t="s">
        <v>1566</v>
      </c>
      <c r="C329" s="361">
        <v>-14918995.279999999</v>
      </c>
      <c r="D329" s="361">
        <v>-40154449.299999997</v>
      </c>
      <c r="E329" s="448">
        <v>-25235454.02</v>
      </c>
      <c r="F329" s="360"/>
      <c r="G329" s="344"/>
      <c r="H329" s="344"/>
    </row>
    <row r="330" spans="1:8">
      <c r="A330" s="344"/>
      <c r="B330" s="400" t="s">
        <v>1567</v>
      </c>
      <c r="C330" s="361">
        <v>-1216952.72</v>
      </c>
      <c r="D330" s="361">
        <v>-1216952.72</v>
      </c>
      <c r="E330" s="448"/>
      <c r="F330" s="360"/>
      <c r="G330" s="344"/>
      <c r="H330" s="344"/>
    </row>
    <row r="331" spans="1:8">
      <c r="A331" s="344"/>
      <c r="B331" s="400" t="s">
        <v>1568</v>
      </c>
      <c r="C331" s="361">
        <v>-2020059.61</v>
      </c>
      <c r="D331" s="361">
        <v>-2020059.61</v>
      </c>
      <c r="E331" s="448"/>
      <c r="F331" s="360"/>
      <c r="G331" s="344"/>
      <c r="H331" s="344"/>
    </row>
    <row r="332" spans="1:8">
      <c r="A332" s="344"/>
      <c r="B332" s="400" t="s">
        <v>1569</v>
      </c>
      <c r="C332" s="361">
        <v>-3282239.86</v>
      </c>
      <c r="D332" s="361">
        <v>-3282239.86</v>
      </c>
      <c r="E332" s="448"/>
      <c r="F332" s="360"/>
      <c r="G332" s="344"/>
      <c r="H332" s="344"/>
    </row>
    <row r="333" spans="1:8">
      <c r="A333" s="344"/>
      <c r="B333" s="400" t="s">
        <v>1570</v>
      </c>
      <c r="C333" s="361">
        <v>-45869905.450000003</v>
      </c>
      <c r="D333" s="361">
        <v>-32936131.02</v>
      </c>
      <c r="E333" s="448">
        <v>12933774.43</v>
      </c>
      <c r="F333" s="360"/>
      <c r="G333" s="344"/>
      <c r="H333" s="344"/>
    </row>
    <row r="334" spans="1:8">
      <c r="A334" s="344"/>
      <c r="B334" s="400" t="s">
        <v>1571</v>
      </c>
      <c r="C334" s="361"/>
      <c r="D334" s="361">
        <v>-110398.36</v>
      </c>
      <c r="E334" s="448">
        <v>-110398.36</v>
      </c>
      <c r="F334" s="360"/>
      <c r="G334" s="344"/>
      <c r="H334" s="344"/>
    </row>
    <row r="335" spans="1:8">
      <c r="A335" s="344"/>
      <c r="B335" s="400" t="s">
        <v>1572</v>
      </c>
      <c r="C335" s="361"/>
      <c r="D335" s="361">
        <v>-17514442.129999999</v>
      </c>
      <c r="E335" s="448">
        <v>-17514442.129999999</v>
      </c>
      <c r="F335" s="360"/>
      <c r="G335" s="344"/>
      <c r="H335" s="344"/>
    </row>
    <row r="336" spans="1:8">
      <c r="A336" s="344"/>
      <c r="B336" s="400" t="s">
        <v>1573</v>
      </c>
      <c r="C336" s="361">
        <v>4648656.3099999996</v>
      </c>
      <c r="D336" s="361">
        <v>13996487.199999999</v>
      </c>
      <c r="E336" s="448">
        <v>9347830.8900000006</v>
      </c>
      <c r="F336" s="360"/>
      <c r="G336" s="344"/>
      <c r="H336" s="344"/>
    </row>
    <row r="337" spans="1:8">
      <c r="A337" s="344"/>
      <c r="B337" s="362"/>
      <c r="C337" s="372"/>
      <c r="D337" s="372"/>
      <c r="E337" s="363"/>
      <c r="F337" s="363">
        <f t="shared" ref="F337" si="0">+C337-D337</f>
        <v>0</v>
      </c>
      <c r="G337" s="344"/>
      <c r="H337" s="344"/>
    </row>
    <row r="338" spans="1:8" ht="20.25" customHeight="1">
      <c r="A338" s="344"/>
      <c r="B338" s="344"/>
      <c r="C338" s="404">
        <f>SUM(C311:C337)</f>
        <v>3982450.0799999954</v>
      </c>
      <c r="D338" s="404">
        <f>SUM(D311:D337)</f>
        <v>-15681981.149999987</v>
      </c>
      <c r="E338" s="404">
        <f>SUM(E311:E337)</f>
        <v>-19664431.229999989</v>
      </c>
      <c r="F338" s="449"/>
      <c r="G338" s="344"/>
      <c r="H338" s="344"/>
    </row>
    <row r="339" spans="1:8">
      <c r="A339" s="344"/>
      <c r="B339" s="344"/>
      <c r="C339" s="344"/>
      <c r="D339" s="344"/>
      <c r="E339" s="344"/>
      <c r="F339" s="344"/>
      <c r="G339" s="344"/>
      <c r="H339" s="344"/>
    </row>
    <row r="340" spans="1:8">
      <c r="A340" s="1019" t="s">
        <v>318</v>
      </c>
      <c r="B340" s="1019"/>
      <c r="C340" s="344"/>
      <c r="D340" s="344"/>
      <c r="E340" s="344"/>
      <c r="F340" s="344"/>
      <c r="G340" s="344"/>
      <c r="H340" s="344"/>
    </row>
    <row r="341" spans="1:8">
      <c r="A341" s="344"/>
      <c r="B341" s="344"/>
      <c r="C341" s="344"/>
      <c r="D341" s="344"/>
      <c r="E341" s="344"/>
      <c r="F341" s="344"/>
      <c r="G341" s="344"/>
      <c r="H341" s="344"/>
    </row>
    <row r="342" spans="1:8">
      <c r="A342" s="344"/>
      <c r="B342" s="417" t="s">
        <v>319</v>
      </c>
      <c r="C342" s="418" t="s">
        <v>265</v>
      </c>
      <c r="D342" s="356" t="s">
        <v>266</v>
      </c>
      <c r="E342" s="356" t="s">
        <v>267</v>
      </c>
      <c r="F342" s="344"/>
      <c r="G342" s="344"/>
      <c r="H342" s="344"/>
    </row>
    <row r="343" spans="1:8">
      <c r="A343" s="344"/>
      <c r="B343" s="357" t="s">
        <v>1174</v>
      </c>
      <c r="C343" s="367"/>
      <c r="D343" s="367"/>
      <c r="E343" s="367"/>
      <c r="F343" s="450"/>
      <c r="G343" s="344"/>
      <c r="H343" s="344"/>
    </row>
    <row r="344" spans="1:8">
      <c r="A344" s="344"/>
      <c r="B344" s="400" t="s">
        <v>4442</v>
      </c>
      <c r="C344" s="361">
        <v>2553165.6</v>
      </c>
      <c r="D344" s="361">
        <v>2320839.84</v>
      </c>
      <c r="E344" s="361">
        <v>-232325.76000000001</v>
      </c>
      <c r="F344" s="344"/>
      <c r="G344" s="344"/>
      <c r="H344" s="344"/>
    </row>
    <row r="345" spans="1:8">
      <c r="A345" s="344"/>
      <c r="B345" s="400" t="s">
        <v>4443</v>
      </c>
      <c r="C345" s="361">
        <v>1406696.29</v>
      </c>
      <c r="D345" s="361">
        <v>1094558.1000000001</v>
      </c>
      <c r="E345" s="361">
        <v>-312138.19</v>
      </c>
      <c r="F345" s="344"/>
      <c r="G345" s="344"/>
      <c r="H345" s="344"/>
    </row>
    <row r="346" spans="1:8">
      <c r="A346" s="344"/>
      <c r="B346" s="400" t="s">
        <v>4444</v>
      </c>
      <c r="C346" s="361">
        <v>-15280142.35</v>
      </c>
      <c r="D346" s="361">
        <v>-21578047.77</v>
      </c>
      <c r="E346" s="361">
        <v>-6297905.4199999999</v>
      </c>
      <c r="F346" s="344"/>
      <c r="G346" s="344"/>
      <c r="H346" s="344"/>
    </row>
    <row r="347" spans="1:8">
      <c r="A347" s="344"/>
      <c r="B347" s="400" t="s">
        <v>4445</v>
      </c>
      <c r="C347" s="361">
        <v>1109832.03</v>
      </c>
      <c r="D347" s="361">
        <v>29268.42</v>
      </c>
      <c r="E347" s="361">
        <v>-1080563.6100000001</v>
      </c>
      <c r="F347" s="344"/>
      <c r="G347" s="344"/>
      <c r="H347" s="344"/>
    </row>
    <row r="348" spans="1:8">
      <c r="A348" s="344"/>
      <c r="B348" s="400" t="s">
        <v>4446</v>
      </c>
      <c r="C348" s="361">
        <v>16398312.119999999</v>
      </c>
      <c r="D348" s="361">
        <v>16397229.65</v>
      </c>
      <c r="E348" s="361">
        <v>-1082.47</v>
      </c>
      <c r="F348" s="344"/>
      <c r="G348" s="344"/>
      <c r="H348" s="344"/>
    </row>
    <row r="349" spans="1:8">
      <c r="A349" s="344"/>
      <c r="B349" s="400" t="s">
        <v>4447</v>
      </c>
      <c r="C349" s="361">
        <v>4076561.31</v>
      </c>
      <c r="D349" s="361">
        <v>4076561.31</v>
      </c>
      <c r="E349" s="361"/>
      <c r="F349" s="344"/>
      <c r="G349" s="344"/>
      <c r="H349" s="344"/>
    </row>
    <row r="350" spans="1:8">
      <c r="A350" s="344"/>
      <c r="B350" s="400" t="s">
        <v>4448</v>
      </c>
      <c r="C350" s="361">
        <v>6385566</v>
      </c>
      <c r="D350" s="361"/>
      <c r="E350" s="361">
        <v>-6385566</v>
      </c>
      <c r="F350" s="344"/>
      <c r="G350" s="344"/>
      <c r="H350" s="344"/>
    </row>
    <row r="351" spans="1:8">
      <c r="A351" s="344"/>
      <c r="B351" s="400" t="s">
        <v>4449</v>
      </c>
      <c r="C351" s="361">
        <v>787203.53</v>
      </c>
      <c r="D351" s="361">
        <v>45217</v>
      </c>
      <c r="E351" s="361">
        <v>-741986.53</v>
      </c>
      <c r="F351" s="344"/>
      <c r="G351" s="344"/>
      <c r="H351" s="344"/>
    </row>
    <row r="352" spans="1:8">
      <c r="A352" s="344"/>
      <c r="B352" s="400" t="s">
        <v>4450</v>
      </c>
      <c r="C352" s="361">
        <v>8063306.79</v>
      </c>
      <c r="D352" s="361">
        <v>7669581.79</v>
      </c>
      <c r="E352" s="361">
        <v>-393725</v>
      </c>
      <c r="F352" s="344"/>
      <c r="G352" s="344"/>
      <c r="H352" s="344"/>
    </row>
    <row r="353" spans="1:8">
      <c r="A353" s="344"/>
      <c r="B353" s="400" t="s">
        <v>4451</v>
      </c>
      <c r="C353" s="361">
        <v>2840365.19</v>
      </c>
      <c r="D353" s="361">
        <v>4586209.1500000004</v>
      </c>
      <c r="E353" s="361">
        <v>1745843.96</v>
      </c>
      <c r="F353" s="344"/>
      <c r="G353" s="344"/>
      <c r="H353" s="344"/>
    </row>
    <row r="354" spans="1:8">
      <c r="A354" s="344"/>
      <c r="B354" s="400" t="s">
        <v>4452</v>
      </c>
      <c r="C354" s="361">
        <v>737630.26</v>
      </c>
      <c r="D354" s="361">
        <v>1397365.57</v>
      </c>
      <c r="E354" s="361">
        <v>659735.31000000006</v>
      </c>
      <c r="F354" s="344"/>
      <c r="G354" s="344"/>
      <c r="H354" s="344"/>
    </row>
    <row r="355" spans="1:8">
      <c r="A355" s="344"/>
      <c r="B355" s="400" t="s">
        <v>4453</v>
      </c>
      <c r="C355" s="361">
        <v>9441529.7799999993</v>
      </c>
      <c r="D355" s="361"/>
      <c r="E355" s="361">
        <v>-9441529.7799999993</v>
      </c>
      <c r="F355" s="344"/>
      <c r="G355" s="344"/>
      <c r="H355" s="344"/>
    </row>
    <row r="356" spans="1:8">
      <c r="A356" s="344"/>
      <c r="B356" s="400" t="s">
        <v>4454</v>
      </c>
      <c r="C356" s="361">
        <v>261205.73</v>
      </c>
      <c r="D356" s="361">
        <v>98426.59</v>
      </c>
      <c r="E356" s="361">
        <v>-162779.14000000001</v>
      </c>
      <c r="F356" s="344"/>
      <c r="G356" s="344"/>
      <c r="H356" s="344"/>
    </row>
    <row r="357" spans="1:8">
      <c r="A357" s="344"/>
      <c r="B357" s="400" t="s">
        <v>4455</v>
      </c>
      <c r="C357" s="361">
        <v>581437.75</v>
      </c>
      <c r="D357" s="361">
        <v>551149.76</v>
      </c>
      <c r="E357" s="361">
        <v>-30287.99</v>
      </c>
      <c r="F357" s="344"/>
      <c r="G357" s="344"/>
      <c r="H357" s="344"/>
    </row>
    <row r="358" spans="1:8">
      <c r="A358" s="344"/>
      <c r="B358" s="400" t="s">
        <v>4456</v>
      </c>
      <c r="C358" s="361">
        <v>31.47</v>
      </c>
      <c r="D358" s="361"/>
      <c r="E358" s="361">
        <v>-31.47</v>
      </c>
      <c r="F358" s="344"/>
      <c r="G358" s="344"/>
      <c r="H358" s="344"/>
    </row>
    <row r="359" spans="1:8">
      <c r="A359" s="344"/>
      <c r="B359" s="400" t="s">
        <v>4457</v>
      </c>
      <c r="C359" s="361">
        <v>33160.44</v>
      </c>
      <c r="D359" s="361">
        <v>53392.39</v>
      </c>
      <c r="E359" s="361">
        <v>20231.95</v>
      </c>
      <c r="F359" s="344"/>
      <c r="G359" s="344"/>
      <c r="H359" s="344"/>
    </row>
    <row r="360" spans="1:8">
      <c r="A360" s="344"/>
      <c r="B360" s="400" t="s">
        <v>4458</v>
      </c>
      <c r="C360" s="361">
        <v>14710.74</v>
      </c>
      <c r="D360" s="361">
        <v>14715.78</v>
      </c>
      <c r="E360" s="361">
        <v>5.04</v>
      </c>
      <c r="F360" s="344"/>
      <c r="G360" s="344"/>
      <c r="H360" s="344"/>
    </row>
    <row r="361" spans="1:8">
      <c r="A361" s="344"/>
      <c r="B361" s="400" t="s">
        <v>4459</v>
      </c>
      <c r="C361" s="361">
        <v>14103.4</v>
      </c>
      <c r="D361" s="361">
        <v>14106.54</v>
      </c>
      <c r="E361" s="361">
        <v>3.14</v>
      </c>
      <c r="F361" s="344"/>
      <c r="G361" s="344"/>
      <c r="H361" s="344"/>
    </row>
    <row r="362" spans="1:8">
      <c r="A362" s="344"/>
      <c r="B362" s="400" t="s">
        <v>4460</v>
      </c>
      <c r="C362" s="361">
        <v>111280.62</v>
      </c>
      <c r="D362" s="361"/>
      <c r="E362" s="361">
        <v>-111280.62</v>
      </c>
      <c r="F362" s="344"/>
      <c r="G362" s="344"/>
      <c r="H362" s="344"/>
    </row>
    <row r="363" spans="1:8">
      <c r="A363" s="344"/>
      <c r="B363" s="400" t="s">
        <v>4461</v>
      </c>
      <c r="C363" s="361">
        <v>757354.68</v>
      </c>
      <c r="D363" s="361">
        <v>203210.28</v>
      </c>
      <c r="E363" s="361">
        <v>-554144.4</v>
      </c>
      <c r="F363" s="344"/>
      <c r="G363" s="344"/>
      <c r="H363" s="344"/>
    </row>
    <row r="364" spans="1:8">
      <c r="A364" s="344"/>
      <c r="B364" s="400" t="s">
        <v>4462</v>
      </c>
      <c r="C364" s="361">
        <v>1748781.76</v>
      </c>
      <c r="D364" s="361">
        <v>715635.93</v>
      </c>
      <c r="E364" s="361">
        <v>-1033145.83</v>
      </c>
      <c r="F364" s="344"/>
      <c r="G364" s="344"/>
      <c r="H364" s="344"/>
    </row>
    <row r="365" spans="1:8">
      <c r="A365" s="344"/>
      <c r="B365" s="400" t="s">
        <v>4463</v>
      </c>
      <c r="C365" s="361">
        <v>12734812.949999999</v>
      </c>
      <c r="D365" s="361">
        <v>3577853.54</v>
      </c>
      <c r="E365" s="361">
        <v>-9156959.4100000001</v>
      </c>
      <c r="F365" s="344"/>
      <c r="G365" s="344"/>
      <c r="H365" s="344"/>
    </row>
    <row r="366" spans="1:8">
      <c r="A366" s="344"/>
      <c r="B366" s="400" t="s">
        <v>4464</v>
      </c>
      <c r="C366" s="361">
        <v>10.220000000000001</v>
      </c>
      <c r="D366" s="361"/>
      <c r="E366" s="361">
        <v>-10.220000000000001</v>
      </c>
      <c r="F366" s="344"/>
      <c r="G366" s="344"/>
      <c r="H366" s="344"/>
    </row>
    <row r="367" spans="1:8">
      <c r="A367" s="344"/>
      <c r="B367" s="400" t="s">
        <v>4465</v>
      </c>
      <c r="C367" s="361">
        <v>0</v>
      </c>
      <c r="D367" s="361">
        <v>8057402.7800000003</v>
      </c>
      <c r="E367" s="361">
        <v>8057402.7800000003</v>
      </c>
      <c r="F367" s="344"/>
      <c r="G367" s="344"/>
      <c r="H367" s="344"/>
    </row>
    <row r="368" spans="1:8">
      <c r="A368" s="344"/>
      <c r="B368" s="400" t="s">
        <v>4466</v>
      </c>
      <c r="C368" s="361">
        <v>0</v>
      </c>
      <c r="D368" s="361">
        <v>6443802.9100000001</v>
      </c>
      <c r="E368" s="361">
        <v>6443802.9100000001</v>
      </c>
      <c r="F368" s="344"/>
      <c r="G368" s="344"/>
      <c r="H368" s="344"/>
    </row>
    <row r="369" spans="1:8">
      <c r="A369" s="344"/>
      <c r="B369" s="400" t="s">
        <v>4467</v>
      </c>
      <c r="C369" s="361">
        <v>0</v>
      </c>
      <c r="D369" s="361">
        <v>10930162.060000001</v>
      </c>
      <c r="E369" s="361">
        <v>10930162.060000001</v>
      </c>
      <c r="F369" s="344"/>
      <c r="G369" s="344"/>
      <c r="H369" s="344"/>
    </row>
    <row r="370" spans="1:8">
      <c r="A370" s="344"/>
      <c r="B370" s="400" t="s">
        <v>4468</v>
      </c>
      <c r="C370" s="361">
        <v>20096782.239999998</v>
      </c>
      <c r="D370" s="361">
        <v>3174632.82</v>
      </c>
      <c r="E370" s="361">
        <v>-16922149.420000002</v>
      </c>
      <c r="F370" s="344"/>
      <c r="G370" s="344"/>
      <c r="H370" s="344"/>
    </row>
    <row r="371" spans="1:8">
      <c r="A371" s="344"/>
      <c r="B371" s="362"/>
      <c r="C371" s="363"/>
      <c r="D371" s="363"/>
      <c r="E371" s="363"/>
      <c r="F371" s="344"/>
      <c r="G371" s="344"/>
      <c r="H371" s="344"/>
    </row>
    <row r="372" spans="1:8">
      <c r="A372" s="344"/>
      <c r="B372" s="344"/>
      <c r="C372" s="404">
        <f>SUM(C344:C371)</f>
        <v>74873698.549999982</v>
      </c>
      <c r="D372" s="404">
        <f>SUM(D344:D371)</f>
        <v>49873274.440000005</v>
      </c>
      <c r="E372" s="404">
        <f>SUM(E344:E371)</f>
        <v>-25000424.109999992</v>
      </c>
      <c r="F372" s="344"/>
      <c r="G372" s="344"/>
      <c r="H372" s="344"/>
    </row>
    <row r="373" spans="1:8">
      <c r="A373" s="344"/>
      <c r="B373" s="344"/>
      <c r="C373" s="437"/>
      <c r="D373" s="437"/>
      <c r="E373" s="437"/>
      <c r="F373" s="344"/>
      <c r="G373" s="344"/>
      <c r="H373" s="344"/>
    </row>
    <row r="374" spans="1:8">
      <c r="A374" s="344"/>
      <c r="B374" s="344"/>
      <c r="C374" s="344"/>
      <c r="D374" s="344"/>
      <c r="E374" s="344"/>
      <c r="F374" s="344"/>
      <c r="G374" s="344"/>
      <c r="H374" s="344"/>
    </row>
    <row r="375" spans="1:8">
      <c r="A375" s="344"/>
      <c r="B375" s="409" t="s">
        <v>320</v>
      </c>
      <c r="C375" s="418" t="s">
        <v>267</v>
      </c>
      <c r="D375" s="356" t="s">
        <v>276</v>
      </c>
      <c r="E375" s="344"/>
      <c r="F375" s="344"/>
      <c r="G375" s="344"/>
      <c r="H375" s="344"/>
    </row>
    <row r="376" spans="1:8">
      <c r="A376" s="344"/>
      <c r="B376" s="357" t="s">
        <v>430</v>
      </c>
      <c r="C376" s="442"/>
      <c r="D376" s="358"/>
      <c r="E376" s="450"/>
      <c r="F376" s="344"/>
      <c r="G376" s="344"/>
      <c r="H376" s="344"/>
    </row>
    <row r="377" spans="1:8">
      <c r="A377" s="344"/>
      <c r="B377" s="381" t="s">
        <v>452</v>
      </c>
      <c r="C377" s="385"/>
      <c r="D377" s="360"/>
      <c r="E377" s="450"/>
      <c r="F377" s="344"/>
      <c r="G377" s="344"/>
      <c r="H377" s="344"/>
    </row>
    <row r="378" spans="1:8">
      <c r="A378" s="344"/>
      <c r="B378" s="359" t="s">
        <v>431</v>
      </c>
      <c r="C378" s="385"/>
      <c r="D378" s="360"/>
      <c r="E378" s="450"/>
      <c r="F378" s="344"/>
      <c r="G378" s="344"/>
      <c r="H378" s="344"/>
    </row>
    <row r="379" spans="1:8">
      <c r="A379" s="344"/>
      <c r="B379" s="381" t="s">
        <v>452</v>
      </c>
      <c r="C379" s="385"/>
      <c r="D379" s="360"/>
      <c r="E379" s="450"/>
      <c r="F379" s="344"/>
      <c r="G379" s="344"/>
      <c r="H379" s="344"/>
    </row>
    <row r="380" spans="1:8">
      <c r="A380" s="344"/>
      <c r="B380" s="359" t="s">
        <v>418</v>
      </c>
      <c r="C380" s="385"/>
      <c r="D380" s="360"/>
      <c r="E380" s="450"/>
      <c r="F380" s="344"/>
      <c r="G380" s="344"/>
      <c r="H380" s="344"/>
    </row>
    <row r="381" spans="1:8">
      <c r="A381" s="344"/>
      <c r="B381" s="381" t="s">
        <v>1124</v>
      </c>
      <c r="C381" s="786">
        <v>171027.39</v>
      </c>
      <c r="D381" s="360"/>
      <c r="E381" s="450"/>
      <c r="F381" s="344"/>
      <c r="G381" s="344"/>
      <c r="H381" s="344"/>
    </row>
    <row r="382" spans="1:8">
      <c r="A382" s="344"/>
      <c r="B382" s="381" t="s">
        <v>1125</v>
      </c>
      <c r="C382" s="385">
        <v>-227384.44</v>
      </c>
      <c r="D382" s="360"/>
      <c r="E382" s="450"/>
      <c r="F382" s="344"/>
      <c r="G382" s="344"/>
      <c r="H382" s="344"/>
    </row>
    <row r="383" spans="1:8">
      <c r="A383" s="344"/>
      <c r="B383" s="381" t="s">
        <v>1127</v>
      </c>
      <c r="C383" s="786">
        <v>2217035.12</v>
      </c>
      <c r="D383" s="360"/>
      <c r="E383" s="450"/>
      <c r="F383" s="344"/>
      <c r="G383" s="344"/>
      <c r="H383" s="344"/>
    </row>
    <row r="384" spans="1:8">
      <c r="A384" s="866"/>
      <c r="B384" s="381" t="s">
        <v>4469</v>
      </c>
      <c r="C384" s="786">
        <v>152830</v>
      </c>
      <c r="D384" s="360"/>
      <c r="E384" s="450"/>
      <c r="F384" s="866"/>
      <c r="G384" s="866"/>
      <c r="H384" s="866"/>
    </row>
    <row r="385" spans="1:8">
      <c r="A385" s="344"/>
      <c r="B385" s="381" t="s">
        <v>1130</v>
      </c>
      <c r="C385" s="385">
        <v>-64407.9</v>
      </c>
      <c r="D385" s="360"/>
      <c r="E385" s="450"/>
      <c r="F385" s="344"/>
      <c r="G385" s="344"/>
      <c r="H385" s="344"/>
    </row>
    <row r="386" spans="1:8">
      <c r="A386" s="344"/>
      <c r="B386" s="381" t="s">
        <v>1140</v>
      </c>
      <c r="C386" s="385">
        <v>20942.13</v>
      </c>
      <c r="D386" s="360"/>
      <c r="E386" s="450"/>
      <c r="F386" s="344"/>
      <c r="G386" s="344"/>
      <c r="H386" s="344"/>
    </row>
    <row r="387" spans="1:8">
      <c r="A387" s="344"/>
      <c r="B387" s="359" t="s">
        <v>419</v>
      </c>
      <c r="C387" s="385"/>
      <c r="D387" s="360"/>
      <c r="E387" s="450"/>
      <c r="F387" s="344"/>
      <c r="G387" s="344"/>
      <c r="H387" s="344"/>
    </row>
    <row r="388" spans="1:8">
      <c r="A388" s="344"/>
      <c r="B388" s="381" t="s">
        <v>452</v>
      </c>
      <c r="C388" s="385"/>
      <c r="D388" s="360"/>
      <c r="E388" s="450"/>
      <c r="F388" s="344"/>
      <c r="G388" s="344"/>
      <c r="H388" s="344"/>
    </row>
    <row r="389" spans="1:8">
      <c r="A389" s="344"/>
      <c r="B389" s="451"/>
      <c r="C389" s="386"/>
      <c r="D389" s="363"/>
      <c r="E389" s="450"/>
      <c r="F389" s="344"/>
      <c r="G389" s="344"/>
      <c r="H389" s="344"/>
    </row>
    <row r="390" spans="1:8" ht="18" customHeight="1">
      <c r="A390" s="344"/>
      <c r="B390" s="344"/>
      <c r="C390" s="404">
        <f>SUM(C376:C389)</f>
        <v>2270042.3000000003</v>
      </c>
      <c r="D390" s="356"/>
      <c r="E390" s="344"/>
      <c r="F390" s="344"/>
      <c r="G390" s="344"/>
      <c r="H390" s="344"/>
    </row>
    <row r="391" spans="1:8">
      <c r="A391" s="344"/>
      <c r="B391" s="344"/>
      <c r="C391" s="344"/>
      <c r="D391" s="344"/>
      <c r="E391" s="344"/>
      <c r="F391" s="344"/>
      <c r="G391" s="344"/>
      <c r="H391" s="344"/>
    </row>
    <row r="392" spans="1:8">
      <c r="A392" s="1019" t="s">
        <v>321</v>
      </c>
      <c r="B392" s="1019"/>
      <c r="C392" s="1019"/>
      <c r="D392" s="344"/>
      <c r="E392" s="344"/>
      <c r="F392" s="344"/>
      <c r="G392" s="344"/>
      <c r="H392" s="344"/>
    </row>
    <row r="393" spans="1:8" ht="12" customHeight="1">
      <c r="A393" s="1019" t="s">
        <v>322</v>
      </c>
      <c r="B393" s="1019"/>
      <c r="C393" s="344"/>
      <c r="D393" s="344"/>
      <c r="E393" s="344"/>
      <c r="F393" s="344"/>
      <c r="G393" s="344"/>
      <c r="H393" s="344"/>
    </row>
    <row r="394" spans="1:8">
      <c r="A394" s="344"/>
      <c r="B394" s="452"/>
      <c r="C394" s="452"/>
      <c r="D394" s="452"/>
      <c r="E394" s="452"/>
      <c r="F394" s="344"/>
      <c r="G394" s="344"/>
      <c r="H394" s="344"/>
    </row>
    <row r="395" spans="1:8">
      <c r="A395" s="344"/>
      <c r="B395" s="1026" t="s">
        <v>1213</v>
      </c>
      <c r="C395" s="1027"/>
      <c r="D395" s="1038"/>
      <c r="E395" s="639"/>
      <c r="F395" s="344"/>
      <c r="G395" s="344"/>
      <c r="H395" s="344"/>
    </row>
    <row r="396" spans="1:8">
      <c r="A396" s="344"/>
      <c r="B396" s="1047" t="s">
        <v>282</v>
      </c>
      <c r="C396" s="1048"/>
      <c r="D396" s="1049"/>
      <c r="E396" s="639"/>
      <c r="F396" s="344"/>
      <c r="G396" s="344"/>
      <c r="H396" s="344"/>
    </row>
    <row r="397" spans="1:8">
      <c r="A397" s="344"/>
      <c r="B397" s="1039" t="str">
        <f>A2</f>
        <v>Del 1 de Enero al 30 de Junio de 2019</v>
      </c>
      <c r="C397" s="1040"/>
      <c r="D397" s="1041"/>
      <c r="E397" s="640"/>
      <c r="F397" s="344"/>
      <c r="G397" s="434"/>
      <c r="H397" s="344"/>
    </row>
    <row r="398" spans="1:8">
      <c r="A398" s="344"/>
      <c r="B398" s="1042" t="s">
        <v>283</v>
      </c>
      <c r="C398" s="1043"/>
      <c r="D398" s="1044"/>
      <c r="E398" s="640"/>
      <c r="F398" s="344"/>
      <c r="G398" s="434"/>
      <c r="H398" s="344"/>
    </row>
    <row r="399" spans="1:8">
      <c r="A399" s="344"/>
      <c r="B399" s="1011" t="s">
        <v>1502</v>
      </c>
      <c r="C399" s="1012"/>
      <c r="D399" s="645">
        <f>EAI!G21</f>
        <v>145625978.19999999</v>
      </c>
      <c r="F399" s="344"/>
      <c r="G399" s="434"/>
      <c r="H399" s="344"/>
    </row>
    <row r="400" spans="1:8">
      <c r="A400" s="344"/>
      <c r="B400" s="1013"/>
      <c r="C400" s="1013"/>
      <c r="D400" s="344"/>
      <c r="E400" s="344"/>
      <c r="F400" s="344"/>
      <c r="G400" s="434"/>
      <c r="H400" s="344"/>
    </row>
    <row r="401" spans="1:9">
      <c r="A401" s="344"/>
      <c r="B401" s="1009" t="s">
        <v>1512</v>
      </c>
      <c r="C401" s="1009"/>
      <c r="D401" s="646">
        <f>SUM(D402:D407)</f>
        <v>6.35</v>
      </c>
      <c r="F401" s="344"/>
      <c r="G401" s="344"/>
      <c r="H401" s="344"/>
    </row>
    <row r="402" spans="1:9">
      <c r="A402" s="344"/>
      <c r="B402" s="1014" t="s">
        <v>1503</v>
      </c>
      <c r="C402" s="1014"/>
      <c r="D402" s="758">
        <f>EA!F23</f>
        <v>0</v>
      </c>
      <c r="E402" s="454"/>
      <c r="F402" s="344"/>
      <c r="G402" s="344"/>
      <c r="H402" s="344"/>
    </row>
    <row r="403" spans="1:9">
      <c r="A403" s="344"/>
      <c r="B403" s="1045" t="s">
        <v>1504</v>
      </c>
      <c r="C403" s="1046"/>
      <c r="D403" s="758">
        <f>EA!F24</f>
        <v>0</v>
      </c>
      <c r="E403" s="454"/>
      <c r="F403" s="344"/>
      <c r="G403" s="344"/>
      <c r="H403" s="344"/>
    </row>
    <row r="404" spans="1:9">
      <c r="A404" s="344"/>
      <c r="B404" s="1014" t="s">
        <v>1505</v>
      </c>
      <c r="C404" s="1014"/>
      <c r="D404" s="758">
        <f>EA!F25</f>
        <v>0</v>
      </c>
      <c r="E404" s="454"/>
      <c r="F404" s="344"/>
      <c r="G404" s="344"/>
      <c r="H404" s="344"/>
    </row>
    <row r="405" spans="1:9">
      <c r="A405" s="344"/>
      <c r="B405" s="1014" t="s">
        <v>1506</v>
      </c>
      <c r="C405" s="1014"/>
      <c r="D405" s="758">
        <f>EA!F26</f>
        <v>0</v>
      </c>
      <c r="E405" s="454"/>
      <c r="F405" s="344"/>
      <c r="G405" s="344"/>
      <c r="H405" s="344"/>
    </row>
    <row r="406" spans="1:9">
      <c r="A406" s="344"/>
      <c r="B406" s="1014" t="s">
        <v>1507</v>
      </c>
      <c r="C406" s="1014"/>
      <c r="D406" s="758">
        <f>EA!F27</f>
        <v>6.35</v>
      </c>
      <c r="E406" s="454"/>
      <c r="F406" s="344"/>
      <c r="G406" s="344"/>
      <c r="H406" s="344"/>
    </row>
    <row r="407" spans="1:9">
      <c r="A407" s="344"/>
      <c r="B407" s="1030" t="s">
        <v>1508</v>
      </c>
      <c r="C407" s="1031"/>
      <c r="D407" s="759">
        <v>0</v>
      </c>
      <c r="E407" s="454"/>
      <c r="F407" s="344"/>
      <c r="G407" s="344"/>
      <c r="H407" s="344"/>
    </row>
    <row r="408" spans="1:9">
      <c r="A408" s="344"/>
      <c r="B408" s="1013"/>
      <c r="C408" s="1013"/>
      <c r="D408" s="344"/>
      <c r="E408" s="344"/>
      <c r="F408" s="344"/>
      <c r="G408" s="344"/>
      <c r="H408" s="344"/>
    </row>
    <row r="409" spans="1:9">
      <c r="A409" s="344"/>
      <c r="B409" s="1009" t="s">
        <v>1513</v>
      </c>
      <c r="C409" s="1009"/>
      <c r="D409" s="646">
        <f>SUM(D410:D412)</f>
        <v>0</v>
      </c>
      <c r="F409" s="344"/>
      <c r="G409" s="344"/>
      <c r="H409" s="344"/>
    </row>
    <row r="410" spans="1:9">
      <c r="A410" s="344"/>
      <c r="B410" s="1014" t="s">
        <v>1509</v>
      </c>
      <c r="C410" s="1014"/>
      <c r="D410" s="453"/>
      <c r="E410" s="454"/>
      <c r="F410" s="344"/>
      <c r="G410" s="344"/>
      <c r="H410" s="344"/>
    </row>
    <row r="411" spans="1:9">
      <c r="A411" s="344"/>
      <c r="B411" s="1014" t="s">
        <v>1510</v>
      </c>
      <c r="C411" s="1014"/>
      <c r="D411" s="453"/>
      <c r="E411" s="454"/>
      <c r="F411" s="344"/>
      <c r="G411" s="344"/>
      <c r="H411" s="344"/>
    </row>
    <row r="412" spans="1:9">
      <c r="A412" s="344"/>
      <c r="B412" s="1034" t="s">
        <v>1511</v>
      </c>
      <c r="C412" s="1035"/>
      <c r="D412" s="453"/>
      <c r="E412" s="456"/>
      <c r="F412" s="344"/>
      <c r="G412" s="344"/>
      <c r="H412" s="344"/>
    </row>
    <row r="413" spans="1:9">
      <c r="A413" s="344"/>
      <c r="B413" s="1013"/>
      <c r="C413" s="1013"/>
      <c r="D413" s="344"/>
      <c r="E413" s="344"/>
      <c r="F413" s="344"/>
      <c r="G413" s="344"/>
      <c r="H413" s="344"/>
    </row>
    <row r="414" spans="1:9" ht="15">
      <c r="A414" s="344"/>
      <c r="B414" s="1036" t="s">
        <v>1545</v>
      </c>
      <c r="C414" s="1036"/>
      <c r="D414" s="644">
        <f>D399+D401-D409</f>
        <v>145625984.54999998</v>
      </c>
      <c r="E414" s="641">
        <f>EA!F29</f>
        <v>145625984.54999998</v>
      </c>
      <c r="G414" s="434"/>
      <c r="H414" s="344"/>
      <c r="I414" s="647">
        <f>D414-E414</f>
        <v>0</v>
      </c>
    </row>
    <row r="415" spans="1:9">
      <c r="A415" s="344"/>
      <c r="B415" s="452"/>
      <c r="C415" s="452"/>
      <c r="D415" s="452"/>
      <c r="E415" s="452"/>
      <c r="F415" s="344"/>
      <c r="G415" s="344"/>
      <c r="H415" s="344"/>
    </row>
    <row r="416" spans="1:9">
      <c r="A416" s="344"/>
      <c r="B416" s="1026" t="s">
        <v>1213</v>
      </c>
      <c r="C416" s="1027"/>
      <c r="D416" s="1027"/>
      <c r="E416" s="642"/>
      <c r="F416" s="344"/>
      <c r="G416" s="344"/>
      <c r="H416" s="344"/>
    </row>
    <row r="417" spans="1:8">
      <c r="A417" s="344"/>
      <c r="B417" s="1047" t="s">
        <v>284</v>
      </c>
      <c r="C417" s="1048"/>
      <c r="D417" s="1049"/>
      <c r="E417" s="642"/>
      <c r="F417" s="344"/>
      <c r="G417" s="344"/>
      <c r="H417" s="344"/>
    </row>
    <row r="418" spans="1:8">
      <c r="A418" s="344"/>
      <c r="B418" s="1039" t="str">
        <f>B397</f>
        <v>Del 1 de Enero al 30 de Junio de 2019</v>
      </c>
      <c r="C418" s="1040"/>
      <c r="D418" s="1040"/>
      <c r="E418" s="643"/>
      <c r="F418" s="344"/>
      <c r="G418" s="344"/>
      <c r="H418" s="344"/>
    </row>
    <row r="419" spans="1:8">
      <c r="A419" s="344"/>
      <c r="B419" s="1042" t="s">
        <v>283</v>
      </c>
      <c r="C419" s="1043"/>
      <c r="D419" s="1043"/>
      <c r="E419" s="643"/>
      <c r="F419" s="344"/>
      <c r="G419" s="344"/>
      <c r="H419" s="344"/>
    </row>
    <row r="420" spans="1:8">
      <c r="A420" s="344"/>
      <c r="B420" s="1011" t="s">
        <v>1514</v>
      </c>
      <c r="C420" s="1012"/>
      <c r="D420" s="458">
        <f>PyPI!M23</f>
        <v>126642687.18000001</v>
      </c>
      <c r="F420" s="344"/>
      <c r="G420" s="344"/>
      <c r="H420" s="344"/>
    </row>
    <row r="421" spans="1:8">
      <c r="A421" s="344"/>
      <c r="B421" s="1013"/>
      <c r="C421" s="1013"/>
      <c r="D421" s="344"/>
      <c r="E421" s="344"/>
      <c r="F421" s="344"/>
      <c r="G421" s="344"/>
      <c r="H421" s="344"/>
    </row>
    <row r="422" spans="1:8">
      <c r="A422" s="344"/>
      <c r="B422" s="1037" t="s">
        <v>1515</v>
      </c>
      <c r="C422" s="1037"/>
      <c r="D422" s="459">
        <f>SUM(D425:D443)</f>
        <v>9706006.1499999985</v>
      </c>
      <c r="F422" s="344"/>
      <c r="G422" s="344"/>
      <c r="H422" s="344"/>
    </row>
    <row r="423" spans="1:8">
      <c r="A423" s="344"/>
      <c r="B423" s="1010" t="s">
        <v>1516</v>
      </c>
      <c r="C423" s="1010"/>
      <c r="D423" s="460">
        <f>COG!G25</f>
        <v>2994466.2</v>
      </c>
      <c r="E423" s="461"/>
      <c r="F423" s="344"/>
      <c r="G423" s="344"/>
      <c r="H423" s="344"/>
    </row>
    <row r="424" spans="1:8">
      <c r="A424" s="344"/>
      <c r="B424" s="1010" t="s">
        <v>1517</v>
      </c>
      <c r="C424" s="1010"/>
      <c r="D424" s="460">
        <f>COG!G19</f>
        <v>5132322.6000000006</v>
      </c>
      <c r="E424" s="461"/>
      <c r="F424" s="344"/>
      <c r="G424" s="344"/>
      <c r="H424" s="344"/>
    </row>
    <row r="425" spans="1:8">
      <c r="A425" s="344"/>
      <c r="B425" s="1010" t="s">
        <v>1518</v>
      </c>
      <c r="C425" s="1010"/>
      <c r="D425" s="460">
        <f>COG!G50</f>
        <v>2512179.71</v>
      </c>
      <c r="E425" s="461"/>
      <c r="F425" s="344"/>
      <c r="G425" s="344"/>
      <c r="H425" s="344"/>
    </row>
    <row r="426" spans="1:8">
      <c r="A426" s="344"/>
      <c r="B426" s="1010" t="s">
        <v>1519</v>
      </c>
      <c r="C426" s="1010"/>
      <c r="D426" s="460">
        <f>COG!G51</f>
        <v>0</v>
      </c>
      <c r="E426" s="461"/>
      <c r="F426" s="344"/>
      <c r="G426" s="344"/>
      <c r="H426" s="344"/>
    </row>
    <row r="427" spans="1:8">
      <c r="A427" s="344"/>
      <c r="B427" s="1010" t="s">
        <v>1520</v>
      </c>
      <c r="C427" s="1010"/>
      <c r="D427" s="460">
        <f>COG!G52</f>
        <v>0</v>
      </c>
      <c r="E427" s="461"/>
      <c r="F427" s="344"/>
      <c r="G427" s="344"/>
      <c r="H427" s="344"/>
    </row>
    <row r="428" spans="1:8">
      <c r="A428" s="344"/>
      <c r="B428" s="1010" t="s">
        <v>1521</v>
      </c>
      <c r="C428" s="1010"/>
      <c r="D428" s="460">
        <f>COG!G53</f>
        <v>0</v>
      </c>
      <c r="E428" s="461"/>
      <c r="F428" s="344"/>
      <c r="G428" s="344"/>
      <c r="H428" s="344"/>
    </row>
    <row r="429" spans="1:8">
      <c r="A429" s="344"/>
      <c r="B429" s="1010" t="s">
        <v>1522</v>
      </c>
      <c r="C429" s="1010"/>
      <c r="D429" s="460">
        <f>COG!G54</f>
        <v>0</v>
      </c>
      <c r="E429" s="461"/>
      <c r="F429" s="344"/>
      <c r="G429" s="434"/>
      <c r="H429" s="344"/>
    </row>
    <row r="430" spans="1:8">
      <c r="A430" s="344"/>
      <c r="B430" s="1010" t="s">
        <v>1523</v>
      </c>
      <c r="C430" s="1010"/>
      <c r="D430" s="460">
        <f>COG!G55</f>
        <v>20942.13</v>
      </c>
      <c r="E430" s="461"/>
      <c r="F430" s="344"/>
      <c r="G430" s="344"/>
      <c r="H430" s="344"/>
    </row>
    <row r="431" spans="1:8">
      <c r="A431" s="344"/>
      <c r="B431" s="1010" t="s">
        <v>1524</v>
      </c>
      <c r="C431" s="1010"/>
      <c r="D431" s="460">
        <f>COG!G56</f>
        <v>0</v>
      </c>
      <c r="E431" s="461"/>
      <c r="F431" s="344"/>
      <c r="G431" s="434"/>
      <c r="H431" s="344"/>
    </row>
    <row r="432" spans="1:8">
      <c r="A432" s="344"/>
      <c r="B432" s="1010" t="s">
        <v>1525</v>
      </c>
      <c r="C432" s="1010"/>
      <c r="D432" s="460">
        <f>COG!G57</f>
        <v>0</v>
      </c>
      <c r="E432" s="461"/>
      <c r="F432" s="344"/>
      <c r="G432" s="344"/>
      <c r="H432" s="344"/>
    </row>
    <row r="433" spans="1:8">
      <c r="A433" s="344"/>
      <c r="B433" s="1010" t="s">
        <v>1526</v>
      </c>
      <c r="C433" s="1010"/>
      <c r="D433" s="460">
        <f>COG!G58</f>
        <v>0</v>
      </c>
      <c r="E433" s="461"/>
      <c r="F433" s="344"/>
      <c r="G433" s="434"/>
      <c r="H433" s="344"/>
    </row>
    <row r="434" spans="1:8">
      <c r="A434" s="344"/>
      <c r="B434" s="1010" t="s">
        <v>1527</v>
      </c>
      <c r="C434" s="1010"/>
      <c r="D434" s="463">
        <f>COG!G60</f>
        <v>0</v>
      </c>
      <c r="E434" s="461"/>
      <c r="F434" s="344"/>
      <c r="G434" s="434"/>
      <c r="H434" s="344"/>
    </row>
    <row r="435" spans="1:8">
      <c r="A435" s="344"/>
      <c r="B435" s="1010" t="s">
        <v>1528</v>
      </c>
      <c r="C435" s="1010"/>
      <c r="D435" s="463">
        <f>COG!G61</f>
        <v>0</v>
      </c>
      <c r="E435" s="461"/>
      <c r="F435" s="344"/>
      <c r="G435" s="434"/>
      <c r="H435" s="344"/>
    </row>
    <row r="436" spans="1:8">
      <c r="A436" s="344"/>
      <c r="B436" s="1010" t="s">
        <v>1529</v>
      </c>
      <c r="C436" s="1010"/>
      <c r="D436" s="463">
        <f>COG!G65</f>
        <v>0</v>
      </c>
      <c r="E436" s="461"/>
      <c r="F436" s="344"/>
      <c r="G436" s="434"/>
      <c r="H436" s="434"/>
    </row>
    <row r="437" spans="1:8">
      <c r="A437" s="344"/>
      <c r="B437" s="1010" t="s">
        <v>1530</v>
      </c>
      <c r="C437" s="1010"/>
      <c r="D437" s="463">
        <f>COG!G66</f>
        <v>0</v>
      </c>
      <c r="E437" s="461"/>
      <c r="F437" s="344"/>
      <c r="G437" s="434"/>
      <c r="H437" s="434"/>
    </row>
    <row r="438" spans="1:8">
      <c r="A438" s="344"/>
      <c r="B438" s="1051" t="s">
        <v>1531</v>
      </c>
      <c r="C438" s="1052"/>
      <c r="D438" s="463">
        <f>COG!G67</f>
        <v>0</v>
      </c>
      <c r="E438" s="461"/>
      <c r="F438" s="344"/>
      <c r="G438" s="434"/>
      <c r="H438" s="434"/>
    </row>
    <row r="439" spans="1:8">
      <c r="A439" s="344"/>
      <c r="B439" s="1010" t="s">
        <v>1532</v>
      </c>
      <c r="C439" s="1010"/>
      <c r="D439" s="463">
        <f>COG!G68</f>
        <v>0</v>
      </c>
      <c r="E439" s="461"/>
      <c r="F439" s="344"/>
      <c r="G439" s="462"/>
      <c r="H439" s="344"/>
    </row>
    <row r="440" spans="1:8">
      <c r="A440" s="344"/>
      <c r="B440" s="1010" t="s">
        <v>1533</v>
      </c>
      <c r="C440" s="1010"/>
      <c r="D440" s="463">
        <f>COG!G70</f>
        <v>0</v>
      </c>
      <c r="E440" s="461"/>
      <c r="F440" s="344"/>
      <c r="G440" s="344"/>
      <c r="H440" s="344"/>
    </row>
    <row r="441" spans="1:8">
      <c r="A441" s="344"/>
      <c r="B441" s="1010" t="s">
        <v>1534</v>
      </c>
      <c r="C441" s="1010"/>
      <c r="D441" s="463">
        <f>COG!G76</f>
        <v>0</v>
      </c>
      <c r="E441" s="461"/>
      <c r="F441" s="344"/>
      <c r="G441" s="344"/>
      <c r="H441" s="344"/>
    </row>
    <row r="442" spans="1:8" ht="12.75" customHeight="1">
      <c r="A442" s="344"/>
      <c r="B442" s="1010" t="s">
        <v>1535</v>
      </c>
      <c r="C442" s="1010"/>
      <c r="D442" s="463">
        <f>COG!G82</f>
        <v>0</v>
      </c>
      <c r="E442" s="461"/>
      <c r="F442" s="344"/>
      <c r="G442" s="344"/>
      <c r="H442" s="344"/>
    </row>
    <row r="443" spans="1:8">
      <c r="A443" s="344"/>
      <c r="B443" s="1032" t="s">
        <v>1536</v>
      </c>
      <c r="C443" s="1033"/>
      <c r="D443" s="463">
        <v>7172884.3099999996</v>
      </c>
      <c r="E443" s="461"/>
      <c r="F443" s="344"/>
      <c r="G443" s="344"/>
      <c r="H443" s="344"/>
    </row>
    <row r="444" spans="1:8">
      <c r="A444" s="344"/>
      <c r="B444" s="1013"/>
      <c r="C444" s="1013"/>
      <c r="D444" s="344"/>
      <c r="E444" s="344"/>
      <c r="F444" s="344"/>
      <c r="G444" s="344"/>
      <c r="H444" s="344"/>
    </row>
    <row r="445" spans="1:8">
      <c r="A445" s="344"/>
      <c r="B445" s="1037" t="s">
        <v>1537</v>
      </c>
      <c r="C445" s="1037"/>
      <c r="D445" s="459">
        <f>SUM(D446:D452)</f>
        <v>1651.23</v>
      </c>
      <c r="F445" s="344"/>
      <c r="G445" s="344"/>
      <c r="H445" s="344"/>
    </row>
    <row r="446" spans="1:8">
      <c r="A446" s="344"/>
      <c r="B446" s="1010" t="s">
        <v>1538</v>
      </c>
      <c r="C446" s="1010"/>
      <c r="D446" s="463">
        <f>EA!F57</f>
        <v>1651</v>
      </c>
      <c r="E446" s="461"/>
      <c r="F446" s="344"/>
      <c r="G446" s="344"/>
      <c r="H446" s="344"/>
    </row>
    <row r="447" spans="1:8">
      <c r="A447" s="344"/>
      <c r="B447" s="1010" t="s">
        <v>1539</v>
      </c>
      <c r="C447" s="1010"/>
      <c r="D447" s="648">
        <f>EA!F58</f>
        <v>0</v>
      </c>
      <c r="E447" s="461"/>
      <c r="F447" s="344"/>
      <c r="G447" s="344"/>
      <c r="H447" s="344"/>
    </row>
    <row r="448" spans="1:8">
      <c r="A448" s="344"/>
      <c r="B448" s="1010" t="s">
        <v>1540</v>
      </c>
      <c r="C448" s="1010"/>
      <c r="D448" s="648">
        <f>EA!F59</f>
        <v>0</v>
      </c>
      <c r="E448" s="461"/>
      <c r="F448" s="344"/>
      <c r="G448" s="344"/>
      <c r="H448" s="344"/>
    </row>
    <row r="449" spans="1:9">
      <c r="A449" s="344"/>
      <c r="B449" s="1010" t="s">
        <v>1541</v>
      </c>
      <c r="C449" s="1010"/>
      <c r="D449" s="648">
        <f>EA!F60</f>
        <v>0</v>
      </c>
      <c r="E449" s="461"/>
      <c r="F449" s="344"/>
      <c r="G449" s="344"/>
      <c r="H449" s="344"/>
    </row>
    <row r="450" spans="1:9">
      <c r="A450" s="344"/>
      <c r="B450" s="1010" t="s">
        <v>1542</v>
      </c>
      <c r="C450" s="1010"/>
      <c r="D450" s="648">
        <f>EA!F61</f>
        <v>0</v>
      </c>
      <c r="E450" s="461"/>
      <c r="F450" s="344"/>
      <c r="G450" s="344"/>
      <c r="H450" s="344"/>
    </row>
    <row r="451" spans="1:9">
      <c r="A451" s="344"/>
      <c r="B451" s="1010" t="s">
        <v>1543</v>
      </c>
      <c r="C451" s="1010"/>
      <c r="D451" s="648">
        <f>EA!F62</f>
        <v>0.23</v>
      </c>
      <c r="E451" s="461"/>
      <c r="F451" s="344"/>
      <c r="G451" s="344"/>
      <c r="H451" s="344"/>
    </row>
    <row r="452" spans="1:9">
      <c r="A452" s="344"/>
      <c r="B452" s="1032" t="s">
        <v>1544</v>
      </c>
      <c r="C452" s="1033"/>
      <c r="D452" s="455"/>
      <c r="E452" s="461"/>
      <c r="F452" s="344"/>
      <c r="G452" s="464"/>
      <c r="H452" s="344"/>
    </row>
    <row r="453" spans="1:9">
      <c r="A453" s="344"/>
      <c r="B453" s="1013"/>
      <c r="C453" s="1013"/>
      <c r="D453" s="344"/>
      <c r="E453" s="344"/>
      <c r="F453" s="344"/>
      <c r="G453" s="344"/>
      <c r="H453" s="344"/>
    </row>
    <row r="454" spans="1:9" ht="15">
      <c r="A454" s="344"/>
      <c r="B454" s="465" t="s">
        <v>1546</v>
      </c>
      <c r="C454" s="344"/>
      <c r="D454" s="457">
        <f>+D420-D422+D445</f>
        <v>116938332.26000001</v>
      </c>
      <c r="E454" s="641">
        <f>EA!F66</f>
        <v>116938332.26000001</v>
      </c>
      <c r="F454" s="466"/>
      <c r="G454" s="434"/>
      <c r="H454" s="344"/>
      <c r="I454" s="647">
        <f>D454-E454</f>
        <v>0</v>
      </c>
    </row>
    <row r="455" spans="1:9">
      <c r="A455" s="344"/>
      <c r="B455" s="344"/>
      <c r="C455" s="344"/>
      <c r="D455" s="344"/>
      <c r="E455" s="344"/>
      <c r="F455" s="467"/>
      <c r="G455" s="344"/>
      <c r="H455" s="344"/>
    </row>
    <row r="456" spans="1:9">
      <c r="A456" s="344"/>
      <c r="B456" s="1021" t="s">
        <v>1194</v>
      </c>
      <c r="C456" s="1021"/>
      <c r="D456" s="1021"/>
      <c r="E456" s="1021"/>
      <c r="F456" s="1021"/>
      <c r="G456" s="344"/>
      <c r="H456" s="344"/>
    </row>
    <row r="457" spans="1:9">
      <c r="A457" s="344"/>
      <c r="B457" s="468"/>
      <c r="C457" s="468"/>
      <c r="D457" s="468"/>
      <c r="E457" s="468"/>
      <c r="F457" s="468"/>
      <c r="G457" s="344"/>
      <c r="H457" s="344"/>
    </row>
    <row r="458" spans="1:9" ht="21" customHeight="1">
      <c r="A458" s="344"/>
      <c r="B458" s="409" t="s">
        <v>323</v>
      </c>
      <c r="C458" s="410" t="s">
        <v>265</v>
      </c>
      <c r="D458" s="365" t="s">
        <v>266</v>
      </c>
      <c r="E458" s="365" t="s">
        <v>267</v>
      </c>
      <c r="F458" s="344"/>
      <c r="G458" s="344"/>
      <c r="H458" s="344"/>
    </row>
    <row r="459" spans="1:9">
      <c r="A459" s="344"/>
      <c r="B459" s="357" t="s">
        <v>432</v>
      </c>
      <c r="C459" s="469">
        <v>0</v>
      </c>
      <c r="D459" s="442"/>
      <c r="E459" s="442"/>
      <c r="F459" s="344"/>
      <c r="G459" s="344"/>
      <c r="H459" s="344"/>
    </row>
    <row r="460" spans="1:9">
      <c r="A460" s="344"/>
      <c r="B460" s="362"/>
      <c r="C460" s="470">
        <v>0</v>
      </c>
      <c r="D460" s="471">
        <v>0</v>
      </c>
      <c r="E460" s="471">
        <v>0</v>
      </c>
      <c r="F460" s="344"/>
      <c r="G460" s="344"/>
      <c r="H460" s="344"/>
    </row>
    <row r="461" spans="1:9" ht="15" customHeight="1">
      <c r="A461" s="344"/>
      <c r="B461" s="344"/>
      <c r="C461" s="356">
        <f>SUM(C460:C460)</f>
        <v>0</v>
      </c>
      <c r="D461" s="356">
        <f>SUM(D460:D460)</f>
        <v>0</v>
      </c>
      <c r="E461" s="356">
        <f>SUM(E460:E460)</f>
        <v>0</v>
      </c>
      <c r="F461" s="344"/>
      <c r="G461" s="344"/>
      <c r="H461" s="344"/>
    </row>
    <row r="462" spans="1:9">
      <c r="A462" s="344"/>
      <c r="B462" s="344"/>
      <c r="C462" s="344"/>
      <c r="D462" s="344"/>
      <c r="E462" s="344"/>
      <c r="F462" s="344"/>
      <c r="G462" s="344"/>
      <c r="H462" s="344"/>
    </row>
    <row r="463" spans="1:9">
      <c r="A463" s="344"/>
      <c r="B463" s="344"/>
      <c r="C463" s="344"/>
      <c r="D463" s="344"/>
      <c r="E463" s="344"/>
      <c r="F463" s="344"/>
      <c r="G463" s="344"/>
      <c r="H463" s="344"/>
    </row>
    <row r="464" spans="1:9">
      <c r="A464" s="344"/>
      <c r="B464" s="1021" t="s">
        <v>1195</v>
      </c>
      <c r="C464" s="1021"/>
      <c r="D464" s="1021"/>
      <c r="E464" s="1021"/>
      <c r="F464" s="1021"/>
      <c r="G464" s="344"/>
      <c r="H464" s="344"/>
    </row>
    <row r="465" spans="1:8">
      <c r="A465" s="344"/>
      <c r="B465" s="1020" t="s">
        <v>454</v>
      </c>
      <c r="C465" s="1020"/>
      <c r="D465" s="1020"/>
      <c r="E465" s="1020"/>
      <c r="F465" s="468"/>
      <c r="G465" s="344"/>
      <c r="H465" s="344"/>
    </row>
    <row r="466" spans="1:8" ht="12.75" customHeight="1">
      <c r="A466" s="344"/>
      <c r="B466" s="1018" t="s">
        <v>455</v>
      </c>
      <c r="C466" s="1018"/>
      <c r="D466" s="1018"/>
      <c r="E466" s="1018"/>
      <c r="F466" s="1018"/>
      <c r="G466" s="1018"/>
      <c r="H466" s="344"/>
    </row>
    <row r="467" spans="1:8">
      <c r="A467" s="344"/>
      <c r="B467" s="1018"/>
      <c r="C467" s="1018"/>
      <c r="D467" s="1018"/>
      <c r="E467" s="1018"/>
      <c r="F467" s="1018"/>
      <c r="G467" s="1018"/>
      <c r="H467" s="344"/>
    </row>
    <row r="468" spans="1:8" ht="12.75" customHeight="1">
      <c r="A468" s="344"/>
      <c r="B468" s="1029" t="s">
        <v>456</v>
      </c>
      <c r="C468" s="1029"/>
      <c r="D468" s="1029"/>
      <c r="E468" s="1029"/>
      <c r="F468" s="1029"/>
      <c r="G468" s="1029"/>
      <c r="H468" s="344"/>
    </row>
    <row r="469" spans="1:8">
      <c r="A469" s="344"/>
      <c r="B469" s="1029"/>
      <c r="C469" s="1029"/>
      <c r="D469" s="1029"/>
      <c r="E469" s="1029"/>
      <c r="F469" s="1029"/>
      <c r="G469" s="1029"/>
      <c r="H469" s="344"/>
    </row>
    <row r="470" spans="1:8">
      <c r="A470" s="344"/>
      <c r="B470" s="472" t="s">
        <v>1189</v>
      </c>
      <c r="C470" s="348"/>
      <c r="D470" s="348"/>
      <c r="E470" s="348"/>
      <c r="F470" s="468"/>
      <c r="G470" s="344"/>
      <c r="H470" s="344"/>
    </row>
    <row r="471" spans="1:8">
      <c r="A471" s="344"/>
      <c r="B471" s="473" t="s">
        <v>457</v>
      </c>
      <c r="C471" s="348"/>
      <c r="D471" s="348"/>
      <c r="E471" s="348"/>
      <c r="F471" s="468"/>
      <c r="G471" s="344"/>
      <c r="H471" s="344"/>
    </row>
    <row r="472" spans="1:8">
      <c r="A472" s="344"/>
      <c r="B472" s="474" t="s">
        <v>458</v>
      </c>
      <c r="C472" s="474"/>
      <c r="D472" s="474"/>
      <c r="E472" s="474"/>
      <c r="F472" s="468"/>
      <c r="G472" s="344"/>
      <c r="H472" s="344"/>
    </row>
    <row r="473" spans="1:8">
      <c r="A473" s="344"/>
      <c r="B473" s="473" t="s">
        <v>459</v>
      </c>
      <c r="C473" s="348"/>
      <c r="D473" s="348"/>
      <c r="E473" s="348"/>
      <c r="F473" s="468"/>
      <c r="G473" s="344"/>
      <c r="H473" s="344"/>
    </row>
    <row r="474" spans="1:8">
      <c r="A474" s="344"/>
      <c r="B474" s="474" t="s">
        <v>460</v>
      </c>
      <c r="C474" s="474"/>
      <c r="D474" s="474"/>
      <c r="E474" s="474"/>
      <c r="F474" s="468"/>
      <c r="G474" s="344"/>
      <c r="H474" s="344"/>
    </row>
    <row r="475" spans="1:8">
      <c r="A475" s="344"/>
      <c r="B475" s="473" t="s">
        <v>461</v>
      </c>
      <c r="C475" s="348"/>
      <c r="D475" s="348"/>
      <c r="E475" s="348"/>
      <c r="F475" s="468"/>
      <c r="G475" s="344"/>
      <c r="H475" s="344"/>
    </row>
    <row r="476" spans="1:8">
      <c r="A476" s="344"/>
      <c r="B476" s="474" t="s">
        <v>462</v>
      </c>
      <c r="C476" s="474"/>
      <c r="D476" s="474"/>
      <c r="E476" s="474"/>
      <c r="F476" s="468"/>
      <c r="G476" s="344"/>
      <c r="H476" s="344"/>
    </row>
    <row r="477" spans="1:8">
      <c r="A477" s="344"/>
      <c r="B477" s="474" t="s">
        <v>463</v>
      </c>
      <c r="C477" s="474"/>
      <c r="D477" s="474"/>
      <c r="E477" s="474"/>
      <c r="F477" s="468"/>
      <c r="G477" s="344"/>
      <c r="H477" s="344"/>
    </row>
    <row r="478" spans="1:8">
      <c r="A478" s="344"/>
      <c r="B478" s="474" t="s">
        <v>464</v>
      </c>
      <c r="C478" s="474"/>
      <c r="D478" s="474"/>
      <c r="E478" s="474"/>
      <c r="F478" s="468"/>
      <c r="G478" s="344"/>
      <c r="H478" s="344"/>
    </row>
    <row r="479" spans="1:8">
      <c r="A479" s="344"/>
      <c r="B479" s="475" t="s">
        <v>465</v>
      </c>
      <c r="C479" s="475"/>
      <c r="D479" s="475"/>
      <c r="E479" s="349"/>
      <c r="F479" s="468"/>
      <c r="G479" s="344"/>
      <c r="H479" s="344"/>
    </row>
    <row r="480" spans="1:8">
      <c r="A480" s="344"/>
      <c r="B480" s="473" t="s">
        <v>466</v>
      </c>
      <c r="C480" s="348"/>
      <c r="D480" s="348"/>
      <c r="E480" s="348"/>
      <c r="F480" s="468"/>
      <c r="G480" s="344"/>
      <c r="H480" s="344"/>
    </row>
    <row r="481" spans="1:8">
      <c r="A481" s="344"/>
      <c r="B481" s="476" t="s">
        <v>467</v>
      </c>
      <c r="C481" s="348"/>
      <c r="D481" s="348"/>
      <c r="E481" s="348"/>
      <c r="F481" s="468"/>
      <c r="G481" s="344"/>
      <c r="H481" s="344"/>
    </row>
    <row r="482" spans="1:8" ht="29.25" customHeight="1">
      <c r="A482" s="344"/>
      <c r="B482" s="1018" t="s">
        <v>468</v>
      </c>
      <c r="C482" s="1018"/>
      <c r="D482" s="1018"/>
      <c r="E482" s="1018"/>
      <c r="F482" s="1018"/>
      <c r="G482" s="1018"/>
      <c r="H482" s="344"/>
    </row>
    <row r="483" spans="1:8">
      <c r="A483" s="344"/>
      <c r="B483" s="476" t="s">
        <v>469</v>
      </c>
      <c r="C483" s="348"/>
      <c r="D483" s="348"/>
      <c r="E483" s="348"/>
      <c r="F483" s="468"/>
      <c r="G483" s="344"/>
      <c r="H483" s="344"/>
    </row>
    <row r="484" spans="1:8" ht="12.75" customHeight="1">
      <c r="A484" s="344"/>
      <c r="B484" s="1018" t="s">
        <v>470</v>
      </c>
      <c r="C484" s="1018"/>
      <c r="D484" s="1018"/>
      <c r="E484" s="1018"/>
      <c r="F484" s="1018"/>
      <c r="G484" s="1018"/>
      <c r="H484" s="344"/>
    </row>
    <row r="485" spans="1:8">
      <c r="A485" s="344"/>
      <c r="B485" s="476" t="s">
        <v>471</v>
      </c>
      <c r="C485" s="348"/>
      <c r="D485" s="348"/>
      <c r="E485" s="348"/>
      <c r="F485" s="468"/>
      <c r="G485" s="344"/>
      <c r="H485" s="344"/>
    </row>
    <row r="486" spans="1:8">
      <c r="A486" s="344"/>
      <c r="B486" s="474" t="s">
        <v>1434</v>
      </c>
      <c r="C486" s="474"/>
      <c r="D486" s="474"/>
      <c r="E486" s="474"/>
      <c r="F486" s="468"/>
      <c r="G486" s="344"/>
      <c r="H486" s="344"/>
    </row>
    <row r="487" spans="1:8">
      <c r="A487" s="344"/>
      <c r="B487" s="476" t="s">
        <v>472</v>
      </c>
      <c r="C487" s="348"/>
      <c r="D487" s="348"/>
      <c r="E487" s="348"/>
      <c r="F487" s="468"/>
      <c r="G487" s="344"/>
      <c r="H487" s="344"/>
    </row>
    <row r="488" spans="1:8">
      <c r="A488" s="344"/>
      <c r="B488" s="474" t="s">
        <v>473</v>
      </c>
      <c r="C488" s="474"/>
      <c r="D488" s="474"/>
      <c r="E488" s="474"/>
      <c r="F488" s="468"/>
      <c r="G488" s="344"/>
      <c r="H488" s="344"/>
    </row>
    <row r="489" spans="1:8">
      <c r="A489" s="344"/>
      <c r="B489" s="474" t="s">
        <v>474</v>
      </c>
      <c r="C489" s="474"/>
      <c r="D489" s="474"/>
      <c r="E489" s="474"/>
      <c r="F489" s="468"/>
      <c r="G489" s="344"/>
      <c r="H489" s="344"/>
    </row>
    <row r="490" spans="1:8" ht="30" customHeight="1">
      <c r="A490" s="344"/>
      <c r="B490" s="1018" t="s">
        <v>475</v>
      </c>
      <c r="C490" s="1018"/>
      <c r="D490" s="1018"/>
      <c r="E490" s="1018"/>
      <c r="F490" s="1018"/>
      <c r="G490" s="1018"/>
      <c r="H490" s="344"/>
    </row>
    <row r="491" spans="1:8">
      <c r="A491" s="344"/>
      <c r="B491" s="476" t="s">
        <v>476</v>
      </c>
      <c r="C491" s="348"/>
      <c r="D491" s="348"/>
      <c r="E491" s="348"/>
      <c r="F491" s="468"/>
      <c r="G491" s="344"/>
      <c r="H491" s="344"/>
    </row>
    <row r="492" spans="1:8">
      <c r="A492" s="344"/>
      <c r="B492" s="476"/>
      <c r="C492" s="348"/>
      <c r="D492" s="348"/>
      <c r="E492" s="348"/>
      <c r="F492" s="468"/>
      <c r="G492" s="344"/>
      <c r="H492" s="344"/>
    </row>
    <row r="493" spans="1:8">
      <c r="A493" s="344"/>
      <c r="B493" s="476"/>
      <c r="C493" s="348"/>
      <c r="D493" s="348"/>
      <c r="E493" s="348"/>
      <c r="F493" s="468"/>
      <c r="G493" s="344"/>
      <c r="H493" s="344"/>
    </row>
    <row r="494" spans="1:8">
      <c r="A494" s="344"/>
      <c r="B494" s="476"/>
      <c r="C494" s="348"/>
      <c r="D494" s="348"/>
      <c r="E494" s="348"/>
      <c r="F494" s="468"/>
      <c r="G494" s="344"/>
      <c r="H494" s="344"/>
    </row>
    <row r="495" spans="1:8">
      <c r="A495" s="344"/>
      <c r="B495" s="476"/>
      <c r="C495" s="348"/>
      <c r="D495" s="348"/>
      <c r="E495" s="348"/>
      <c r="F495" s="468"/>
      <c r="G495" s="344"/>
      <c r="H495" s="344"/>
    </row>
    <row r="496" spans="1:8">
      <c r="A496" s="344"/>
      <c r="B496" s="476"/>
      <c r="C496" s="348"/>
      <c r="D496" s="348"/>
      <c r="E496" s="348"/>
      <c r="F496" s="468"/>
      <c r="G496" s="344"/>
      <c r="H496" s="344"/>
    </row>
    <row r="497" spans="1:8">
      <c r="A497" s="344"/>
      <c r="B497" s="476"/>
      <c r="C497" s="348"/>
      <c r="D497" s="348"/>
      <c r="E497" s="348"/>
      <c r="F497" s="468"/>
      <c r="G497" s="344"/>
      <c r="H497" s="344"/>
    </row>
    <row r="498" spans="1:8">
      <c r="A498" s="344"/>
      <c r="B498" s="476"/>
      <c r="C498" s="348"/>
      <c r="D498" s="348"/>
      <c r="E498" s="348"/>
      <c r="F498" s="468"/>
      <c r="G498" s="344"/>
      <c r="H498" s="344"/>
    </row>
    <row r="499" spans="1:8">
      <c r="A499" s="344"/>
      <c r="B499" s="476"/>
      <c r="C499" s="348"/>
      <c r="D499" s="348"/>
      <c r="E499" s="348"/>
      <c r="F499" s="468"/>
      <c r="G499" s="344"/>
      <c r="H499" s="344"/>
    </row>
    <row r="500" spans="1:8">
      <c r="A500" s="344"/>
      <c r="B500" s="476"/>
      <c r="C500" s="348"/>
      <c r="D500" s="348"/>
      <c r="E500" s="348"/>
      <c r="F500" s="468"/>
      <c r="G500" s="344"/>
      <c r="H500" s="344"/>
    </row>
    <row r="501" spans="1:8">
      <c r="A501" s="344"/>
      <c r="B501" s="476"/>
      <c r="C501" s="348"/>
      <c r="D501" s="348"/>
      <c r="E501" s="348"/>
      <c r="F501" s="468"/>
      <c r="G501" s="344"/>
      <c r="H501" s="344"/>
    </row>
    <row r="502" spans="1:8">
      <c r="A502" s="344"/>
      <c r="B502" s="476"/>
      <c r="C502" s="348"/>
      <c r="D502" s="348"/>
      <c r="E502" s="348"/>
      <c r="F502" s="468"/>
      <c r="G502" s="344"/>
      <c r="H502" s="344"/>
    </row>
    <row r="503" spans="1:8">
      <c r="A503" s="344"/>
      <c r="B503" s="476"/>
      <c r="C503" s="348"/>
      <c r="D503" s="348"/>
      <c r="E503" s="348"/>
      <c r="F503" s="468"/>
      <c r="G503" s="344"/>
      <c r="H503" s="344"/>
    </row>
    <row r="504" spans="1:8">
      <c r="A504" s="344"/>
      <c r="B504" s="476"/>
      <c r="C504" s="348"/>
      <c r="D504" s="348"/>
      <c r="E504" s="348"/>
      <c r="F504" s="468"/>
      <c r="G504" s="344"/>
      <c r="H504" s="344"/>
    </row>
    <row r="505" spans="1:8">
      <c r="A505" s="344"/>
      <c r="B505" s="476"/>
      <c r="C505" s="348"/>
      <c r="D505" s="348"/>
      <c r="E505" s="348"/>
      <c r="F505" s="468"/>
      <c r="G505" s="344"/>
      <c r="H505" s="344"/>
    </row>
    <row r="506" spans="1:8">
      <c r="A506" s="344"/>
      <c r="B506" s="476" t="s">
        <v>111</v>
      </c>
      <c r="C506" s="348"/>
      <c r="D506" s="348"/>
      <c r="E506" s="348"/>
      <c r="F506" s="468"/>
      <c r="G506" s="344"/>
      <c r="H506" s="344"/>
    </row>
    <row r="507" spans="1:8">
      <c r="A507" s="344"/>
      <c r="B507" s="352"/>
      <c r="C507" s="348"/>
      <c r="D507" s="348"/>
      <c r="E507" s="348"/>
      <c r="F507" s="468"/>
      <c r="G507" s="344"/>
      <c r="H507" s="344"/>
    </row>
    <row r="508" spans="1:8">
      <c r="A508" s="344"/>
      <c r="B508" s="352"/>
      <c r="C508" s="348"/>
      <c r="D508" s="348"/>
      <c r="E508" s="348"/>
      <c r="F508" s="468"/>
      <c r="G508" s="344"/>
      <c r="H508" s="344"/>
    </row>
    <row r="509" spans="1:8">
      <c r="A509" s="344"/>
      <c r="B509" s="352"/>
      <c r="C509" s="348"/>
      <c r="D509" s="348"/>
      <c r="E509" s="348"/>
      <c r="F509" s="468"/>
      <c r="G509" s="344"/>
      <c r="H509" s="344"/>
    </row>
    <row r="510" spans="1:8">
      <c r="A510" s="344"/>
      <c r="B510" s="352"/>
      <c r="C510" s="348"/>
      <c r="D510" s="348"/>
      <c r="E510" s="348"/>
      <c r="F510" s="468"/>
      <c r="G510" s="344"/>
      <c r="H510" s="344"/>
    </row>
    <row r="511" spans="1:8">
      <c r="A511" s="344"/>
      <c r="B511" s="352"/>
      <c r="C511" s="348"/>
      <c r="D511" s="348"/>
      <c r="E511" s="348"/>
      <c r="F511" s="468"/>
      <c r="G511" s="344"/>
      <c r="H511" s="344"/>
    </row>
    <row r="512" spans="1:8">
      <c r="A512" s="344"/>
      <c r="B512" s="352"/>
      <c r="C512" s="348"/>
      <c r="D512" s="348"/>
      <c r="E512" s="348"/>
      <c r="F512" s="468"/>
      <c r="G512" s="344"/>
      <c r="H512" s="344"/>
    </row>
    <row r="513" spans="1:8">
      <c r="A513" s="344"/>
      <c r="B513" s="352"/>
      <c r="C513" s="348"/>
      <c r="D513" s="348"/>
      <c r="E513" s="348"/>
      <c r="F513" s="468"/>
      <c r="G513" s="344"/>
      <c r="H513" s="344"/>
    </row>
    <row r="514" spans="1:8">
      <c r="A514" s="344"/>
      <c r="B514" s="352"/>
      <c r="C514" s="348"/>
      <c r="D514" s="348"/>
      <c r="E514" s="348"/>
      <c r="F514" s="468"/>
      <c r="G514" s="344"/>
      <c r="H514" s="344"/>
    </row>
    <row r="515" spans="1:8">
      <c r="A515" s="344"/>
      <c r="B515" s="352"/>
      <c r="C515" s="348"/>
      <c r="D515" s="348"/>
      <c r="E515" s="348"/>
      <c r="F515" s="468"/>
      <c r="G515" s="344"/>
      <c r="H515" s="344"/>
    </row>
    <row r="516" spans="1:8">
      <c r="A516" s="344"/>
      <c r="B516" s="352"/>
      <c r="C516" s="348"/>
      <c r="D516" s="348"/>
      <c r="E516" s="348"/>
      <c r="F516" s="468"/>
      <c r="G516" s="344"/>
      <c r="H516" s="344"/>
    </row>
    <row r="517" spans="1:8">
      <c r="A517" s="344"/>
      <c r="B517" s="352"/>
      <c r="C517" s="348"/>
      <c r="D517" s="348"/>
      <c r="E517" s="348"/>
      <c r="F517" s="468"/>
      <c r="G517" s="344"/>
      <c r="H517" s="344"/>
    </row>
    <row r="518" spans="1:8">
      <c r="A518" s="344"/>
      <c r="B518" s="352"/>
      <c r="C518" s="348"/>
      <c r="D518" s="348"/>
      <c r="E518" s="348"/>
      <c r="F518" s="468"/>
      <c r="G518" s="344"/>
      <c r="H518" s="344"/>
    </row>
    <row r="519" spans="1:8">
      <c r="A519" s="344"/>
      <c r="B519" s="1020" t="s">
        <v>477</v>
      </c>
      <c r="C519" s="1020"/>
      <c r="D519" s="1020"/>
      <c r="E519" s="1020"/>
      <c r="F519" s="1020"/>
      <c r="G519" s="1020"/>
      <c r="H519" s="344"/>
    </row>
    <row r="520" spans="1:8">
      <c r="A520" s="344"/>
      <c r="B520" s="476" t="s">
        <v>478</v>
      </c>
      <c r="C520" s="348"/>
      <c r="D520" s="348"/>
      <c r="E520" s="348"/>
      <c r="F520" s="468"/>
      <c r="G520" s="344"/>
      <c r="H520" s="344"/>
    </row>
    <row r="521" spans="1:8">
      <c r="A521" s="344"/>
      <c r="B521" s="473" t="s">
        <v>479</v>
      </c>
      <c r="C521" s="348"/>
      <c r="D521" s="348"/>
      <c r="E521" s="348"/>
      <c r="F521" s="468"/>
      <c r="G521" s="344"/>
      <c r="H521" s="344"/>
    </row>
    <row r="522" spans="1:8">
      <c r="A522" s="344"/>
      <c r="B522" s="474" t="s">
        <v>480</v>
      </c>
      <c r="C522" s="474"/>
      <c r="D522" s="474"/>
      <c r="E522" s="474"/>
      <c r="F522" s="474"/>
      <c r="G522" s="344"/>
      <c r="H522" s="344"/>
    </row>
    <row r="523" spans="1:8">
      <c r="A523" s="344"/>
      <c r="B523" s="1020" t="s">
        <v>481</v>
      </c>
      <c r="C523" s="1020"/>
      <c r="D523" s="1020"/>
      <c r="E523" s="1020"/>
      <c r="F523" s="1020"/>
      <c r="G523" s="344"/>
      <c r="H523" s="344"/>
    </row>
    <row r="524" spans="1:8">
      <c r="A524" s="344"/>
      <c r="B524" s="1020" t="s">
        <v>482</v>
      </c>
      <c r="C524" s="1020"/>
      <c r="D524" s="1020"/>
      <c r="E524" s="1020"/>
      <c r="F524" s="1020"/>
      <c r="G524" s="344"/>
      <c r="H524" s="344"/>
    </row>
    <row r="525" spans="1:8" ht="44.25" customHeight="1">
      <c r="A525" s="344"/>
      <c r="B525" s="1050" t="s">
        <v>619</v>
      </c>
      <c r="C525" s="1050"/>
      <c r="D525" s="1050"/>
      <c r="E525" s="1050"/>
      <c r="F525" s="1050"/>
      <c r="G525" s="1050"/>
      <c r="H525" s="344"/>
    </row>
    <row r="526" spans="1:8">
      <c r="A526" s="344"/>
      <c r="B526" s="1020" t="s">
        <v>483</v>
      </c>
      <c r="C526" s="1020"/>
      <c r="D526" s="1020"/>
      <c r="E526" s="1020"/>
      <c r="F526" s="1020"/>
      <c r="G526" s="344"/>
      <c r="H526" s="344"/>
    </row>
    <row r="527" spans="1:8" ht="27.75" customHeight="1">
      <c r="A527" s="344"/>
      <c r="B527" s="1018" t="s">
        <v>484</v>
      </c>
      <c r="C527" s="1018"/>
      <c r="D527" s="1018"/>
      <c r="E527" s="1018"/>
      <c r="F527" s="1018"/>
      <c r="G527" s="1018"/>
      <c r="H527" s="344"/>
    </row>
    <row r="528" spans="1:8">
      <c r="A528" s="344"/>
      <c r="B528" s="1020" t="s">
        <v>485</v>
      </c>
      <c r="C528" s="1020"/>
      <c r="D528" s="1020"/>
      <c r="E528" s="1020"/>
      <c r="F528" s="1020"/>
      <c r="G528" s="344"/>
      <c r="H528" s="344"/>
    </row>
    <row r="529" spans="1:8">
      <c r="A529" s="344"/>
      <c r="B529" s="1020" t="s">
        <v>478</v>
      </c>
      <c r="C529" s="1020"/>
      <c r="D529" s="1020"/>
      <c r="E529" s="1020"/>
      <c r="F529" s="1020"/>
      <c r="G529" s="344"/>
      <c r="H529" s="344"/>
    </row>
    <row r="530" spans="1:8">
      <c r="A530" s="344"/>
      <c r="B530" s="1020" t="s">
        <v>486</v>
      </c>
      <c r="C530" s="1020"/>
      <c r="D530" s="1020"/>
      <c r="E530" s="1020"/>
      <c r="F530" s="1020"/>
      <c r="G530" s="344"/>
      <c r="H530" s="344"/>
    </row>
    <row r="531" spans="1:8">
      <c r="A531" s="344"/>
      <c r="B531" s="1020" t="s">
        <v>1190</v>
      </c>
      <c r="C531" s="1020"/>
      <c r="D531" s="1020"/>
      <c r="E531" s="1020"/>
      <c r="F531" s="1020"/>
      <c r="G531" s="344"/>
      <c r="H531" s="344"/>
    </row>
    <row r="532" spans="1:8">
      <c r="A532" s="344"/>
      <c r="B532" s="1020" t="s">
        <v>1191</v>
      </c>
      <c r="C532" s="1020"/>
      <c r="D532" s="1020"/>
      <c r="E532" s="1020"/>
      <c r="F532" s="1020"/>
      <c r="G532" s="344"/>
      <c r="H532" s="344"/>
    </row>
    <row r="533" spans="1:8">
      <c r="A533" s="344"/>
      <c r="B533" s="1020" t="s">
        <v>1192</v>
      </c>
      <c r="C533" s="1020"/>
      <c r="D533" s="1020"/>
      <c r="E533" s="1020"/>
      <c r="F533" s="1020"/>
      <c r="G533" s="344"/>
      <c r="H533" s="344"/>
    </row>
    <row r="534" spans="1:8">
      <c r="A534" s="344"/>
      <c r="B534" s="1020" t="s">
        <v>487</v>
      </c>
      <c r="C534" s="1020"/>
      <c r="D534" s="1020"/>
      <c r="E534" s="1020"/>
      <c r="F534" s="1020"/>
      <c r="G534" s="344"/>
      <c r="H534" s="344"/>
    </row>
    <row r="535" spans="1:8">
      <c r="A535" s="344"/>
      <c r="B535" s="473" t="s">
        <v>488</v>
      </c>
      <c r="C535" s="348"/>
      <c r="D535" s="348"/>
      <c r="E535" s="348"/>
      <c r="F535" s="468"/>
      <c r="G535" s="344"/>
      <c r="H535" s="344"/>
    </row>
    <row r="536" spans="1:8">
      <c r="A536" s="344"/>
      <c r="B536" s="476" t="s">
        <v>489</v>
      </c>
      <c r="C536" s="348"/>
      <c r="D536" s="348"/>
      <c r="E536" s="348"/>
      <c r="F536" s="468"/>
      <c r="G536" s="344"/>
      <c r="H536" s="344"/>
    </row>
    <row r="537" spans="1:8">
      <c r="A537" s="344"/>
      <c r="B537" s="1020" t="s">
        <v>490</v>
      </c>
      <c r="C537" s="1020"/>
      <c r="D537" s="1020"/>
      <c r="E537" s="348"/>
      <c r="F537" s="468"/>
      <c r="G537" s="344"/>
      <c r="H537" s="344"/>
    </row>
    <row r="538" spans="1:8">
      <c r="A538" s="344"/>
      <c r="B538" s="476" t="s">
        <v>478</v>
      </c>
      <c r="C538" s="348"/>
      <c r="D538" s="348"/>
      <c r="E538" s="348"/>
      <c r="F538" s="468"/>
      <c r="G538" s="344"/>
      <c r="H538" s="344"/>
    </row>
    <row r="539" spans="1:8">
      <c r="A539" s="344"/>
      <c r="B539" s="1020" t="s">
        <v>491</v>
      </c>
      <c r="C539" s="1020"/>
      <c r="D539" s="1020"/>
      <c r="E539" s="348"/>
      <c r="F539" s="468"/>
      <c r="G539" s="344"/>
      <c r="H539" s="344"/>
    </row>
    <row r="540" spans="1:8">
      <c r="A540" s="344"/>
      <c r="B540" s="476" t="s">
        <v>478</v>
      </c>
      <c r="C540" s="348"/>
      <c r="D540" s="348"/>
      <c r="E540" s="348"/>
      <c r="F540" s="468"/>
      <c r="G540" s="344"/>
      <c r="H540" s="344"/>
    </row>
    <row r="541" spans="1:8">
      <c r="A541" s="344"/>
      <c r="B541" s="476" t="s">
        <v>492</v>
      </c>
      <c r="C541" s="348"/>
      <c r="D541" s="348"/>
      <c r="E541" s="348"/>
      <c r="F541" s="468"/>
      <c r="G541" s="344"/>
      <c r="H541" s="344"/>
    </row>
    <row r="542" spans="1:8">
      <c r="A542" s="344"/>
      <c r="B542" s="476" t="s">
        <v>478</v>
      </c>
      <c r="C542" s="348"/>
      <c r="D542" s="348"/>
      <c r="E542" s="348"/>
      <c r="F542" s="468"/>
      <c r="G542" s="344"/>
      <c r="H542" s="344"/>
    </row>
    <row r="543" spans="1:8">
      <c r="A543" s="344"/>
      <c r="B543" s="476" t="s">
        <v>493</v>
      </c>
      <c r="C543" s="348"/>
      <c r="D543" s="348"/>
      <c r="E543" s="348"/>
      <c r="F543" s="468"/>
      <c r="G543" s="344"/>
      <c r="H543" s="344"/>
    </row>
    <row r="544" spans="1:8">
      <c r="A544" s="344"/>
      <c r="B544" s="476" t="s">
        <v>494</v>
      </c>
      <c r="C544" s="348"/>
      <c r="D544" s="348"/>
      <c r="E544" s="348"/>
      <c r="F544" s="468"/>
      <c r="G544" s="344"/>
      <c r="H544" s="344"/>
    </row>
    <row r="545" spans="1:8">
      <c r="A545" s="344"/>
      <c r="B545" s="476" t="s">
        <v>478</v>
      </c>
      <c r="C545" s="348"/>
      <c r="D545" s="348"/>
      <c r="E545" s="348"/>
      <c r="F545" s="468"/>
      <c r="G545" s="344"/>
      <c r="H545" s="344"/>
    </row>
    <row r="546" spans="1:8">
      <c r="A546" s="344"/>
      <c r="B546" s="476" t="s">
        <v>495</v>
      </c>
      <c r="C546" s="348"/>
      <c r="D546" s="348"/>
      <c r="E546" s="348"/>
      <c r="F546" s="468"/>
      <c r="G546" s="344"/>
      <c r="H546" s="344"/>
    </row>
    <row r="547" spans="1:8">
      <c r="A547" s="344"/>
      <c r="B547" s="476" t="s">
        <v>478</v>
      </c>
      <c r="C547" s="348"/>
      <c r="D547" s="348"/>
      <c r="E547" s="348"/>
      <c r="F547" s="468"/>
      <c r="G547" s="344"/>
      <c r="H547" s="344"/>
    </row>
    <row r="548" spans="1:8" ht="12.75" customHeight="1">
      <c r="A548" s="344"/>
      <c r="B548" s="1018" t="s">
        <v>496</v>
      </c>
      <c r="C548" s="1018"/>
      <c r="D548" s="1018"/>
      <c r="E548" s="1018"/>
      <c r="F548" s="1018"/>
      <c r="G548" s="1018"/>
      <c r="H548" s="344"/>
    </row>
    <row r="549" spans="1:8" ht="12.75" customHeight="1">
      <c r="A549" s="344"/>
      <c r="B549" s="1018" t="s">
        <v>497</v>
      </c>
      <c r="C549" s="1018"/>
      <c r="D549" s="1018"/>
      <c r="E549" s="1018"/>
      <c r="F549" s="1018"/>
      <c r="G549" s="1018"/>
      <c r="H549" s="344"/>
    </row>
    <row r="550" spans="1:8">
      <c r="A550" s="344"/>
      <c r="B550" s="1018"/>
      <c r="C550" s="1018"/>
      <c r="D550" s="1018"/>
      <c r="E550" s="1018"/>
      <c r="F550" s="1018"/>
      <c r="G550" s="1018"/>
      <c r="H550" s="344"/>
    </row>
    <row r="551" spans="1:8">
      <c r="A551" s="344"/>
      <c r="B551" s="476" t="s">
        <v>498</v>
      </c>
      <c r="C551" s="348"/>
      <c r="D551" s="348"/>
      <c r="E551" s="348"/>
      <c r="F551" s="468"/>
      <c r="G551" s="344"/>
      <c r="H551" s="344"/>
    </row>
    <row r="552" spans="1:8">
      <c r="A552" s="344"/>
      <c r="B552" s="476" t="s">
        <v>499</v>
      </c>
      <c r="C552" s="348"/>
      <c r="D552" s="348"/>
      <c r="E552" s="348"/>
      <c r="F552" s="468"/>
      <c r="G552" s="344"/>
      <c r="H552" s="344"/>
    </row>
    <row r="553" spans="1:8">
      <c r="A553" s="344"/>
      <c r="B553" s="473" t="s">
        <v>500</v>
      </c>
      <c r="C553" s="348"/>
      <c r="D553" s="348"/>
      <c r="E553" s="348"/>
      <c r="F553" s="468"/>
      <c r="G553" s="344"/>
      <c r="H553" s="344"/>
    </row>
    <row r="554" spans="1:8">
      <c r="A554" s="344"/>
      <c r="B554" s="476" t="s">
        <v>501</v>
      </c>
      <c r="C554" s="348"/>
      <c r="D554" s="348"/>
      <c r="E554" s="348"/>
      <c r="F554" s="468"/>
      <c r="G554" s="344"/>
      <c r="H554" s="344"/>
    </row>
    <row r="555" spans="1:8">
      <c r="A555" s="344"/>
      <c r="B555" s="476" t="s">
        <v>502</v>
      </c>
      <c r="C555" s="348"/>
      <c r="D555" s="348"/>
      <c r="E555" s="348"/>
      <c r="F555" s="468"/>
      <c r="G555" s="344"/>
      <c r="H555" s="344"/>
    </row>
    <row r="556" spans="1:8">
      <c r="A556" s="344"/>
      <c r="B556" s="476" t="s">
        <v>503</v>
      </c>
      <c r="C556" s="348"/>
      <c r="D556" s="348"/>
      <c r="E556" s="348"/>
      <c r="F556" s="468"/>
      <c r="G556" s="344"/>
      <c r="H556" s="344"/>
    </row>
    <row r="557" spans="1:8">
      <c r="A557" s="344"/>
      <c r="B557" s="476" t="s">
        <v>478</v>
      </c>
      <c r="C557" s="348"/>
      <c r="D557" s="348"/>
      <c r="E557" s="348"/>
      <c r="F557" s="468"/>
      <c r="G557" s="344"/>
      <c r="H557" s="344"/>
    </row>
    <row r="558" spans="1:8">
      <c r="A558" s="344"/>
      <c r="B558" s="476" t="s">
        <v>504</v>
      </c>
      <c r="C558" s="348"/>
      <c r="D558" s="348"/>
      <c r="E558" s="348"/>
      <c r="F558" s="468"/>
      <c r="G558" s="344"/>
      <c r="H558" s="344"/>
    </row>
    <row r="559" spans="1:8">
      <c r="A559" s="344"/>
      <c r="B559" s="476" t="s">
        <v>478</v>
      </c>
      <c r="C559" s="348"/>
      <c r="D559" s="348"/>
      <c r="E559" s="348"/>
      <c r="F559" s="468"/>
      <c r="G559" s="344"/>
      <c r="H559" s="344"/>
    </row>
    <row r="560" spans="1:8">
      <c r="A560" s="344"/>
      <c r="B560" s="476" t="s">
        <v>505</v>
      </c>
      <c r="C560" s="348"/>
      <c r="D560" s="348"/>
      <c r="E560" s="348"/>
      <c r="F560" s="468"/>
      <c r="G560" s="344"/>
      <c r="H560" s="344"/>
    </row>
    <row r="561" spans="1:8">
      <c r="A561" s="344"/>
      <c r="B561" s="476" t="s">
        <v>478</v>
      </c>
      <c r="C561" s="348"/>
      <c r="D561" s="348"/>
      <c r="E561" s="348"/>
      <c r="F561" s="468"/>
      <c r="G561" s="344"/>
      <c r="H561" s="344"/>
    </row>
    <row r="562" spans="1:8">
      <c r="A562" s="344"/>
      <c r="B562" s="476" t="s">
        <v>506</v>
      </c>
      <c r="C562" s="348"/>
      <c r="D562" s="348"/>
      <c r="E562" s="348"/>
      <c r="F562" s="468"/>
      <c r="G562" s="344"/>
      <c r="H562" s="344"/>
    </row>
    <row r="563" spans="1:8">
      <c r="A563" s="344"/>
      <c r="B563" s="476" t="s">
        <v>478</v>
      </c>
      <c r="C563" s="348"/>
      <c r="D563" s="348"/>
      <c r="E563" s="348"/>
      <c r="F563" s="468"/>
      <c r="G563" s="344"/>
      <c r="H563" s="344"/>
    </row>
    <row r="564" spans="1:8">
      <c r="A564" s="344"/>
      <c r="B564" s="1020" t="s">
        <v>507</v>
      </c>
      <c r="C564" s="1020"/>
      <c r="D564" s="1020"/>
      <c r="E564" s="348"/>
      <c r="F564" s="468"/>
      <c r="G564" s="344"/>
      <c r="H564" s="344"/>
    </row>
    <row r="565" spans="1:8">
      <c r="A565" s="344"/>
      <c r="B565" s="1020" t="s">
        <v>508</v>
      </c>
      <c r="C565" s="1020"/>
      <c r="D565" s="1020"/>
      <c r="E565" s="348"/>
      <c r="F565" s="468"/>
      <c r="G565" s="344"/>
      <c r="H565" s="344"/>
    </row>
    <row r="566" spans="1:8">
      <c r="A566" s="344"/>
      <c r="B566" s="473" t="s">
        <v>509</v>
      </c>
      <c r="C566" s="348"/>
      <c r="D566" s="348"/>
      <c r="E566" s="348"/>
      <c r="F566" s="468"/>
      <c r="G566" s="344"/>
      <c r="H566" s="344"/>
    </row>
    <row r="567" spans="1:8">
      <c r="A567" s="344"/>
      <c r="B567" s="474" t="s">
        <v>510</v>
      </c>
      <c r="C567" s="474"/>
      <c r="D567" s="474"/>
      <c r="E567" s="474"/>
      <c r="F567" s="468"/>
      <c r="G567" s="344"/>
      <c r="H567" s="344"/>
    </row>
    <row r="568" spans="1:8">
      <c r="A568" s="344"/>
      <c r="B568" s="474" t="s">
        <v>511</v>
      </c>
      <c r="C568" s="474"/>
      <c r="D568" s="474"/>
      <c r="E568" s="474"/>
      <c r="F568" s="468"/>
      <c r="G568" s="344"/>
      <c r="H568" s="344"/>
    </row>
    <row r="569" spans="1:8">
      <c r="A569" s="344"/>
      <c r="B569" s="474" t="s">
        <v>512</v>
      </c>
      <c r="C569" s="474"/>
      <c r="D569" s="474"/>
      <c r="E569" s="474"/>
      <c r="F569" s="468"/>
      <c r="G569" s="344"/>
      <c r="H569" s="344"/>
    </row>
    <row r="570" spans="1:8">
      <c r="A570" s="344"/>
      <c r="B570" s="474" t="s">
        <v>513</v>
      </c>
      <c r="C570" s="474"/>
      <c r="D570" s="474"/>
      <c r="E570" s="474"/>
      <c r="F570" s="468"/>
      <c r="G570" s="344"/>
      <c r="H570" s="344"/>
    </row>
    <row r="571" spans="1:8">
      <c r="A571" s="344"/>
      <c r="B571" s="476" t="s">
        <v>514</v>
      </c>
      <c r="C571" s="348"/>
      <c r="D571" s="348"/>
      <c r="E571" s="348"/>
      <c r="F571" s="468"/>
      <c r="G571" s="344"/>
      <c r="H571" s="344"/>
    </row>
    <row r="572" spans="1:8">
      <c r="A572" s="344"/>
      <c r="B572" s="476" t="s">
        <v>478</v>
      </c>
      <c r="C572" s="348"/>
      <c r="D572" s="348"/>
      <c r="E572" s="348"/>
      <c r="F572" s="468"/>
      <c r="G572" s="344"/>
      <c r="H572" s="344"/>
    </row>
    <row r="573" spans="1:8">
      <c r="A573" s="344"/>
      <c r="B573" s="476" t="s">
        <v>515</v>
      </c>
      <c r="C573" s="348"/>
      <c r="D573" s="348"/>
      <c r="E573" s="348"/>
      <c r="F573" s="468"/>
      <c r="G573" s="344"/>
      <c r="H573" s="344"/>
    </row>
    <row r="574" spans="1:8">
      <c r="A574" s="344"/>
      <c r="B574" s="476" t="s">
        <v>478</v>
      </c>
      <c r="C574" s="348"/>
      <c r="D574" s="348"/>
      <c r="E574" s="348"/>
      <c r="F574" s="468"/>
      <c r="G574" s="344"/>
      <c r="H574" s="344"/>
    </row>
    <row r="575" spans="1:8" ht="27" customHeight="1">
      <c r="A575" s="344"/>
      <c r="B575" s="1018" t="s">
        <v>516</v>
      </c>
      <c r="C575" s="1018"/>
      <c r="D575" s="1018"/>
      <c r="E575" s="1018"/>
      <c r="F575" s="1018"/>
      <c r="G575" s="1018"/>
      <c r="H575" s="344"/>
    </row>
    <row r="576" spans="1:8">
      <c r="A576" s="344"/>
      <c r="B576" s="476" t="s">
        <v>478</v>
      </c>
      <c r="C576" s="348"/>
      <c r="D576" s="348"/>
      <c r="E576" s="348"/>
      <c r="F576" s="468"/>
      <c r="G576" s="344"/>
      <c r="H576" s="344"/>
    </row>
    <row r="577" spans="1:8">
      <c r="A577" s="344"/>
      <c r="B577" s="1020" t="s">
        <v>517</v>
      </c>
      <c r="C577" s="1020"/>
      <c r="D577" s="1020"/>
      <c r="E577" s="1020"/>
      <c r="F577" s="1020"/>
      <c r="G577" s="344"/>
      <c r="H577" s="344"/>
    </row>
    <row r="578" spans="1:8">
      <c r="A578" s="344"/>
      <c r="B578" s="476" t="s">
        <v>478</v>
      </c>
      <c r="C578" s="348"/>
      <c r="D578" s="348"/>
      <c r="E578" s="348"/>
      <c r="F578" s="468"/>
      <c r="G578" s="344"/>
      <c r="H578" s="344"/>
    </row>
    <row r="579" spans="1:8">
      <c r="A579" s="344"/>
      <c r="B579" s="1020" t="s">
        <v>518</v>
      </c>
      <c r="C579" s="1020"/>
      <c r="D579" s="1020"/>
      <c r="E579" s="348"/>
      <c r="F579" s="468"/>
      <c r="G579" s="344"/>
      <c r="H579" s="344"/>
    </row>
    <row r="580" spans="1:8">
      <c r="A580" s="344"/>
      <c r="B580" s="476" t="s">
        <v>478</v>
      </c>
      <c r="C580" s="348"/>
      <c r="D580" s="348"/>
      <c r="E580" s="348"/>
      <c r="F580" s="468"/>
      <c r="G580" s="344"/>
      <c r="H580" s="344"/>
    </row>
    <row r="581" spans="1:8">
      <c r="A581" s="344"/>
      <c r="B581" s="474" t="s">
        <v>519</v>
      </c>
      <c r="C581" s="474"/>
      <c r="D581" s="474"/>
      <c r="E581" s="474"/>
      <c r="F581" s="468"/>
      <c r="G581" s="344"/>
      <c r="H581" s="344"/>
    </row>
    <row r="582" spans="1:8">
      <c r="A582" s="344"/>
      <c r="B582" s="476" t="s">
        <v>520</v>
      </c>
      <c r="C582" s="348"/>
      <c r="D582" s="348"/>
      <c r="E582" s="348"/>
      <c r="F582" s="468"/>
      <c r="G582" s="344"/>
      <c r="H582" s="344"/>
    </row>
    <row r="583" spans="1:8">
      <c r="A583" s="344"/>
      <c r="B583" s="476" t="s">
        <v>478</v>
      </c>
      <c r="C583" s="348"/>
      <c r="D583" s="348"/>
      <c r="E583" s="348"/>
      <c r="F583" s="468"/>
      <c r="G583" s="344"/>
      <c r="H583" s="344"/>
    </row>
    <row r="584" spans="1:8">
      <c r="A584" s="344"/>
      <c r="B584" s="1020" t="s">
        <v>521</v>
      </c>
      <c r="C584" s="1020"/>
      <c r="D584" s="1020"/>
      <c r="E584" s="1020"/>
      <c r="F584" s="1020"/>
      <c r="G584" s="344"/>
      <c r="H584" s="344"/>
    </row>
    <row r="585" spans="1:8">
      <c r="A585" s="344"/>
      <c r="B585" s="476" t="s">
        <v>522</v>
      </c>
      <c r="C585" s="348"/>
      <c r="D585" s="348"/>
      <c r="E585" s="348"/>
      <c r="F585" s="468"/>
      <c r="G585" s="344"/>
      <c r="H585" s="344"/>
    </row>
    <row r="586" spans="1:8">
      <c r="A586" s="344"/>
      <c r="B586" s="476" t="s">
        <v>478</v>
      </c>
      <c r="C586" s="348"/>
      <c r="D586" s="348"/>
      <c r="E586" s="348"/>
      <c r="F586" s="468"/>
      <c r="G586" s="344"/>
      <c r="H586" s="344"/>
    </row>
    <row r="587" spans="1:8">
      <c r="A587" s="344"/>
      <c r="B587" s="476" t="s">
        <v>523</v>
      </c>
      <c r="C587" s="348"/>
      <c r="D587" s="348"/>
      <c r="E587" s="348"/>
      <c r="F587" s="468"/>
      <c r="G587" s="344"/>
      <c r="H587" s="344"/>
    </row>
    <row r="588" spans="1:8">
      <c r="A588" s="344"/>
      <c r="B588" s="476" t="s">
        <v>478</v>
      </c>
      <c r="C588" s="348"/>
      <c r="D588" s="348"/>
      <c r="E588" s="348"/>
      <c r="F588" s="468"/>
      <c r="G588" s="344"/>
      <c r="H588" s="344"/>
    </row>
    <row r="589" spans="1:8">
      <c r="A589" s="344"/>
      <c r="B589" s="1020" t="s">
        <v>524</v>
      </c>
      <c r="C589" s="1020"/>
      <c r="D589" s="1020"/>
      <c r="E589" s="1020"/>
      <c r="F589" s="1020"/>
      <c r="G589" s="344"/>
      <c r="H589" s="344"/>
    </row>
    <row r="590" spans="1:8">
      <c r="A590" s="344"/>
      <c r="B590" s="473" t="s">
        <v>525</v>
      </c>
      <c r="C590" s="348"/>
      <c r="D590" s="348"/>
      <c r="E590" s="348"/>
      <c r="F590" s="468"/>
      <c r="G590" s="344"/>
      <c r="H590" s="344"/>
    </row>
    <row r="591" spans="1:8">
      <c r="A591" s="344"/>
      <c r="B591" s="476" t="s">
        <v>526</v>
      </c>
      <c r="C591" s="348"/>
      <c r="D591" s="348"/>
      <c r="E591" s="348"/>
      <c r="F591" s="468"/>
      <c r="G591" s="344"/>
      <c r="H591" s="344"/>
    </row>
    <row r="592" spans="1:8">
      <c r="A592" s="344"/>
      <c r="B592" s="1020" t="s">
        <v>527</v>
      </c>
      <c r="C592" s="1020"/>
      <c r="D592" s="1020"/>
      <c r="E592" s="348"/>
      <c r="F592" s="468"/>
      <c r="G592" s="344"/>
      <c r="H592" s="344"/>
    </row>
    <row r="593" spans="1:8">
      <c r="A593" s="344"/>
      <c r="B593" s="476" t="s">
        <v>478</v>
      </c>
      <c r="C593" s="348"/>
      <c r="D593" s="348"/>
      <c r="E593" s="348"/>
      <c r="F593" s="468"/>
      <c r="G593" s="344"/>
      <c r="H593" s="344"/>
    </row>
    <row r="594" spans="1:8">
      <c r="A594" s="344"/>
      <c r="B594" s="473" t="s">
        <v>528</v>
      </c>
      <c r="C594" s="348"/>
      <c r="D594" s="348"/>
      <c r="E594" s="348"/>
      <c r="F594" s="468"/>
      <c r="G594" s="344"/>
      <c r="H594" s="344"/>
    </row>
    <row r="595" spans="1:8" ht="12.75" customHeight="1">
      <c r="A595" s="344"/>
      <c r="B595" s="1018" t="s">
        <v>529</v>
      </c>
      <c r="C595" s="1018"/>
      <c r="D595" s="1018"/>
      <c r="E595" s="1018"/>
      <c r="F595" s="1018"/>
      <c r="G595" s="344"/>
      <c r="H595" s="344"/>
    </row>
    <row r="596" spans="1:8">
      <c r="A596" s="344"/>
      <c r="B596" s="476" t="s">
        <v>530</v>
      </c>
      <c r="C596" s="348"/>
      <c r="D596" s="348"/>
      <c r="E596" s="348"/>
      <c r="F596" s="468"/>
      <c r="G596" s="344"/>
      <c r="H596" s="344"/>
    </row>
    <row r="597" spans="1:8">
      <c r="A597" s="344"/>
      <c r="B597" s="473" t="s">
        <v>531</v>
      </c>
      <c r="C597" s="348"/>
      <c r="D597" s="348"/>
      <c r="E597" s="348"/>
      <c r="F597" s="468"/>
      <c r="G597" s="344"/>
      <c r="H597" s="344"/>
    </row>
    <row r="598" spans="1:8" ht="12.75" customHeight="1">
      <c r="A598" s="344"/>
      <c r="B598" s="1018" t="s">
        <v>532</v>
      </c>
      <c r="C598" s="1018"/>
      <c r="D598" s="1018"/>
      <c r="E598" s="1018"/>
      <c r="F598" s="1018"/>
      <c r="G598" s="344"/>
      <c r="H598" s="344"/>
    </row>
    <row r="599" spans="1:8" ht="18.75" customHeight="1">
      <c r="A599" s="344"/>
      <c r="B599" s="1018" t="s">
        <v>533</v>
      </c>
      <c r="C599" s="1018"/>
      <c r="D599" s="1018"/>
      <c r="E599" s="1018"/>
      <c r="F599" s="1018"/>
      <c r="G599" s="1018"/>
      <c r="H599" s="344"/>
    </row>
    <row r="600" spans="1:8">
      <c r="A600" s="344"/>
      <c r="B600" s="476" t="s">
        <v>534</v>
      </c>
      <c r="C600" s="348"/>
      <c r="D600" s="348"/>
      <c r="E600" s="348"/>
      <c r="F600" s="468"/>
      <c r="G600" s="344"/>
      <c r="H600" s="344"/>
    </row>
    <row r="601" spans="1:8">
      <c r="A601" s="344"/>
      <c r="B601" s="473" t="s">
        <v>535</v>
      </c>
      <c r="C601" s="348"/>
      <c r="D601" s="348"/>
      <c r="E601" s="348"/>
      <c r="F601" s="468"/>
      <c r="G601" s="344"/>
      <c r="H601" s="344"/>
    </row>
    <row r="602" spans="1:8">
      <c r="A602" s="344"/>
      <c r="B602" s="1018" t="s">
        <v>536</v>
      </c>
      <c r="C602" s="1018"/>
      <c r="D602" s="1018"/>
      <c r="E602" s="348"/>
      <c r="F602" s="468"/>
      <c r="G602" s="344"/>
      <c r="H602" s="344"/>
    </row>
    <row r="603" spans="1:8">
      <c r="A603" s="344"/>
      <c r="B603" s="473" t="s">
        <v>537</v>
      </c>
      <c r="C603" s="348"/>
      <c r="D603" s="348"/>
      <c r="E603" s="348"/>
      <c r="F603" s="468"/>
      <c r="G603" s="344"/>
      <c r="H603" s="344"/>
    </row>
    <row r="604" spans="1:8">
      <c r="A604" s="344"/>
      <c r="B604" s="476" t="s">
        <v>538</v>
      </c>
      <c r="C604" s="348"/>
      <c r="D604" s="348"/>
      <c r="E604" s="348"/>
      <c r="F604" s="468"/>
      <c r="G604" s="344"/>
      <c r="H604" s="344"/>
    </row>
    <row r="605" spans="1:8">
      <c r="A605" s="344"/>
      <c r="B605" s="476" t="s">
        <v>539</v>
      </c>
      <c r="C605" s="348"/>
      <c r="D605" s="348"/>
      <c r="E605" s="348"/>
      <c r="F605" s="468"/>
      <c r="G605" s="344"/>
      <c r="H605" s="344"/>
    </row>
    <row r="606" spans="1:8">
      <c r="A606" s="344"/>
      <c r="B606" s="476" t="s">
        <v>540</v>
      </c>
      <c r="C606" s="348"/>
      <c r="D606" s="348"/>
      <c r="E606" s="348"/>
      <c r="F606" s="468"/>
      <c r="G606" s="344"/>
      <c r="H606" s="344"/>
    </row>
    <row r="607" spans="1:8">
      <c r="A607" s="344"/>
      <c r="B607" s="473" t="s">
        <v>541</v>
      </c>
      <c r="C607" s="348"/>
      <c r="D607" s="348"/>
      <c r="E607" s="348"/>
      <c r="F607" s="468"/>
      <c r="G607" s="344"/>
      <c r="H607" s="344"/>
    </row>
    <row r="608" spans="1:8" ht="37.5" customHeight="1">
      <c r="A608" s="344"/>
      <c r="B608" s="1018" t="s">
        <v>542</v>
      </c>
      <c r="C608" s="1018"/>
      <c r="D608" s="1018"/>
      <c r="E608" s="1018"/>
      <c r="F608" s="1018"/>
      <c r="G608" s="1018"/>
      <c r="H608" s="344"/>
    </row>
    <row r="609" spans="1:8">
      <c r="A609" s="344"/>
      <c r="B609" s="1018" t="s">
        <v>543</v>
      </c>
      <c r="C609" s="1018"/>
      <c r="D609" s="1018"/>
      <c r="E609" s="1018"/>
      <c r="F609" s="1018"/>
      <c r="G609" s="344"/>
      <c r="H609" s="344"/>
    </row>
    <row r="610" spans="1:8">
      <c r="A610" s="344"/>
      <c r="B610" s="473" t="s">
        <v>544</v>
      </c>
      <c r="C610" s="348"/>
      <c r="D610" s="348"/>
      <c r="E610" s="348"/>
      <c r="F610" s="468"/>
      <c r="G610" s="344"/>
      <c r="H610" s="344"/>
    </row>
    <row r="611" spans="1:8" ht="29.25" customHeight="1">
      <c r="A611" s="344"/>
      <c r="B611" s="1018" t="s">
        <v>545</v>
      </c>
      <c r="C611" s="1018"/>
      <c r="D611" s="1018"/>
      <c r="E611" s="1018"/>
      <c r="F611" s="1018"/>
      <c r="G611" s="1018"/>
      <c r="H611" s="344"/>
    </row>
    <row r="612" spans="1:8">
      <c r="A612" s="344"/>
      <c r="B612" s="473" t="s">
        <v>546</v>
      </c>
      <c r="C612" s="348"/>
      <c r="D612" s="348"/>
      <c r="E612" s="348"/>
      <c r="F612" s="468"/>
      <c r="G612" s="344"/>
      <c r="H612" s="344"/>
    </row>
    <row r="613" spans="1:8" ht="12.75" customHeight="1">
      <c r="A613" s="344"/>
      <c r="B613" s="1018" t="s">
        <v>547</v>
      </c>
      <c r="C613" s="1018"/>
      <c r="D613" s="1018"/>
      <c r="E613" s="1018"/>
      <c r="F613" s="1018"/>
      <c r="G613" s="344"/>
      <c r="H613" s="344"/>
    </row>
    <row r="614" spans="1:8">
      <c r="A614" s="344"/>
      <c r="B614" s="473" t="s">
        <v>548</v>
      </c>
      <c r="C614" s="348"/>
      <c r="D614" s="348"/>
      <c r="E614" s="348"/>
      <c r="F614" s="468"/>
      <c r="G614" s="344"/>
      <c r="H614" s="344"/>
    </row>
    <row r="615" spans="1:8" ht="28.5" customHeight="1">
      <c r="A615" s="344"/>
      <c r="B615" s="1018" t="s">
        <v>549</v>
      </c>
      <c r="C615" s="1018"/>
      <c r="D615" s="1018"/>
      <c r="E615" s="1018"/>
      <c r="F615" s="1018"/>
      <c r="G615" s="1018"/>
      <c r="H615" s="344"/>
    </row>
    <row r="616" spans="1:8">
      <c r="A616" s="344"/>
      <c r="B616" s="477"/>
      <c r="C616" s="477"/>
      <c r="D616" s="477"/>
      <c r="E616" s="477"/>
      <c r="F616" s="477"/>
      <c r="G616" s="344"/>
      <c r="H616" s="344"/>
    </row>
    <row r="617" spans="1:8">
      <c r="A617" s="344"/>
      <c r="B617" s="477"/>
      <c r="C617" s="477"/>
      <c r="D617" s="477"/>
      <c r="E617" s="477"/>
      <c r="F617" s="477"/>
      <c r="G617" s="344"/>
      <c r="H617" s="344"/>
    </row>
    <row r="620" spans="1:8">
      <c r="B620" s="144"/>
      <c r="C620" s="5"/>
      <c r="D620" s="1016"/>
      <c r="E620" s="1016"/>
      <c r="F620" s="1016"/>
      <c r="G620" s="5"/>
    </row>
    <row r="621" spans="1:8">
      <c r="B621" s="478" t="s">
        <v>444</v>
      </c>
      <c r="C621" s="479"/>
      <c r="D621" s="1028" t="s">
        <v>6138</v>
      </c>
      <c r="E621" s="1028"/>
      <c r="F621" s="1028"/>
      <c r="G621" s="5"/>
    </row>
    <row r="622" spans="1:8">
      <c r="B622" s="480" t="s">
        <v>441</v>
      </c>
      <c r="C622" s="481"/>
      <c r="D622" s="1015" t="s">
        <v>6137</v>
      </c>
      <c r="E622" s="1015"/>
      <c r="F622" s="1015"/>
      <c r="G622" s="5"/>
    </row>
    <row r="623" spans="1:8">
      <c r="B623" s="5"/>
      <c r="C623" s="5"/>
      <c r="D623" s="5"/>
      <c r="E623" s="5"/>
      <c r="F623" s="5"/>
      <c r="G623" s="5"/>
    </row>
    <row r="624" spans="1:8">
      <c r="B624" s="5"/>
      <c r="C624" s="5"/>
      <c r="D624" s="5"/>
      <c r="E624" s="5"/>
      <c r="F624" s="5"/>
      <c r="G624" s="5"/>
    </row>
    <row r="628" ht="12.75" customHeight="1"/>
    <row r="631" ht="12.75" customHeight="1"/>
  </sheetData>
  <mergeCells count="119">
    <mergeCell ref="B448:C448"/>
    <mergeCell ref="B440:C440"/>
    <mergeCell ref="B410:C410"/>
    <mergeCell ref="B523:F523"/>
    <mergeCell ref="B524:F524"/>
    <mergeCell ref="B526:F526"/>
    <mergeCell ref="B528:F528"/>
    <mergeCell ref="B529:F529"/>
    <mergeCell ref="B577:F577"/>
    <mergeCell ref="B484:G484"/>
    <mergeCell ref="B490:G490"/>
    <mergeCell ref="B525:G525"/>
    <mergeCell ref="B434:C434"/>
    <mergeCell ref="B438:C438"/>
    <mergeCell ref="B395:D395"/>
    <mergeCell ref="B397:D397"/>
    <mergeCell ref="B398:D398"/>
    <mergeCell ref="B403:C403"/>
    <mergeCell ref="B449:C449"/>
    <mergeCell ref="B437:C437"/>
    <mergeCell ref="B450:C450"/>
    <mergeCell ref="B445:C445"/>
    <mergeCell ref="B421:C421"/>
    <mergeCell ref="B433:C433"/>
    <mergeCell ref="B426:C426"/>
    <mergeCell ref="B427:C427"/>
    <mergeCell ref="B428:C428"/>
    <mergeCell ref="B429:C429"/>
    <mergeCell ref="B430:C430"/>
    <mergeCell ref="B441:C441"/>
    <mergeCell ref="B444:C444"/>
    <mergeCell ref="B435:C435"/>
    <mergeCell ref="B418:D418"/>
    <mergeCell ref="B419:D419"/>
    <mergeCell ref="B396:D396"/>
    <mergeCell ref="B417:D417"/>
    <mergeCell ref="B423:C423"/>
    <mergeCell ref="B424:C424"/>
    <mergeCell ref="D183:E183"/>
    <mergeCell ref="B406:C406"/>
    <mergeCell ref="D215:E215"/>
    <mergeCell ref="D221:E221"/>
    <mergeCell ref="B456:F456"/>
    <mergeCell ref="B466:G467"/>
    <mergeCell ref="B468:G469"/>
    <mergeCell ref="B482:G482"/>
    <mergeCell ref="B407:C407"/>
    <mergeCell ref="B452:C452"/>
    <mergeCell ref="B443:C443"/>
    <mergeCell ref="B442:C442"/>
    <mergeCell ref="B451:C451"/>
    <mergeCell ref="B446:C446"/>
    <mergeCell ref="B439:C439"/>
    <mergeCell ref="B453:C453"/>
    <mergeCell ref="B464:F464"/>
    <mergeCell ref="B436:C436"/>
    <mergeCell ref="B411:C411"/>
    <mergeCell ref="B412:C412"/>
    <mergeCell ref="B413:C413"/>
    <mergeCell ref="B414:C414"/>
    <mergeCell ref="B420:C420"/>
    <mergeCell ref="B422:C422"/>
    <mergeCell ref="D621:F621"/>
    <mergeCell ref="B584:F584"/>
    <mergeCell ref="B589:F589"/>
    <mergeCell ref="B534:F534"/>
    <mergeCell ref="B531:F531"/>
    <mergeCell ref="B530:F530"/>
    <mergeCell ref="B527:G527"/>
    <mergeCell ref="B549:G550"/>
    <mergeCell ref="B575:G575"/>
    <mergeCell ref="B602:D602"/>
    <mergeCell ref="B598:F598"/>
    <mergeCell ref="B595:F595"/>
    <mergeCell ref="B609:F609"/>
    <mergeCell ref="B613:F613"/>
    <mergeCell ref="B608:G608"/>
    <mergeCell ref="B611:G611"/>
    <mergeCell ref="B615:G615"/>
    <mergeCell ref="B539:D539"/>
    <mergeCell ref="B532:F532"/>
    <mergeCell ref="B533:F533"/>
    <mergeCell ref="B592:D592"/>
    <mergeCell ref="B537:D537"/>
    <mergeCell ref="D622:F622"/>
    <mergeCell ref="D620:F620"/>
    <mergeCell ref="A1:H1"/>
    <mergeCell ref="A2:H2"/>
    <mergeCell ref="B599:G599"/>
    <mergeCell ref="B548:G548"/>
    <mergeCell ref="A7:B7"/>
    <mergeCell ref="A195:B195"/>
    <mergeCell ref="A196:B196"/>
    <mergeCell ref="A223:B223"/>
    <mergeCell ref="A297:B297"/>
    <mergeCell ref="A340:B340"/>
    <mergeCell ref="A392:C392"/>
    <mergeCell ref="A393:B393"/>
    <mergeCell ref="B519:G519"/>
    <mergeCell ref="A6:G6"/>
    <mergeCell ref="B564:D564"/>
    <mergeCell ref="B565:D565"/>
    <mergeCell ref="B579:D579"/>
    <mergeCell ref="B465:E465"/>
    <mergeCell ref="D60:E60"/>
    <mergeCell ref="D193:E193"/>
    <mergeCell ref="B447:C447"/>
    <mergeCell ref="B416:D416"/>
    <mergeCell ref="B409:C409"/>
    <mergeCell ref="B431:C431"/>
    <mergeCell ref="B432:C432"/>
    <mergeCell ref="B425:C425"/>
    <mergeCell ref="B399:C399"/>
    <mergeCell ref="B400:C400"/>
    <mergeCell ref="B401:C401"/>
    <mergeCell ref="B402:C402"/>
    <mergeCell ref="B404:C404"/>
    <mergeCell ref="B405:C405"/>
    <mergeCell ref="B408:C408"/>
  </mergeCells>
  <dataValidations disablePrompts="1" count="4">
    <dataValidation allowBlank="1" showInputMessage="1" showErrorMessage="1" prompt="Saldo final del periodo que corresponde la cuenta pública presentada (mensual:  enero, febrero, marzo, etc.; trimestral: 1er, 2do, 3ro. o 4to.)." sqref="C123 C177"/>
    <dataValidation allowBlank="1" showInputMessage="1" showErrorMessage="1" prompt="Corresponde al número de la cuenta de acuerdo al Plan de Cuentas emitido por el CONAC (DOF 22/11/2010)." sqref="B123"/>
    <dataValidation allowBlank="1" showInputMessage="1" showErrorMessage="1" prompt="Características cualitativas significativas que les impacten financieramente." sqref="D123:E123 E177"/>
    <dataValidation allowBlank="1" showInputMessage="1" showErrorMessage="1" prompt="Especificar origen de dicho recurso: Federal, Estatal, Municipal, Particulares." sqref="D177"/>
  </dataValidations>
  <pageMargins left="0.47244094488188981" right="0.70866141732283472" top="0.39370078740157483" bottom="0.74803149606299213" header="0.31496062992125984" footer="0.31496062992125984"/>
  <pageSetup scale="37" fitToHeight="4" orientation="landscape" r:id="rId1"/>
  <rowBreaks count="6" manualBreakCount="6">
    <brk id="88" max="7" man="1"/>
    <brk id="183" max="7" man="1"/>
    <brk id="308" max="7" man="1"/>
    <brk id="390" max="7" man="1"/>
    <brk id="462" max="7" man="1"/>
    <brk id="552" max="7"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K49"/>
  <sheetViews>
    <sheetView showGridLines="0" topLeftCell="A30" zoomScaleNormal="100" workbookViewId="0">
      <selection activeCell="I40" sqref="I40"/>
    </sheetView>
  </sheetViews>
  <sheetFormatPr baseColWidth="10" defaultRowHeight="11.25"/>
  <cols>
    <col min="1" max="1" width="1.5703125" style="540" customWidth="1"/>
    <col min="2" max="2" width="22.42578125" style="540" customWidth="1"/>
    <col min="3" max="3" width="34.85546875" style="540" customWidth="1"/>
    <col min="4" max="4" width="15.28515625" style="540" customWidth="1"/>
    <col min="5" max="5" width="15.5703125" style="540" customWidth="1"/>
    <col min="6" max="7" width="15.28515625" style="540" customWidth="1"/>
    <col min="8" max="8" width="16.140625" style="540" customWidth="1"/>
    <col min="9" max="9" width="15.28515625" style="540" customWidth="1"/>
    <col min="10" max="16384" width="11.42578125" style="540"/>
  </cols>
  <sheetData>
    <row r="1" spans="1:11" s="2" customFormat="1" ht="12.75">
      <c r="A1" s="1057" t="s">
        <v>1196</v>
      </c>
      <c r="B1" s="1057"/>
      <c r="C1" s="1057"/>
      <c r="D1" s="1057"/>
      <c r="E1" s="1057"/>
      <c r="F1" s="1057"/>
      <c r="G1" s="1057"/>
      <c r="H1" s="1057"/>
      <c r="I1" s="1057"/>
      <c r="J1" s="232"/>
      <c r="K1" s="232"/>
    </row>
    <row r="2" spans="1:11" s="2" customFormat="1" ht="15" customHeight="1">
      <c r="A2" s="1057" t="s">
        <v>4470</v>
      </c>
      <c r="B2" s="1057"/>
      <c r="C2" s="1057"/>
      <c r="D2" s="1057"/>
      <c r="E2" s="1057"/>
      <c r="F2" s="1057"/>
      <c r="G2" s="1057"/>
      <c r="H2" s="1057"/>
      <c r="I2" s="1057"/>
      <c r="J2" s="232"/>
      <c r="K2" s="232"/>
    </row>
    <row r="3" spans="1:11" s="2" customFormat="1" ht="15" customHeight="1">
      <c r="A3" s="1057" t="s">
        <v>0</v>
      </c>
      <c r="B3" s="1057"/>
      <c r="C3" s="1057"/>
      <c r="D3" s="1057"/>
      <c r="E3" s="1057"/>
      <c r="F3" s="1057"/>
      <c r="G3" s="1057"/>
      <c r="H3" s="1057"/>
      <c r="I3" s="1057"/>
      <c r="J3" s="232"/>
      <c r="K3" s="232"/>
    </row>
    <row r="4" spans="1:11" s="2" customFormat="1" ht="12.75">
      <c r="A4" s="330"/>
      <c r="B4" s="330"/>
      <c r="C4" s="330"/>
      <c r="D4" s="330"/>
      <c r="E4" s="330"/>
      <c r="F4" s="330"/>
      <c r="G4" s="330"/>
      <c r="H4" s="330"/>
      <c r="I4" s="330"/>
    </row>
    <row r="5" spans="1:11" s="2" customFormat="1" ht="13.5" customHeight="1">
      <c r="A5" s="330"/>
      <c r="B5" s="330"/>
      <c r="C5" s="330"/>
      <c r="D5" s="611" t="s">
        <v>1</v>
      </c>
      <c r="E5" s="1078" t="s">
        <v>443</v>
      </c>
      <c r="F5" s="1078"/>
      <c r="G5" s="1078"/>
      <c r="H5" s="1078"/>
      <c r="I5" s="1078"/>
    </row>
    <row r="6" spans="1:11" s="5" customFormat="1" ht="12" customHeight="1">
      <c r="A6" s="537"/>
      <c r="B6" s="537"/>
      <c r="D6" s="537"/>
      <c r="E6" s="537"/>
      <c r="F6" s="537"/>
      <c r="G6" s="537"/>
      <c r="H6" s="537"/>
      <c r="I6" s="537"/>
      <c r="J6" s="537"/>
      <c r="K6" s="537"/>
    </row>
    <row r="7" spans="1:11" s="538" customFormat="1" ht="12" customHeight="1">
      <c r="A7" s="1058" t="s">
        <v>172</v>
      </c>
      <c r="B7" s="1059"/>
      <c r="C7" s="1060"/>
      <c r="D7" s="1067" t="s">
        <v>1322</v>
      </c>
      <c r="E7" s="1067"/>
      <c r="F7" s="1067"/>
      <c r="G7" s="1067"/>
      <c r="H7" s="1067"/>
      <c r="I7" s="1068" t="s">
        <v>174</v>
      </c>
    </row>
    <row r="8" spans="1:11" s="539" customFormat="1" ht="22.5">
      <c r="A8" s="1061"/>
      <c r="B8" s="1062"/>
      <c r="C8" s="1063"/>
      <c r="D8" s="694" t="s">
        <v>175</v>
      </c>
      <c r="E8" s="695" t="s">
        <v>176</v>
      </c>
      <c r="F8" s="695" t="s">
        <v>177</v>
      </c>
      <c r="G8" s="695" t="s">
        <v>178</v>
      </c>
      <c r="H8" s="696" t="s">
        <v>179</v>
      </c>
      <c r="I8" s="1069"/>
    </row>
    <row r="9" spans="1:11" s="539" customFormat="1" ht="12" customHeight="1">
      <c r="A9" s="1064"/>
      <c r="B9" s="1065"/>
      <c r="C9" s="1066"/>
      <c r="D9" s="697" t="s">
        <v>180</v>
      </c>
      <c r="E9" s="698" t="s">
        <v>181</v>
      </c>
      <c r="F9" s="698" t="s">
        <v>1323</v>
      </c>
      <c r="G9" s="698" t="s">
        <v>182</v>
      </c>
      <c r="H9" s="698" t="s">
        <v>183</v>
      </c>
      <c r="I9" s="698" t="s">
        <v>1324</v>
      </c>
    </row>
    <row r="10" spans="1:11" ht="12" customHeight="1">
      <c r="A10" s="699"/>
      <c r="B10" s="1070" t="s">
        <v>68</v>
      </c>
      <c r="C10" s="1071"/>
      <c r="D10" s="700">
        <v>0</v>
      </c>
      <c r="E10" s="700">
        <v>0</v>
      </c>
      <c r="F10" s="700">
        <f>D10+E10</f>
        <v>0</v>
      </c>
      <c r="G10" s="700">
        <v>0</v>
      </c>
      <c r="H10" s="700">
        <v>0</v>
      </c>
      <c r="I10" s="700">
        <f>H10-D10</f>
        <v>0</v>
      </c>
    </row>
    <row r="11" spans="1:11" ht="12" customHeight="1">
      <c r="A11" s="541"/>
      <c r="B11" s="1072" t="s">
        <v>167</v>
      </c>
      <c r="C11" s="1073"/>
      <c r="D11" s="542">
        <v>0</v>
      </c>
      <c r="E11" s="542">
        <v>0</v>
      </c>
      <c r="F11" s="542">
        <f t="shared" ref="F11:F19" si="0">D11+E11</f>
        <v>0</v>
      </c>
      <c r="G11" s="542">
        <v>0</v>
      </c>
      <c r="H11" s="542">
        <v>0</v>
      </c>
      <c r="I11" s="542">
        <f t="shared" ref="I11:I19" si="1">H11-D11</f>
        <v>0</v>
      </c>
    </row>
    <row r="12" spans="1:11" ht="12" customHeight="1">
      <c r="A12" s="541"/>
      <c r="B12" s="1072" t="s">
        <v>72</v>
      </c>
      <c r="C12" s="1073"/>
      <c r="D12" s="542">
        <v>0</v>
      </c>
      <c r="E12" s="542">
        <v>0</v>
      </c>
      <c r="F12" s="542">
        <f t="shared" si="0"/>
        <v>0</v>
      </c>
      <c r="G12" s="542">
        <v>0</v>
      </c>
      <c r="H12" s="542">
        <v>0</v>
      </c>
      <c r="I12" s="542">
        <f t="shared" si="1"/>
        <v>0</v>
      </c>
    </row>
    <row r="13" spans="1:11" ht="12" customHeight="1">
      <c r="A13" s="541"/>
      <c r="B13" s="1072" t="s">
        <v>74</v>
      </c>
      <c r="C13" s="1073"/>
      <c r="D13" s="542">
        <v>0</v>
      </c>
      <c r="E13" s="542">
        <v>0</v>
      </c>
      <c r="F13" s="542">
        <f t="shared" si="0"/>
        <v>0</v>
      </c>
      <c r="G13" s="542">
        <v>0</v>
      </c>
      <c r="H13" s="542">
        <v>0</v>
      </c>
      <c r="I13" s="542">
        <f t="shared" si="1"/>
        <v>0</v>
      </c>
    </row>
    <row r="14" spans="1:11" ht="12" customHeight="1">
      <c r="A14" s="541"/>
      <c r="B14" s="1072" t="s">
        <v>184</v>
      </c>
      <c r="C14" s="1073"/>
      <c r="D14" s="542">
        <v>0</v>
      </c>
      <c r="E14" s="542">
        <v>0</v>
      </c>
      <c r="F14" s="542">
        <f t="shared" si="0"/>
        <v>0</v>
      </c>
      <c r="G14" s="542">
        <v>0</v>
      </c>
      <c r="H14" s="542">
        <v>0</v>
      </c>
      <c r="I14" s="542">
        <f t="shared" si="1"/>
        <v>0</v>
      </c>
    </row>
    <row r="15" spans="1:11" ht="12" customHeight="1">
      <c r="A15" s="541"/>
      <c r="B15" s="1072" t="s">
        <v>185</v>
      </c>
      <c r="C15" s="1073"/>
      <c r="D15" s="542">
        <v>0</v>
      </c>
      <c r="E15" s="542">
        <v>0</v>
      </c>
      <c r="F15" s="542">
        <f t="shared" si="0"/>
        <v>0</v>
      </c>
      <c r="G15" s="542">
        <v>0</v>
      </c>
      <c r="H15" s="542">
        <v>0</v>
      </c>
      <c r="I15" s="542">
        <f t="shared" si="1"/>
        <v>0</v>
      </c>
    </row>
    <row r="16" spans="1:11">
      <c r="A16" s="541"/>
      <c r="B16" s="1072" t="s">
        <v>1435</v>
      </c>
      <c r="C16" s="1073"/>
      <c r="D16" s="542">
        <v>730584</v>
      </c>
      <c r="E16" s="542">
        <v>17091833.48</v>
      </c>
      <c r="F16" s="542">
        <f t="shared" si="0"/>
        <v>17822417.48</v>
      </c>
      <c r="G16" s="542">
        <v>2481.29</v>
      </c>
      <c r="H16" s="542">
        <v>2481.29</v>
      </c>
      <c r="I16" s="542">
        <f t="shared" si="1"/>
        <v>-728102.71</v>
      </c>
    </row>
    <row r="17" spans="1:9" s="587" customFormat="1" ht="25.5" customHeight="1">
      <c r="A17" s="585"/>
      <c r="B17" s="1076" t="s">
        <v>1330</v>
      </c>
      <c r="C17" s="1077"/>
      <c r="D17" s="586">
        <v>180839212</v>
      </c>
      <c r="E17" s="586">
        <v>-47945155.539999999</v>
      </c>
      <c r="F17" s="586">
        <f t="shared" si="0"/>
        <v>132894056.46000001</v>
      </c>
      <c r="G17" s="586">
        <v>71795934</v>
      </c>
      <c r="H17" s="586">
        <v>71795934</v>
      </c>
      <c r="I17" s="586">
        <f t="shared" si="1"/>
        <v>-109043278</v>
      </c>
    </row>
    <row r="18" spans="1:9" ht="25.5" customHeight="1">
      <c r="A18" s="541"/>
      <c r="B18" s="1076" t="s">
        <v>1331</v>
      </c>
      <c r="C18" s="1077"/>
      <c r="D18" s="542">
        <v>153025628.50999999</v>
      </c>
      <c r="E18" s="542">
        <v>8298467.0800000001</v>
      </c>
      <c r="F18" s="542">
        <f t="shared" si="0"/>
        <v>161324095.59</v>
      </c>
      <c r="G18" s="542">
        <v>73827562.909999996</v>
      </c>
      <c r="H18" s="542">
        <v>73827562.909999996</v>
      </c>
      <c r="I18" s="542">
        <f t="shared" si="1"/>
        <v>-79198065.599999994</v>
      </c>
    </row>
    <row r="19" spans="1:9">
      <c r="A19" s="541"/>
      <c r="B19" s="1072" t="s">
        <v>1325</v>
      </c>
      <c r="C19" s="1073"/>
      <c r="D19" s="542">
        <v>0</v>
      </c>
      <c r="E19" s="542">
        <v>0</v>
      </c>
      <c r="F19" s="542">
        <f t="shared" si="0"/>
        <v>0</v>
      </c>
      <c r="G19" s="542">
        <v>0</v>
      </c>
      <c r="H19" s="542">
        <v>0</v>
      </c>
      <c r="I19" s="542">
        <f t="shared" si="1"/>
        <v>0</v>
      </c>
    </row>
    <row r="20" spans="1:9" ht="12.75" customHeight="1">
      <c r="A20" s="543"/>
      <c r="D20" s="544"/>
      <c r="E20" s="544"/>
      <c r="F20" s="544"/>
      <c r="G20" s="544"/>
      <c r="H20" s="544"/>
      <c r="I20" s="544"/>
    </row>
    <row r="21" spans="1:9" ht="12.75" customHeight="1">
      <c r="A21" s="701"/>
      <c r="B21" s="702"/>
      <c r="C21" s="703" t="s">
        <v>186</v>
      </c>
      <c r="D21" s="704">
        <f t="shared" ref="D21:I21" si="2">SUM(D10:D14)+D15+SUM(D16:D19)</f>
        <v>334595424.50999999</v>
      </c>
      <c r="E21" s="704">
        <f t="shared" si="2"/>
        <v>-22554854.979999997</v>
      </c>
      <c r="F21" s="704">
        <f t="shared" si="2"/>
        <v>312040569.52999997</v>
      </c>
      <c r="G21" s="705">
        <f t="shared" si="2"/>
        <v>145625978.19999999</v>
      </c>
      <c r="H21" s="705">
        <f t="shared" si="2"/>
        <v>145625978.19999999</v>
      </c>
      <c r="I21" s="1053">
        <f t="shared" si="2"/>
        <v>-188969446.31</v>
      </c>
    </row>
    <row r="22" spans="1:9" ht="12.75" customHeight="1">
      <c r="A22" s="706"/>
      <c r="B22" s="545"/>
      <c r="C22" s="546"/>
      <c r="D22" s="547"/>
      <c r="E22" s="547"/>
      <c r="F22" s="707"/>
      <c r="G22" s="708" t="s">
        <v>1326</v>
      </c>
      <c r="H22" s="709"/>
      <c r="I22" s="1054"/>
    </row>
    <row r="23" spans="1:9" ht="12.75" customHeight="1">
      <c r="A23" s="548"/>
      <c r="B23" s="548"/>
      <c r="C23" s="549"/>
      <c r="D23" s="550"/>
      <c r="E23" s="550"/>
      <c r="F23" s="550"/>
      <c r="G23" s="551"/>
      <c r="H23" s="551"/>
      <c r="I23" s="550"/>
    </row>
    <row r="24" spans="1:9" ht="12.75" customHeight="1">
      <c r="A24" s="1055" t="s">
        <v>1327</v>
      </c>
      <c r="B24" s="1055"/>
      <c r="C24" s="1055"/>
      <c r="D24" s="1056" t="s">
        <v>1322</v>
      </c>
      <c r="E24" s="1056"/>
      <c r="F24" s="1056"/>
      <c r="G24" s="1056"/>
      <c r="H24" s="1056"/>
      <c r="I24" s="1055" t="s">
        <v>174</v>
      </c>
    </row>
    <row r="25" spans="1:9" ht="28.5" customHeight="1">
      <c r="A25" s="1055"/>
      <c r="B25" s="1055"/>
      <c r="C25" s="1055"/>
      <c r="D25" s="695" t="s">
        <v>175</v>
      </c>
      <c r="E25" s="695" t="s">
        <v>176</v>
      </c>
      <c r="F25" s="695" t="s">
        <v>177</v>
      </c>
      <c r="G25" s="695" t="s">
        <v>178</v>
      </c>
      <c r="H25" s="695" t="s">
        <v>179</v>
      </c>
      <c r="I25" s="1055"/>
    </row>
    <row r="26" spans="1:9" ht="12.75" customHeight="1">
      <c r="A26" s="1055"/>
      <c r="B26" s="1055"/>
      <c r="C26" s="1055"/>
      <c r="D26" s="698" t="s">
        <v>180</v>
      </c>
      <c r="E26" s="698" t="s">
        <v>181</v>
      </c>
      <c r="F26" s="698" t="s">
        <v>1323</v>
      </c>
      <c r="G26" s="698" t="s">
        <v>182</v>
      </c>
      <c r="H26" s="698" t="s">
        <v>183</v>
      </c>
      <c r="I26" s="698" t="s">
        <v>1324</v>
      </c>
    </row>
    <row r="27" spans="1:9">
      <c r="A27" s="699"/>
      <c r="B27" s="1085" t="s">
        <v>1436</v>
      </c>
      <c r="C27" s="1086"/>
      <c r="D27" s="710">
        <f>SUM(D28:D35)</f>
        <v>180839212</v>
      </c>
      <c r="E27" s="710">
        <f t="shared" ref="E27:I27" si="3">SUM(E28:E35)</f>
        <v>-47945155.539999999</v>
      </c>
      <c r="F27" s="710">
        <f t="shared" si="3"/>
        <v>132894056.46000001</v>
      </c>
      <c r="G27" s="710">
        <f t="shared" si="3"/>
        <v>71795934</v>
      </c>
      <c r="H27" s="710">
        <f t="shared" si="3"/>
        <v>71795934</v>
      </c>
      <c r="I27" s="710">
        <f t="shared" si="3"/>
        <v>-109043278</v>
      </c>
    </row>
    <row r="28" spans="1:9">
      <c r="A28" s="541"/>
      <c r="B28" s="1074" t="s">
        <v>68</v>
      </c>
      <c r="C28" s="1075"/>
      <c r="D28" s="552">
        <v>0</v>
      </c>
      <c r="E28" s="552">
        <v>0</v>
      </c>
      <c r="F28" s="552">
        <f t="shared" ref="F28:F31" si="4">D28+E28</f>
        <v>0</v>
      </c>
      <c r="G28" s="552">
        <v>0</v>
      </c>
      <c r="H28" s="552">
        <v>0</v>
      </c>
      <c r="I28" s="552">
        <f>H28-D28</f>
        <v>0</v>
      </c>
    </row>
    <row r="29" spans="1:9" ht="12.75" customHeight="1">
      <c r="A29" s="541"/>
      <c r="B29" s="1074" t="s">
        <v>167</v>
      </c>
      <c r="C29" s="1075"/>
      <c r="D29" s="552">
        <v>0</v>
      </c>
      <c r="E29" s="552">
        <v>0</v>
      </c>
      <c r="F29" s="552">
        <f t="shared" si="4"/>
        <v>0</v>
      </c>
      <c r="G29" s="552">
        <v>0</v>
      </c>
      <c r="H29" s="552">
        <v>0</v>
      </c>
      <c r="I29" s="552">
        <f t="shared" ref="I29:I35" si="5">H29-D29</f>
        <v>0</v>
      </c>
    </row>
    <row r="30" spans="1:9" ht="12.75" customHeight="1">
      <c r="A30" s="541"/>
      <c r="B30" s="1074" t="s">
        <v>72</v>
      </c>
      <c r="C30" s="1075"/>
      <c r="D30" s="552">
        <v>0</v>
      </c>
      <c r="E30" s="552">
        <v>0</v>
      </c>
      <c r="F30" s="552">
        <f t="shared" si="4"/>
        <v>0</v>
      </c>
      <c r="G30" s="552">
        <v>0</v>
      </c>
      <c r="H30" s="552">
        <v>0</v>
      </c>
      <c r="I30" s="552">
        <f t="shared" si="5"/>
        <v>0</v>
      </c>
    </row>
    <row r="31" spans="1:9" ht="12.75" customHeight="1">
      <c r="A31" s="541"/>
      <c r="B31" s="1074" t="s">
        <v>74</v>
      </c>
      <c r="C31" s="1075"/>
      <c r="D31" s="542">
        <v>0</v>
      </c>
      <c r="E31" s="542">
        <v>0</v>
      </c>
      <c r="F31" s="552">
        <f t="shared" si="4"/>
        <v>0</v>
      </c>
      <c r="G31" s="542">
        <f>SUM(G32:G32)</f>
        <v>0</v>
      </c>
      <c r="H31" s="542">
        <f>SUM(H32:H32)</f>
        <v>0</v>
      </c>
      <c r="I31" s="552">
        <f t="shared" si="5"/>
        <v>0</v>
      </c>
    </row>
    <row r="32" spans="1:9" ht="12.75" customHeight="1">
      <c r="A32" s="541"/>
      <c r="B32" s="1074" t="s">
        <v>184</v>
      </c>
      <c r="C32" s="1075"/>
      <c r="D32" s="552">
        <v>0</v>
      </c>
      <c r="E32" s="552">
        <v>0</v>
      </c>
      <c r="F32" s="552">
        <f>D32+E32</f>
        <v>0</v>
      </c>
      <c r="G32" s="542">
        <v>0</v>
      </c>
      <c r="H32" s="542">
        <v>0</v>
      </c>
      <c r="I32" s="552">
        <f t="shared" si="5"/>
        <v>0</v>
      </c>
    </row>
    <row r="33" spans="1:9" ht="12.75" customHeight="1">
      <c r="A33" s="541"/>
      <c r="B33" s="1074" t="s">
        <v>185</v>
      </c>
      <c r="C33" s="1075"/>
      <c r="D33" s="542">
        <v>0</v>
      </c>
      <c r="E33" s="542">
        <v>0</v>
      </c>
      <c r="F33" s="552">
        <f t="shared" ref="F33:F35" si="6">D33+E33</f>
        <v>0</v>
      </c>
      <c r="G33" s="542">
        <v>0</v>
      </c>
      <c r="H33" s="542">
        <v>0</v>
      </c>
      <c r="I33" s="552">
        <f t="shared" si="5"/>
        <v>0</v>
      </c>
    </row>
    <row r="34" spans="1:9" ht="24.75" customHeight="1">
      <c r="A34" s="541"/>
      <c r="B34" s="1079" t="s">
        <v>1330</v>
      </c>
      <c r="C34" s="1080"/>
      <c r="D34" s="588">
        <f>D17</f>
        <v>180839212</v>
      </c>
      <c r="E34" s="588">
        <f>E17</f>
        <v>-47945155.539999999</v>
      </c>
      <c r="F34" s="588">
        <f t="shared" si="6"/>
        <v>132894056.46000001</v>
      </c>
      <c r="G34" s="583">
        <f>G17</f>
        <v>71795934</v>
      </c>
      <c r="H34" s="583">
        <f>H17</f>
        <v>71795934</v>
      </c>
      <c r="I34" s="588">
        <f t="shared" si="5"/>
        <v>-109043278</v>
      </c>
    </row>
    <row r="35" spans="1:9" ht="21.75" customHeight="1">
      <c r="A35" s="541"/>
      <c r="B35" s="1079" t="s">
        <v>1331</v>
      </c>
      <c r="C35" s="1080"/>
      <c r="D35" s="552">
        <v>0</v>
      </c>
      <c r="E35" s="552">
        <v>0</v>
      </c>
      <c r="F35" s="552">
        <f t="shared" si="6"/>
        <v>0</v>
      </c>
      <c r="G35" s="552">
        <v>0</v>
      </c>
      <c r="H35" s="552">
        <v>0</v>
      </c>
      <c r="I35" s="552">
        <f t="shared" si="5"/>
        <v>0</v>
      </c>
    </row>
    <row r="36" spans="1:9">
      <c r="A36" s="541"/>
      <c r="B36" s="1072"/>
      <c r="C36" s="1073"/>
      <c r="D36" s="552"/>
      <c r="E36" s="552"/>
      <c r="F36" s="552"/>
      <c r="G36" s="552"/>
      <c r="H36" s="552"/>
      <c r="I36" s="552"/>
    </row>
    <row r="37" spans="1:9" ht="33.75" customHeight="1">
      <c r="A37" s="541"/>
      <c r="B37" s="1083" t="s">
        <v>1437</v>
      </c>
      <c r="C37" s="1084"/>
      <c r="D37" s="589">
        <f>SUM(D38:D41)</f>
        <v>153756212.50999999</v>
      </c>
      <c r="E37" s="589">
        <f t="shared" ref="E37:I37" si="7">SUM(E38:E41)</f>
        <v>25390300.560000002</v>
      </c>
      <c r="F37" s="589">
        <f t="shared" si="7"/>
        <v>179146513.06999999</v>
      </c>
      <c r="G37" s="589">
        <f t="shared" si="7"/>
        <v>73830044.200000003</v>
      </c>
      <c r="H37" s="589">
        <f t="shared" si="7"/>
        <v>73830044.200000003</v>
      </c>
      <c r="I37" s="589">
        <f t="shared" si="7"/>
        <v>-79926168.309999987</v>
      </c>
    </row>
    <row r="38" spans="1:9">
      <c r="A38" s="541"/>
      <c r="B38" s="1074" t="s">
        <v>167</v>
      </c>
      <c r="C38" s="1075"/>
      <c r="D38" s="552">
        <v>0</v>
      </c>
      <c r="E38" s="552">
        <v>0</v>
      </c>
      <c r="F38" s="552">
        <f>D38+E38</f>
        <v>0</v>
      </c>
      <c r="G38" s="552">
        <v>0</v>
      </c>
      <c r="H38" s="552">
        <v>0</v>
      </c>
      <c r="I38" s="552">
        <f>H38-D38</f>
        <v>0</v>
      </c>
    </row>
    <row r="39" spans="1:9" ht="12.75" customHeight="1">
      <c r="A39" s="541"/>
      <c r="B39" s="1074" t="s">
        <v>184</v>
      </c>
      <c r="C39" s="1075"/>
      <c r="D39" s="552">
        <v>0</v>
      </c>
      <c r="E39" s="552">
        <v>0</v>
      </c>
      <c r="F39" s="552">
        <f>D39+E39</f>
        <v>0</v>
      </c>
      <c r="G39" s="542">
        <v>0</v>
      </c>
      <c r="H39" s="542">
        <v>0</v>
      </c>
      <c r="I39" s="552">
        <f t="shared" ref="I39:I40" si="8">H39-D39</f>
        <v>0</v>
      </c>
    </row>
    <row r="40" spans="1:9">
      <c r="A40" s="541"/>
      <c r="B40" s="1074" t="s">
        <v>1435</v>
      </c>
      <c r="C40" s="1075"/>
      <c r="D40" s="552">
        <f>D16</f>
        <v>730584</v>
      </c>
      <c r="E40" s="552">
        <f>E16</f>
        <v>17091833.48</v>
      </c>
      <c r="F40" s="552">
        <f>D40+E40</f>
        <v>17822417.48</v>
      </c>
      <c r="G40" s="552">
        <f>G16</f>
        <v>2481.29</v>
      </c>
      <c r="H40" s="552">
        <f>H16</f>
        <v>2481.29</v>
      </c>
      <c r="I40" s="552">
        <f t="shared" si="8"/>
        <v>-728102.71</v>
      </c>
    </row>
    <row r="41" spans="1:9" ht="21.75" customHeight="1">
      <c r="A41" s="541"/>
      <c r="B41" s="1079" t="s">
        <v>1331</v>
      </c>
      <c r="C41" s="1080"/>
      <c r="D41" s="588">
        <f>D18</f>
        <v>153025628.50999999</v>
      </c>
      <c r="E41" s="588">
        <f>E18</f>
        <v>8298467.0800000001</v>
      </c>
      <c r="F41" s="588">
        <f>D41+E41</f>
        <v>161324095.59</v>
      </c>
      <c r="G41" s="583">
        <f>G18</f>
        <v>73827562.909999996</v>
      </c>
      <c r="H41" s="583">
        <f>H18</f>
        <v>73827562.909999996</v>
      </c>
      <c r="I41" s="588">
        <f>+H41-D41</f>
        <v>-79198065.599999994</v>
      </c>
    </row>
    <row r="42" spans="1:9">
      <c r="A42" s="541"/>
      <c r="B42" s="1072"/>
      <c r="C42" s="1073"/>
      <c r="D42" s="552"/>
      <c r="E42" s="552"/>
      <c r="F42" s="552"/>
      <c r="G42" s="552"/>
      <c r="H42" s="552"/>
      <c r="I42" s="552"/>
    </row>
    <row r="43" spans="1:9">
      <c r="A43" s="541"/>
      <c r="B43" s="1081" t="s">
        <v>1438</v>
      </c>
      <c r="C43" s="1082"/>
      <c r="D43" s="553">
        <f t="shared" ref="D43:I43" si="9">SUM(D44)</f>
        <v>0</v>
      </c>
      <c r="E43" s="553">
        <f t="shared" si="9"/>
        <v>0</v>
      </c>
      <c r="F43" s="553">
        <f t="shared" si="9"/>
        <v>0</v>
      </c>
      <c r="G43" s="553">
        <f t="shared" si="9"/>
        <v>0</v>
      </c>
      <c r="H43" s="553">
        <f t="shared" si="9"/>
        <v>0</v>
      </c>
      <c r="I43" s="553">
        <f t="shared" si="9"/>
        <v>0</v>
      </c>
    </row>
    <row r="44" spans="1:9">
      <c r="A44" s="541"/>
      <c r="B44" s="1074" t="s">
        <v>1325</v>
      </c>
      <c r="C44" s="1075"/>
      <c r="D44" s="552">
        <v>0</v>
      </c>
      <c r="E44" s="552">
        <v>0</v>
      </c>
      <c r="F44" s="553">
        <f>D44+E44</f>
        <v>0</v>
      </c>
      <c r="G44" s="552">
        <v>0</v>
      </c>
      <c r="H44" s="552">
        <v>0</v>
      </c>
      <c r="I44" s="553">
        <f>H44-D44</f>
        <v>0</v>
      </c>
    </row>
    <row r="45" spans="1:9">
      <c r="A45" s="543"/>
      <c r="B45" s="582"/>
      <c r="C45" s="554"/>
      <c r="D45" s="584"/>
      <c r="E45" s="584"/>
      <c r="F45" s="584"/>
      <c r="G45" s="584"/>
      <c r="H45" s="584"/>
      <c r="I45" s="584"/>
    </row>
    <row r="46" spans="1:9">
      <c r="A46" s="711"/>
      <c r="B46" s="712"/>
      <c r="C46" s="713" t="s">
        <v>186</v>
      </c>
      <c r="D46" s="704">
        <f t="shared" ref="D46:I46" si="10">SUM(D43+D37+D27)</f>
        <v>334595424.50999999</v>
      </c>
      <c r="E46" s="704">
        <f t="shared" si="10"/>
        <v>-22554854.979999997</v>
      </c>
      <c r="F46" s="704">
        <f t="shared" si="10"/>
        <v>312040569.52999997</v>
      </c>
      <c r="G46" s="704">
        <f t="shared" si="10"/>
        <v>145625978.19999999</v>
      </c>
      <c r="H46" s="704">
        <f t="shared" si="10"/>
        <v>145625978.19999999</v>
      </c>
      <c r="I46" s="705">
        <f t="shared" si="10"/>
        <v>-188969446.31</v>
      </c>
    </row>
    <row r="47" spans="1:9" ht="15" customHeight="1">
      <c r="C47" s="555"/>
      <c r="D47" s="555"/>
      <c r="E47" s="555"/>
      <c r="F47" s="555"/>
      <c r="G47" s="714" t="s">
        <v>1326</v>
      </c>
      <c r="H47" s="715"/>
      <c r="I47" s="556"/>
    </row>
    <row r="48" spans="1:9" ht="12" customHeight="1">
      <c r="A48" s="557" t="s">
        <v>62</v>
      </c>
      <c r="B48" s="557"/>
      <c r="C48" s="558"/>
      <c r="D48" s="558"/>
      <c r="E48" s="558"/>
      <c r="F48" s="558"/>
    </row>
    <row r="49" spans="1:2" ht="11.25" customHeight="1">
      <c r="A49" s="1" t="s">
        <v>187</v>
      </c>
      <c r="B49" s="1"/>
    </row>
  </sheetData>
  <mergeCells count="39">
    <mergeCell ref="B44:C44"/>
    <mergeCell ref="B39:C39"/>
    <mergeCell ref="A2:I2"/>
    <mergeCell ref="E5:I5"/>
    <mergeCell ref="B38:C38"/>
    <mergeCell ref="B40:C40"/>
    <mergeCell ref="B41:C41"/>
    <mergeCell ref="B42:C42"/>
    <mergeCell ref="B43:C43"/>
    <mergeCell ref="B35:C35"/>
    <mergeCell ref="B36:C36"/>
    <mergeCell ref="B37:C37"/>
    <mergeCell ref="B32:C32"/>
    <mergeCell ref="B33:C33"/>
    <mergeCell ref="B34:C34"/>
    <mergeCell ref="B27:C27"/>
    <mergeCell ref="B28:C28"/>
    <mergeCell ref="B29:C29"/>
    <mergeCell ref="B30:C30"/>
    <mergeCell ref="B31:C31"/>
    <mergeCell ref="B15:C15"/>
    <mergeCell ref="B16:C16"/>
    <mergeCell ref="B17:C17"/>
    <mergeCell ref="B18:C18"/>
    <mergeCell ref="B19:C19"/>
    <mergeCell ref="I21:I22"/>
    <mergeCell ref="A24:C26"/>
    <mergeCell ref="D24:H24"/>
    <mergeCell ref="I24:I25"/>
    <mergeCell ref="A1:I1"/>
    <mergeCell ref="A3:I3"/>
    <mergeCell ref="A7:C9"/>
    <mergeCell ref="D7:H7"/>
    <mergeCell ref="I7:I8"/>
    <mergeCell ref="B10:C10"/>
    <mergeCell ref="B11:C11"/>
    <mergeCell ref="B12:C12"/>
    <mergeCell ref="B13:C13"/>
    <mergeCell ref="B14:C14"/>
  </mergeCells>
  <printOptions horizontalCentered="1"/>
  <pageMargins left="0.70866141732283472" right="0.70866141732283472" top="0.74803149606299213" bottom="0.74803149606299213" header="0.31496062992125984" footer="0.31496062992125984"/>
  <pageSetup scale="65" orientation="landscape"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J74"/>
  <sheetViews>
    <sheetView showGridLines="0" topLeftCell="A49" zoomScale="85" zoomScaleNormal="85" workbookViewId="0">
      <selection activeCell="H22" sqref="H22"/>
    </sheetView>
  </sheetViews>
  <sheetFormatPr baseColWidth="10" defaultRowHeight="12.75"/>
  <cols>
    <col min="1" max="1" width="2.28515625" style="2" customWidth="1"/>
    <col min="2" max="2" width="54.28515625" style="5" customWidth="1"/>
    <col min="3" max="3" width="21.28515625" style="5" bestFit="1" customWidth="1"/>
    <col min="4" max="4" width="19" style="5" bestFit="1" customWidth="1"/>
    <col min="5" max="5" width="21.85546875" style="5" customWidth="1"/>
    <col min="6" max="6" width="23.5703125" style="5" customWidth="1"/>
    <col min="7" max="7" width="20.140625" style="5" bestFit="1" customWidth="1"/>
    <col min="8" max="8" width="17.7109375" style="5" bestFit="1" customWidth="1"/>
    <col min="9" max="9" width="2.7109375" style="2" customWidth="1"/>
    <col min="10" max="10" width="13.140625" style="5" bestFit="1" customWidth="1"/>
    <col min="11" max="16384" width="11.42578125" style="5"/>
  </cols>
  <sheetData>
    <row r="1" spans="2:9">
      <c r="B1" s="1057" t="s">
        <v>1197</v>
      </c>
      <c r="C1" s="1057"/>
      <c r="D1" s="1057"/>
      <c r="E1" s="1057"/>
      <c r="F1" s="1057"/>
      <c r="G1" s="1057"/>
      <c r="H1" s="1057"/>
    </row>
    <row r="2" spans="2:9">
      <c r="B2" s="1057" t="s">
        <v>1198</v>
      </c>
      <c r="C2" s="1057"/>
      <c r="D2" s="1057"/>
      <c r="E2" s="1057"/>
      <c r="F2" s="1057"/>
      <c r="G2" s="1057"/>
      <c r="H2" s="1057"/>
    </row>
    <row r="3" spans="2:9">
      <c r="B3" s="1057" t="str">
        <f>[1]EAI!A2</f>
        <v>del 1 de Enero al 30 de Junio de 2019</v>
      </c>
      <c r="C3" s="1057"/>
      <c r="D3" s="1057"/>
      <c r="E3" s="1057"/>
      <c r="F3" s="1057"/>
      <c r="G3" s="1057"/>
      <c r="H3" s="1057"/>
    </row>
    <row r="4" spans="2:9">
      <c r="B4" s="1057" t="s">
        <v>0</v>
      </c>
      <c r="C4" s="1057"/>
      <c r="D4" s="1057"/>
      <c r="E4" s="1057"/>
      <c r="F4" s="1057"/>
      <c r="G4" s="1057"/>
      <c r="H4" s="1057"/>
    </row>
    <row r="5" spans="2:9" s="2" customFormat="1"/>
    <row r="6" spans="2:9" s="2" customFormat="1">
      <c r="B6" s="7" t="s">
        <v>1</v>
      </c>
      <c r="C6" s="946" t="s">
        <v>443</v>
      </c>
      <c r="D6" s="946"/>
      <c r="E6" s="946"/>
      <c r="F6" s="946"/>
    </row>
    <row r="7" spans="2:9" s="2" customFormat="1"/>
    <row r="8" spans="2:9">
      <c r="B8" s="1089" t="s">
        <v>60</v>
      </c>
      <c r="C8" s="1088" t="s">
        <v>188</v>
      </c>
      <c r="D8" s="1088"/>
      <c r="E8" s="1088"/>
      <c r="F8" s="1088"/>
      <c r="G8" s="1088"/>
      <c r="H8" s="1088" t="s">
        <v>189</v>
      </c>
    </row>
    <row r="9" spans="2:9" ht="25.5">
      <c r="B9" s="1090"/>
      <c r="C9" s="716" t="s">
        <v>190</v>
      </c>
      <c r="D9" s="716" t="s">
        <v>191</v>
      </c>
      <c r="E9" s="716" t="s">
        <v>177</v>
      </c>
      <c r="F9" s="716" t="s">
        <v>178</v>
      </c>
      <c r="G9" s="716" t="s">
        <v>192</v>
      </c>
      <c r="H9" s="1088"/>
    </row>
    <row r="10" spans="2:9">
      <c r="B10" s="1091"/>
      <c r="C10" s="716">
        <v>1</v>
      </c>
      <c r="D10" s="716">
        <v>2</v>
      </c>
      <c r="E10" s="716" t="s">
        <v>193</v>
      </c>
      <c r="F10" s="716">
        <v>4</v>
      </c>
      <c r="G10" s="716">
        <v>5</v>
      </c>
      <c r="H10" s="716" t="s">
        <v>1116</v>
      </c>
    </row>
    <row r="11" spans="2:9">
      <c r="B11" s="151"/>
      <c r="C11" s="151"/>
      <c r="D11" s="151"/>
      <c r="E11" s="151"/>
      <c r="F11" s="151"/>
      <c r="G11" s="151"/>
      <c r="H11" s="151"/>
    </row>
    <row r="12" spans="2:9">
      <c r="B12" s="151" t="s">
        <v>1458</v>
      </c>
      <c r="C12" s="828">
        <v>7771591.7000000002</v>
      </c>
      <c r="D12" s="686">
        <v>370112.71</v>
      </c>
      <c r="E12" s="152">
        <f>+C12+D12</f>
        <v>8141704.4100000001</v>
      </c>
      <c r="F12" s="686">
        <v>3195881.55</v>
      </c>
      <c r="G12" s="686">
        <v>3195881.55</v>
      </c>
      <c r="H12" s="152">
        <f>E12-F12</f>
        <v>4945822.8600000003</v>
      </c>
      <c r="I12" s="255"/>
    </row>
    <row r="13" spans="2:9">
      <c r="B13" s="482" t="s">
        <v>1459</v>
      </c>
      <c r="C13" s="828">
        <v>9567608.1199999992</v>
      </c>
      <c r="D13" s="686">
        <v>1208503.31</v>
      </c>
      <c r="E13" s="152">
        <f t="shared" ref="E13:E21" si="0">+C13+D13</f>
        <v>10776111.43</v>
      </c>
      <c r="F13" s="686">
        <v>4850461.88</v>
      </c>
      <c r="G13" s="686">
        <v>4847261.88</v>
      </c>
      <c r="H13" s="828">
        <f t="shared" ref="H13:H20" si="1">E13-F13</f>
        <v>5925649.5499999998</v>
      </c>
    </row>
    <row r="14" spans="2:9">
      <c r="B14" s="482" t="s">
        <v>1467</v>
      </c>
      <c r="C14" s="828">
        <v>8200000</v>
      </c>
      <c r="D14" s="686"/>
      <c r="E14" s="152">
        <f t="shared" si="0"/>
        <v>8200000</v>
      </c>
      <c r="F14" s="686">
        <v>2059396.89</v>
      </c>
      <c r="G14" s="686">
        <v>2059396.89</v>
      </c>
      <c r="H14" s="828">
        <f t="shared" si="1"/>
        <v>6140603.1100000003</v>
      </c>
    </row>
    <row r="15" spans="2:9">
      <c r="B15" s="482" t="s">
        <v>1460</v>
      </c>
      <c r="C15" s="828">
        <v>62178323.75</v>
      </c>
      <c r="D15" s="686">
        <v>5279078.41</v>
      </c>
      <c r="E15" s="152">
        <f t="shared" si="0"/>
        <v>67457402.159999996</v>
      </c>
      <c r="F15" s="686">
        <v>24295806.010000002</v>
      </c>
      <c r="G15" s="870">
        <v>24201221.5</v>
      </c>
      <c r="H15" s="152">
        <f t="shared" si="1"/>
        <v>43161596.149999991</v>
      </c>
    </row>
    <row r="16" spans="2:9">
      <c r="B16" s="482" t="s">
        <v>1461</v>
      </c>
      <c r="C16" s="828">
        <v>5587560.4199999999</v>
      </c>
      <c r="D16" s="686">
        <v>1397134.83</v>
      </c>
      <c r="E16" s="152">
        <f t="shared" si="0"/>
        <v>6984695.25</v>
      </c>
      <c r="F16" s="686">
        <v>2606586.19</v>
      </c>
      <c r="G16" s="870">
        <v>2606586.19</v>
      </c>
      <c r="H16" s="152">
        <f t="shared" si="1"/>
        <v>4378109.0600000005</v>
      </c>
    </row>
    <row r="17" spans="1:10">
      <c r="B17" s="482" t="s">
        <v>1462</v>
      </c>
      <c r="C17" s="828">
        <v>6362976.1699999999</v>
      </c>
      <c r="D17" s="686">
        <v>-444620.98</v>
      </c>
      <c r="E17" s="152">
        <f t="shared" si="0"/>
        <v>5918355.1899999995</v>
      </c>
      <c r="F17" s="686">
        <v>1721760.93</v>
      </c>
      <c r="G17" s="870">
        <v>1721760.93</v>
      </c>
      <c r="H17" s="152">
        <f t="shared" si="1"/>
        <v>4196594.26</v>
      </c>
    </row>
    <row r="18" spans="1:10">
      <c r="B18" s="482" t="s">
        <v>1463</v>
      </c>
      <c r="C18" s="828">
        <v>208946817.44999999</v>
      </c>
      <c r="D18" s="686">
        <v>-40735095.119999997</v>
      </c>
      <c r="E18" s="152">
        <f t="shared" si="0"/>
        <v>168211722.32999998</v>
      </c>
      <c r="F18" s="686">
        <v>67282672.790000007</v>
      </c>
      <c r="G18" s="870">
        <v>67260056.789999992</v>
      </c>
      <c r="H18" s="828">
        <v>100929049.54000001</v>
      </c>
    </row>
    <row r="19" spans="1:10">
      <c r="B19" s="482" t="s">
        <v>1464</v>
      </c>
      <c r="C19" s="828">
        <v>3927671.66</v>
      </c>
      <c r="D19" s="686">
        <v>3047789</v>
      </c>
      <c r="E19" s="152">
        <f t="shared" si="0"/>
        <v>6975460.6600000001</v>
      </c>
      <c r="F19" s="686">
        <v>4689373.87</v>
      </c>
      <c r="G19" s="870">
        <v>4043247.57</v>
      </c>
      <c r="H19" s="152">
        <f t="shared" si="1"/>
        <v>2286086.79</v>
      </c>
    </row>
    <row r="20" spans="1:10">
      <c r="B20" s="482" t="s">
        <v>1465</v>
      </c>
      <c r="C20" s="828">
        <v>13586650.460000001</v>
      </c>
      <c r="D20" s="686">
        <v>5753028.3799999999</v>
      </c>
      <c r="E20" s="152">
        <f t="shared" si="0"/>
        <v>19339678.84</v>
      </c>
      <c r="F20" s="686">
        <v>4901578.3499999996</v>
      </c>
      <c r="G20" s="870">
        <v>4901578.3499999996</v>
      </c>
      <c r="H20" s="152">
        <f t="shared" si="1"/>
        <v>14438100.49</v>
      </c>
      <c r="J20" s="942"/>
    </row>
    <row r="21" spans="1:10">
      <c r="B21" s="482" t="s">
        <v>1466</v>
      </c>
      <c r="C21" s="828">
        <v>8466224.7799999993</v>
      </c>
      <c r="D21" s="686">
        <v>1569214.48</v>
      </c>
      <c r="E21" s="152">
        <f t="shared" si="0"/>
        <v>10035439.26</v>
      </c>
      <c r="F21" s="686">
        <v>3721185.19</v>
      </c>
      <c r="G21" s="686">
        <v>3866284.41</v>
      </c>
      <c r="H21" s="152">
        <v>6169154.8499999996</v>
      </c>
    </row>
    <row r="22" spans="1:10">
      <c r="B22" s="482"/>
      <c r="C22" s="152"/>
      <c r="D22" s="152"/>
      <c r="E22" s="152"/>
      <c r="F22" s="152"/>
      <c r="G22" s="152"/>
      <c r="H22" s="152"/>
    </row>
    <row r="23" spans="1:10">
      <c r="B23" s="483"/>
      <c r="C23" s="153"/>
      <c r="D23" s="153"/>
      <c r="E23" s="153"/>
      <c r="F23" s="153"/>
      <c r="G23" s="153"/>
      <c r="H23" s="153"/>
    </row>
    <row r="24" spans="1:10" s="149" customFormat="1">
      <c r="A24" s="148"/>
      <c r="B24" s="484" t="s">
        <v>194</v>
      </c>
      <c r="C24" s="154">
        <f>SUM(C12:C22)</f>
        <v>334595424.50999999</v>
      </c>
      <c r="D24" s="154">
        <f t="shared" ref="D24:H24" si="2">SUM(D12:D22)</f>
        <v>-22554854.979999997</v>
      </c>
      <c r="E24" s="154">
        <f t="shared" si="2"/>
        <v>312040569.52999997</v>
      </c>
      <c r="F24" s="154">
        <f t="shared" si="2"/>
        <v>119324703.65000001</v>
      </c>
      <c r="G24" s="154">
        <f t="shared" si="2"/>
        <v>118703276.05999997</v>
      </c>
      <c r="H24" s="154">
        <f t="shared" si="2"/>
        <v>192570766.66</v>
      </c>
      <c r="I24" s="148"/>
    </row>
    <row r="25" spans="1:10">
      <c r="B25" s="1" t="s">
        <v>62</v>
      </c>
      <c r="C25" s="2"/>
      <c r="D25" s="2"/>
      <c r="E25" s="2"/>
      <c r="F25" s="2"/>
      <c r="G25" s="2"/>
      <c r="H25" s="2"/>
    </row>
    <row r="26" spans="1:10">
      <c r="B26" s="1"/>
      <c r="C26" s="255"/>
      <c r="D26" s="2"/>
      <c r="E26" s="255"/>
      <c r="F26" s="2"/>
      <c r="G26" s="2"/>
      <c r="H26" s="2"/>
    </row>
    <row r="27" spans="1:10">
      <c r="E27" s="2"/>
      <c r="F27" s="2"/>
      <c r="G27" s="2"/>
      <c r="H27" s="2"/>
    </row>
    <row r="28" spans="1:10">
      <c r="B28" s="1092" t="s">
        <v>1197</v>
      </c>
      <c r="C28" s="1092"/>
      <c r="D28" s="1092"/>
      <c r="E28" s="1092"/>
      <c r="F28" s="1092"/>
      <c r="G28" s="1092"/>
      <c r="H28" s="1092"/>
    </row>
    <row r="29" spans="1:10">
      <c r="B29" s="1092" t="s">
        <v>1198</v>
      </c>
      <c r="C29" s="1092"/>
      <c r="D29" s="1092"/>
      <c r="E29" s="1092"/>
      <c r="F29" s="1092"/>
      <c r="G29" s="1092"/>
      <c r="H29" s="1092"/>
    </row>
    <row r="30" spans="1:10">
      <c r="B30" s="1057" t="str">
        <f>B3</f>
        <v>del 1 de Enero al 30 de Junio de 2019</v>
      </c>
      <c r="C30" s="1057"/>
      <c r="D30" s="1057"/>
      <c r="E30" s="1057"/>
      <c r="F30" s="1057"/>
      <c r="G30" s="1057"/>
      <c r="H30" s="1057"/>
    </row>
    <row r="31" spans="1:10" s="2" customFormat="1">
      <c r="B31" s="1057" t="s">
        <v>0</v>
      </c>
      <c r="C31" s="1057"/>
      <c r="D31" s="1057"/>
      <c r="E31" s="1057"/>
      <c r="F31" s="1057"/>
      <c r="G31" s="1057"/>
      <c r="H31" s="1057"/>
    </row>
    <row r="32" spans="1:10">
      <c r="A32" s="5"/>
      <c r="B32" s="487"/>
      <c r="C32" s="487"/>
      <c r="D32" s="487"/>
      <c r="E32" s="487"/>
      <c r="F32" s="487"/>
      <c r="G32" s="487"/>
      <c r="H32" s="487"/>
      <c r="I32" s="5"/>
    </row>
    <row r="33" spans="1:9" s="2" customFormat="1">
      <c r="B33" s="7" t="s">
        <v>1</v>
      </c>
      <c r="C33" s="946" t="s">
        <v>443</v>
      </c>
      <c r="D33" s="946"/>
      <c r="E33" s="946"/>
      <c r="F33" s="946"/>
      <c r="G33" s="609"/>
    </row>
    <row r="34" spans="1:9" s="2" customFormat="1"/>
    <row r="35" spans="1:9">
      <c r="B35" s="1089" t="s">
        <v>60</v>
      </c>
      <c r="C35" s="1088" t="s">
        <v>188</v>
      </c>
      <c r="D35" s="1088"/>
      <c r="E35" s="1088"/>
      <c r="F35" s="1088"/>
      <c r="G35" s="1088"/>
      <c r="H35" s="1088" t="s">
        <v>189</v>
      </c>
    </row>
    <row r="36" spans="1:9" ht="25.5">
      <c r="B36" s="1090"/>
      <c r="C36" s="716" t="s">
        <v>190</v>
      </c>
      <c r="D36" s="716" t="s">
        <v>191</v>
      </c>
      <c r="E36" s="716" t="s">
        <v>177</v>
      </c>
      <c r="F36" s="716" t="s">
        <v>178</v>
      </c>
      <c r="G36" s="716" t="s">
        <v>192</v>
      </c>
      <c r="H36" s="1088"/>
    </row>
    <row r="37" spans="1:9">
      <c r="B37" s="1091"/>
      <c r="C37" s="716">
        <v>1</v>
      </c>
      <c r="D37" s="716">
        <v>2</v>
      </c>
      <c r="E37" s="716" t="s">
        <v>193</v>
      </c>
      <c r="F37" s="716">
        <v>4</v>
      </c>
      <c r="G37" s="716">
        <v>5</v>
      </c>
      <c r="H37" s="716" t="s">
        <v>1116</v>
      </c>
    </row>
    <row r="38" spans="1:9">
      <c r="B38" s="151"/>
      <c r="C38" s="717"/>
      <c r="D38" s="151"/>
      <c r="E38" s="151"/>
      <c r="F38" s="151"/>
      <c r="G38" s="151"/>
      <c r="H38" s="151"/>
    </row>
    <row r="39" spans="1:9">
      <c r="B39" s="718" t="s">
        <v>1175</v>
      </c>
      <c r="C39" s="152"/>
      <c r="D39" s="152"/>
      <c r="E39" s="152"/>
      <c r="F39" s="152"/>
      <c r="G39" s="152"/>
      <c r="H39" s="152">
        <f>+E39-F39</f>
        <v>0</v>
      </c>
      <c r="I39" s="255"/>
    </row>
    <row r="40" spans="1:9">
      <c r="B40" s="718" t="s">
        <v>1176</v>
      </c>
      <c r="C40" s="152"/>
      <c r="D40" s="331"/>
      <c r="E40" s="152"/>
      <c r="F40" s="152"/>
      <c r="G40" s="152"/>
      <c r="H40" s="152"/>
    </row>
    <row r="41" spans="1:9">
      <c r="B41" s="718" t="s">
        <v>1177</v>
      </c>
      <c r="C41" s="152"/>
      <c r="D41" s="152"/>
      <c r="E41" s="152"/>
      <c r="F41" s="152"/>
      <c r="G41" s="152"/>
      <c r="H41" s="152"/>
    </row>
    <row r="42" spans="1:9">
      <c r="B42" s="718" t="s">
        <v>1178</v>
      </c>
      <c r="C42" s="152"/>
      <c r="D42" s="152"/>
      <c r="E42" s="152"/>
      <c r="F42" s="152"/>
      <c r="G42" s="152"/>
      <c r="H42" s="152"/>
    </row>
    <row r="43" spans="1:9">
      <c r="B43" s="483"/>
      <c r="C43" s="153"/>
      <c r="D43" s="153"/>
      <c r="E43" s="153"/>
      <c r="F43" s="153"/>
      <c r="G43" s="153"/>
      <c r="H43" s="153"/>
    </row>
    <row r="44" spans="1:9" s="149" customFormat="1">
      <c r="A44" s="148"/>
      <c r="B44" s="484" t="s">
        <v>194</v>
      </c>
      <c r="C44" s="154">
        <f t="shared" ref="C44:H44" si="3">SUM(C39:C42)</f>
        <v>0</v>
      </c>
      <c r="D44" s="154">
        <f t="shared" si="3"/>
        <v>0</v>
      </c>
      <c r="E44" s="154">
        <f t="shared" si="3"/>
        <v>0</v>
      </c>
      <c r="F44" s="154">
        <f t="shared" si="3"/>
        <v>0</v>
      </c>
      <c r="G44" s="154">
        <f t="shared" si="3"/>
        <v>0</v>
      </c>
      <c r="H44" s="154">
        <f t="shared" si="3"/>
        <v>0</v>
      </c>
      <c r="I44" s="148"/>
    </row>
    <row r="45" spans="1:9" s="149" customFormat="1">
      <c r="A45" s="148"/>
      <c r="B45" s="1" t="s">
        <v>62</v>
      </c>
      <c r="C45" s="333"/>
      <c r="D45" s="333"/>
      <c r="E45" s="333"/>
      <c r="F45" s="333"/>
      <c r="G45" s="333"/>
      <c r="H45" s="333"/>
      <c r="I45" s="148"/>
    </row>
    <row r="46" spans="1:9" s="149" customFormat="1">
      <c r="A46" s="148"/>
      <c r="B46" s="332"/>
      <c r="C46" s="333"/>
      <c r="D46" s="333"/>
      <c r="E46" s="333"/>
      <c r="F46" s="333"/>
      <c r="G46" s="333"/>
      <c r="H46" s="333"/>
      <c r="I46" s="148"/>
    </row>
    <row r="47" spans="1:9" s="149" customFormat="1">
      <c r="A47" s="148"/>
      <c r="B47" s="332"/>
      <c r="C47" s="333"/>
      <c r="D47" s="333"/>
      <c r="E47" s="333"/>
      <c r="F47" s="333"/>
      <c r="G47" s="333"/>
      <c r="H47" s="333"/>
      <c r="I47" s="148"/>
    </row>
    <row r="48" spans="1:9" s="149" customFormat="1">
      <c r="A48" s="2"/>
      <c r="B48" s="1092" t="s">
        <v>1197</v>
      </c>
      <c r="C48" s="1092"/>
      <c r="D48" s="1092"/>
      <c r="E48" s="1092"/>
      <c r="F48" s="1092"/>
      <c r="G48" s="1092"/>
      <c r="H48" s="1092"/>
      <c r="I48" s="148"/>
    </row>
    <row r="49" spans="1:9" s="149" customFormat="1">
      <c r="A49" s="2"/>
      <c r="B49" s="1092" t="s">
        <v>1199</v>
      </c>
      <c r="C49" s="1092"/>
      <c r="D49" s="1092"/>
      <c r="E49" s="1092"/>
      <c r="F49" s="1092"/>
      <c r="G49" s="1092"/>
      <c r="H49" s="1092"/>
      <c r="I49" s="148"/>
    </row>
    <row r="50" spans="1:9" s="149" customFormat="1">
      <c r="A50" s="2"/>
      <c r="B50" s="1092" t="str">
        <f>B30</f>
        <v>del 1 de Enero al 30 de Junio de 2019</v>
      </c>
      <c r="C50" s="1092"/>
      <c r="D50" s="1092"/>
      <c r="E50" s="1092"/>
      <c r="F50" s="1092"/>
      <c r="G50" s="1092"/>
      <c r="H50" s="1092"/>
      <c r="I50" s="148"/>
    </row>
    <row r="51" spans="1:9" s="149" customFormat="1">
      <c r="A51" s="2"/>
      <c r="B51" s="1092" t="s">
        <v>0</v>
      </c>
      <c r="C51" s="1092"/>
      <c r="D51" s="1092"/>
      <c r="E51" s="1092"/>
      <c r="F51" s="1092"/>
      <c r="G51" s="1092"/>
      <c r="H51" s="1092"/>
      <c r="I51" s="148"/>
    </row>
    <row r="52" spans="1:9" s="149" customFormat="1">
      <c r="A52" s="2"/>
      <c r="B52" s="2"/>
      <c r="C52" s="2"/>
      <c r="D52" s="2"/>
      <c r="E52" s="2"/>
      <c r="F52" s="2"/>
      <c r="G52" s="2"/>
      <c r="H52" s="2"/>
      <c r="I52" s="148"/>
    </row>
    <row r="53" spans="1:9" s="149" customFormat="1">
      <c r="A53" s="2"/>
      <c r="B53" s="7" t="s">
        <v>1</v>
      </c>
      <c r="C53" s="946" t="s">
        <v>443</v>
      </c>
      <c r="D53" s="946"/>
      <c r="E53" s="946"/>
      <c r="F53" s="946"/>
      <c r="G53" s="610"/>
      <c r="H53" s="2"/>
      <c r="I53" s="148"/>
    </row>
    <row r="54" spans="1:9" s="149" customFormat="1">
      <c r="A54" s="2"/>
      <c r="B54" s="2"/>
      <c r="C54" s="2"/>
      <c r="D54" s="2"/>
      <c r="E54" s="2"/>
      <c r="F54" s="2"/>
      <c r="G54" s="2"/>
      <c r="H54" s="2"/>
      <c r="I54" s="148"/>
    </row>
    <row r="55" spans="1:9" s="149" customFormat="1">
      <c r="A55" s="2"/>
      <c r="B55" s="1089" t="s">
        <v>60</v>
      </c>
      <c r="C55" s="1088" t="s">
        <v>188</v>
      </c>
      <c r="D55" s="1088"/>
      <c r="E55" s="1088"/>
      <c r="F55" s="1088"/>
      <c r="G55" s="1088"/>
      <c r="H55" s="1088" t="s">
        <v>189</v>
      </c>
      <c r="I55" s="148"/>
    </row>
    <row r="56" spans="1:9" s="149" customFormat="1" ht="25.5">
      <c r="A56" s="2"/>
      <c r="B56" s="1090"/>
      <c r="C56" s="716" t="s">
        <v>190</v>
      </c>
      <c r="D56" s="716" t="s">
        <v>191</v>
      </c>
      <c r="E56" s="716" t="s">
        <v>177</v>
      </c>
      <c r="F56" s="716" t="s">
        <v>178</v>
      </c>
      <c r="G56" s="716" t="s">
        <v>192</v>
      </c>
      <c r="H56" s="1088"/>
      <c r="I56" s="148"/>
    </row>
    <row r="57" spans="1:9" s="149" customFormat="1">
      <c r="A57" s="2"/>
      <c r="B57" s="1091"/>
      <c r="C57" s="716">
        <v>1</v>
      </c>
      <c r="D57" s="716">
        <v>2</v>
      </c>
      <c r="E57" s="716" t="s">
        <v>193</v>
      </c>
      <c r="F57" s="716">
        <v>4</v>
      </c>
      <c r="G57" s="716">
        <v>5</v>
      </c>
      <c r="H57" s="716" t="s">
        <v>1116</v>
      </c>
      <c r="I57" s="148"/>
    </row>
    <row r="58" spans="1:9" s="149" customFormat="1">
      <c r="A58" s="2"/>
      <c r="B58" s="151"/>
      <c r="C58" s="717"/>
      <c r="D58" s="151"/>
      <c r="E58" s="151"/>
      <c r="F58" s="151"/>
      <c r="G58" s="151"/>
      <c r="H58" s="151"/>
      <c r="I58" s="148"/>
    </row>
    <row r="59" spans="1:9" s="149" customFormat="1">
      <c r="A59" s="2"/>
      <c r="B59" s="485" t="s">
        <v>1179</v>
      </c>
      <c r="C59" s="152">
        <f>C24</f>
        <v>334595424.50999999</v>
      </c>
      <c r="D59" s="152">
        <f>D24</f>
        <v>-22554854.979999997</v>
      </c>
      <c r="E59" s="152">
        <f>+C59+D59</f>
        <v>312040569.52999997</v>
      </c>
      <c r="F59" s="152">
        <f>+COG!G83</f>
        <v>119469802.86999999</v>
      </c>
      <c r="G59" s="152">
        <f>G24</f>
        <v>118703276.05999997</v>
      </c>
      <c r="H59" s="152">
        <f>+E59-F59</f>
        <v>192570766.65999997</v>
      </c>
      <c r="I59" s="148"/>
    </row>
    <row r="60" spans="1:9" s="149" customFormat="1">
      <c r="A60" s="2"/>
      <c r="B60" s="485" t="s">
        <v>1180</v>
      </c>
      <c r="C60" s="152"/>
      <c r="D60" s="152"/>
      <c r="E60" s="152"/>
      <c r="F60" s="152"/>
      <c r="G60" s="152"/>
      <c r="H60" s="152"/>
      <c r="I60" s="148"/>
    </row>
    <row r="61" spans="1:9" s="149" customFormat="1" ht="24">
      <c r="A61" s="2"/>
      <c r="B61" s="486" t="s">
        <v>1181</v>
      </c>
      <c r="C61" s="152"/>
      <c r="D61" s="152"/>
      <c r="E61" s="152"/>
      <c r="F61" s="152"/>
      <c r="G61" s="152"/>
      <c r="H61" s="152"/>
      <c r="I61" s="148"/>
    </row>
    <row r="62" spans="1:9" s="149" customFormat="1" ht="24">
      <c r="A62" s="2"/>
      <c r="B62" s="486" t="s">
        <v>1182</v>
      </c>
      <c r="C62" s="152"/>
      <c r="D62" s="152"/>
      <c r="E62" s="152"/>
      <c r="F62" s="152"/>
      <c r="G62" s="152"/>
      <c r="H62" s="152"/>
      <c r="I62" s="148"/>
    </row>
    <row r="63" spans="1:9" s="149" customFormat="1" ht="24">
      <c r="A63" s="2"/>
      <c r="B63" s="486" t="s">
        <v>1183</v>
      </c>
      <c r="C63" s="152"/>
      <c r="D63" s="152"/>
      <c r="E63" s="152"/>
      <c r="F63" s="152"/>
      <c r="G63" s="152"/>
      <c r="H63" s="152"/>
      <c r="I63" s="148"/>
    </row>
    <row r="64" spans="1:9" s="149" customFormat="1" ht="24">
      <c r="A64" s="2"/>
      <c r="B64" s="486" t="s">
        <v>1184</v>
      </c>
      <c r="C64" s="152"/>
      <c r="D64" s="152"/>
      <c r="E64" s="152"/>
      <c r="F64" s="152"/>
      <c r="G64" s="152"/>
      <c r="H64" s="152"/>
      <c r="I64" s="148"/>
    </row>
    <row r="65" spans="1:9" s="149" customFormat="1" ht="24">
      <c r="A65" s="2"/>
      <c r="B65" s="486" t="s">
        <v>1185</v>
      </c>
      <c r="C65" s="152"/>
      <c r="D65" s="152"/>
      <c r="E65" s="152"/>
      <c r="F65" s="152"/>
      <c r="G65" s="152"/>
      <c r="H65" s="152"/>
      <c r="I65" s="148"/>
    </row>
    <row r="66" spans="1:9" s="149" customFormat="1">
      <c r="A66" s="2"/>
      <c r="B66" s="718"/>
      <c r="C66" s="152"/>
      <c r="D66" s="152"/>
      <c r="E66" s="152"/>
      <c r="F66" s="152"/>
      <c r="G66" s="152"/>
      <c r="H66" s="152"/>
      <c r="I66" s="148"/>
    </row>
    <row r="67" spans="1:9" s="149" customFormat="1">
      <c r="A67" s="2"/>
      <c r="B67" s="483"/>
      <c r="C67" s="153"/>
      <c r="D67" s="153"/>
      <c r="E67" s="153"/>
      <c r="F67" s="153"/>
      <c r="G67" s="153"/>
      <c r="H67" s="153"/>
      <c r="I67" s="148"/>
    </row>
    <row r="68" spans="1:9" s="149" customFormat="1">
      <c r="A68" s="148"/>
      <c r="B68" s="484" t="s">
        <v>194</v>
      </c>
      <c r="C68" s="154">
        <f t="shared" ref="C68:H68" si="4">SUM(C59:C62)</f>
        <v>334595424.50999999</v>
      </c>
      <c r="D68" s="154">
        <f t="shared" si="4"/>
        <v>-22554854.979999997</v>
      </c>
      <c r="E68" s="154">
        <f t="shared" si="4"/>
        <v>312040569.52999997</v>
      </c>
      <c r="F68" s="154">
        <f t="shared" si="4"/>
        <v>119469802.86999999</v>
      </c>
      <c r="G68" s="154">
        <f t="shared" si="4"/>
        <v>118703276.05999997</v>
      </c>
      <c r="H68" s="154">
        <f t="shared" si="4"/>
        <v>192570766.65999997</v>
      </c>
      <c r="I68" s="148"/>
    </row>
    <row r="69" spans="1:9" ht="16.5" customHeight="1">
      <c r="B69" s="1" t="s">
        <v>62</v>
      </c>
      <c r="E69" s="2"/>
      <c r="F69" s="2"/>
      <c r="G69" s="2"/>
      <c r="H69" s="2"/>
    </row>
    <row r="70" spans="1:9">
      <c r="B70" s="2"/>
      <c r="C70" s="2"/>
      <c r="D70" s="2"/>
      <c r="E70" s="2"/>
      <c r="F70" s="2"/>
      <c r="G70" s="2"/>
      <c r="H70" s="2"/>
    </row>
    <row r="71" spans="1:9">
      <c r="B71" s="2"/>
      <c r="C71" s="2"/>
      <c r="D71" s="2"/>
      <c r="E71" s="2"/>
      <c r="F71" s="2"/>
      <c r="G71" s="2"/>
      <c r="H71" s="2"/>
    </row>
    <row r="72" spans="1:9">
      <c r="B72" s="2"/>
      <c r="C72" s="2"/>
      <c r="D72" s="2"/>
      <c r="E72" s="2"/>
      <c r="F72" s="35"/>
      <c r="G72" s="2"/>
      <c r="H72" s="2"/>
    </row>
    <row r="73" spans="1:9">
      <c r="C73" s="1087" t="s">
        <v>444</v>
      </c>
      <c r="D73" s="1087"/>
      <c r="F73" s="1087" t="s">
        <v>6139</v>
      </c>
      <c r="G73" s="1087"/>
      <c r="H73" s="251"/>
    </row>
    <row r="74" spans="1:9" ht="12.75" customHeight="1">
      <c r="C74" s="952" t="s">
        <v>441</v>
      </c>
      <c r="D74" s="952"/>
      <c r="F74" s="952" t="s">
        <v>442</v>
      </c>
      <c r="G74" s="952"/>
      <c r="H74" s="250"/>
    </row>
  </sheetData>
  <mergeCells count="28">
    <mergeCell ref="B55:B57"/>
    <mergeCell ref="C55:G55"/>
    <mergeCell ref="H55:H56"/>
    <mergeCell ref="B51:H51"/>
    <mergeCell ref="B48:H48"/>
    <mergeCell ref="B49:H49"/>
    <mergeCell ref="B50:H50"/>
    <mergeCell ref="C53:F53"/>
    <mergeCell ref="B35:B37"/>
    <mergeCell ref="C35:G35"/>
    <mergeCell ref="H35:H36"/>
    <mergeCell ref="B31:H31"/>
    <mergeCell ref="B28:H28"/>
    <mergeCell ref="B29:H29"/>
    <mergeCell ref="B30:H30"/>
    <mergeCell ref="C33:F33"/>
    <mergeCell ref="H8:H9"/>
    <mergeCell ref="B8:B10"/>
    <mergeCell ref="B3:H3"/>
    <mergeCell ref="B1:H1"/>
    <mergeCell ref="B2:H2"/>
    <mergeCell ref="B4:H4"/>
    <mergeCell ref="C6:F6"/>
    <mergeCell ref="C73:D73"/>
    <mergeCell ref="F73:G73"/>
    <mergeCell ref="C74:D74"/>
    <mergeCell ref="F74:G74"/>
    <mergeCell ref="C8:G8"/>
  </mergeCells>
  <printOptions horizontalCentered="1"/>
  <pageMargins left="0.70866141732283472" right="0.70866141732283472" top="0.74803149606299213" bottom="0.74803149606299213" header="0.31496062992125984" footer="0.31496062992125984"/>
  <pageSetup scale="50" orientation="landscape"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J90"/>
  <sheetViews>
    <sheetView showGridLines="0" topLeftCell="A61" zoomScale="80" zoomScaleNormal="80" workbookViewId="0">
      <selection activeCell="G83" sqref="G83"/>
    </sheetView>
  </sheetViews>
  <sheetFormatPr baseColWidth="10" defaultRowHeight="12.75"/>
  <cols>
    <col min="1" max="1" width="2.42578125" style="2" customWidth="1"/>
    <col min="2" max="2" width="4.5703125" style="5" customWidth="1"/>
    <col min="3" max="3" width="61" style="5" customWidth="1"/>
    <col min="4" max="4" width="21.28515625" style="5" bestFit="1" customWidth="1"/>
    <col min="5" max="5" width="19.140625" style="5" bestFit="1" customWidth="1"/>
    <col min="6" max="6" width="20.5703125" style="5" bestFit="1" customWidth="1"/>
    <col min="7" max="7" width="21.28515625" style="5" bestFit="1" customWidth="1"/>
    <col min="8" max="8" width="20.140625" style="5" bestFit="1" customWidth="1"/>
    <col min="9" max="9" width="17.7109375" style="5" bestFit="1" customWidth="1"/>
    <col min="10" max="10" width="2.28515625" style="2" customWidth="1"/>
    <col min="11" max="16384" width="11.42578125" style="5"/>
  </cols>
  <sheetData>
    <row r="1" spans="2:9" s="2" customFormat="1" ht="14.25" customHeight="1">
      <c r="B1" s="975" t="s">
        <v>1197</v>
      </c>
      <c r="C1" s="975"/>
      <c r="D1" s="975"/>
      <c r="E1" s="975"/>
      <c r="F1" s="975"/>
      <c r="G1" s="975"/>
      <c r="H1" s="975"/>
      <c r="I1" s="975"/>
    </row>
    <row r="2" spans="2:9" s="2" customFormat="1" ht="14.25" customHeight="1">
      <c r="B2" s="1093" t="s">
        <v>1200</v>
      </c>
      <c r="C2" s="1093"/>
      <c r="D2" s="1093"/>
      <c r="E2" s="1093"/>
      <c r="F2" s="1093"/>
      <c r="G2" s="1093"/>
      <c r="H2" s="1093"/>
      <c r="I2" s="1093"/>
    </row>
    <row r="3" spans="2:9" s="2" customFormat="1" ht="14.25" customHeight="1">
      <c r="B3" s="1093" t="str">
        <f>[2]EAI!A2</f>
        <v>del 1 de Enero al 30 de Junio de 2019</v>
      </c>
      <c r="C3" s="1093"/>
      <c r="D3" s="1093"/>
      <c r="E3" s="1093"/>
      <c r="F3" s="1093"/>
      <c r="G3" s="1093"/>
      <c r="H3" s="1093"/>
      <c r="I3" s="1093"/>
    </row>
    <row r="4" spans="2:9" s="2" customFormat="1">
      <c r="B4" s="1093" t="s">
        <v>0</v>
      </c>
      <c r="C4" s="1093"/>
      <c r="D4" s="1093"/>
      <c r="E4" s="1093"/>
      <c r="F4" s="1093"/>
      <c r="G4" s="1093"/>
      <c r="H4" s="1093"/>
      <c r="I4" s="1093"/>
    </row>
    <row r="5" spans="2:9" s="5" customFormat="1">
      <c r="B5" s="488"/>
      <c r="C5" s="488"/>
      <c r="D5" s="488"/>
      <c r="E5" s="488"/>
      <c r="F5" s="488"/>
      <c r="G5" s="488"/>
      <c r="H5" s="488"/>
      <c r="I5" s="488"/>
    </row>
    <row r="6" spans="2:9" s="2" customFormat="1">
      <c r="C6" s="7" t="s">
        <v>1</v>
      </c>
      <c r="D6" s="946" t="s">
        <v>443</v>
      </c>
      <c r="E6" s="946"/>
      <c r="F6" s="946"/>
      <c r="G6" s="946"/>
      <c r="H6" s="946"/>
    </row>
    <row r="7" spans="2:9" s="2" customFormat="1"/>
    <row r="8" spans="2:9" s="2" customFormat="1">
      <c r="B8" s="1094" t="s">
        <v>60</v>
      </c>
      <c r="C8" s="1094"/>
      <c r="D8" s="1088" t="s">
        <v>188</v>
      </c>
      <c r="E8" s="1088"/>
      <c r="F8" s="1088"/>
      <c r="G8" s="1088"/>
      <c r="H8" s="1088"/>
      <c r="I8" s="1088" t="s">
        <v>189</v>
      </c>
    </row>
    <row r="9" spans="2:9" s="2" customFormat="1" ht="25.5">
      <c r="B9" s="1094"/>
      <c r="C9" s="1094"/>
      <c r="D9" s="716" t="s">
        <v>190</v>
      </c>
      <c r="E9" s="716" t="s">
        <v>191</v>
      </c>
      <c r="F9" s="716" t="s">
        <v>177</v>
      </c>
      <c r="G9" s="716" t="s">
        <v>178</v>
      </c>
      <c r="H9" s="716" t="s">
        <v>192</v>
      </c>
      <c r="I9" s="1088"/>
    </row>
    <row r="10" spans="2:9" s="2" customFormat="1" ht="11.25" customHeight="1">
      <c r="B10" s="1094"/>
      <c r="C10" s="1094"/>
      <c r="D10" s="716">
        <v>1</v>
      </c>
      <c r="E10" s="716">
        <v>2</v>
      </c>
      <c r="F10" s="716" t="s">
        <v>193</v>
      </c>
      <c r="G10" s="716">
        <v>4</v>
      </c>
      <c r="H10" s="716">
        <v>5</v>
      </c>
      <c r="I10" s="716" t="s">
        <v>1116</v>
      </c>
    </row>
    <row r="11" spans="2:9" s="2" customFormat="1" ht="15">
      <c r="B11" s="225"/>
      <c r="C11" s="226" t="s">
        <v>551</v>
      </c>
      <c r="D11" s="596">
        <f>SUBTOTAL(9,D12:D18)</f>
        <v>207075289.56</v>
      </c>
      <c r="E11" s="596">
        <f>SUBTOTAL(9,E12:E18)</f>
        <v>5823861.96</v>
      </c>
      <c r="F11" s="596">
        <f t="shared" ref="F11" si="0">SUBTOTAL(9,F12:F18)</f>
        <v>212899151.52000004</v>
      </c>
      <c r="G11" s="596">
        <f>SUBTOTAL(9,G12:G18)</f>
        <v>87837809.310000002</v>
      </c>
      <c r="H11" s="596">
        <f>SUBTOTAL(9,H12:H18)</f>
        <v>87837809.310000002</v>
      </c>
      <c r="I11" s="596">
        <f>SUBTOTAL(9,I12:I18)</f>
        <v>125061342.21000001</v>
      </c>
    </row>
    <row r="12" spans="2:9" s="2" customFormat="1" ht="15">
      <c r="B12" s="227"/>
      <c r="C12" s="228" t="s">
        <v>552</v>
      </c>
      <c r="D12" s="595">
        <v>60081172.25</v>
      </c>
      <c r="E12" s="719">
        <v>473220.08</v>
      </c>
      <c r="F12" s="594">
        <f>+D12+E12</f>
        <v>60554392.329999998</v>
      </c>
      <c r="G12" s="719">
        <v>28126503.699999999</v>
      </c>
      <c r="H12" s="599">
        <v>28126503.699999999</v>
      </c>
      <c r="I12" s="157">
        <f>+F12-G12</f>
        <v>32427888.629999999</v>
      </c>
    </row>
    <row r="13" spans="2:9" s="2" customFormat="1" ht="15">
      <c r="B13" s="227"/>
      <c r="C13" s="228" t="s">
        <v>553</v>
      </c>
      <c r="D13" s="595">
        <v>13070552.57</v>
      </c>
      <c r="E13" s="719">
        <v>0</v>
      </c>
      <c r="F13" s="594">
        <f t="shared" ref="F13:F28" si="1">+D13+E13</f>
        <v>13070552.57</v>
      </c>
      <c r="G13" s="719">
        <v>4921593.7</v>
      </c>
      <c r="H13" s="599">
        <v>4921593.7</v>
      </c>
      <c r="I13" s="157">
        <f t="shared" ref="I13:I28" si="2">+F13-G13</f>
        <v>8148958.8700000001</v>
      </c>
    </row>
    <row r="14" spans="2:9" s="2" customFormat="1" ht="15">
      <c r="B14" s="227"/>
      <c r="C14" s="228" t="s">
        <v>554</v>
      </c>
      <c r="D14" s="595">
        <v>37542164.810000002</v>
      </c>
      <c r="E14" s="719">
        <v>518206.21</v>
      </c>
      <c r="F14" s="594">
        <f t="shared" si="1"/>
        <v>38060371.020000003</v>
      </c>
      <c r="G14" s="719">
        <v>10301082.6</v>
      </c>
      <c r="H14" s="599">
        <v>10301082.6</v>
      </c>
      <c r="I14" s="157">
        <f t="shared" si="2"/>
        <v>27759288.420000002</v>
      </c>
    </row>
    <row r="15" spans="2:9" s="2" customFormat="1" ht="15">
      <c r="B15" s="227"/>
      <c r="C15" s="228" t="s">
        <v>555</v>
      </c>
      <c r="D15" s="595">
        <v>19938195.120000001</v>
      </c>
      <c r="E15" s="719">
        <v>166228.88</v>
      </c>
      <c r="F15" s="594">
        <f t="shared" si="1"/>
        <v>20104424</v>
      </c>
      <c r="G15" s="719">
        <v>8551945.0899999999</v>
      </c>
      <c r="H15" s="599">
        <v>8551945.0899999999</v>
      </c>
      <c r="I15" s="157">
        <f t="shared" si="2"/>
        <v>11552478.91</v>
      </c>
    </row>
    <row r="16" spans="2:9" s="2" customFormat="1" ht="15">
      <c r="B16" s="227"/>
      <c r="C16" s="228" t="s">
        <v>556</v>
      </c>
      <c r="D16" s="595">
        <v>75905107.810000002</v>
      </c>
      <c r="E16" s="719">
        <v>4653553.79</v>
      </c>
      <c r="F16" s="594">
        <f t="shared" si="1"/>
        <v>80558661.600000009</v>
      </c>
      <c r="G16" s="719">
        <v>35652620.039999999</v>
      </c>
      <c r="H16" s="599">
        <v>35652620.039999999</v>
      </c>
      <c r="I16" s="157">
        <f t="shared" si="2"/>
        <v>44906041.56000001</v>
      </c>
    </row>
    <row r="17" spans="2:9" s="2" customFormat="1" ht="15">
      <c r="B17" s="227"/>
      <c r="C17" s="228" t="s">
        <v>557</v>
      </c>
      <c r="D17" s="594">
        <v>0</v>
      </c>
      <c r="F17" s="594">
        <f t="shared" si="1"/>
        <v>0</v>
      </c>
      <c r="G17" s="829">
        <v>0</v>
      </c>
      <c r="H17" s="829">
        <v>0</v>
      </c>
      <c r="I17" s="157">
        <f t="shared" si="2"/>
        <v>0</v>
      </c>
    </row>
    <row r="18" spans="2:9" s="2" customFormat="1" ht="15">
      <c r="B18" s="227"/>
      <c r="C18" s="228" t="s">
        <v>558</v>
      </c>
      <c r="D18" s="594">
        <v>538097</v>
      </c>
      <c r="E18" s="829">
        <v>12653</v>
      </c>
      <c r="F18" s="594">
        <f t="shared" si="1"/>
        <v>550750</v>
      </c>
      <c r="G18" s="719">
        <v>284064.18</v>
      </c>
      <c r="H18" s="722">
        <v>284064.18</v>
      </c>
      <c r="I18" s="157">
        <f t="shared" si="2"/>
        <v>266685.82</v>
      </c>
    </row>
    <row r="19" spans="2:9" s="2" customFormat="1" ht="15">
      <c r="B19" s="225"/>
      <c r="C19" s="226" t="s">
        <v>559</v>
      </c>
      <c r="D19" s="596">
        <f>SUBTOTAL(9,D20:D28)</f>
        <v>12960068.939999999</v>
      </c>
      <c r="E19" s="596">
        <f>SUBTOTAL(9,E20:E28)</f>
        <v>3229520.1900000004</v>
      </c>
      <c r="F19" s="596">
        <f t="shared" ref="F19" si="3">SUBTOTAL(9,F20:F28)</f>
        <v>16189589.130000001</v>
      </c>
      <c r="G19" s="596">
        <f>SUBTOTAL(9,G20:G28)</f>
        <v>5132322.6000000006</v>
      </c>
      <c r="H19" s="596">
        <f>SUBTOTAL(9,H20:H28)</f>
        <v>5132322.6000000006</v>
      </c>
      <c r="I19" s="596">
        <f>SUBTOTAL(9,I20:I28)</f>
        <v>11057266.530000001</v>
      </c>
    </row>
    <row r="20" spans="2:9" s="2" customFormat="1" ht="30.75" customHeight="1">
      <c r="B20" s="227"/>
      <c r="C20" s="590" t="s">
        <v>560</v>
      </c>
      <c r="D20" s="595">
        <v>2467146.2000000002</v>
      </c>
      <c r="E20" s="785">
        <v>1440540.71</v>
      </c>
      <c r="F20" s="594">
        <f t="shared" si="1"/>
        <v>3907686.91</v>
      </c>
      <c r="G20" s="719">
        <v>1168991.8799999999</v>
      </c>
      <c r="H20" s="719">
        <v>1168991.8799999999</v>
      </c>
      <c r="I20" s="157">
        <f t="shared" si="2"/>
        <v>2738695.0300000003</v>
      </c>
    </row>
    <row r="21" spans="2:9" s="2" customFormat="1" ht="15">
      <c r="B21" s="227"/>
      <c r="C21" s="228" t="s">
        <v>561</v>
      </c>
      <c r="D21" s="595">
        <v>754865.37</v>
      </c>
      <c r="E21" s="719">
        <v>36525</v>
      </c>
      <c r="F21" s="594">
        <f t="shared" si="1"/>
        <v>791390.37</v>
      </c>
      <c r="G21" s="719">
        <v>101639.86</v>
      </c>
      <c r="H21" s="719">
        <v>101639.86</v>
      </c>
      <c r="I21" s="157">
        <f t="shared" si="2"/>
        <v>689750.51</v>
      </c>
    </row>
    <row r="22" spans="2:9" s="2" customFormat="1" ht="28.5" customHeight="1">
      <c r="B22" s="227"/>
      <c r="C22" s="590" t="s">
        <v>562</v>
      </c>
      <c r="D22" s="594">
        <v>0</v>
      </c>
      <c r="E22" s="719">
        <v>0</v>
      </c>
      <c r="F22" s="594">
        <f t="shared" si="1"/>
        <v>0</v>
      </c>
      <c r="G22" s="2">
        <v>0</v>
      </c>
      <c r="H22" s="2">
        <v>0</v>
      </c>
      <c r="I22" s="157">
        <f t="shared" si="2"/>
        <v>0</v>
      </c>
    </row>
    <row r="23" spans="2:9" s="2" customFormat="1" ht="15">
      <c r="B23" s="227"/>
      <c r="C23" s="228" t="s">
        <v>563</v>
      </c>
      <c r="D23" s="594">
        <v>398851.99</v>
      </c>
      <c r="E23" s="719">
        <v>0</v>
      </c>
      <c r="F23" s="594">
        <f t="shared" si="1"/>
        <v>398851.99</v>
      </c>
      <c r="G23" s="829">
        <v>65432.36</v>
      </c>
      <c r="H23" s="719">
        <v>65432.36</v>
      </c>
      <c r="I23" s="157">
        <f t="shared" si="2"/>
        <v>333419.63</v>
      </c>
    </row>
    <row r="24" spans="2:9" s="2" customFormat="1" ht="15">
      <c r="B24" s="227"/>
      <c r="C24" s="228" t="s">
        <v>564</v>
      </c>
      <c r="D24" s="595">
        <v>20000</v>
      </c>
      <c r="E24" s="719">
        <v>0</v>
      </c>
      <c r="F24" s="594">
        <f t="shared" si="1"/>
        <v>20000</v>
      </c>
      <c r="G24" s="829">
        <v>0</v>
      </c>
      <c r="H24" s="719">
        <v>0</v>
      </c>
      <c r="I24" s="157">
        <f t="shared" si="2"/>
        <v>20000</v>
      </c>
    </row>
    <row r="25" spans="2:9" s="2" customFormat="1" ht="15">
      <c r="B25" s="227"/>
      <c r="C25" s="228" t="s">
        <v>565</v>
      </c>
      <c r="D25" s="595">
        <v>8141319.9400000004</v>
      </c>
      <c r="E25" s="2">
        <v>0</v>
      </c>
      <c r="F25" s="594">
        <f t="shared" si="1"/>
        <v>8141319.9400000004</v>
      </c>
      <c r="G25" s="719">
        <v>2994466.2</v>
      </c>
      <c r="H25" s="829">
        <v>2994466.2</v>
      </c>
      <c r="I25" s="157">
        <f t="shared" si="2"/>
        <v>5146853.74</v>
      </c>
    </row>
    <row r="26" spans="2:9" s="2" customFormat="1" ht="15">
      <c r="B26" s="227"/>
      <c r="C26" s="590" t="s">
        <v>566</v>
      </c>
      <c r="D26" s="595">
        <v>852000</v>
      </c>
      <c r="E26" s="829">
        <v>968984.99</v>
      </c>
      <c r="F26" s="594">
        <f t="shared" si="1"/>
        <v>1820984.99</v>
      </c>
      <c r="G26" s="719">
        <v>644430.84</v>
      </c>
      <c r="H26" s="719">
        <v>644430.84</v>
      </c>
      <c r="I26" s="157">
        <f t="shared" si="2"/>
        <v>1176554.1499999999</v>
      </c>
    </row>
    <row r="27" spans="2:9" s="2" customFormat="1" ht="15">
      <c r="B27" s="227"/>
      <c r="C27" s="228" t="s">
        <v>567</v>
      </c>
      <c r="D27" s="594">
        <v>0</v>
      </c>
      <c r="E27" s="2">
        <v>0</v>
      </c>
      <c r="F27" s="594">
        <f t="shared" si="1"/>
        <v>0</v>
      </c>
      <c r="G27" s="2">
        <v>0</v>
      </c>
      <c r="H27" s="2">
        <v>0</v>
      </c>
      <c r="I27" s="157">
        <f t="shared" si="2"/>
        <v>0</v>
      </c>
    </row>
    <row r="28" spans="2:9" s="2" customFormat="1" ht="15">
      <c r="B28" s="227"/>
      <c r="C28" s="228" t="s">
        <v>568</v>
      </c>
      <c r="D28" s="595">
        <v>325885.44</v>
      </c>
      <c r="E28" s="719">
        <v>783469.49</v>
      </c>
      <c r="F28" s="594">
        <f t="shared" si="1"/>
        <v>1109354.93</v>
      </c>
      <c r="G28" s="719">
        <v>157361.46</v>
      </c>
      <c r="H28" s="719">
        <v>157361.46</v>
      </c>
      <c r="I28" s="157">
        <f t="shared" si="2"/>
        <v>951993.47</v>
      </c>
    </row>
    <row r="29" spans="2:9" s="2" customFormat="1" ht="15">
      <c r="B29" s="225"/>
      <c r="C29" s="226" t="s">
        <v>569</v>
      </c>
      <c r="D29" s="596">
        <f>SUBTOTAL(9,D30:D38)</f>
        <v>32949760.230000004</v>
      </c>
      <c r="E29" s="596">
        <f t="shared" ref="E29:I29" si="4">SUBTOTAL(9,E30:E38)</f>
        <v>6550478.4900000002</v>
      </c>
      <c r="F29" s="596">
        <f t="shared" si="4"/>
        <v>39500238.719999999</v>
      </c>
      <c r="G29" s="596">
        <f t="shared" si="4"/>
        <v>11788936.16</v>
      </c>
      <c r="H29" s="596">
        <f t="shared" si="4"/>
        <v>11668535.650000002</v>
      </c>
      <c r="I29" s="596">
        <f t="shared" si="4"/>
        <v>27711302.560000002</v>
      </c>
    </row>
    <row r="30" spans="2:9" s="2" customFormat="1" ht="15">
      <c r="B30" s="227"/>
      <c r="C30" s="228" t="s">
        <v>570</v>
      </c>
      <c r="D30" s="595">
        <v>2055600</v>
      </c>
      <c r="E30" s="719">
        <v>739847</v>
      </c>
      <c r="F30" s="594">
        <f t="shared" ref="F30:F38" si="5">+D30+E30</f>
        <v>2795447</v>
      </c>
      <c r="G30" s="719">
        <v>790890.59</v>
      </c>
      <c r="H30" s="719">
        <v>790372.82</v>
      </c>
      <c r="I30" s="157">
        <f t="shared" ref="I30:I38" si="6">+F30-G30</f>
        <v>2004556.4100000001</v>
      </c>
    </row>
    <row r="31" spans="2:9" s="2" customFormat="1" ht="15">
      <c r="B31" s="227"/>
      <c r="C31" s="228" t="s">
        <v>571</v>
      </c>
      <c r="D31" s="595">
        <v>5794998.2999999998</v>
      </c>
      <c r="E31" s="719">
        <v>669920</v>
      </c>
      <c r="F31" s="594">
        <f t="shared" si="5"/>
        <v>6464918.2999999998</v>
      </c>
      <c r="G31" s="719">
        <v>2264995.65</v>
      </c>
      <c r="H31" s="719">
        <v>2215034.81</v>
      </c>
      <c r="I31" s="157">
        <f t="shared" si="6"/>
        <v>4199922.6500000004</v>
      </c>
    </row>
    <row r="32" spans="2:9" s="2" customFormat="1" ht="29.25" customHeight="1">
      <c r="B32" s="227"/>
      <c r="C32" s="590" t="s">
        <v>572</v>
      </c>
      <c r="D32" s="595">
        <v>4652837.04</v>
      </c>
      <c r="E32" s="719">
        <v>2616200</v>
      </c>
      <c r="F32" s="594">
        <f t="shared" si="5"/>
        <v>7269037.04</v>
      </c>
      <c r="G32" s="719">
        <v>2884831.43</v>
      </c>
      <c r="H32" s="719">
        <v>2884831.43</v>
      </c>
      <c r="I32" s="157">
        <f t="shared" si="6"/>
        <v>4384205.6099999994</v>
      </c>
    </row>
    <row r="33" spans="2:9" s="2" customFormat="1" ht="15">
      <c r="B33" s="227"/>
      <c r="C33" s="228" t="s">
        <v>573</v>
      </c>
      <c r="D33" s="595">
        <v>1775000</v>
      </c>
      <c r="E33" s="719">
        <v>22000</v>
      </c>
      <c r="F33" s="594">
        <f t="shared" si="5"/>
        <v>1797000</v>
      </c>
      <c r="G33" s="719">
        <v>96016.82</v>
      </c>
      <c r="H33" s="719">
        <v>96016.82</v>
      </c>
      <c r="I33" s="157">
        <f t="shared" si="6"/>
        <v>1700983.18</v>
      </c>
    </row>
    <row r="34" spans="2:9" s="2" customFormat="1" ht="30">
      <c r="B34" s="227"/>
      <c r="C34" s="590" t="s">
        <v>574</v>
      </c>
      <c r="D34" s="595">
        <v>7387642.4400000004</v>
      </c>
      <c r="E34" s="719">
        <v>254065.37</v>
      </c>
      <c r="F34" s="594">
        <f t="shared" si="5"/>
        <v>7641707.8100000005</v>
      </c>
      <c r="G34" s="719">
        <v>2115350.38</v>
      </c>
      <c r="H34" s="719">
        <v>2071479.48</v>
      </c>
      <c r="I34" s="157">
        <f t="shared" si="6"/>
        <v>5526357.4300000006</v>
      </c>
    </row>
    <row r="35" spans="2:9" s="2" customFormat="1" ht="12.75" customHeight="1">
      <c r="B35" s="227"/>
      <c r="C35" s="228" t="s">
        <v>575</v>
      </c>
      <c r="D35" s="595">
        <v>2372239</v>
      </c>
      <c r="E35" s="719">
        <v>739840</v>
      </c>
      <c r="F35" s="594">
        <f t="shared" si="5"/>
        <v>3112079</v>
      </c>
      <c r="G35" s="719">
        <v>298976.56</v>
      </c>
      <c r="H35" s="719">
        <v>298976.56</v>
      </c>
      <c r="I35" s="157">
        <f t="shared" si="6"/>
        <v>2813102.44</v>
      </c>
    </row>
    <row r="36" spans="2:9" s="2" customFormat="1" ht="15">
      <c r="B36" s="227"/>
      <c r="C36" s="228" t="s">
        <v>576</v>
      </c>
      <c r="D36" s="595">
        <v>3366599.62</v>
      </c>
      <c r="E36" s="719">
        <v>0</v>
      </c>
      <c r="F36" s="594">
        <f t="shared" si="5"/>
        <v>3366599.62</v>
      </c>
      <c r="G36" s="719">
        <v>1009787.25</v>
      </c>
      <c r="H36" s="719">
        <v>983971.25</v>
      </c>
      <c r="I36" s="157">
        <f t="shared" si="6"/>
        <v>2356812.37</v>
      </c>
    </row>
    <row r="37" spans="2:9" s="2" customFormat="1" ht="15">
      <c r="B37" s="227"/>
      <c r="C37" s="228" t="s">
        <v>577</v>
      </c>
      <c r="D37" s="595">
        <v>1188864</v>
      </c>
      <c r="E37" s="719">
        <v>427496</v>
      </c>
      <c r="F37" s="594">
        <f t="shared" si="5"/>
        <v>1616360</v>
      </c>
      <c r="G37" s="719">
        <v>213236.96</v>
      </c>
      <c r="H37" s="719">
        <v>213236.96</v>
      </c>
      <c r="I37" s="157">
        <f t="shared" si="6"/>
        <v>1403123.04</v>
      </c>
    </row>
    <row r="38" spans="2:9" s="2" customFormat="1" ht="15">
      <c r="B38" s="227"/>
      <c r="C38" s="228" t="s">
        <v>578</v>
      </c>
      <c r="D38" s="595">
        <v>4355979.83</v>
      </c>
      <c r="E38" s="719">
        <v>1081110.1200000001</v>
      </c>
      <c r="F38" s="594">
        <f t="shared" si="5"/>
        <v>5437089.9500000002</v>
      </c>
      <c r="G38" s="719">
        <v>2114850.52</v>
      </c>
      <c r="H38" s="719">
        <v>2114615.52</v>
      </c>
      <c r="I38" s="157">
        <f t="shared" si="6"/>
        <v>3322239.43</v>
      </c>
    </row>
    <row r="39" spans="2:9" s="2" customFormat="1" ht="28.5" customHeight="1">
      <c r="B39" s="225"/>
      <c r="C39" s="591" t="s">
        <v>579</v>
      </c>
      <c r="D39" s="596">
        <f>SUBTOTAL(9,D40:D48)</f>
        <v>81435201.780000001</v>
      </c>
      <c r="E39" s="596">
        <f t="shared" ref="E39:I39" si="7">SUBTOTAL(9,E40:E48)</f>
        <v>-44881425.969999999</v>
      </c>
      <c r="F39" s="596">
        <f t="shared" si="7"/>
        <v>36553775.810000002</v>
      </c>
      <c r="G39" s="596">
        <f>SUBTOTAL(9,G40:G48)</f>
        <v>12177612.960000001</v>
      </c>
      <c r="H39" s="596">
        <f t="shared" si="7"/>
        <v>12177612.960000001</v>
      </c>
      <c r="I39" s="596">
        <f t="shared" si="7"/>
        <v>24376162.850000001</v>
      </c>
    </row>
    <row r="40" spans="2:9" s="2" customFormat="1" ht="15">
      <c r="B40" s="227"/>
      <c r="C40" s="228" t="s">
        <v>580</v>
      </c>
      <c r="D40" s="594">
        <v>0</v>
      </c>
      <c r="E40" s="594">
        <v>0</v>
      </c>
      <c r="F40" s="594">
        <f t="shared" ref="F40:F48" si="8">+D40+E40</f>
        <v>0</v>
      </c>
      <c r="G40" s="594">
        <v>0</v>
      </c>
      <c r="H40" s="593">
        <v>0</v>
      </c>
      <c r="I40" s="157">
        <f t="shared" ref="I40:I48" si="9">+F40-G40</f>
        <v>0</v>
      </c>
    </row>
    <row r="41" spans="2:9" s="2" customFormat="1" ht="15">
      <c r="B41" s="227"/>
      <c r="C41" s="228" t="s">
        <v>581</v>
      </c>
      <c r="D41" s="594">
        <v>0</v>
      </c>
      <c r="E41" s="594">
        <v>0</v>
      </c>
      <c r="F41" s="594">
        <f t="shared" si="8"/>
        <v>0</v>
      </c>
      <c r="G41" s="594">
        <v>0</v>
      </c>
      <c r="H41" s="593">
        <v>0</v>
      </c>
      <c r="I41" s="157">
        <f t="shared" si="9"/>
        <v>0</v>
      </c>
    </row>
    <row r="42" spans="2:9" s="2" customFormat="1" ht="15">
      <c r="B42" s="227"/>
      <c r="C42" s="228" t="s">
        <v>582</v>
      </c>
      <c r="D42" s="594">
        <v>0</v>
      </c>
      <c r="E42" s="594">
        <v>0</v>
      </c>
      <c r="F42" s="594">
        <f t="shared" si="8"/>
        <v>0</v>
      </c>
      <c r="G42" s="594">
        <v>0</v>
      </c>
      <c r="H42" s="593">
        <v>0</v>
      </c>
      <c r="I42" s="157">
        <f t="shared" si="9"/>
        <v>0</v>
      </c>
    </row>
    <row r="43" spans="2:9" s="2" customFormat="1" ht="15">
      <c r="B43" s="227"/>
      <c r="C43" s="228" t="s">
        <v>583</v>
      </c>
      <c r="D43" s="720">
        <v>81435201.780000001</v>
      </c>
      <c r="E43" s="721">
        <v>-44881425.969999999</v>
      </c>
      <c r="F43" s="721">
        <f t="shared" si="8"/>
        <v>36553775.810000002</v>
      </c>
      <c r="G43" s="719">
        <v>12177612.960000001</v>
      </c>
      <c r="H43" s="719">
        <v>12177612.960000001</v>
      </c>
      <c r="I43" s="157">
        <f t="shared" si="9"/>
        <v>24376162.850000001</v>
      </c>
    </row>
    <row r="44" spans="2:9" s="2" customFormat="1" ht="15">
      <c r="B44" s="227"/>
      <c r="C44" s="228" t="s">
        <v>252</v>
      </c>
      <c r="D44" s="594">
        <v>0</v>
      </c>
      <c r="E44" s="594">
        <v>0</v>
      </c>
      <c r="F44" s="594">
        <f t="shared" si="8"/>
        <v>0</v>
      </c>
      <c r="G44" s="594">
        <v>0</v>
      </c>
      <c r="H44" s="593">
        <v>0</v>
      </c>
      <c r="I44" s="163">
        <f t="shared" si="9"/>
        <v>0</v>
      </c>
    </row>
    <row r="45" spans="2:9" s="2" customFormat="1" ht="15">
      <c r="B45" s="227"/>
      <c r="C45" s="228" t="s">
        <v>584</v>
      </c>
      <c r="D45" s="594">
        <v>0</v>
      </c>
      <c r="E45" s="594">
        <v>0</v>
      </c>
      <c r="F45" s="594">
        <f t="shared" si="8"/>
        <v>0</v>
      </c>
      <c r="G45" s="594">
        <v>0</v>
      </c>
      <c r="H45" s="593">
        <v>0</v>
      </c>
      <c r="I45" s="163">
        <f t="shared" si="9"/>
        <v>0</v>
      </c>
    </row>
    <row r="46" spans="2:9" s="2" customFormat="1" ht="15">
      <c r="B46" s="227"/>
      <c r="C46" s="228" t="s">
        <v>585</v>
      </c>
      <c r="D46" s="594">
        <v>0</v>
      </c>
      <c r="E46" s="594">
        <v>0</v>
      </c>
      <c r="F46" s="594">
        <f t="shared" si="8"/>
        <v>0</v>
      </c>
      <c r="G46" s="594">
        <v>0</v>
      </c>
      <c r="H46" s="593">
        <v>0</v>
      </c>
      <c r="I46" s="163">
        <f t="shared" si="9"/>
        <v>0</v>
      </c>
    </row>
    <row r="47" spans="2:9" s="2" customFormat="1" ht="15">
      <c r="B47" s="227"/>
      <c r="C47" s="228" t="s">
        <v>83</v>
      </c>
      <c r="D47" s="594">
        <v>0</v>
      </c>
      <c r="E47" s="594">
        <v>0</v>
      </c>
      <c r="F47" s="594">
        <f t="shared" si="8"/>
        <v>0</v>
      </c>
      <c r="G47" s="594">
        <v>0</v>
      </c>
      <c r="H47" s="593">
        <v>0</v>
      </c>
      <c r="I47" s="163">
        <f t="shared" si="9"/>
        <v>0</v>
      </c>
    </row>
    <row r="48" spans="2:9" s="2" customFormat="1" ht="15">
      <c r="B48" s="227"/>
      <c r="C48" s="228" t="s">
        <v>586</v>
      </c>
      <c r="D48" s="594">
        <v>0</v>
      </c>
      <c r="E48" s="594">
        <v>0</v>
      </c>
      <c r="F48" s="594">
        <f t="shared" si="8"/>
        <v>0</v>
      </c>
      <c r="G48" s="594">
        <v>0</v>
      </c>
      <c r="H48" s="593">
        <v>0</v>
      </c>
      <c r="I48" s="163">
        <f t="shared" si="9"/>
        <v>0</v>
      </c>
    </row>
    <row r="49" spans="2:9" ht="15">
      <c r="B49" s="225"/>
      <c r="C49" s="226" t="s">
        <v>587</v>
      </c>
      <c r="D49" s="596">
        <f>SUBTOTAL(9,D50:D58)</f>
        <v>175104</v>
      </c>
      <c r="E49" s="596">
        <f t="shared" ref="E49:I49" si="10">SUBTOTAL(9,E50:E58)</f>
        <v>6722710.3499999996</v>
      </c>
      <c r="F49" s="596">
        <f t="shared" si="10"/>
        <v>6897814.3499999996</v>
      </c>
      <c r="G49" s="596">
        <f t="shared" si="10"/>
        <v>2533121.84</v>
      </c>
      <c r="H49" s="596">
        <f t="shared" si="10"/>
        <v>1886995.54</v>
      </c>
      <c r="I49" s="596">
        <f t="shared" si="10"/>
        <v>4364692.51</v>
      </c>
    </row>
    <row r="50" spans="2:9" ht="15">
      <c r="B50" s="227"/>
      <c r="C50" s="228" t="s">
        <v>285</v>
      </c>
      <c r="D50" s="594">
        <v>19968</v>
      </c>
      <c r="E50" s="719">
        <v>5563062.0099999998</v>
      </c>
      <c r="F50" s="594">
        <f t="shared" ref="F50:F58" si="11">+D50+E50</f>
        <v>5583030.0099999998</v>
      </c>
      <c r="G50" s="719">
        <v>2512179.71</v>
      </c>
      <c r="H50" s="593">
        <v>1886995.54</v>
      </c>
      <c r="I50" s="157">
        <f t="shared" ref="I50:I58" si="12">+F50-G50</f>
        <v>3070850.3</v>
      </c>
    </row>
    <row r="51" spans="2:9" ht="15">
      <c r="B51" s="227"/>
      <c r="C51" s="228" t="s">
        <v>286</v>
      </c>
      <c r="D51" s="594">
        <v>0</v>
      </c>
      <c r="E51" s="719">
        <v>260000</v>
      </c>
      <c r="F51" s="594">
        <f>+D51+E51</f>
        <v>260000</v>
      </c>
      <c r="G51" s="719">
        <v>0</v>
      </c>
      <c r="H51" s="593">
        <v>0</v>
      </c>
      <c r="I51" s="157">
        <f t="shared" si="12"/>
        <v>260000</v>
      </c>
    </row>
    <row r="52" spans="2:9" ht="15">
      <c r="B52" s="227"/>
      <c r="C52" s="228" t="s">
        <v>287</v>
      </c>
      <c r="D52" s="594">
        <v>0</v>
      </c>
      <c r="E52" s="5">
        <v>0</v>
      </c>
      <c r="F52" s="594">
        <f>+D52+E52</f>
        <v>0</v>
      </c>
      <c r="G52" s="719">
        <v>0</v>
      </c>
      <c r="H52" s="224">
        <v>0</v>
      </c>
      <c r="I52" s="157">
        <f t="shared" si="12"/>
        <v>0</v>
      </c>
    </row>
    <row r="53" spans="2:9" ht="15">
      <c r="B53" s="227"/>
      <c r="C53" s="228" t="s">
        <v>288</v>
      </c>
      <c r="D53" s="594">
        <v>155136</v>
      </c>
      <c r="E53" s="719">
        <v>549432.66</v>
      </c>
      <c r="F53" s="594">
        <f>+D53+E53</f>
        <v>704568.66</v>
      </c>
      <c r="G53" s="719">
        <v>0</v>
      </c>
      <c r="H53" s="592">
        <v>0</v>
      </c>
      <c r="I53" s="157">
        <f t="shared" si="12"/>
        <v>704568.66</v>
      </c>
    </row>
    <row r="54" spans="2:9" ht="15">
      <c r="B54" s="227"/>
      <c r="C54" s="228" t="s">
        <v>1439</v>
      </c>
      <c r="D54" s="594">
        <v>0</v>
      </c>
      <c r="E54" s="5">
        <v>0</v>
      </c>
      <c r="F54" s="594">
        <f>+D54+E56</f>
        <v>0</v>
      </c>
      <c r="G54" s="719">
        <v>0</v>
      </c>
      <c r="H54" s="592">
        <v>0</v>
      </c>
      <c r="I54" s="157">
        <f t="shared" si="12"/>
        <v>0</v>
      </c>
    </row>
    <row r="55" spans="2:9" ht="15">
      <c r="B55" s="227"/>
      <c r="C55" s="228" t="s">
        <v>1440</v>
      </c>
      <c r="D55" s="594">
        <v>0</v>
      </c>
      <c r="E55" s="719">
        <v>350215.67999999999</v>
      </c>
      <c r="F55" s="594">
        <f>+D55+E55</f>
        <v>350215.67999999999</v>
      </c>
      <c r="G55" s="719">
        <v>20942.13</v>
      </c>
      <c r="H55" s="5">
        <v>0</v>
      </c>
      <c r="I55" s="157">
        <f t="shared" si="12"/>
        <v>329273.55</v>
      </c>
    </row>
    <row r="56" spans="2:9" ht="15">
      <c r="B56" s="227"/>
      <c r="C56" s="228" t="s">
        <v>1441</v>
      </c>
      <c r="D56" s="594">
        <v>0</v>
      </c>
      <c r="E56" s="722">
        <v>0</v>
      </c>
      <c r="F56" s="594">
        <f t="shared" si="11"/>
        <v>0</v>
      </c>
      <c r="G56" s="719">
        <v>0</v>
      </c>
      <c r="H56" s="592">
        <v>0</v>
      </c>
      <c r="I56" s="157">
        <f t="shared" si="12"/>
        <v>0</v>
      </c>
    </row>
    <row r="57" spans="2:9" ht="15">
      <c r="B57" s="227"/>
      <c r="C57" s="228" t="s">
        <v>1442</v>
      </c>
      <c r="D57" s="594">
        <v>0</v>
      </c>
      <c r="E57" s="722">
        <v>0</v>
      </c>
      <c r="F57" s="594">
        <f t="shared" si="11"/>
        <v>0</v>
      </c>
      <c r="G57" s="595">
        <v>0</v>
      </c>
      <c r="H57" s="592">
        <v>0</v>
      </c>
      <c r="I57" s="157">
        <f t="shared" si="12"/>
        <v>0</v>
      </c>
    </row>
    <row r="58" spans="2:9" ht="15">
      <c r="B58" s="227"/>
      <c r="C58" s="228" t="s">
        <v>34</v>
      </c>
      <c r="D58" s="594">
        <v>0</v>
      </c>
      <c r="E58" s="722">
        <v>0</v>
      </c>
      <c r="F58" s="594">
        <f t="shared" si="11"/>
        <v>0</v>
      </c>
      <c r="G58" s="595">
        <v>0</v>
      </c>
      <c r="H58" s="592">
        <v>0</v>
      </c>
      <c r="I58" s="157">
        <f t="shared" si="12"/>
        <v>0</v>
      </c>
    </row>
    <row r="59" spans="2:9" ht="15">
      <c r="B59" s="227"/>
      <c r="C59" s="226" t="s">
        <v>1455</v>
      </c>
      <c r="D59" s="596">
        <f>SUBTOTAL(9,D60:D62)</f>
        <v>0</v>
      </c>
      <c r="E59" s="596">
        <f t="shared" ref="E59:I59" si="13">SUBTOTAL(9,E60:E62)</f>
        <v>0</v>
      </c>
      <c r="F59" s="596">
        <f t="shared" si="13"/>
        <v>0</v>
      </c>
      <c r="G59" s="596">
        <f t="shared" si="13"/>
        <v>0</v>
      </c>
      <c r="H59" s="596">
        <f t="shared" si="13"/>
        <v>0</v>
      </c>
      <c r="I59" s="596">
        <f t="shared" si="13"/>
        <v>0</v>
      </c>
    </row>
    <row r="60" spans="2:9" ht="15">
      <c r="B60" s="227"/>
      <c r="C60" s="228" t="s">
        <v>1443</v>
      </c>
      <c r="D60" s="594">
        <v>0</v>
      </c>
      <c r="E60" s="592">
        <v>0</v>
      </c>
      <c r="F60" s="594">
        <f t="shared" ref="F60:F62" si="14">+D60+E60</f>
        <v>0</v>
      </c>
      <c r="G60" s="598">
        <v>0</v>
      </c>
      <c r="H60" s="592">
        <v>0</v>
      </c>
      <c r="I60" s="157">
        <f t="shared" ref="I60:I62" si="15">+F60-G60</f>
        <v>0</v>
      </c>
    </row>
    <row r="61" spans="2:9" ht="15">
      <c r="B61" s="227"/>
      <c r="C61" s="228" t="s">
        <v>1444</v>
      </c>
      <c r="D61" s="594">
        <v>0</v>
      </c>
      <c r="E61" s="592">
        <v>0</v>
      </c>
      <c r="F61" s="594">
        <f t="shared" si="14"/>
        <v>0</v>
      </c>
      <c r="G61" s="598">
        <v>0</v>
      </c>
      <c r="H61" s="592">
        <v>0</v>
      </c>
      <c r="I61" s="157">
        <f t="shared" si="15"/>
        <v>0</v>
      </c>
    </row>
    <row r="62" spans="2:9" ht="15">
      <c r="B62" s="227"/>
      <c r="C62" s="228" t="s">
        <v>1445</v>
      </c>
      <c r="D62" s="594">
        <v>0</v>
      </c>
      <c r="E62" s="592">
        <v>0</v>
      </c>
      <c r="F62" s="594">
        <f t="shared" si="14"/>
        <v>0</v>
      </c>
      <c r="G62" s="598">
        <v>0</v>
      </c>
      <c r="H62" s="592">
        <v>0</v>
      </c>
      <c r="I62" s="157">
        <f t="shared" si="15"/>
        <v>0</v>
      </c>
    </row>
    <row r="63" spans="2:9" ht="15">
      <c r="B63" s="227"/>
      <c r="C63" s="226" t="s">
        <v>1456</v>
      </c>
      <c r="D63" s="596">
        <f>SUBTOTAL(9,D64:D70)</f>
        <v>0</v>
      </c>
      <c r="E63" s="596">
        <f t="shared" ref="E63:I63" si="16">SUBTOTAL(9,E64:E70)</f>
        <v>0</v>
      </c>
      <c r="F63" s="596">
        <f t="shared" si="16"/>
        <v>0</v>
      </c>
      <c r="G63" s="596">
        <f t="shared" si="16"/>
        <v>0</v>
      </c>
      <c r="H63" s="596">
        <f t="shared" si="16"/>
        <v>0</v>
      </c>
      <c r="I63" s="596">
        <f t="shared" si="16"/>
        <v>0</v>
      </c>
    </row>
    <row r="64" spans="2:9" ht="15">
      <c r="B64" s="227"/>
      <c r="C64" s="228" t="s">
        <v>1446</v>
      </c>
      <c r="D64" s="594">
        <v>0</v>
      </c>
      <c r="E64" s="592">
        <v>0</v>
      </c>
      <c r="F64" s="594">
        <f t="shared" ref="F64:F70" si="17">+D64+E64</f>
        <v>0</v>
      </c>
      <c r="G64" s="598">
        <v>0</v>
      </c>
      <c r="H64" s="592">
        <v>0</v>
      </c>
      <c r="I64" s="157">
        <f t="shared" ref="I64:I70" si="18">+F64-G64</f>
        <v>0</v>
      </c>
    </row>
    <row r="65" spans="2:9" ht="15">
      <c r="B65" s="227"/>
      <c r="C65" s="228" t="s">
        <v>1447</v>
      </c>
      <c r="D65" s="594">
        <v>0</v>
      </c>
      <c r="E65" s="592">
        <v>0</v>
      </c>
      <c r="F65" s="594">
        <f t="shared" si="17"/>
        <v>0</v>
      </c>
      <c r="G65" s="598">
        <v>0</v>
      </c>
      <c r="H65" s="592">
        <v>0</v>
      </c>
      <c r="I65" s="157">
        <f t="shared" si="18"/>
        <v>0</v>
      </c>
    </row>
    <row r="66" spans="2:9" ht="15">
      <c r="B66" s="227"/>
      <c r="C66" s="228" t="s">
        <v>1448</v>
      </c>
      <c r="D66" s="594">
        <v>0</v>
      </c>
      <c r="E66" s="592">
        <v>0</v>
      </c>
      <c r="F66" s="594">
        <f t="shared" si="17"/>
        <v>0</v>
      </c>
      <c r="G66" s="598">
        <v>0</v>
      </c>
      <c r="H66" s="592">
        <v>0</v>
      </c>
      <c r="I66" s="157">
        <f t="shared" si="18"/>
        <v>0</v>
      </c>
    </row>
    <row r="67" spans="2:9" ht="15">
      <c r="B67" s="227"/>
      <c r="C67" s="228" t="s">
        <v>1449</v>
      </c>
      <c r="D67" s="594">
        <v>0</v>
      </c>
      <c r="E67" s="592">
        <v>0</v>
      </c>
      <c r="F67" s="594">
        <f t="shared" si="17"/>
        <v>0</v>
      </c>
      <c r="G67" s="598">
        <v>0</v>
      </c>
      <c r="H67" s="592">
        <v>0</v>
      </c>
      <c r="I67" s="157">
        <f t="shared" si="18"/>
        <v>0</v>
      </c>
    </row>
    <row r="68" spans="2:9" ht="15">
      <c r="B68" s="227"/>
      <c r="C68" s="590" t="s">
        <v>1450</v>
      </c>
      <c r="D68" s="594">
        <v>0</v>
      </c>
      <c r="E68" s="592">
        <v>0</v>
      </c>
      <c r="F68" s="594">
        <f t="shared" si="17"/>
        <v>0</v>
      </c>
      <c r="G68" s="598">
        <v>0</v>
      </c>
      <c r="H68" s="592">
        <v>0</v>
      </c>
      <c r="I68" s="157">
        <f t="shared" si="18"/>
        <v>0</v>
      </c>
    </row>
    <row r="69" spans="2:9" ht="15">
      <c r="B69" s="227"/>
      <c r="C69" s="228" t="s">
        <v>1451</v>
      </c>
      <c r="D69" s="594">
        <v>0</v>
      </c>
      <c r="E69" s="592">
        <v>0</v>
      </c>
      <c r="F69" s="594">
        <f t="shared" si="17"/>
        <v>0</v>
      </c>
      <c r="G69" s="598">
        <v>0</v>
      </c>
      <c r="H69" s="592">
        <v>0</v>
      </c>
      <c r="I69" s="157">
        <f t="shared" si="18"/>
        <v>0</v>
      </c>
    </row>
    <row r="70" spans="2:9" ht="30" customHeight="1">
      <c r="B70" s="227"/>
      <c r="C70" s="590" t="s">
        <v>1452</v>
      </c>
      <c r="D70" s="594">
        <v>0</v>
      </c>
      <c r="E70" s="592">
        <v>0</v>
      </c>
      <c r="F70" s="594">
        <f t="shared" si="17"/>
        <v>0</v>
      </c>
      <c r="G70" s="598">
        <v>0</v>
      </c>
      <c r="H70" s="592">
        <v>0</v>
      </c>
      <c r="I70" s="157">
        <f t="shared" si="18"/>
        <v>0</v>
      </c>
    </row>
    <row r="71" spans="2:9" ht="15">
      <c r="B71" s="227"/>
      <c r="C71" s="226" t="s">
        <v>1457</v>
      </c>
      <c r="D71" s="596">
        <f>SUBTOTAL(9,D72:D74)</f>
        <v>0</v>
      </c>
      <c r="E71" s="596">
        <f t="shared" ref="E71:I71" si="19">SUBTOTAL(9,E72:E74)</f>
        <v>0</v>
      </c>
      <c r="F71" s="596">
        <f t="shared" si="19"/>
        <v>0</v>
      </c>
      <c r="G71" s="596">
        <f t="shared" si="19"/>
        <v>0</v>
      </c>
      <c r="H71" s="596">
        <f t="shared" si="19"/>
        <v>0</v>
      </c>
      <c r="I71" s="596">
        <f t="shared" si="19"/>
        <v>0</v>
      </c>
    </row>
    <row r="72" spans="2:9" ht="15">
      <c r="B72" s="227"/>
      <c r="C72" s="228" t="s">
        <v>89</v>
      </c>
      <c r="D72" s="594">
        <v>0</v>
      </c>
      <c r="E72" s="592">
        <v>0</v>
      </c>
      <c r="F72" s="594">
        <f t="shared" ref="F72:F74" si="20">+D72+E72</f>
        <v>0</v>
      </c>
      <c r="G72" s="598">
        <v>0</v>
      </c>
      <c r="H72" s="592">
        <v>0</v>
      </c>
      <c r="I72" s="157">
        <f t="shared" ref="I72:I74" si="21">+F72-G72</f>
        <v>0</v>
      </c>
    </row>
    <row r="73" spans="2:9" ht="15">
      <c r="B73" s="227"/>
      <c r="C73" s="228" t="s">
        <v>45</v>
      </c>
      <c r="D73" s="594">
        <v>0</v>
      </c>
      <c r="E73" s="592">
        <v>0</v>
      </c>
      <c r="F73" s="594">
        <f t="shared" si="20"/>
        <v>0</v>
      </c>
      <c r="G73" s="598">
        <v>0</v>
      </c>
      <c r="H73" s="592">
        <v>0</v>
      </c>
      <c r="I73" s="157">
        <f t="shared" si="21"/>
        <v>0</v>
      </c>
    </row>
    <row r="74" spans="2:9" ht="15">
      <c r="B74" s="227"/>
      <c r="C74" s="228" t="s">
        <v>92</v>
      </c>
      <c r="D74" s="594">
        <v>0</v>
      </c>
      <c r="E74" s="592">
        <v>0</v>
      </c>
      <c r="F74" s="594">
        <f t="shared" si="20"/>
        <v>0</v>
      </c>
      <c r="G74" s="598">
        <v>0</v>
      </c>
      <c r="H74" s="592">
        <v>0</v>
      </c>
      <c r="I74" s="157">
        <f t="shared" si="21"/>
        <v>0</v>
      </c>
    </row>
    <row r="75" spans="2:9" ht="15">
      <c r="B75" s="227"/>
      <c r="C75" s="226" t="s">
        <v>131</v>
      </c>
      <c r="D75" s="596">
        <f>SUBTOTAL(9,D76:D82)</f>
        <v>0</v>
      </c>
      <c r="E75" s="596">
        <f t="shared" ref="E75:I75" si="22">SUBTOTAL(9,E76:E82)</f>
        <v>0</v>
      </c>
      <c r="F75" s="596">
        <f t="shared" si="22"/>
        <v>0</v>
      </c>
      <c r="G75" s="596">
        <f t="shared" si="22"/>
        <v>0</v>
      </c>
      <c r="H75" s="596">
        <f t="shared" si="22"/>
        <v>0</v>
      </c>
      <c r="I75" s="596">
        <f t="shared" si="22"/>
        <v>0</v>
      </c>
    </row>
    <row r="76" spans="2:9" ht="15">
      <c r="B76" s="227"/>
      <c r="C76" s="228" t="s">
        <v>1453</v>
      </c>
      <c r="D76" s="594">
        <v>0</v>
      </c>
      <c r="E76" s="592">
        <v>0</v>
      </c>
      <c r="F76" s="594">
        <f t="shared" ref="F76:F82" si="23">+D76+E76</f>
        <v>0</v>
      </c>
      <c r="G76" s="598">
        <v>0</v>
      </c>
      <c r="H76" s="592">
        <v>0</v>
      </c>
      <c r="I76" s="157">
        <f t="shared" ref="I76:I82" si="24">+F76-G76</f>
        <v>0</v>
      </c>
    </row>
    <row r="77" spans="2:9" ht="15">
      <c r="B77" s="227"/>
      <c r="C77" s="228" t="s">
        <v>95</v>
      </c>
      <c r="D77" s="594">
        <v>0</v>
      </c>
      <c r="E77" s="592">
        <v>0</v>
      </c>
      <c r="F77" s="594">
        <f t="shared" si="23"/>
        <v>0</v>
      </c>
      <c r="G77" s="598">
        <v>0</v>
      </c>
      <c r="H77" s="592">
        <v>0</v>
      </c>
      <c r="I77" s="157">
        <f t="shared" si="24"/>
        <v>0</v>
      </c>
    </row>
    <row r="78" spans="2:9" ht="15">
      <c r="B78" s="227"/>
      <c r="C78" s="228" t="s">
        <v>96</v>
      </c>
      <c r="D78" s="594">
        <v>0</v>
      </c>
      <c r="E78" s="592">
        <v>0</v>
      </c>
      <c r="F78" s="594">
        <f t="shared" si="23"/>
        <v>0</v>
      </c>
      <c r="G78" s="598">
        <v>0</v>
      </c>
      <c r="H78" s="592">
        <v>0</v>
      </c>
      <c r="I78" s="157">
        <f t="shared" si="24"/>
        <v>0</v>
      </c>
    </row>
    <row r="79" spans="2:9" ht="15">
      <c r="B79" s="227"/>
      <c r="C79" s="228" t="s">
        <v>97</v>
      </c>
      <c r="D79" s="594">
        <v>0</v>
      </c>
      <c r="E79" s="592">
        <v>0</v>
      </c>
      <c r="F79" s="594">
        <f t="shared" si="23"/>
        <v>0</v>
      </c>
      <c r="G79" s="598">
        <v>0</v>
      </c>
      <c r="H79" s="592">
        <v>0</v>
      </c>
      <c r="I79" s="157">
        <f t="shared" si="24"/>
        <v>0</v>
      </c>
    </row>
    <row r="80" spans="2:9" ht="15">
      <c r="B80" s="227"/>
      <c r="C80" s="228" t="s">
        <v>98</v>
      </c>
      <c r="D80" s="594">
        <v>0</v>
      </c>
      <c r="E80" s="592">
        <v>0</v>
      </c>
      <c r="F80" s="594">
        <f t="shared" si="23"/>
        <v>0</v>
      </c>
      <c r="G80" s="598">
        <v>0</v>
      </c>
      <c r="H80" s="592">
        <v>0</v>
      </c>
      <c r="I80" s="157">
        <f t="shared" si="24"/>
        <v>0</v>
      </c>
    </row>
    <row r="81" spans="1:10" ht="15">
      <c r="B81" s="227"/>
      <c r="C81" s="228" t="s">
        <v>99</v>
      </c>
      <c r="D81" s="594">
        <v>0</v>
      </c>
      <c r="E81" s="592">
        <v>0</v>
      </c>
      <c r="F81" s="594">
        <f t="shared" si="23"/>
        <v>0</v>
      </c>
      <c r="G81" s="598">
        <v>0</v>
      </c>
      <c r="H81" s="592">
        <v>0</v>
      </c>
      <c r="I81" s="157">
        <f t="shared" si="24"/>
        <v>0</v>
      </c>
    </row>
    <row r="82" spans="1:10" ht="15">
      <c r="B82" s="227"/>
      <c r="C82" s="228" t="s">
        <v>1454</v>
      </c>
      <c r="D82" s="600">
        <v>0</v>
      </c>
      <c r="E82" s="598">
        <v>0</v>
      </c>
      <c r="F82" s="600">
        <f t="shared" si="23"/>
        <v>0</v>
      </c>
      <c r="G82" s="601">
        <v>0</v>
      </c>
      <c r="H82" s="597">
        <v>0</v>
      </c>
      <c r="I82" s="277">
        <f t="shared" si="24"/>
        <v>0</v>
      </c>
    </row>
    <row r="83" spans="1:10" s="149" customFormat="1">
      <c r="A83" s="148"/>
      <c r="B83" s="723"/>
      <c r="C83" s="724" t="s">
        <v>194</v>
      </c>
      <c r="D83" s="725">
        <f>SUBTOTAL(109,D11:D82)</f>
        <v>334595424.50999999</v>
      </c>
      <c r="E83" s="725">
        <f t="shared" ref="E83:I83" si="25">SUBTOTAL(109,E11:E82)</f>
        <v>-22554854.98</v>
      </c>
      <c r="F83" s="725">
        <f t="shared" si="25"/>
        <v>312040569.53000009</v>
      </c>
      <c r="G83" s="725">
        <f t="shared" si="25"/>
        <v>119469802.86999999</v>
      </c>
      <c r="H83" s="725">
        <f t="shared" si="25"/>
        <v>118703276.05999999</v>
      </c>
      <c r="I83" s="725">
        <f t="shared" si="25"/>
        <v>192570766.66000006</v>
      </c>
      <c r="J83" s="602"/>
    </row>
    <row r="84" spans="1:10">
      <c r="B84" s="1" t="s">
        <v>62</v>
      </c>
    </row>
    <row r="85" spans="1:10">
      <c r="F85" s="256"/>
      <c r="G85" s="162"/>
      <c r="H85" s="162"/>
      <c r="I85" s="162"/>
    </row>
    <row r="87" spans="1:10">
      <c r="D87" s="162"/>
      <c r="E87" s="162"/>
      <c r="F87" s="162"/>
      <c r="G87" s="162"/>
      <c r="H87" s="162"/>
      <c r="I87" s="162"/>
    </row>
    <row r="88" spans="1:10">
      <c r="C88" s="144"/>
      <c r="G88" s="1006"/>
      <c r="H88" s="1006"/>
      <c r="I88" s="1006"/>
    </row>
    <row r="89" spans="1:10">
      <c r="C89" s="565" t="s">
        <v>444</v>
      </c>
      <c r="E89" s="93"/>
      <c r="F89" s="279"/>
      <c r="G89" s="1016" t="s">
        <v>6139</v>
      </c>
      <c r="H89" s="1016"/>
      <c r="I89" s="1016"/>
    </row>
    <row r="90" spans="1:10">
      <c r="C90" s="250" t="s">
        <v>441</v>
      </c>
      <c r="E90" s="45"/>
      <c r="F90" s="279"/>
      <c r="G90" s="1016" t="s">
        <v>6137</v>
      </c>
      <c r="H90" s="1016"/>
      <c r="I90" s="1016"/>
    </row>
  </sheetData>
  <mergeCells count="11">
    <mergeCell ref="G90:I90"/>
    <mergeCell ref="B1:I1"/>
    <mergeCell ref="B2:I2"/>
    <mergeCell ref="B3:I3"/>
    <mergeCell ref="D6:H6"/>
    <mergeCell ref="B8:C10"/>
    <mergeCell ref="D8:H8"/>
    <mergeCell ref="I8:I9"/>
    <mergeCell ref="B4:I4"/>
    <mergeCell ref="G88:I88"/>
    <mergeCell ref="G89:I89"/>
  </mergeCells>
  <printOptions horizontalCentered="1"/>
  <pageMargins left="0.70866141732283472" right="0.70866141732283472" top="0.74803149606299213" bottom="0.74803149606299213" header="0.31496062992125984" footer="0.31496062992125984"/>
  <pageSetup scale="36"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J29"/>
  <sheetViews>
    <sheetView showGridLines="0" zoomScale="85" zoomScaleNormal="85" workbookViewId="0">
      <selection activeCell="F29" sqref="F29:H29"/>
    </sheetView>
  </sheetViews>
  <sheetFormatPr baseColWidth="10" defaultRowHeight="12.75"/>
  <cols>
    <col min="1" max="1" width="2.5703125" style="2" customWidth="1"/>
    <col min="2" max="2" width="21.5703125" style="5" customWidth="1"/>
    <col min="3" max="3" width="35.5703125" style="5" customWidth="1"/>
    <col min="4" max="9" width="17.28515625" style="5" customWidth="1"/>
    <col min="10" max="10" width="2.140625" style="2" customWidth="1"/>
    <col min="11" max="16384" width="11.42578125" style="5"/>
  </cols>
  <sheetData>
    <row r="1" spans="2:9" s="2" customFormat="1">
      <c r="B1" s="975" t="s">
        <v>1197</v>
      </c>
      <c r="C1" s="975"/>
      <c r="D1" s="975"/>
      <c r="E1" s="975"/>
      <c r="F1" s="975"/>
      <c r="G1" s="975"/>
      <c r="H1" s="975"/>
      <c r="I1" s="975"/>
    </row>
    <row r="2" spans="2:9" s="2" customFormat="1">
      <c r="B2" s="1092" t="s">
        <v>1201</v>
      </c>
      <c r="C2" s="1092"/>
      <c r="D2" s="1092"/>
      <c r="E2" s="1092"/>
      <c r="F2" s="1092"/>
      <c r="G2" s="1092"/>
      <c r="H2" s="1092"/>
      <c r="I2" s="1092"/>
    </row>
    <row r="3" spans="2:9" s="2" customFormat="1">
      <c r="B3" s="1093" t="str">
        <f>EAI!A2</f>
        <v>del 1 de Enero al 30 de Junio de 2019</v>
      </c>
      <c r="C3" s="1093"/>
      <c r="D3" s="1093"/>
      <c r="E3" s="1093"/>
      <c r="F3" s="1093"/>
      <c r="G3" s="1093"/>
      <c r="H3" s="1093"/>
      <c r="I3" s="1093"/>
    </row>
    <row r="4" spans="2:9" s="2" customFormat="1">
      <c r="B4" s="1093" t="s">
        <v>0</v>
      </c>
      <c r="C4" s="1093"/>
      <c r="D4" s="1093"/>
      <c r="E4" s="1093"/>
      <c r="F4" s="1093"/>
      <c r="G4" s="1093"/>
      <c r="H4" s="1093"/>
      <c r="I4" s="1093"/>
    </row>
    <row r="5" spans="2:9" s="2" customFormat="1"/>
    <row r="6" spans="2:9" s="2" customFormat="1">
      <c r="C6" s="7" t="s">
        <v>1</v>
      </c>
      <c r="D6" s="946" t="s">
        <v>443</v>
      </c>
      <c r="E6" s="946"/>
      <c r="F6" s="946"/>
      <c r="G6" s="946"/>
    </row>
    <row r="7" spans="2:9" s="2" customFormat="1"/>
    <row r="8" spans="2:9" s="2" customFormat="1">
      <c r="B8" s="1097" t="s">
        <v>60</v>
      </c>
      <c r="C8" s="1098"/>
      <c r="D8" s="1103" t="s">
        <v>195</v>
      </c>
      <c r="E8" s="1103"/>
      <c r="F8" s="1103"/>
      <c r="G8" s="1103"/>
      <c r="H8" s="1103"/>
      <c r="I8" s="1103" t="s">
        <v>189</v>
      </c>
    </row>
    <row r="9" spans="2:9" s="2" customFormat="1" ht="25.5">
      <c r="B9" s="1099"/>
      <c r="C9" s="1100"/>
      <c r="D9" s="280" t="s">
        <v>190</v>
      </c>
      <c r="E9" s="280" t="s">
        <v>191</v>
      </c>
      <c r="F9" s="280" t="s">
        <v>177</v>
      </c>
      <c r="G9" s="280" t="s">
        <v>178</v>
      </c>
      <c r="H9" s="280" t="s">
        <v>192</v>
      </c>
      <c r="I9" s="1103"/>
    </row>
    <row r="10" spans="2:9" s="2" customFormat="1">
      <c r="B10" s="1101"/>
      <c r="C10" s="1102"/>
      <c r="D10" s="280">
        <v>1</v>
      </c>
      <c r="E10" s="280">
        <v>2</v>
      </c>
      <c r="F10" s="280" t="s">
        <v>193</v>
      </c>
      <c r="G10" s="280">
        <v>4</v>
      </c>
      <c r="H10" s="280">
        <v>5</v>
      </c>
      <c r="I10" s="280" t="s">
        <v>1116</v>
      </c>
    </row>
    <row r="11" spans="2:9" s="2" customFormat="1">
      <c r="B11" s="603"/>
      <c r="C11" s="604"/>
      <c r="D11" s="156"/>
      <c r="E11" s="156"/>
      <c r="F11" s="156"/>
      <c r="G11" s="334"/>
      <c r="H11" s="156"/>
      <c r="I11" s="156"/>
    </row>
    <row r="12" spans="2:9" s="2" customFormat="1">
      <c r="B12" s="1095" t="s">
        <v>196</v>
      </c>
      <c r="C12" s="1096"/>
      <c r="D12" s="152">
        <f>COG!D83-COG!D49</f>
        <v>334420320.50999999</v>
      </c>
      <c r="E12" s="152">
        <f>COG!E83-COG!E49</f>
        <v>-29277565.329999998</v>
      </c>
      <c r="F12" s="152">
        <f>+D12+E12</f>
        <v>305142755.18000001</v>
      </c>
      <c r="G12" s="335">
        <f>COG!G83-COG!G49</f>
        <v>116936681.02999999</v>
      </c>
      <c r="H12" s="335">
        <f>COG!H83-COG!H49</f>
        <v>116816280.51999998</v>
      </c>
      <c r="I12" s="152">
        <f>+F12-G12</f>
        <v>188206074.15000004</v>
      </c>
    </row>
    <row r="13" spans="2:9" s="2" customFormat="1">
      <c r="B13" s="605"/>
      <c r="C13" s="606"/>
      <c r="D13" s="157"/>
      <c r="E13" s="278"/>
      <c r="F13" s="157"/>
      <c r="G13" s="5"/>
      <c r="H13" s="222"/>
      <c r="I13" s="157"/>
    </row>
    <row r="14" spans="2:9" s="2" customFormat="1">
      <c r="B14" s="1095" t="s">
        <v>197</v>
      </c>
      <c r="C14" s="1096"/>
      <c r="D14" s="157">
        <f>COG!D49</f>
        <v>175104</v>
      </c>
      <c r="E14" s="157">
        <f>COG!E49</f>
        <v>6722710.3499999996</v>
      </c>
      <c r="F14" s="152">
        <f>+D14+E14</f>
        <v>6897814.3499999996</v>
      </c>
      <c r="G14" s="336">
        <f>COG!G49</f>
        <v>2533121.84</v>
      </c>
      <c r="H14" s="336">
        <f>COG!H49</f>
        <v>1886995.54</v>
      </c>
      <c r="I14" s="152">
        <f>+F14-G14</f>
        <v>4364692.51</v>
      </c>
    </row>
    <row r="15" spans="2:9" s="2" customFormat="1">
      <c r="B15" s="605"/>
      <c r="C15" s="606"/>
      <c r="D15" s="157"/>
      <c r="E15" s="157"/>
      <c r="F15" s="157"/>
      <c r="G15" s="337"/>
      <c r="H15" s="157"/>
      <c r="I15" s="157"/>
    </row>
    <row r="16" spans="2:9" s="2" customFormat="1">
      <c r="B16" s="1095" t="s">
        <v>198</v>
      </c>
      <c r="C16" s="1096"/>
      <c r="D16" s="157"/>
      <c r="E16" s="157"/>
      <c r="F16" s="157"/>
      <c r="G16" s="337"/>
      <c r="H16" s="157"/>
      <c r="I16" s="157"/>
    </row>
    <row r="17" spans="1:10" s="2" customFormat="1">
      <c r="B17" s="607"/>
      <c r="C17" s="608"/>
      <c r="D17" s="157"/>
      <c r="E17" s="157"/>
      <c r="F17" s="157"/>
      <c r="G17" s="337"/>
      <c r="H17" s="157"/>
      <c r="I17" s="157"/>
    </row>
    <row r="18" spans="1:10" s="2" customFormat="1">
      <c r="B18" s="1095" t="s">
        <v>79</v>
      </c>
      <c r="C18" s="1096"/>
      <c r="D18" s="157"/>
      <c r="E18" s="157"/>
      <c r="F18" s="157"/>
      <c r="G18" s="337"/>
      <c r="H18" s="157"/>
      <c r="I18" s="157"/>
    </row>
    <row r="19" spans="1:10" s="2" customFormat="1">
      <c r="B19" s="607"/>
      <c r="C19" s="608"/>
      <c r="D19" s="157"/>
      <c r="E19" s="157"/>
      <c r="F19" s="157"/>
      <c r="G19" s="337"/>
      <c r="H19" s="157"/>
      <c r="I19" s="157"/>
    </row>
    <row r="20" spans="1:10" s="2" customFormat="1">
      <c r="B20" s="1095" t="s">
        <v>89</v>
      </c>
      <c r="C20" s="1096"/>
      <c r="D20" s="157"/>
      <c r="E20" s="157"/>
      <c r="F20" s="157"/>
      <c r="G20" s="337"/>
      <c r="H20" s="157"/>
      <c r="I20" s="157"/>
    </row>
    <row r="21" spans="1:10" s="2" customFormat="1">
      <c r="B21" s="158"/>
      <c r="C21" s="159"/>
      <c r="D21" s="160"/>
      <c r="E21" s="160"/>
      <c r="F21" s="160"/>
      <c r="G21" s="338"/>
      <c r="H21" s="160"/>
      <c r="I21" s="160"/>
    </row>
    <row r="22" spans="1:10" s="149" customFormat="1">
      <c r="A22" s="148"/>
      <c r="B22" s="158"/>
      <c r="C22" s="159" t="s">
        <v>194</v>
      </c>
      <c r="D22" s="161">
        <f>+D12+D14+D16</f>
        <v>334595424.50999999</v>
      </c>
      <c r="E22" s="161">
        <f>+E12+E14+E16</f>
        <v>-22554854.979999997</v>
      </c>
      <c r="F22" s="161">
        <f t="shared" ref="F22:I22" si="0">+F12+F14+F16</f>
        <v>312040569.53000003</v>
      </c>
      <c r="G22" s="161">
        <f>SUM(G12+G14+G16)</f>
        <v>119469802.86999999</v>
      </c>
      <c r="H22" s="161">
        <f>SUM(H12+H14+H16)</f>
        <v>118703276.05999999</v>
      </c>
      <c r="I22" s="161">
        <f t="shared" si="0"/>
        <v>192570766.66000003</v>
      </c>
      <c r="J22" s="148"/>
    </row>
    <row r="23" spans="1:10" s="2" customFormat="1">
      <c r="B23" s="1" t="s">
        <v>62</v>
      </c>
    </row>
    <row r="26" spans="1:10">
      <c r="D26" s="162"/>
      <c r="E26" s="162"/>
      <c r="F26" s="162"/>
      <c r="G26" s="162"/>
      <c r="H26" s="162"/>
      <c r="I26" s="162"/>
    </row>
    <row r="27" spans="1:10">
      <c r="C27" s="144"/>
      <c r="F27" s="1006"/>
      <c r="G27" s="1006"/>
      <c r="H27" s="1006"/>
    </row>
    <row r="28" spans="1:10">
      <c r="C28" s="1087" t="s">
        <v>444</v>
      </c>
      <c r="D28" s="1087"/>
      <c r="F28" s="967" t="s">
        <v>6139</v>
      </c>
      <c r="G28" s="967"/>
      <c r="H28" s="967"/>
    </row>
    <row r="29" spans="1:10" ht="12.75" customHeight="1">
      <c r="C29" s="952" t="s">
        <v>441</v>
      </c>
      <c r="D29" s="952"/>
      <c r="F29" s="952" t="s">
        <v>6137</v>
      </c>
      <c r="G29" s="952"/>
      <c r="H29" s="952"/>
    </row>
  </sheetData>
  <mergeCells count="18">
    <mergeCell ref="B12:C12"/>
    <mergeCell ref="B14:C14"/>
    <mergeCell ref="B16:C16"/>
    <mergeCell ref="B18:C18"/>
    <mergeCell ref="C29:D29"/>
    <mergeCell ref="F29:H29"/>
    <mergeCell ref="B1:I1"/>
    <mergeCell ref="B2:I2"/>
    <mergeCell ref="B3:I3"/>
    <mergeCell ref="F27:H27"/>
    <mergeCell ref="C28:D28"/>
    <mergeCell ref="F28:H28"/>
    <mergeCell ref="D6:G6"/>
    <mergeCell ref="B8:C10"/>
    <mergeCell ref="D8:H8"/>
    <mergeCell ref="I8:I9"/>
    <mergeCell ref="B4:I4"/>
    <mergeCell ref="B20:C20"/>
  </mergeCells>
  <printOptions horizontalCentered="1"/>
  <pageMargins left="0.70866141732283472" right="0.70866141732283472" top="0.74803149606299213" bottom="0.74803149606299213" header="0.31496062992125984" footer="0.31496062992125984"/>
  <pageSetup scale="73" orientation="landscape"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J57"/>
  <sheetViews>
    <sheetView showGridLines="0" topLeftCell="A10" zoomScale="80" zoomScaleNormal="80" workbookViewId="0">
      <selection activeCell="G56" sqref="G56"/>
    </sheetView>
  </sheetViews>
  <sheetFormatPr baseColWidth="10" defaultRowHeight="12.75"/>
  <cols>
    <col min="1" max="1" width="1.5703125" style="2" customWidth="1"/>
    <col min="2" max="2" width="4.5703125" style="183" customWidth="1"/>
    <col min="3" max="3" width="60.28515625" style="5" customWidth="1"/>
    <col min="4" max="9" width="21.7109375" style="5" customWidth="1"/>
    <col min="10" max="10" width="1.42578125" style="2" customWidth="1"/>
    <col min="11" max="16384" width="11.42578125" style="5"/>
  </cols>
  <sheetData>
    <row r="1" spans="1:10">
      <c r="B1" s="1057" t="s">
        <v>1197</v>
      </c>
      <c r="C1" s="1057"/>
      <c r="D1" s="1057"/>
      <c r="E1" s="1057"/>
      <c r="F1" s="1057"/>
      <c r="G1" s="1057"/>
      <c r="H1" s="1057"/>
      <c r="I1" s="1057"/>
    </row>
    <row r="2" spans="1:10">
      <c r="B2" s="1057" t="s">
        <v>1202</v>
      </c>
      <c r="C2" s="1057"/>
      <c r="D2" s="1057"/>
      <c r="E2" s="1057"/>
      <c r="F2" s="1057"/>
      <c r="G2" s="1057"/>
      <c r="H2" s="1057"/>
      <c r="I2" s="1057"/>
    </row>
    <row r="3" spans="1:10">
      <c r="B3" s="1057" t="str">
        <f>EAI!A2</f>
        <v>del 1 de Enero al 30 de Junio de 2019</v>
      </c>
      <c r="C3" s="1057"/>
      <c r="D3" s="1057"/>
      <c r="E3" s="1057"/>
      <c r="F3" s="1057"/>
      <c r="G3" s="1057"/>
      <c r="H3" s="1057"/>
      <c r="I3" s="1057"/>
    </row>
    <row r="4" spans="1:10">
      <c r="B4" s="1057" t="s">
        <v>0</v>
      </c>
      <c r="C4" s="1057"/>
      <c r="D4" s="1057"/>
      <c r="E4" s="1057"/>
      <c r="F4" s="1057"/>
      <c r="G4" s="1057"/>
      <c r="H4" s="1057"/>
      <c r="I4" s="1057"/>
    </row>
    <row r="5" spans="1:10" s="2" customFormat="1">
      <c r="B5" s="164"/>
      <c r="C5" s="164"/>
      <c r="D5" s="164"/>
      <c r="E5" s="164"/>
      <c r="F5" s="164"/>
      <c r="G5" s="164"/>
      <c r="H5" s="164"/>
      <c r="I5" s="164"/>
    </row>
    <row r="6" spans="1:10" s="2" customFormat="1">
      <c r="C6" s="7" t="s">
        <v>1</v>
      </c>
      <c r="D6" s="576" t="s">
        <v>443</v>
      </c>
      <c r="E6" s="576"/>
      <c r="F6" s="576"/>
      <c r="G6" s="576"/>
      <c r="H6" s="576"/>
      <c r="I6" s="164"/>
    </row>
    <row r="7" spans="1:10" s="2" customFormat="1">
      <c r="B7" s="164"/>
      <c r="C7" s="164"/>
      <c r="D7" s="164"/>
      <c r="E7" s="164"/>
      <c r="F7" s="164"/>
      <c r="G7" s="164"/>
      <c r="H7" s="164"/>
      <c r="I7" s="164"/>
    </row>
    <row r="8" spans="1:10">
      <c r="B8" s="1106" t="s">
        <v>60</v>
      </c>
      <c r="C8" s="1106"/>
      <c r="D8" s="1103" t="s">
        <v>188</v>
      </c>
      <c r="E8" s="1103"/>
      <c r="F8" s="1103"/>
      <c r="G8" s="1103"/>
      <c r="H8" s="1103"/>
      <c r="I8" s="1103" t="s">
        <v>189</v>
      </c>
    </row>
    <row r="9" spans="1:10" ht="25.5">
      <c r="B9" s="1106"/>
      <c r="C9" s="1106"/>
      <c r="D9" s="280" t="s">
        <v>190</v>
      </c>
      <c r="E9" s="280" t="s">
        <v>191</v>
      </c>
      <c r="F9" s="280" t="s">
        <v>177</v>
      </c>
      <c r="G9" s="280" t="s">
        <v>178</v>
      </c>
      <c r="H9" s="280" t="s">
        <v>192</v>
      </c>
      <c r="I9" s="1103"/>
    </row>
    <row r="10" spans="1:10">
      <c r="B10" s="1106"/>
      <c r="C10" s="1106"/>
      <c r="D10" s="280">
        <v>1</v>
      </c>
      <c r="E10" s="280">
        <v>2</v>
      </c>
      <c r="F10" s="280" t="s">
        <v>193</v>
      </c>
      <c r="G10" s="280">
        <v>4</v>
      </c>
      <c r="H10" s="280">
        <v>5</v>
      </c>
      <c r="I10" s="280" t="s">
        <v>1116</v>
      </c>
    </row>
    <row r="11" spans="1:10">
      <c r="B11" s="165"/>
      <c r="C11" s="155"/>
      <c r="D11" s="166"/>
      <c r="E11" s="166"/>
      <c r="F11" s="166"/>
      <c r="G11" s="166"/>
      <c r="H11" s="166"/>
      <c r="I11" s="166"/>
    </row>
    <row r="12" spans="1:10" s="168" customFormat="1">
      <c r="A12" s="18"/>
      <c r="B12" s="1104" t="s">
        <v>200</v>
      </c>
      <c r="C12" s="1105"/>
      <c r="D12" s="167"/>
      <c r="E12" s="167"/>
      <c r="F12" s="172">
        <f t="shared" ref="F12:F29" si="0">+D12+E12</f>
        <v>0</v>
      </c>
      <c r="G12" s="167"/>
      <c r="H12" s="167"/>
      <c r="I12" s="167">
        <f>SUM(I13:I21)</f>
        <v>0</v>
      </c>
      <c r="J12" s="18"/>
    </row>
    <row r="13" spans="1:10" s="168" customFormat="1">
      <c r="A13" s="18"/>
      <c r="B13" s="169"/>
      <c r="C13" s="170" t="s">
        <v>201</v>
      </c>
      <c r="D13" s="152"/>
      <c r="E13" s="152"/>
      <c r="F13" s="172">
        <f t="shared" si="0"/>
        <v>0</v>
      </c>
      <c r="G13" s="152"/>
      <c r="H13" s="152"/>
      <c r="I13" s="175">
        <f t="shared" ref="I13:I20" si="1">+F13-G13</f>
        <v>0</v>
      </c>
      <c r="J13" s="18"/>
    </row>
    <row r="14" spans="1:10" s="168" customFormat="1">
      <c r="A14" s="18"/>
      <c r="B14" s="169"/>
      <c r="C14" s="170" t="s">
        <v>202</v>
      </c>
      <c r="D14" s="171"/>
      <c r="E14" s="171"/>
      <c r="F14" s="172">
        <f t="shared" si="0"/>
        <v>0</v>
      </c>
      <c r="G14" s="171"/>
      <c r="H14" s="171"/>
      <c r="I14" s="175">
        <f t="shared" si="1"/>
        <v>0</v>
      </c>
      <c r="J14" s="18"/>
    </row>
    <row r="15" spans="1:10" s="168" customFormat="1">
      <c r="A15" s="18"/>
      <c r="B15" s="169"/>
      <c r="C15" s="170" t="s">
        <v>203</v>
      </c>
      <c r="D15" s="171"/>
      <c r="E15" s="171"/>
      <c r="F15" s="172">
        <f t="shared" si="0"/>
        <v>0</v>
      </c>
      <c r="G15" s="171"/>
      <c r="H15" s="171"/>
      <c r="I15" s="175">
        <f t="shared" si="1"/>
        <v>0</v>
      </c>
      <c r="J15" s="18"/>
    </row>
    <row r="16" spans="1:10" s="168" customFormat="1">
      <c r="A16" s="18"/>
      <c r="B16" s="169"/>
      <c r="C16" s="170" t="s">
        <v>204</v>
      </c>
      <c r="D16" s="171"/>
      <c r="E16" s="171"/>
      <c r="F16" s="172">
        <f t="shared" si="0"/>
        <v>0</v>
      </c>
      <c r="G16" s="171"/>
      <c r="H16" s="171"/>
      <c r="I16" s="175">
        <f t="shared" si="1"/>
        <v>0</v>
      </c>
      <c r="J16" s="18"/>
    </row>
    <row r="17" spans="1:10" s="168" customFormat="1">
      <c r="A17" s="18"/>
      <c r="B17" s="169"/>
      <c r="C17" s="170" t="s">
        <v>205</v>
      </c>
      <c r="D17" s="171"/>
      <c r="E17" s="171"/>
      <c r="F17" s="172">
        <f t="shared" si="0"/>
        <v>0</v>
      </c>
      <c r="G17" s="171"/>
      <c r="H17" s="171"/>
      <c r="I17" s="175">
        <f t="shared" si="1"/>
        <v>0</v>
      </c>
      <c r="J17" s="18"/>
    </row>
    <row r="18" spans="1:10" s="168" customFormat="1">
      <c r="A18" s="18"/>
      <c r="B18" s="169"/>
      <c r="C18" s="170" t="s">
        <v>206</v>
      </c>
      <c r="D18" s="171"/>
      <c r="E18" s="171"/>
      <c r="F18" s="172">
        <f t="shared" si="0"/>
        <v>0</v>
      </c>
      <c r="G18" s="171"/>
      <c r="H18" s="171"/>
      <c r="I18" s="175">
        <f t="shared" si="1"/>
        <v>0</v>
      </c>
      <c r="J18" s="18"/>
    </row>
    <row r="19" spans="1:10" s="168" customFormat="1">
      <c r="A19" s="18"/>
      <c r="B19" s="169"/>
      <c r="C19" s="170" t="s">
        <v>207</v>
      </c>
      <c r="D19" s="171"/>
      <c r="E19" s="171"/>
      <c r="F19" s="172">
        <f t="shared" si="0"/>
        <v>0</v>
      </c>
      <c r="G19" s="171"/>
      <c r="H19" s="171"/>
      <c r="I19" s="175">
        <f t="shared" si="1"/>
        <v>0</v>
      </c>
      <c r="J19" s="18"/>
    </row>
    <row r="20" spans="1:10" s="168" customFormat="1">
      <c r="A20" s="18"/>
      <c r="B20" s="169"/>
      <c r="C20" s="170" t="s">
        <v>199</v>
      </c>
      <c r="D20" s="171"/>
      <c r="E20" s="171"/>
      <c r="F20" s="172">
        <f t="shared" si="0"/>
        <v>0</v>
      </c>
      <c r="G20" s="171"/>
      <c r="H20" s="171"/>
      <c r="I20" s="175">
        <f t="shared" si="1"/>
        <v>0</v>
      </c>
      <c r="J20" s="18"/>
    </row>
    <row r="21" spans="1:10" s="168" customFormat="1">
      <c r="A21" s="18"/>
      <c r="B21" s="169"/>
      <c r="C21" s="170"/>
      <c r="D21" s="171"/>
      <c r="E21" s="171"/>
      <c r="F21" s="172"/>
      <c r="G21" s="171"/>
      <c r="H21" s="171"/>
      <c r="I21" s="171"/>
      <c r="J21" s="18"/>
    </row>
    <row r="22" spans="1:10" s="173" customFormat="1">
      <c r="A22" s="85"/>
      <c r="B22" s="1104" t="s">
        <v>208</v>
      </c>
      <c r="C22" s="1105"/>
      <c r="D22" s="229">
        <f>SUM(D23:D29)</f>
        <v>334595424.50999999</v>
      </c>
      <c r="E22" s="229">
        <f>SUM(E23:E29)</f>
        <v>-22554854.979999997</v>
      </c>
      <c r="F22" s="172">
        <f>+D22+E22</f>
        <v>312040569.52999997</v>
      </c>
      <c r="G22" s="229">
        <f>SUM(G23:G29)</f>
        <v>119469802.86999999</v>
      </c>
      <c r="H22" s="229">
        <f>SUM(H23:H29)</f>
        <v>118703276.05999997</v>
      </c>
      <c r="I22" s="229">
        <f t="shared" ref="I22:I29" si="2">+F22-G22</f>
        <v>192570766.65999997</v>
      </c>
      <c r="J22" s="85"/>
    </row>
    <row r="23" spans="1:10" s="168" customFormat="1">
      <c r="A23" s="18"/>
      <c r="B23" s="169"/>
      <c r="C23" s="170" t="s">
        <v>209</v>
      </c>
      <c r="D23" s="230"/>
      <c r="E23" s="230"/>
      <c r="F23" s="172">
        <f t="shared" si="0"/>
        <v>0</v>
      </c>
      <c r="G23" s="230"/>
      <c r="H23" s="230"/>
      <c r="I23" s="175">
        <f t="shared" si="2"/>
        <v>0</v>
      </c>
      <c r="J23" s="18"/>
    </row>
    <row r="24" spans="1:10" s="168" customFormat="1">
      <c r="A24" s="18"/>
      <c r="B24" s="169"/>
      <c r="C24" s="170" t="s">
        <v>210</v>
      </c>
      <c r="D24" s="230"/>
      <c r="E24" s="230"/>
      <c r="F24" s="172">
        <f t="shared" si="0"/>
        <v>0</v>
      </c>
      <c r="G24" s="230"/>
      <c r="H24" s="230"/>
      <c r="I24" s="175">
        <f t="shared" si="2"/>
        <v>0</v>
      </c>
      <c r="J24" s="18"/>
    </row>
    <row r="25" spans="1:10" s="168" customFormat="1">
      <c r="A25" s="18"/>
      <c r="B25" s="169"/>
      <c r="C25" s="170" t="s">
        <v>211</v>
      </c>
      <c r="D25" s="230"/>
      <c r="E25" s="230"/>
      <c r="F25" s="172">
        <f t="shared" si="0"/>
        <v>0</v>
      </c>
      <c r="G25" s="230"/>
      <c r="H25" s="230"/>
      <c r="I25" s="175">
        <f t="shared" si="2"/>
        <v>0</v>
      </c>
      <c r="J25" s="18"/>
    </row>
    <row r="26" spans="1:10" s="168" customFormat="1">
      <c r="A26" s="18"/>
      <c r="B26" s="169"/>
      <c r="C26" s="170" t="s">
        <v>212</v>
      </c>
      <c r="D26" s="230"/>
      <c r="E26" s="230"/>
      <c r="F26" s="172">
        <f t="shared" si="0"/>
        <v>0</v>
      </c>
      <c r="G26" s="230"/>
      <c r="H26" s="230"/>
      <c r="I26" s="175">
        <f t="shared" si="2"/>
        <v>0</v>
      </c>
      <c r="J26" s="18"/>
    </row>
    <row r="27" spans="1:10" s="168" customFormat="1">
      <c r="A27" s="18"/>
      <c r="B27" s="169"/>
      <c r="C27" s="170" t="s">
        <v>213</v>
      </c>
      <c r="D27" s="230">
        <f>CAdmon!C59</f>
        <v>334595424.50999999</v>
      </c>
      <c r="E27" s="230">
        <f>CAdmon!D59</f>
        <v>-22554854.979999997</v>
      </c>
      <c r="F27" s="175">
        <f>+D27+E27</f>
        <v>312040569.52999997</v>
      </c>
      <c r="G27" s="231">
        <f>COG!G83</f>
        <v>119469802.86999999</v>
      </c>
      <c r="H27" s="231">
        <f>CAdmon!G59</f>
        <v>118703276.05999997</v>
      </c>
      <c r="I27" s="231">
        <f>+F27-G27</f>
        <v>192570766.65999997</v>
      </c>
      <c r="J27" s="18"/>
    </row>
    <row r="28" spans="1:10" s="168" customFormat="1">
      <c r="A28" s="18"/>
      <c r="B28" s="169"/>
      <c r="C28" s="170" t="s">
        <v>214</v>
      </c>
      <c r="D28" s="174"/>
      <c r="E28" s="174"/>
      <c r="F28" s="172">
        <f t="shared" si="0"/>
        <v>0</v>
      </c>
      <c r="G28" s="174"/>
      <c r="H28" s="174"/>
      <c r="I28" s="175">
        <f t="shared" si="2"/>
        <v>0</v>
      </c>
      <c r="J28" s="18"/>
    </row>
    <row r="29" spans="1:10" s="168" customFormat="1">
      <c r="A29" s="18"/>
      <c r="B29" s="169"/>
      <c r="C29" s="170" t="s">
        <v>215</v>
      </c>
      <c r="D29" s="174"/>
      <c r="E29" s="174"/>
      <c r="F29" s="172">
        <f t="shared" si="0"/>
        <v>0</v>
      </c>
      <c r="G29" s="174"/>
      <c r="H29" s="174"/>
      <c r="I29" s="175">
        <f t="shared" si="2"/>
        <v>0</v>
      </c>
      <c r="J29" s="18"/>
    </row>
    <row r="30" spans="1:10" s="168" customFormat="1">
      <c r="A30" s="18"/>
      <c r="B30" s="169"/>
      <c r="C30" s="170"/>
      <c r="D30" s="174"/>
      <c r="E30" s="174"/>
      <c r="F30" s="172"/>
      <c r="G30" s="174"/>
      <c r="H30" s="174"/>
      <c r="I30" s="175"/>
      <c r="J30" s="18"/>
    </row>
    <row r="31" spans="1:10" s="173" customFormat="1">
      <c r="A31" s="85"/>
      <c r="B31" s="1104" t="s">
        <v>216</v>
      </c>
      <c r="C31" s="1105"/>
      <c r="D31" s="172"/>
      <c r="E31" s="172"/>
      <c r="F31" s="172">
        <f>+D31+E31</f>
        <v>0</v>
      </c>
      <c r="G31" s="172"/>
      <c r="H31" s="172"/>
      <c r="I31" s="175">
        <f>+F31-G31</f>
        <v>0</v>
      </c>
      <c r="J31" s="85"/>
    </row>
    <row r="32" spans="1:10" s="168" customFormat="1">
      <c r="A32" s="18"/>
      <c r="B32" s="169"/>
      <c r="C32" s="170" t="s">
        <v>217</v>
      </c>
      <c r="D32" s="175"/>
      <c r="E32" s="175"/>
      <c r="F32" s="175">
        <f t="shared" ref="F32:F40" si="3">+D32+E32</f>
        <v>0</v>
      </c>
      <c r="G32" s="175"/>
      <c r="H32" s="175"/>
      <c r="I32" s="175">
        <f>+F32-G32</f>
        <v>0</v>
      </c>
      <c r="J32" s="18"/>
    </row>
    <row r="33" spans="1:10" s="168" customFormat="1">
      <c r="A33" s="18"/>
      <c r="B33" s="169"/>
      <c r="C33" s="170" t="s">
        <v>218</v>
      </c>
      <c r="D33" s="175"/>
      <c r="E33" s="175"/>
      <c r="F33" s="175">
        <f t="shared" si="3"/>
        <v>0</v>
      </c>
      <c r="G33" s="175"/>
      <c r="H33" s="175"/>
      <c r="I33" s="175">
        <f t="shared" ref="I33:I40" si="4">+F33-G33-H33</f>
        <v>0</v>
      </c>
      <c r="J33" s="18"/>
    </row>
    <row r="34" spans="1:10" s="168" customFormat="1">
      <c r="A34" s="18"/>
      <c r="B34" s="169"/>
      <c r="C34" s="170" t="s">
        <v>219</v>
      </c>
      <c r="D34" s="175"/>
      <c r="E34" s="175"/>
      <c r="F34" s="175">
        <f t="shared" si="3"/>
        <v>0</v>
      </c>
      <c r="G34" s="175"/>
      <c r="H34" s="175"/>
      <c r="I34" s="175">
        <f t="shared" si="4"/>
        <v>0</v>
      </c>
      <c r="J34" s="18"/>
    </row>
    <row r="35" spans="1:10" s="168" customFormat="1">
      <c r="A35" s="18"/>
      <c r="B35" s="169"/>
      <c r="C35" s="170" t="s">
        <v>220</v>
      </c>
      <c r="D35" s="175"/>
      <c r="E35" s="175"/>
      <c r="F35" s="175">
        <f t="shared" si="3"/>
        <v>0</v>
      </c>
      <c r="G35" s="175"/>
      <c r="H35" s="175"/>
      <c r="I35" s="175">
        <f t="shared" si="4"/>
        <v>0</v>
      </c>
      <c r="J35" s="18"/>
    </row>
    <row r="36" spans="1:10" s="168" customFormat="1">
      <c r="A36" s="18"/>
      <c r="B36" s="169"/>
      <c r="C36" s="170" t="s">
        <v>221</v>
      </c>
      <c r="D36" s="175"/>
      <c r="E36" s="175"/>
      <c r="F36" s="175">
        <f t="shared" si="3"/>
        <v>0</v>
      </c>
      <c r="G36" s="175"/>
      <c r="H36" s="175"/>
      <c r="I36" s="175">
        <f t="shared" si="4"/>
        <v>0</v>
      </c>
      <c r="J36" s="18"/>
    </row>
    <row r="37" spans="1:10" s="168" customFormat="1">
      <c r="A37" s="18"/>
      <c r="B37" s="169"/>
      <c r="C37" s="170" t="s">
        <v>222</v>
      </c>
      <c r="D37" s="175"/>
      <c r="E37" s="175"/>
      <c r="F37" s="175">
        <f t="shared" si="3"/>
        <v>0</v>
      </c>
      <c r="G37" s="175"/>
      <c r="H37" s="175"/>
      <c r="I37" s="175">
        <f t="shared" si="4"/>
        <v>0</v>
      </c>
      <c r="J37" s="18"/>
    </row>
    <row r="38" spans="1:10" s="168" customFormat="1">
      <c r="A38" s="18"/>
      <c r="B38" s="169"/>
      <c r="C38" s="170" t="s">
        <v>223</v>
      </c>
      <c r="D38" s="175"/>
      <c r="E38" s="175"/>
      <c r="F38" s="175">
        <f t="shared" si="3"/>
        <v>0</v>
      </c>
      <c r="G38" s="175"/>
      <c r="H38" s="175"/>
      <c r="I38" s="175">
        <f t="shared" si="4"/>
        <v>0</v>
      </c>
      <c r="J38" s="18"/>
    </row>
    <row r="39" spans="1:10" s="168" customFormat="1">
      <c r="A39" s="18"/>
      <c r="B39" s="169"/>
      <c r="C39" s="170" t="s">
        <v>224</v>
      </c>
      <c r="D39" s="175"/>
      <c r="E39" s="175"/>
      <c r="F39" s="175">
        <f t="shared" si="3"/>
        <v>0</v>
      </c>
      <c r="G39" s="175"/>
      <c r="H39" s="175"/>
      <c r="I39" s="175">
        <f t="shared" si="4"/>
        <v>0</v>
      </c>
      <c r="J39" s="18"/>
    </row>
    <row r="40" spans="1:10" s="168" customFormat="1">
      <c r="A40" s="18"/>
      <c r="B40" s="169"/>
      <c r="C40" s="170" t="s">
        <v>225</v>
      </c>
      <c r="D40" s="175"/>
      <c r="E40" s="175"/>
      <c r="F40" s="175">
        <f t="shared" si="3"/>
        <v>0</v>
      </c>
      <c r="G40" s="175"/>
      <c r="H40" s="175"/>
      <c r="I40" s="175">
        <f t="shared" si="4"/>
        <v>0</v>
      </c>
      <c r="J40" s="18"/>
    </row>
    <row r="41" spans="1:10" s="168" customFormat="1">
      <c r="A41" s="18"/>
      <c r="B41" s="169"/>
      <c r="C41" s="170"/>
      <c r="D41" s="175"/>
      <c r="E41" s="175"/>
      <c r="F41" s="175"/>
      <c r="G41" s="175"/>
      <c r="H41" s="175"/>
      <c r="I41" s="175"/>
      <c r="J41" s="18"/>
    </row>
    <row r="42" spans="1:10" s="173" customFormat="1">
      <c r="A42" s="85"/>
      <c r="B42" s="1104" t="s">
        <v>226</v>
      </c>
      <c r="C42" s="1105"/>
      <c r="D42" s="172"/>
      <c r="E42" s="172"/>
      <c r="F42" s="172">
        <f>+D42+E42</f>
        <v>0</v>
      </c>
      <c r="G42" s="172"/>
      <c r="H42" s="172"/>
      <c r="I42" s="175">
        <f>+F42-G42-H42</f>
        <v>0</v>
      </c>
      <c r="J42" s="85"/>
    </row>
    <row r="43" spans="1:10" s="168" customFormat="1">
      <c r="A43" s="18"/>
      <c r="B43" s="169"/>
      <c r="C43" s="170" t="s">
        <v>227</v>
      </c>
      <c r="D43" s="175"/>
      <c r="E43" s="175"/>
      <c r="F43" s="175">
        <f>+D43+E43</f>
        <v>0</v>
      </c>
      <c r="G43" s="175"/>
      <c r="H43" s="175"/>
      <c r="I43" s="175">
        <f>+F43-G43-H43</f>
        <v>0</v>
      </c>
      <c r="J43" s="18"/>
    </row>
    <row r="44" spans="1:10" s="168" customFormat="1" ht="25.5">
      <c r="A44" s="18"/>
      <c r="B44" s="169"/>
      <c r="C44" s="170" t="s">
        <v>228</v>
      </c>
      <c r="D44" s="175"/>
      <c r="E44" s="175"/>
      <c r="F44" s="175">
        <f>+D44+E44</f>
        <v>0</v>
      </c>
      <c r="G44" s="175"/>
      <c r="H44" s="175"/>
      <c r="I44" s="175">
        <f>+F44-G44-H44</f>
        <v>0</v>
      </c>
      <c r="J44" s="18"/>
    </row>
    <row r="45" spans="1:10" s="168" customFormat="1">
      <c r="A45" s="18"/>
      <c r="B45" s="169"/>
      <c r="C45" s="170" t="s">
        <v>229</v>
      </c>
      <c r="D45" s="175"/>
      <c r="E45" s="175"/>
      <c r="F45" s="175">
        <f t="shared" ref="F45:F46" si="5">+D45+E45</f>
        <v>0</v>
      </c>
      <c r="G45" s="175"/>
      <c r="H45" s="175"/>
      <c r="I45" s="175">
        <f>+F45-G45-H45</f>
        <v>0</v>
      </c>
      <c r="J45" s="18"/>
    </row>
    <row r="46" spans="1:10" s="168" customFormat="1">
      <c r="A46" s="18"/>
      <c r="B46" s="169"/>
      <c r="C46" s="170" t="s">
        <v>230</v>
      </c>
      <c r="D46" s="175"/>
      <c r="E46" s="175"/>
      <c r="F46" s="175">
        <f t="shared" si="5"/>
        <v>0</v>
      </c>
      <c r="G46" s="175"/>
      <c r="H46" s="175"/>
      <c r="I46" s="175">
        <f>+F46-G46-H46</f>
        <v>0</v>
      </c>
      <c r="J46" s="18"/>
    </row>
    <row r="47" spans="1:10" s="168" customFormat="1">
      <c r="A47" s="18"/>
      <c r="B47" s="176"/>
      <c r="C47" s="177"/>
      <c r="D47" s="178"/>
      <c r="E47" s="178"/>
      <c r="F47" s="178"/>
      <c r="G47" s="178"/>
      <c r="H47" s="178"/>
      <c r="I47" s="178"/>
      <c r="J47" s="18"/>
    </row>
    <row r="48" spans="1:10" s="173" customFormat="1" ht="14.25" customHeight="1">
      <c r="A48" s="85"/>
      <c r="B48" s="179"/>
      <c r="C48" s="180" t="s">
        <v>194</v>
      </c>
      <c r="D48" s="181">
        <f>+D12+D22+D31+D42</f>
        <v>334595424.50999999</v>
      </c>
      <c r="E48" s="181">
        <f t="shared" ref="E48:I48" si="6">+E12+E22+E31+E42</f>
        <v>-22554854.979999997</v>
      </c>
      <c r="F48" s="181">
        <f t="shared" si="6"/>
        <v>312040569.52999997</v>
      </c>
      <c r="G48" s="181">
        <f t="shared" si="6"/>
        <v>119469802.86999999</v>
      </c>
      <c r="H48" s="181">
        <f t="shared" si="6"/>
        <v>118703276.05999997</v>
      </c>
      <c r="I48" s="181">
        <f t="shared" si="6"/>
        <v>192570766.65999997</v>
      </c>
      <c r="J48" s="85"/>
    </row>
    <row r="49" spans="1:9">
      <c r="B49" s="1" t="s">
        <v>62</v>
      </c>
    </row>
    <row r="50" spans="1:9" s="2" customFormat="1">
      <c r="B50" s="183"/>
      <c r="C50" s="5"/>
      <c r="D50" s="5"/>
      <c r="E50" s="5"/>
      <c r="F50" s="182"/>
      <c r="G50" s="182"/>
      <c r="H50" s="182"/>
      <c r="I50" s="182"/>
    </row>
    <row r="53" spans="1:9" s="2" customFormat="1">
      <c r="B53" s="183"/>
      <c r="C53" s="5"/>
      <c r="D53" s="5"/>
      <c r="E53" s="5"/>
      <c r="F53" s="5"/>
      <c r="G53" s="5"/>
      <c r="H53" s="5"/>
      <c r="I53" s="5"/>
    </row>
    <row r="54" spans="1:9" s="2" customFormat="1">
      <c r="B54" s="183"/>
      <c r="D54" s="1087" t="s">
        <v>444</v>
      </c>
      <c r="E54" s="1087"/>
      <c r="F54" s="5"/>
      <c r="G54" s="1107" t="s">
        <v>6139</v>
      </c>
      <c r="H54" s="1107"/>
      <c r="I54" s="5"/>
    </row>
    <row r="55" spans="1:9" s="2" customFormat="1">
      <c r="B55" s="183"/>
      <c r="D55" s="952" t="s">
        <v>441</v>
      </c>
      <c r="E55" s="952"/>
      <c r="F55" s="5"/>
      <c r="G55" s="1016" t="s">
        <v>6137</v>
      </c>
      <c r="H55" s="1016"/>
      <c r="I55" s="5"/>
    </row>
    <row r="57" spans="1:9" s="2" customFormat="1">
      <c r="A57" s="2" t="s">
        <v>111</v>
      </c>
      <c r="B57" s="183"/>
      <c r="E57" s="5"/>
      <c r="F57" s="5"/>
      <c r="G57" s="5"/>
      <c r="H57" s="5"/>
      <c r="I57" s="5"/>
    </row>
  </sheetData>
  <mergeCells count="15">
    <mergeCell ref="D54:E54"/>
    <mergeCell ref="D55:E55"/>
    <mergeCell ref="B42:C42"/>
    <mergeCell ref="G54:H54"/>
    <mergeCell ref="G55:H55"/>
    <mergeCell ref="B4:I4"/>
    <mergeCell ref="B12:C12"/>
    <mergeCell ref="B22:C22"/>
    <mergeCell ref="B31:C31"/>
    <mergeCell ref="B1:I1"/>
    <mergeCell ref="B2:I2"/>
    <mergeCell ref="B3:I3"/>
    <mergeCell ref="B8:C10"/>
    <mergeCell ref="D8:H8"/>
    <mergeCell ref="I8:I9"/>
  </mergeCells>
  <printOptions horizontalCentered="1"/>
  <pageMargins left="0.70866141732283472" right="0.70866141732283472" top="0.74803149606299213" bottom="0.74803149606299213" header="0.31496062992125984" footer="0.31496062992125984"/>
  <pageSetup scale="61" orientation="landscape"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K40"/>
  <sheetViews>
    <sheetView showGridLines="0" topLeftCell="A19" zoomScale="85" zoomScaleNormal="85" workbookViewId="0">
      <selection activeCell="F41" sqref="F41"/>
    </sheetView>
  </sheetViews>
  <sheetFormatPr baseColWidth="10" defaultRowHeight="12.75"/>
  <cols>
    <col min="1" max="1" width="2.7109375" style="5" customWidth="1"/>
    <col min="2" max="2" width="18.5703125" style="5" customWidth="1"/>
    <col min="3" max="3" width="19" style="5" customWidth="1"/>
    <col min="4" max="5" width="13.85546875" style="5" customWidth="1"/>
    <col min="6" max="6" width="11.42578125" style="5"/>
    <col min="7" max="7" width="9.140625" style="5" customWidth="1"/>
    <col min="8" max="8" width="13.42578125" style="5" customWidth="1"/>
    <col min="9" max="9" width="8.42578125" style="5" customWidth="1"/>
    <col min="10" max="10" width="2.7109375" style="5" customWidth="1"/>
    <col min="11" max="16384" width="11.42578125" style="5"/>
  </cols>
  <sheetData>
    <row r="1" spans="1:11">
      <c r="A1" s="2"/>
      <c r="B1" s="1092" t="s">
        <v>151</v>
      </c>
      <c r="C1" s="1092"/>
      <c r="D1" s="1092"/>
      <c r="E1" s="1092"/>
      <c r="F1" s="1092"/>
      <c r="G1" s="1092"/>
      <c r="H1" s="1092"/>
      <c r="I1" s="1092"/>
    </row>
    <row r="2" spans="1:11">
      <c r="A2" s="2"/>
      <c r="B2" s="1092" t="str">
        <f>EAI!A2</f>
        <v>del 1 de Enero al 30 de Junio de 2019</v>
      </c>
      <c r="C2" s="1092"/>
      <c r="D2" s="1092"/>
      <c r="E2" s="1092"/>
      <c r="F2" s="1092"/>
      <c r="G2" s="1092"/>
      <c r="H2" s="1092"/>
      <c r="I2" s="1092"/>
    </row>
    <row r="3" spans="1:11">
      <c r="A3" s="2"/>
      <c r="B3" s="1092" t="s">
        <v>0</v>
      </c>
      <c r="C3" s="1092"/>
      <c r="D3" s="1092"/>
      <c r="E3" s="1092"/>
      <c r="F3" s="1092"/>
      <c r="G3" s="1092"/>
      <c r="H3" s="1092"/>
      <c r="I3" s="1092"/>
      <c r="J3" s="232"/>
      <c r="K3" s="232"/>
    </row>
    <row r="4" spans="1:11">
      <c r="A4" s="2"/>
      <c r="B4" s="2"/>
      <c r="C4" s="2"/>
      <c r="D4" s="2"/>
      <c r="E4" s="2"/>
      <c r="F4" s="2"/>
      <c r="G4" s="2"/>
      <c r="H4" s="2"/>
      <c r="I4" s="2"/>
    </row>
    <row r="5" spans="1:11">
      <c r="A5" s="2"/>
      <c r="B5" s="7" t="s">
        <v>1</v>
      </c>
      <c r="C5" s="576" t="s">
        <v>443</v>
      </c>
      <c r="D5" s="576"/>
      <c r="E5" s="612"/>
      <c r="F5" s="252"/>
      <c r="G5" s="252"/>
      <c r="H5" s="612"/>
      <c r="I5" s="612"/>
    </row>
    <row r="6" spans="1:11">
      <c r="A6" s="2"/>
      <c r="B6" s="2"/>
      <c r="C6" s="2"/>
      <c r="D6" s="2"/>
      <c r="E6" s="2"/>
      <c r="F6" s="2"/>
      <c r="G6" s="2"/>
      <c r="H6" s="2"/>
      <c r="I6" s="2"/>
    </row>
    <row r="7" spans="1:11">
      <c r="A7" s="2"/>
      <c r="B7" s="1118" t="s">
        <v>328</v>
      </c>
      <c r="C7" s="1118"/>
      <c r="D7" s="1118" t="s">
        <v>329</v>
      </c>
      <c r="E7" s="1118"/>
      <c r="F7" s="1118" t="s">
        <v>330</v>
      </c>
      <c r="G7" s="1118"/>
      <c r="H7" s="1118" t="s">
        <v>331</v>
      </c>
      <c r="I7" s="1118"/>
    </row>
    <row r="8" spans="1:11">
      <c r="A8" s="2"/>
      <c r="B8" s="1118"/>
      <c r="C8" s="1118"/>
      <c r="D8" s="1118" t="s">
        <v>332</v>
      </c>
      <c r="E8" s="1118"/>
      <c r="F8" s="1118" t="s">
        <v>333</v>
      </c>
      <c r="G8" s="1118"/>
      <c r="H8" s="1118" t="s">
        <v>334</v>
      </c>
      <c r="I8" s="1118"/>
    </row>
    <row r="9" spans="1:11">
      <c r="A9" s="2"/>
      <c r="B9" s="1116" t="s">
        <v>335</v>
      </c>
      <c r="C9" s="975"/>
      <c r="D9" s="975"/>
      <c r="E9" s="975"/>
      <c r="F9" s="975"/>
      <c r="G9" s="975"/>
      <c r="H9" s="975"/>
      <c r="I9" s="1117"/>
    </row>
    <row r="10" spans="1:11">
      <c r="A10" s="2"/>
      <c r="B10" s="1108"/>
      <c r="C10" s="1108"/>
      <c r="D10" s="1108"/>
      <c r="E10" s="1108"/>
      <c r="F10" s="1108"/>
      <c r="G10" s="1108"/>
      <c r="H10" s="1110">
        <f>+D10-F10</f>
        <v>0</v>
      </c>
      <c r="I10" s="1111"/>
    </row>
    <row r="11" spans="1:11">
      <c r="A11" s="2"/>
      <c r="B11" s="1108"/>
      <c r="C11" s="1108"/>
      <c r="D11" s="1109"/>
      <c r="E11" s="1109"/>
      <c r="F11" s="1109"/>
      <c r="G11" s="1109"/>
      <c r="H11" s="1110">
        <f t="shared" ref="H11:H19" si="0">+D11-F11</f>
        <v>0</v>
      </c>
      <c r="I11" s="1111"/>
    </row>
    <row r="12" spans="1:11">
      <c r="A12" s="2"/>
      <c r="B12" s="1108"/>
      <c r="C12" s="1108"/>
      <c r="D12" s="1109"/>
      <c r="E12" s="1109"/>
      <c r="F12" s="1109"/>
      <c r="G12" s="1109"/>
      <c r="H12" s="1110">
        <f t="shared" si="0"/>
        <v>0</v>
      </c>
      <c r="I12" s="1111"/>
    </row>
    <row r="13" spans="1:11">
      <c r="A13" s="2"/>
      <c r="B13" s="1108"/>
      <c r="C13" s="1108"/>
      <c r="D13" s="1109"/>
      <c r="E13" s="1109"/>
      <c r="F13" s="1109"/>
      <c r="G13" s="1109"/>
      <c r="H13" s="1110">
        <f t="shared" si="0"/>
        <v>0</v>
      </c>
      <c r="I13" s="1111"/>
    </row>
    <row r="14" spans="1:11">
      <c r="A14" s="2"/>
      <c r="B14" s="1108"/>
      <c r="C14" s="1108"/>
      <c r="D14" s="1109"/>
      <c r="E14" s="1109"/>
      <c r="F14" s="1109"/>
      <c r="G14" s="1109"/>
      <c r="H14" s="1110">
        <f t="shared" si="0"/>
        <v>0</v>
      </c>
      <c r="I14" s="1111"/>
    </row>
    <row r="15" spans="1:11">
      <c r="A15" s="2"/>
      <c r="B15" s="1108"/>
      <c r="C15" s="1108"/>
      <c r="D15" s="1109"/>
      <c r="E15" s="1109"/>
      <c r="F15" s="1109"/>
      <c r="G15" s="1109"/>
      <c r="H15" s="1110">
        <f t="shared" si="0"/>
        <v>0</v>
      </c>
      <c r="I15" s="1111"/>
    </row>
    <row r="16" spans="1:11">
      <c r="A16" s="2"/>
      <c r="B16" s="1108"/>
      <c r="C16" s="1108"/>
      <c r="D16" s="1109"/>
      <c r="E16" s="1109"/>
      <c r="F16" s="1109"/>
      <c r="G16" s="1109"/>
      <c r="H16" s="1110">
        <f t="shared" si="0"/>
        <v>0</v>
      </c>
      <c r="I16" s="1111"/>
    </row>
    <row r="17" spans="1:9">
      <c r="A17" s="2"/>
      <c r="B17" s="1108"/>
      <c r="C17" s="1108"/>
      <c r="D17" s="1109"/>
      <c r="E17" s="1109"/>
      <c r="F17" s="1109"/>
      <c r="G17" s="1109"/>
      <c r="H17" s="1110">
        <f t="shared" si="0"/>
        <v>0</v>
      </c>
      <c r="I17" s="1111"/>
    </row>
    <row r="18" spans="1:9">
      <c r="A18" s="2"/>
      <c r="B18" s="1108"/>
      <c r="C18" s="1108"/>
      <c r="D18" s="1109"/>
      <c r="E18" s="1109"/>
      <c r="F18" s="1109"/>
      <c r="G18" s="1109"/>
      <c r="H18" s="1110">
        <f t="shared" si="0"/>
        <v>0</v>
      </c>
      <c r="I18" s="1111"/>
    </row>
    <row r="19" spans="1:9">
      <c r="A19" s="2"/>
      <c r="B19" s="1108" t="s">
        <v>336</v>
      </c>
      <c r="C19" s="1108"/>
      <c r="D19" s="1109">
        <f>SUM(D10:E18)</f>
        <v>0</v>
      </c>
      <c r="E19" s="1109"/>
      <c r="F19" s="1109">
        <f>SUM(F10:G18)</f>
        <v>0</v>
      </c>
      <c r="G19" s="1109"/>
      <c r="H19" s="1110">
        <f t="shared" si="0"/>
        <v>0</v>
      </c>
      <c r="I19" s="1111"/>
    </row>
    <row r="20" spans="1:9">
      <c r="A20" s="2"/>
      <c r="B20" s="1108"/>
      <c r="C20" s="1108"/>
      <c r="D20" s="1108"/>
      <c r="E20" s="1108"/>
      <c r="F20" s="1108"/>
      <c r="G20" s="1108"/>
      <c r="H20" s="1108"/>
      <c r="I20" s="1108"/>
    </row>
    <row r="21" spans="1:9">
      <c r="A21" s="2"/>
      <c r="B21" s="1116" t="s">
        <v>337</v>
      </c>
      <c r="C21" s="975"/>
      <c r="D21" s="975"/>
      <c r="E21" s="975"/>
      <c r="F21" s="975"/>
      <c r="G21" s="975"/>
      <c r="H21" s="975"/>
      <c r="I21" s="1117"/>
    </row>
    <row r="22" spans="1:9">
      <c r="A22" s="2"/>
      <c r="B22" s="1108"/>
      <c r="C22" s="1108"/>
      <c r="D22" s="1108"/>
      <c r="E22" s="1108"/>
      <c r="F22" s="1108"/>
      <c r="G22" s="1108"/>
      <c r="H22" s="1108"/>
      <c r="I22" s="1108"/>
    </row>
    <row r="23" spans="1:9">
      <c r="A23" s="2"/>
      <c r="B23" s="1108"/>
      <c r="C23" s="1108"/>
      <c r="D23" s="1109"/>
      <c r="E23" s="1109"/>
      <c r="F23" s="1109"/>
      <c r="G23" s="1109"/>
      <c r="H23" s="1110">
        <f>+D23-F23</f>
        <v>0</v>
      </c>
      <c r="I23" s="1111"/>
    </row>
    <row r="24" spans="1:9">
      <c r="A24" s="2"/>
      <c r="B24" s="1108"/>
      <c r="C24" s="1108"/>
      <c r="D24" s="1109"/>
      <c r="E24" s="1109"/>
      <c r="F24" s="1109"/>
      <c r="G24" s="1109"/>
      <c r="H24" s="1110">
        <f>+D24-F24</f>
        <v>0</v>
      </c>
      <c r="I24" s="1111"/>
    </row>
    <row r="25" spans="1:9">
      <c r="A25" s="2"/>
      <c r="B25" s="1108"/>
      <c r="C25" s="1108"/>
      <c r="D25" s="1109"/>
      <c r="E25" s="1109"/>
      <c r="F25" s="1109"/>
      <c r="G25" s="1109"/>
      <c r="H25" s="1110">
        <f t="shared" ref="H25:H30" si="1">+D25-F25</f>
        <v>0</v>
      </c>
      <c r="I25" s="1111"/>
    </row>
    <row r="26" spans="1:9">
      <c r="A26" s="2"/>
      <c r="B26" s="1108"/>
      <c r="C26" s="1108"/>
      <c r="D26" s="1109"/>
      <c r="E26" s="1109"/>
      <c r="F26" s="1109"/>
      <c r="G26" s="1109"/>
      <c r="H26" s="1110">
        <f t="shared" si="1"/>
        <v>0</v>
      </c>
      <c r="I26" s="1111"/>
    </row>
    <row r="27" spans="1:9">
      <c r="A27" s="2"/>
      <c r="B27" s="1108"/>
      <c r="C27" s="1108"/>
      <c r="D27" s="1109"/>
      <c r="E27" s="1109"/>
      <c r="F27" s="1109"/>
      <c r="G27" s="1109"/>
      <c r="H27" s="1110">
        <f t="shared" si="1"/>
        <v>0</v>
      </c>
      <c r="I27" s="1111"/>
    </row>
    <row r="28" spans="1:9">
      <c r="A28" s="2"/>
      <c r="B28" s="1108"/>
      <c r="C28" s="1108"/>
      <c r="D28" s="1109"/>
      <c r="E28" s="1109"/>
      <c r="F28" s="1109"/>
      <c r="G28" s="1109"/>
      <c r="H28" s="1110">
        <f t="shared" si="1"/>
        <v>0</v>
      </c>
      <c r="I28" s="1111"/>
    </row>
    <row r="29" spans="1:9">
      <c r="A29" s="2"/>
      <c r="B29" s="1108"/>
      <c r="C29" s="1108"/>
      <c r="D29" s="1109"/>
      <c r="E29" s="1109"/>
      <c r="F29" s="1109"/>
      <c r="G29" s="1109"/>
      <c r="H29" s="1110">
        <f t="shared" si="1"/>
        <v>0</v>
      </c>
      <c r="I29" s="1111"/>
    </row>
    <row r="30" spans="1:9">
      <c r="A30" s="2"/>
      <c r="B30" s="1108"/>
      <c r="C30" s="1108"/>
      <c r="D30" s="1109"/>
      <c r="E30" s="1109"/>
      <c r="F30" s="1109"/>
      <c r="G30" s="1109"/>
      <c r="H30" s="1110">
        <f t="shared" si="1"/>
        <v>0</v>
      </c>
      <c r="I30" s="1111"/>
    </row>
    <row r="31" spans="1:9">
      <c r="A31" s="2"/>
      <c r="B31" s="1108" t="s">
        <v>338</v>
      </c>
      <c r="C31" s="1108"/>
      <c r="D31" s="1109">
        <f>SUM(D22:E30)</f>
        <v>0</v>
      </c>
      <c r="E31" s="1109"/>
      <c r="F31" s="1109">
        <f>SUM(F22:G30)</f>
        <v>0</v>
      </c>
      <c r="G31" s="1109"/>
      <c r="H31" s="1109">
        <f>+D31-F31</f>
        <v>0</v>
      </c>
      <c r="I31" s="1109"/>
    </row>
    <row r="32" spans="1:9">
      <c r="A32" s="2"/>
      <c r="B32" s="1108"/>
      <c r="C32" s="1108"/>
      <c r="D32" s="1109"/>
      <c r="E32" s="1109"/>
      <c r="F32" s="1109"/>
      <c r="G32" s="1109"/>
      <c r="H32" s="1109"/>
      <c r="I32" s="1109"/>
    </row>
    <row r="33" spans="1:9">
      <c r="A33" s="2"/>
      <c r="B33" s="1112" t="s">
        <v>114</v>
      </c>
      <c r="C33" s="1113"/>
      <c r="D33" s="1114">
        <f>+D19+D31</f>
        <v>0</v>
      </c>
      <c r="E33" s="1115"/>
      <c r="F33" s="1114">
        <f>+F19+F31</f>
        <v>0</v>
      </c>
      <c r="G33" s="1115"/>
      <c r="H33" s="1114">
        <f>+H19+H31</f>
        <v>0</v>
      </c>
      <c r="I33" s="1115"/>
    </row>
    <row r="34" spans="1:9">
      <c r="A34" s="2"/>
      <c r="B34" s="1" t="s">
        <v>62</v>
      </c>
      <c r="C34" s="2"/>
      <c r="D34" s="2"/>
      <c r="E34" s="2"/>
      <c r="F34" s="2"/>
      <c r="G34" s="2"/>
      <c r="H34" s="2"/>
      <c r="I34" s="2"/>
    </row>
    <row r="36" spans="1:9">
      <c r="B36" s="2"/>
    </row>
    <row r="37" spans="1:9">
      <c r="B37" s="2"/>
    </row>
    <row r="38" spans="1:9">
      <c r="B38" s="144"/>
      <c r="C38" s="144"/>
      <c r="D38" s="144"/>
      <c r="F38" s="144"/>
      <c r="G38" s="144"/>
      <c r="H38" s="144"/>
      <c r="I38" s="144"/>
    </row>
    <row r="39" spans="1:9">
      <c r="B39" s="1087" t="s">
        <v>444</v>
      </c>
      <c r="C39" s="1087"/>
      <c r="D39" s="1087"/>
      <c r="F39" s="1016" t="s">
        <v>6139</v>
      </c>
      <c r="G39" s="1016"/>
      <c r="H39" s="1016"/>
      <c r="I39" s="1016"/>
    </row>
    <row r="40" spans="1:9" ht="12.75" customHeight="1">
      <c r="B40" s="952" t="s">
        <v>441</v>
      </c>
      <c r="C40" s="952"/>
      <c r="D40" s="952"/>
      <c r="F40" s="1016" t="s">
        <v>6137</v>
      </c>
      <c r="G40" s="1016"/>
      <c r="H40" s="1016"/>
      <c r="I40" s="1016"/>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9:D39"/>
    <mergeCell ref="F39:I39"/>
    <mergeCell ref="B40:D40"/>
    <mergeCell ref="F40:I40"/>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s>
  <printOptions horizontalCentered="1"/>
  <pageMargins left="0.70866141732283472" right="0.70866141732283472" top="0.74803149606299213" bottom="0.74803149606299213" header="0.31496062992125984" footer="0.31496062992125984"/>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H41"/>
  <sheetViews>
    <sheetView showGridLines="0" zoomScale="85" zoomScaleNormal="85" workbookViewId="0">
      <selection activeCell="C42" sqref="C42"/>
    </sheetView>
  </sheetViews>
  <sheetFormatPr baseColWidth="10" defaultRowHeight="12.75"/>
  <cols>
    <col min="1" max="1" width="47.85546875" style="5" customWidth="1"/>
    <col min="2" max="2" width="6.42578125" style="5" customWidth="1"/>
    <col min="3" max="4" width="22.140625" style="5" customWidth="1"/>
    <col min="5" max="16384" width="11.42578125" style="5"/>
  </cols>
  <sheetData>
    <row r="1" spans="1:8">
      <c r="A1" s="1092" t="s">
        <v>1203</v>
      </c>
      <c r="B1" s="1092"/>
      <c r="C1" s="1092"/>
      <c r="D1" s="1092"/>
    </row>
    <row r="2" spans="1:8">
      <c r="A2" s="1092" t="str">
        <f>EAI!A2</f>
        <v>del 1 de Enero al 30 de Junio de 2019</v>
      </c>
      <c r="B2" s="1092"/>
      <c r="C2" s="1092"/>
      <c r="D2" s="1092"/>
    </row>
    <row r="3" spans="1:8">
      <c r="A3" s="1092" t="s">
        <v>0</v>
      </c>
      <c r="B3" s="1092"/>
      <c r="C3" s="1092"/>
      <c r="D3" s="1092"/>
      <c r="E3" s="232"/>
      <c r="F3" s="232"/>
      <c r="G3" s="232"/>
      <c r="H3" s="232"/>
    </row>
    <row r="4" spans="1:8">
      <c r="A4" s="2"/>
      <c r="B4" s="2"/>
      <c r="C4" s="2"/>
    </row>
    <row r="5" spans="1:8">
      <c r="A5" s="1119" t="s">
        <v>1186</v>
      </c>
      <c r="B5" s="1119"/>
      <c r="C5" s="1119"/>
      <c r="D5" s="1119"/>
    </row>
    <row r="6" spans="1:8">
      <c r="A6" s="2"/>
      <c r="B6" s="2"/>
      <c r="C6" s="2"/>
    </row>
    <row r="7" spans="1:8">
      <c r="A7" s="1123" t="s">
        <v>328</v>
      </c>
      <c r="B7" s="1124"/>
      <c r="C7" s="184" t="s">
        <v>178</v>
      </c>
      <c r="D7" s="184" t="s">
        <v>192</v>
      </c>
    </row>
    <row r="8" spans="1:8">
      <c r="A8" s="1120" t="s">
        <v>335</v>
      </c>
      <c r="B8" s="1121"/>
      <c r="C8" s="1121"/>
      <c r="D8" s="1122"/>
    </row>
    <row r="9" spans="1:8">
      <c r="A9" s="489"/>
      <c r="B9" s="490"/>
      <c r="C9" s="185"/>
      <c r="D9" s="186"/>
    </row>
    <row r="10" spans="1:8">
      <c r="A10" s="489"/>
      <c r="B10" s="490"/>
      <c r="C10" s="185"/>
      <c r="D10" s="186"/>
    </row>
    <row r="11" spans="1:8">
      <c r="A11" s="489"/>
      <c r="B11" s="490"/>
      <c r="C11" s="185"/>
      <c r="D11" s="186"/>
    </row>
    <row r="12" spans="1:8">
      <c r="A12" s="489"/>
      <c r="B12" s="490"/>
      <c r="C12" s="185"/>
      <c r="D12" s="186"/>
    </row>
    <row r="13" spans="1:8">
      <c r="A13" s="489"/>
      <c r="B13" s="490"/>
      <c r="C13" s="185"/>
      <c r="D13" s="186"/>
    </row>
    <row r="14" spans="1:8">
      <c r="A14" s="489"/>
      <c r="B14" s="490"/>
      <c r="C14" s="185"/>
      <c r="D14" s="186"/>
    </row>
    <row r="15" spans="1:8">
      <c r="A15" s="489"/>
      <c r="B15" s="490"/>
      <c r="C15" s="185"/>
      <c r="D15" s="186"/>
    </row>
    <row r="16" spans="1:8">
      <c r="A16" s="489"/>
      <c r="B16" s="490"/>
      <c r="C16" s="185"/>
      <c r="D16" s="186"/>
    </row>
    <row r="17" spans="1:4">
      <c r="A17" s="489"/>
      <c r="B17" s="490"/>
      <c r="C17" s="185"/>
      <c r="D17" s="186"/>
    </row>
    <row r="18" spans="1:4">
      <c r="A18" s="489"/>
      <c r="B18" s="490"/>
      <c r="C18" s="185"/>
      <c r="D18" s="186"/>
    </row>
    <row r="19" spans="1:4">
      <c r="A19" s="281" t="s">
        <v>339</v>
      </c>
      <c r="B19" s="282"/>
      <c r="C19" s="185">
        <f>SUM(C9:C18)</f>
        <v>0</v>
      </c>
      <c r="D19" s="185">
        <f>SUM(D9:D18)</f>
        <v>0</v>
      </c>
    </row>
    <row r="20" spans="1:4">
      <c r="A20" s="489"/>
      <c r="B20" s="490"/>
      <c r="C20" s="185"/>
      <c r="D20" s="186"/>
    </row>
    <row r="21" spans="1:4">
      <c r="A21" s="1120" t="s">
        <v>337</v>
      </c>
      <c r="B21" s="1121"/>
      <c r="C21" s="1121"/>
      <c r="D21" s="1122"/>
    </row>
    <row r="22" spans="1:4">
      <c r="A22" s="489"/>
      <c r="B22" s="490"/>
      <c r="C22" s="185"/>
      <c r="D22" s="186"/>
    </row>
    <row r="23" spans="1:4">
      <c r="A23" s="489"/>
      <c r="B23" s="490"/>
      <c r="C23" s="185"/>
      <c r="D23" s="186"/>
    </row>
    <row r="24" spans="1:4">
      <c r="A24" s="489"/>
      <c r="B24" s="490"/>
      <c r="C24" s="185"/>
      <c r="D24" s="186"/>
    </row>
    <row r="25" spans="1:4">
      <c r="A25" s="489"/>
      <c r="B25" s="490"/>
      <c r="C25" s="185"/>
      <c r="D25" s="186"/>
    </row>
    <row r="26" spans="1:4">
      <c r="A26" s="489"/>
      <c r="B26" s="490"/>
      <c r="C26" s="185"/>
      <c r="D26" s="186"/>
    </row>
    <row r="27" spans="1:4">
      <c r="A27" s="489"/>
      <c r="B27" s="490"/>
      <c r="C27" s="185"/>
      <c r="D27" s="186"/>
    </row>
    <row r="28" spans="1:4">
      <c r="A28" s="489"/>
      <c r="B28" s="490"/>
      <c r="C28" s="185"/>
      <c r="D28" s="186"/>
    </row>
    <row r="29" spans="1:4">
      <c r="A29" s="489"/>
      <c r="B29" s="490"/>
      <c r="C29" s="185"/>
      <c r="D29" s="186"/>
    </row>
    <row r="30" spans="1:4">
      <c r="A30" s="489"/>
      <c r="B30" s="490"/>
      <c r="C30" s="185"/>
      <c r="D30" s="186"/>
    </row>
    <row r="31" spans="1:4">
      <c r="A31" s="489"/>
      <c r="B31" s="490"/>
      <c r="C31" s="185"/>
      <c r="D31" s="186"/>
    </row>
    <row r="32" spans="1:4">
      <c r="A32" s="281" t="s">
        <v>340</v>
      </c>
      <c r="B32" s="282"/>
      <c r="C32" s="185">
        <f>SUM(C22:C31)</f>
        <v>0</v>
      </c>
      <c r="D32" s="185">
        <f>SUM(D22:D31)</f>
        <v>0</v>
      </c>
    </row>
    <row r="33" spans="1:4">
      <c r="A33" s="489"/>
      <c r="B33" s="490"/>
      <c r="C33" s="185"/>
      <c r="D33" s="186"/>
    </row>
    <row r="34" spans="1:4">
      <c r="A34" s="491" t="s">
        <v>114</v>
      </c>
      <c r="B34" s="492"/>
      <c r="C34" s="339">
        <f>+C19+C32</f>
        <v>0</v>
      </c>
      <c r="D34" s="339">
        <f>+D19+D32</f>
        <v>0</v>
      </c>
    </row>
    <row r="35" spans="1:4">
      <c r="A35" s="1" t="s">
        <v>62</v>
      </c>
      <c r="B35" s="1"/>
    </row>
    <row r="37" spans="1:4">
      <c r="A37" s="2"/>
      <c r="B37" s="2"/>
    </row>
    <row r="38" spans="1:4">
      <c r="A38" s="2"/>
      <c r="B38" s="2"/>
    </row>
    <row r="39" spans="1:4">
      <c r="A39" s="144"/>
    </row>
    <row r="40" spans="1:4">
      <c r="A40" s="283" t="s">
        <v>444</v>
      </c>
      <c r="B40" s="279"/>
      <c r="C40" s="1107" t="s">
        <v>6139</v>
      </c>
      <c r="D40" s="1107"/>
    </row>
    <row r="41" spans="1:4">
      <c r="A41" s="279" t="s">
        <v>441</v>
      </c>
      <c r="B41" s="279"/>
      <c r="C41" s="1016" t="s">
        <v>6137</v>
      </c>
      <c r="D41" s="1016"/>
    </row>
  </sheetData>
  <mergeCells count="9">
    <mergeCell ref="C40:D40"/>
    <mergeCell ref="C41:D41"/>
    <mergeCell ref="A1:D1"/>
    <mergeCell ref="A2:D2"/>
    <mergeCell ref="A3:D3"/>
    <mergeCell ref="A5:D5"/>
    <mergeCell ref="A8:D8"/>
    <mergeCell ref="A21:D21"/>
    <mergeCell ref="A7:B7"/>
  </mergeCells>
  <printOptions horizontalCentered="1"/>
  <pageMargins left="0.70866141732283472" right="0.70866141732283472" top="0.74803149606299213" bottom="0.74803149606299213" header="0.31496062992125984" footer="0.31496062992125984"/>
  <pageSetup orientation="landscape"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K48"/>
  <sheetViews>
    <sheetView showGridLines="0" topLeftCell="A4" zoomScale="85" zoomScaleNormal="85" workbookViewId="0">
      <selection activeCell="M41" sqref="M41"/>
    </sheetView>
  </sheetViews>
  <sheetFormatPr baseColWidth="10" defaultRowHeight="12.75"/>
  <cols>
    <col min="1" max="1" width="2.140625" style="2" customWidth="1"/>
    <col min="2" max="3" width="3.7109375" style="5" customWidth="1"/>
    <col min="4" max="4" width="60.7109375" style="5" customWidth="1"/>
    <col min="5" max="10" width="20.28515625" style="5" customWidth="1"/>
    <col min="11" max="11" width="1.7109375" style="2" customWidth="1"/>
    <col min="12" max="16384" width="11.42578125" style="5"/>
  </cols>
  <sheetData>
    <row r="1" spans="2:10" s="2" customFormat="1" ht="13.5" customHeight="1">
      <c r="B1" s="975" t="s">
        <v>1204</v>
      </c>
      <c r="C1" s="975"/>
      <c r="D1" s="975"/>
      <c r="E1" s="975"/>
      <c r="F1" s="975"/>
      <c r="G1" s="975"/>
      <c r="H1" s="975"/>
      <c r="I1" s="975"/>
      <c r="J1" s="975"/>
    </row>
    <row r="2" spans="2:10" s="2" customFormat="1">
      <c r="B2" s="975" t="str">
        <f>[3]EAI!A2</f>
        <v>del 1 de Enero al 30 de Junio de 2019</v>
      </c>
      <c r="C2" s="975"/>
      <c r="D2" s="975"/>
      <c r="E2" s="975"/>
      <c r="F2" s="975"/>
      <c r="G2" s="975"/>
      <c r="H2" s="975"/>
      <c r="I2" s="975"/>
      <c r="J2" s="975"/>
    </row>
    <row r="3" spans="2:10" s="2" customFormat="1">
      <c r="B3" s="975" t="s">
        <v>0</v>
      </c>
      <c r="C3" s="975"/>
      <c r="D3" s="975"/>
      <c r="E3" s="975"/>
      <c r="F3" s="975"/>
      <c r="G3" s="975"/>
      <c r="H3" s="975"/>
      <c r="I3" s="975"/>
      <c r="J3" s="975"/>
    </row>
    <row r="4" spans="2:10" s="2" customFormat="1">
      <c r="B4" s="38"/>
      <c r="C4" s="38"/>
      <c r="D4" s="38"/>
      <c r="E4" s="38"/>
      <c r="F4" s="38"/>
      <c r="G4" s="38"/>
      <c r="H4" s="38"/>
      <c r="I4" s="38"/>
      <c r="J4" s="38"/>
    </row>
    <row r="5" spans="2:10" s="2" customFormat="1">
      <c r="D5" s="1119" t="s">
        <v>1186</v>
      </c>
      <c r="E5" s="1119"/>
      <c r="F5" s="1119"/>
      <c r="G5" s="1119"/>
      <c r="I5" s="38"/>
      <c r="J5" s="38"/>
    </row>
    <row r="6" spans="2:10" s="2" customFormat="1">
      <c r="B6" s="38"/>
      <c r="C6" s="38"/>
      <c r="D6" s="38"/>
      <c r="E6" s="38"/>
      <c r="F6" s="38"/>
      <c r="G6" s="38"/>
      <c r="H6" s="38"/>
      <c r="I6" s="38"/>
      <c r="J6" s="38"/>
    </row>
    <row r="7" spans="2:10" s="2" customFormat="1">
      <c r="B7" s="1097" t="s">
        <v>60</v>
      </c>
      <c r="C7" s="1127"/>
      <c r="D7" s="1098"/>
      <c r="E7" s="1088" t="s">
        <v>195</v>
      </c>
      <c r="F7" s="1088"/>
      <c r="G7" s="1088"/>
      <c r="H7" s="1088"/>
      <c r="I7" s="1088"/>
      <c r="J7" s="1088" t="s">
        <v>189</v>
      </c>
    </row>
    <row r="8" spans="2:10" s="2" customFormat="1" ht="25.5">
      <c r="B8" s="1099"/>
      <c r="C8" s="1128"/>
      <c r="D8" s="1100"/>
      <c r="E8" s="716" t="s">
        <v>190</v>
      </c>
      <c r="F8" s="716" t="s">
        <v>191</v>
      </c>
      <c r="G8" s="716" t="s">
        <v>177</v>
      </c>
      <c r="H8" s="716" t="s">
        <v>178</v>
      </c>
      <c r="I8" s="716" t="s">
        <v>192</v>
      </c>
      <c r="J8" s="1088"/>
    </row>
    <row r="9" spans="2:10" s="2" customFormat="1" ht="15.75" customHeight="1">
      <c r="B9" s="1101"/>
      <c r="C9" s="1129"/>
      <c r="D9" s="1102"/>
      <c r="E9" s="716">
        <v>1</v>
      </c>
      <c r="F9" s="716">
        <v>2</v>
      </c>
      <c r="G9" s="716">
        <v>3</v>
      </c>
      <c r="H9" s="716">
        <v>4</v>
      </c>
      <c r="I9" s="716">
        <v>5</v>
      </c>
      <c r="J9" s="716" t="s">
        <v>1116</v>
      </c>
    </row>
    <row r="10" spans="2:10" s="2" customFormat="1" ht="15" customHeight="1">
      <c r="B10" s="1130" t="s">
        <v>231</v>
      </c>
      <c r="C10" s="1131"/>
      <c r="D10" s="1132"/>
      <c r="E10" s="212"/>
      <c r="F10" s="213"/>
      <c r="G10" s="213"/>
      <c r="H10" s="213"/>
      <c r="I10" s="213"/>
      <c r="J10" s="213"/>
    </row>
    <row r="11" spans="2:10" s="2" customFormat="1">
      <c r="B11" s="150"/>
      <c r="C11" s="1125" t="s">
        <v>232</v>
      </c>
      <c r="D11" s="1126"/>
      <c r="E11" s="214">
        <f>SUM(E12:E13)</f>
        <v>0</v>
      </c>
      <c r="F11" s="214">
        <f t="shared" ref="F11:J11" si="0">SUM(F12:F13)</f>
        <v>0</v>
      </c>
      <c r="G11" s="214">
        <f t="shared" si="0"/>
        <v>0</v>
      </c>
      <c r="H11" s="214">
        <f t="shared" si="0"/>
        <v>0</v>
      </c>
      <c r="I11" s="214">
        <f t="shared" si="0"/>
        <v>0</v>
      </c>
      <c r="J11" s="214">
        <f t="shared" si="0"/>
        <v>0</v>
      </c>
    </row>
    <row r="12" spans="2:10" s="2" customFormat="1">
      <c r="B12" s="150"/>
      <c r="C12" s="284"/>
      <c r="D12" s="285" t="s">
        <v>233</v>
      </c>
      <c r="E12" s="152"/>
      <c r="F12" s="152"/>
      <c r="G12" s="152">
        <f>+E12+F12</f>
        <v>0</v>
      </c>
      <c r="H12" s="152"/>
      <c r="I12" s="152"/>
      <c r="J12" s="152">
        <f t="shared" ref="J12:J39" si="1">+G12-H12</f>
        <v>0</v>
      </c>
    </row>
    <row r="13" spans="2:10" s="2" customFormat="1">
      <c r="B13" s="150"/>
      <c r="C13" s="284"/>
      <c r="D13" s="285" t="s">
        <v>234</v>
      </c>
      <c r="E13" s="212"/>
      <c r="F13" s="213"/>
      <c r="G13" s="213"/>
      <c r="H13" s="213"/>
      <c r="I13" s="213"/>
      <c r="J13" s="213">
        <f t="shared" si="1"/>
        <v>0</v>
      </c>
    </row>
    <row r="14" spans="2:10" s="2" customFormat="1">
      <c r="B14" s="150"/>
      <c r="C14" s="1125" t="s">
        <v>235</v>
      </c>
      <c r="D14" s="1126"/>
      <c r="E14" s="233">
        <f>SUM(E15:E22)</f>
        <v>326823832.81</v>
      </c>
      <c r="F14" s="233">
        <f>SUM(F15:F22)</f>
        <v>-22924967.689999998</v>
      </c>
      <c r="G14" s="234">
        <f>+E14+F14</f>
        <v>303898865.12</v>
      </c>
      <c r="H14" s="233">
        <f>SUM(H15:H22)</f>
        <v>116273921.31999999</v>
      </c>
      <c r="I14" s="233">
        <f>SUM(I15:I22)</f>
        <v>115507394.50999999</v>
      </c>
      <c r="J14" s="234">
        <f t="shared" si="1"/>
        <v>187624943.80000001</v>
      </c>
    </row>
    <row r="15" spans="2:10" s="2" customFormat="1">
      <c r="B15" s="150"/>
      <c r="C15" s="284"/>
      <c r="D15" s="285" t="s">
        <v>236</v>
      </c>
      <c r="E15" s="235">
        <v>232074454.88</v>
      </c>
      <c r="F15" s="687">
        <v>-35881530.649999999</v>
      </c>
      <c r="G15" s="236">
        <f>F15+E15</f>
        <v>196192924.22999999</v>
      </c>
      <c r="H15" s="943">
        <v>80306069.459999993</v>
      </c>
      <c r="I15" s="687">
        <v>79634127.159999996</v>
      </c>
      <c r="J15" s="237">
        <f>+G15-H15</f>
        <v>115886854.77</v>
      </c>
    </row>
    <row r="16" spans="2:10" s="2" customFormat="1">
      <c r="B16" s="150"/>
      <c r="C16" s="284"/>
      <c r="D16" s="285" t="s">
        <v>237</v>
      </c>
      <c r="E16" s="212"/>
      <c r="F16" s="213"/>
      <c r="G16" s="236"/>
      <c r="H16" s="213"/>
      <c r="I16" s="213"/>
      <c r="J16" s="213">
        <f t="shared" si="1"/>
        <v>0</v>
      </c>
    </row>
    <row r="17" spans="2:10" s="2" customFormat="1">
      <c r="B17" s="150"/>
      <c r="C17" s="284"/>
      <c r="D17" s="285" t="s">
        <v>238</v>
      </c>
      <c r="E17" s="238">
        <v>94749377.930000007</v>
      </c>
      <c r="F17" s="687">
        <v>12956562.960000001</v>
      </c>
      <c r="G17" s="237">
        <f>+E17+F17</f>
        <v>107705940.89000002</v>
      </c>
      <c r="H17" s="943">
        <v>35967851.859999999</v>
      </c>
      <c r="I17" s="687">
        <v>35873267.350000001</v>
      </c>
      <c r="J17" s="237">
        <f>+G17-H17</f>
        <v>71738089.030000016</v>
      </c>
    </row>
    <row r="18" spans="2:10" s="2" customFormat="1">
      <c r="B18" s="150"/>
      <c r="C18" s="284"/>
      <c r="D18" s="285" t="s">
        <v>239</v>
      </c>
      <c r="E18" s="212"/>
      <c r="F18" s="213"/>
      <c r="G18" s="213"/>
      <c r="H18" s="213"/>
      <c r="I18" s="213"/>
      <c r="J18" s="213">
        <f t="shared" si="1"/>
        <v>0</v>
      </c>
    </row>
    <row r="19" spans="2:10" s="2" customFormat="1">
      <c r="B19" s="150"/>
      <c r="C19" s="284"/>
      <c r="D19" s="285" t="s">
        <v>240</v>
      </c>
      <c r="E19" s="212"/>
      <c r="F19" s="213"/>
      <c r="G19" s="213"/>
      <c r="H19" s="213"/>
      <c r="I19" s="213"/>
      <c r="J19" s="213">
        <f t="shared" si="1"/>
        <v>0</v>
      </c>
    </row>
    <row r="20" spans="2:10" s="2" customFormat="1">
      <c r="B20" s="150"/>
      <c r="C20" s="284"/>
      <c r="D20" s="285" t="s">
        <v>241</v>
      </c>
      <c r="E20" s="212"/>
      <c r="F20" s="213"/>
      <c r="G20" s="213"/>
      <c r="H20" s="213"/>
      <c r="I20" s="213"/>
      <c r="J20" s="213">
        <f t="shared" si="1"/>
        <v>0</v>
      </c>
    </row>
    <row r="21" spans="2:10" s="2" customFormat="1">
      <c r="B21" s="150"/>
      <c r="C21" s="284"/>
      <c r="D21" s="285" t="s">
        <v>242</v>
      </c>
      <c r="E21" s="212"/>
      <c r="F21" s="213"/>
      <c r="G21" s="213"/>
      <c r="H21" s="213"/>
      <c r="I21" s="213"/>
      <c r="J21" s="213">
        <f t="shared" si="1"/>
        <v>0</v>
      </c>
    </row>
    <row r="22" spans="2:10" s="2" customFormat="1">
      <c r="B22" s="150"/>
      <c r="C22" s="284"/>
      <c r="D22" s="285" t="s">
        <v>243</v>
      </c>
      <c r="E22" s="212"/>
      <c r="F22" s="213"/>
      <c r="G22" s="213"/>
      <c r="H22" s="213"/>
      <c r="I22" s="213"/>
      <c r="J22" s="213">
        <f t="shared" si="1"/>
        <v>0</v>
      </c>
    </row>
    <row r="23" spans="2:10" s="2" customFormat="1">
      <c r="B23" s="150"/>
      <c r="C23" s="1125" t="s">
        <v>244</v>
      </c>
      <c r="D23" s="1126"/>
      <c r="E23" s="233">
        <f t="shared" ref="E23:I23" si="2">SUM(E24:E26)</f>
        <v>7771591.7000000002</v>
      </c>
      <c r="F23" s="233">
        <f t="shared" si="2"/>
        <v>370112.71</v>
      </c>
      <c r="G23" s="233">
        <f t="shared" si="2"/>
        <v>8141704.4100000001</v>
      </c>
      <c r="H23" s="233">
        <f t="shared" si="2"/>
        <v>3195881.55</v>
      </c>
      <c r="I23" s="233">
        <f t="shared" si="2"/>
        <v>3195881.55</v>
      </c>
      <c r="J23" s="234">
        <f t="shared" si="1"/>
        <v>4945822.8600000003</v>
      </c>
    </row>
    <row r="24" spans="2:10" s="2" customFormat="1" ht="25.5">
      <c r="B24" s="150"/>
      <c r="C24" s="284"/>
      <c r="D24" s="285" t="s">
        <v>245</v>
      </c>
      <c r="E24" s="238">
        <v>7771591.7000000002</v>
      </c>
      <c r="F24" s="687">
        <v>370112.71</v>
      </c>
      <c r="G24" s="237">
        <f>+E24+F24</f>
        <v>8141704.4100000001</v>
      </c>
      <c r="H24" s="940">
        <v>3195881.55</v>
      </c>
      <c r="I24" s="687">
        <v>3195881.55</v>
      </c>
      <c r="J24" s="688">
        <f>+G24-H24</f>
        <v>4945822.8600000003</v>
      </c>
    </row>
    <row r="25" spans="2:10" s="2" customFormat="1">
      <c r="B25" s="150"/>
      <c r="C25" s="284"/>
      <c r="D25" s="285" t="s">
        <v>246</v>
      </c>
      <c r="E25" s="212"/>
      <c r="F25" s="213"/>
      <c r="G25" s="213"/>
      <c r="H25" s="213"/>
      <c r="I25" s="213"/>
      <c r="J25" s="213">
        <f t="shared" si="1"/>
        <v>0</v>
      </c>
    </row>
    <row r="26" spans="2:10" s="2" customFormat="1">
      <c r="B26" s="150"/>
      <c r="C26" s="284"/>
      <c r="D26" s="285" t="s">
        <v>247</v>
      </c>
      <c r="E26" s="212"/>
      <c r="F26" s="213"/>
      <c r="G26" s="213"/>
      <c r="H26" s="213"/>
      <c r="I26" s="213"/>
      <c r="J26" s="213">
        <f t="shared" si="1"/>
        <v>0</v>
      </c>
    </row>
    <row r="27" spans="2:10" s="2" customFormat="1">
      <c r="B27" s="150"/>
      <c r="C27" s="1125" t="s">
        <v>248</v>
      </c>
      <c r="D27" s="1126"/>
      <c r="E27" s="215">
        <f>SUM(E28:E29)</f>
        <v>0</v>
      </c>
      <c r="F27" s="215"/>
      <c r="G27" s="216"/>
      <c r="H27" s="215"/>
      <c r="I27" s="215"/>
      <c r="J27" s="216">
        <f t="shared" si="1"/>
        <v>0</v>
      </c>
    </row>
    <row r="28" spans="2:10" s="2" customFormat="1">
      <c r="B28" s="150"/>
      <c r="C28" s="284"/>
      <c r="D28" s="285" t="s">
        <v>249</v>
      </c>
      <c r="E28" s="212"/>
      <c r="F28" s="213">
        <v>0</v>
      </c>
      <c r="G28" s="213">
        <v>0</v>
      </c>
      <c r="H28" s="213">
        <v>0</v>
      </c>
      <c r="I28" s="213">
        <v>0</v>
      </c>
      <c r="J28" s="213">
        <v>0</v>
      </c>
    </row>
    <row r="29" spans="2:10" s="2" customFormat="1">
      <c r="B29" s="150"/>
      <c r="C29" s="284"/>
      <c r="D29" s="285" t="s">
        <v>250</v>
      </c>
      <c r="E29" s="212"/>
      <c r="F29" s="213"/>
      <c r="G29" s="213"/>
      <c r="H29" s="213"/>
      <c r="I29" s="213"/>
      <c r="J29" s="213">
        <f t="shared" si="1"/>
        <v>0</v>
      </c>
    </row>
    <row r="30" spans="2:10" s="2" customFormat="1">
      <c r="B30" s="150"/>
      <c r="C30" s="1125" t="s">
        <v>251</v>
      </c>
      <c r="D30" s="1126"/>
      <c r="E30" s="215">
        <f>SUM(E31:E34)</f>
        <v>0</v>
      </c>
      <c r="F30" s="215"/>
      <c r="G30" s="216"/>
      <c r="H30" s="215"/>
      <c r="I30" s="215"/>
      <c r="J30" s="216">
        <f t="shared" si="1"/>
        <v>0</v>
      </c>
    </row>
    <row r="31" spans="2:10" s="2" customFormat="1">
      <c r="B31" s="150"/>
      <c r="C31" s="284"/>
      <c r="D31" s="285" t="s">
        <v>252</v>
      </c>
      <c r="E31" s="212"/>
      <c r="F31" s="213"/>
      <c r="G31" s="213"/>
      <c r="H31" s="213"/>
      <c r="I31" s="213"/>
      <c r="J31" s="213">
        <f t="shared" si="1"/>
        <v>0</v>
      </c>
    </row>
    <row r="32" spans="2:10" s="2" customFormat="1">
      <c r="B32" s="150"/>
      <c r="C32" s="284"/>
      <c r="D32" s="285" t="s">
        <v>253</v>
      </c>
      <c r="E32" s="212"/>
      <c r="F32" s="213"/>
      <c r="G32" s="213"/>
      <c r="H32" s="213"/>
      <c r="I32" s="213"/>
      <c r="J32" s="213">
        <f t="shared" si="1"/>
        <v>0</v>
      </c>
    </row>
    <row r="33" spans="1:11">
      <c r="B33" s="150"/>
      <c r="C33" s="284"/>
      <c r="D33" s="285" t="s">
        <v>254</v>
      </c>
      <c r="E33" s="212"/>
      <c r="F33" s="213"/>
      <c r="G33" s="213"/>
      <c r="H33" s="213"/>
      <c r="I33" s="213"/>
      <c r="J33" s="213">
        <f t="shared" si="1"/>
        <v>0</v>
      </c>
    </row>
    <row r="34" spans="1:11">
      <c r="B34" s="150"/>
      <c r="C34" s="284"/>
      <c r="D34" s="285" t="s">
        <v>255</v>
      </c>
      <c r="E34" s="212"/>
      <c r="F34" s="213"/>
      <c r="G34" s="213"/>
      <c r="H34" s="213"/>
      <c r="I34" s="213"/>
      <c r="J34" s="213">
        <f t="shared" si="1"/>
        <v>0</v>
      </c>
    </row>
    <row r="35" spans="1:11">
      <c r="B35" s="150"/>
      <c r="C35" s="1125" t="s">
        <v>256</v>
      </c>
      <c r="D35" s="1126"/>
      <c r="E35" s="215">
        <f>SUM(E36)</f>
        <v>0</v>
      </c>
      <c r="F35" s="215"/>
      <c r="G35" s="216"/>
      <c r="H35" s="215"/>
      <c r="I35" s="215"/>
      <c r="J35" s="216">
        <f t="shared" si="1"/>
        <v>0</v>
      </c>
    </row>
    <row r="36" spans="1:11">
      <c r="B36" s="150"/>
      <c r="C36" s="284"/>
      <c r="D36" s="285" t="s">
        <v>257</v>
      </c>
      <c r="E36" s="212"/>
      <c r="F36" s="213"/>
      <c r="G36" s="213"/>
      <c r="H36" s="213"/>
      <c r="I36" s="213"/>
      <c r="J36" s="213">
        <f t="shared" si="1"/>
        <v>0</v>
      </c>
    </row>
    <row r="37" spans="1:11" ht="15" customHeight="1">
      <c r="B37" s="1130" t="s">
        <v>258</v>
      </c>
      <c r="C37" s="1131"/>
      <c r="D37" s="1132"/>
      <c r="E37" s="212"/>
      <c r="F37" s="213"/>
      <c r="G37" s="213"/>
      <c r="H37" s="213"/>
      <c r="I37" s="213"/>
      <c r="J37" s="213">
        <f t="shared" si="1"/>
        <v>0</v>
      </c>
    </row>
    <row r="38" spans="1:11" ht="15" customHeight="1">
      <c r="B38" s="1130" t="s">
        <v>259</v>
      </c>
      <c r="C38" s="1131"/>
      <c r="D38" s="1132"/>
      <c r="E38" s="212"/>
      <c r="F38" s="213"/>
      <c r="G38" s="213"/>
      <c r="H38" s="213"/>
      <c r="I38" s="213"/>
      <c r="J38" s="213">
        <f t="shared" si="1"/>
        <v>0</v>
      </c>
    </row>
    <row r="39" spans="1:11" ht="15.75" customHeight="1">
      <c r="B39" s="1130" t="s">
        <v>260</v>
      </c>
      <c r="C39" s="1131"/>
      <c r="D39" s="1132"/>
      <c r="E39" s="212"/>
      <c r="F39" s="213"/>
      <c r="G39" s="213"/>
      <c r="H39" s="213"/>
      <c r="I39" s="213"/>
      <c r="J39" s="213">
        <f t="shared" si="1"/>
        <v>0</v>
      </c>
    </row>
    <row r="40" spans="1:11">
      <c r="B40" s="217"/>
      <c r="C40" s="218"/>
      <c r="D40" s="219"/>
      <c r="E40" s="220"/>
      <c r="F40" s="221"/>
      <c r="G40" s="221"/>
      <c r="H40" s="221"/>
      <c r="I40" s="221"/>
      <c r="J40" s="221"/>
    </row>
    <row r="41" spans="1:11" s="149" customFormat="1" ht="16.5" customHeight="1">
      <c r="A41" s="148"/>
      <c r="B41" s="723"/>
      <c r="C41" s="1133" t="s">
        <v>194</v>
      </c>
      <c r="D41" s="1134"/>
      <c r="E41" s="239">
        <f>+E11+E14+E23+E27+E30+E35+E37+E38+E39</f>
        <v>334595424.50999999</v>
      </c>
      <c r="F41" s="239">
        <f t="shared" ref="F41:I41" si="3">+F11+F14+F23+F27+F30+F35+F37+F38+F39</f>
        <v>-22554854.979999997</v>
      </c>
      <c r="G41" s="239">
        <f t="shared" si="3"/>
        <v>312040569.53000003</v>
      </c>
      <c r="H41" s="239">
        <f>+H11+H14+H23+H27+H30+H35+H37+H38+H39</f>
        <v>119469802.86999999</v>
      </c>
      <c r="I41" s="239">
        <f t="shared" si="3"/>
        <v>118703276.05999999</v>
      </c>
      <c r="J41" s="239">
        <f>+J11+J14+J23+J27+J30+J35+J37+J38+J39</f>
        <v>192570766.66000003</v>
      </c>
      <c r="K41" s="148"/>
    </row>
    <row r="42" spans="1:11">
      <c r="B42" s="1" t="s">
        <v>62</v>
      </c>
      <c r="C42" s="2"/>
      <c r="D42" s="2"/>
      <c r="E42" s="255"/>
      <c r="F42" s="255"/>
      <c r="G42" s="255"/>
      <c r="H42" s="255"/>
      <c r="I42" s="255"/>
      <c r="J42" s="255"/>
      <c r="K42" s="255">
        <f>+K41-[4]COG!J83</f>
        <v>0</v>
      </c>
    </row>
    <row r="43" spans="1:11">
      <c r="F43" s="2"/>
      <c r="G43" s="2"/>
      <c r="H43" s="2"/>
      <c r="I43" s="2"/>
      <c r="J43" s="2"/>
    </row>
    <row r="44" spans="1:11">
      <c r="F44" s="2"/>
      <c r="G44" s="2"/>
      <c r="H44" s="2"/>
      <c r="I44" s="2"/>
      <c r="J44" s="2"/>
    </row>
    <row r="47" spans="1:11">
      <c r="E47" s="1107" t="s">
        <v>444</v>
      </c>
      <c r="F47" s="1107"/>
      <c r="H47" s="1107" t="s">
        <v>6139</v>
      </c>
      <c r="I47" s="1107"/>
    </row>
    <row r="48" spans="1:11">
      <c r="E48" s="1016" t="s">
        <v>441</v>
      </c>
      <c r="F48" s="1016"/>
      <c r="H48" s="1016" t="s">
        <v>6137</v>
      </c>
      <c r="I48" s="1016"/>
    </row>
  </sheetData>
  <protectedRanges>
    <protectedRange sqref="G16 E15:G15" name="Rango1_3_1"/>
  </protectedRanges>
  <mergeCells count="22">
    <mergeCell ref="H48:I48"/>
    <mergeCell ref="E47:F47"/>
    <mergeCell ref="E48:F48"/>
    <mergeCell ref="B1:J1"/>
    <mergeCell ref="B3:J3"/>
    <mergeCell ref="D5:G5"/>
    <mergeCell ref="B7:D9"/>
    <mergeCell ref="E7:I7"/>
    <mergeCell ref="J7:J8"/>
    <mergeCell ref="B2:J2"/>
    <mergeCell ref="C35:D35"/>
    <mergeCell ref="B37:D37"/>
    <mergeCell ref="B38:D38"/>
    <mergeCell ref="B39:D39"/>
    <mergeCell ref="C41:D41"/>
    <mergeCell ref="B10:D10"/>
    <mergeCell ref="H47:I47"/>
    <mergeCell ref="C11:D11"/>
    <mergeCell ref="C14:D14"/>
    <mergeCell ref="C23:D23"/>
    <mergeCell ref="C27:D27"/>
    <mergeCell ref="C30:D30"/>
  </mergeCells>
  <printOptions horizontalCentered="1"/>
  <pageMargins left="0.70866141732283472" right="0.70866141732283472" top="0.74803149606299213" bottom="0.74803149606299213" header="0.31496062992125984" footer="0.31496062992125984"/>
  <pageSetup scale="63" orientation="landscape"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3"/>
  <sheetViews>
    <sheetView showGridLines="0" topLeftCell="A7" zoomScale="85" zoomScaleNormal="85" zoomScaleSheetLayoutView="48" workbookViewId="0">
      <selection activeCell="L19" sqref="L19"/>
    </sheetView>
  </sheetViews>
  <sheetFormatPr baseColWidth="10" defaultRowHeight="12.75"/>
  <cols>
    <col min="1" max="1" width="2.140625" style="2" customWidth="1"/>
    <col min="2" max="3" width="3.7109375" style="5" customWidth="1"/>
    <col min="4" max="4" width="40" style="5" customWidth="1"/>
    <col min="5" max="5" width="12.7109375" style="5" customWidth="1"/>
    <col min="6" max="6" width="14.42578125" style="5" customWidth="1"/>
    <col min="7" max="7" width="5.140625" style="5" bestFit="1" customWidth="1"/>
    <col min="8" max="9" width="14.42578125" style="5" bestFit="1" customWidth="1"/>
    <col min="10" max="10" width="14.85546875" style="5" bestFit="1" customWidth="1"/>
    <col min="11" max="11" width="15.28515625" style="5" bestFit="1" customWidth="1"/>
    <col min="12" max="12" width="14.28515625" style="5" bestFit="1" customWidth="1"/>
    <col min="13" max="14" width="14.42578125" style="5" bestFit="1" customWidth="1"/>
    <col min="15" max="15" width="14.28515625" style="5" bestFit="1" customWidth="1"/>
    <col min="16" max="16" width="14.85546875" style="2" customWidth="1"/>
    <col min="17" max="17" width="11.85546875" style="5" bestFit="1" customWidth="1"/>
    <col min="18" max="18" width="1.7109375" style="5" customWidth="1"/>
    <col min="19" max="16384" width="11.42578125" style="5"/>
  </cols>
  <sheetData>
    <row r="1" spans="2:17" ht="13.5" customHeight="1">
      <c r="B1" s="975" t="s">
        <v>1205</v>
      </c>
      <c r="C1" s="975"/>
      <c r="D1" s="975"/>
      <c r="E1" s="975"/>
      <c r="F1" s="975"/>
      <c r="G1" s="975"/>
      <c r="H1" s="975"/>
      <c r="I1" s="975"/>
      <c r="J1" s="975"/>
      <c r="K1" s="975"/>
      <c r="L1" s="975"/>
      <c r="M1" s="975"/>
      <c r="N1" s="975"/>
      <c r="O1" s="975"/>
      <c r="P1" s="975"/>
      <c r="Q1" s="975"/>
    </row>
    <row r="2" spans="2:17">
      <c r="B2" s="975" t="str">
        <f>[2]EAI!A2</f>
        <v>del 1 de Enero al 30 de Junio de 2019</v>
      </c>
      <c r="C2" s="975"/>
      <c r="D2" s="975"/>
      <c r="E2" s="975"/>
      <c r="F2" s="975"/>
      <c r="G2" s="975"/>
      <c r="H2" s="975"/>
      <c r="I2" s="975"/>
      <c r="J2" s="975"/>
      <c r="K2" s="975"/>
      <c r="L2" s="975"/>
      <c r="M2" s="975"/>
      <c r="N2" s="975"/>
      <c r="O2" s="975"/>
      <c r="P2" s="975"/>
      <c r="Q2" s="975"/>
    </row>
    <row r="3" spans="2:17" s="2" customFormat="1">
      <c r="B3" s="38"/>
      <c r="C3" s="38"/>
      <c r="D3" s="38"/>
      <c r="E3" s="38"/>
      <c r="F3" s="38"/>
      <c r="G3" s="38"/>
      <c r="H3" s="38"/>
      <c r="I3" s="38"/>
      <c r="J3" s="38"/>
      <c r="K3" s="38"/>
      <c r="L3" s="38"/>
      <c r="M3" s="38"/>
      <c r="N3" s="38"/>
      <c r="O3" s="38"/>
    </row>
    <row r="4" spans="2:17" s="2" customFormat="1">
      <c r="D4" s="7" t="s">
        <v>1</v>
      </c>
      <c r="E4" s="1143" t="s">
        <v>550</v>
      </c>
      <c r="F4" s="1143"/>
      <c r="G4" s="1143"/>
      <c r="H4" s="1143"/>
      <c r="I4" s="1143"/>
      <c r="J4" s="1143"/>
      <c r="K4" s="1143"/>
      <c r="L4" s="35"/>
      <c r="M4" s="35"/>
      <c r="N4" s="37"/>
      <c r="O4" s="38"/>
    </row>
    <row r="5" spans="2:17" s="2" customFormat="1">
      <c r="B5" s="38"/>
      <c r="C5" s="38"/>
      <c r="D5" s="38"/>
      <c r="E5" s="38"/>
      <c r="F5" s="38"/>
      <c r="G5" s="38"/>
      <c r="H5" s="38"/>
      <c r="I5" s="38"/>
      <c r="J5" s="38"/>
      <c r="K5" s="38"/>
      <c r="L5" s="38"/>
      <c r="M5" s="38"/>
      <c r="N5" s="38"/>
      <c r="O5" s="38"/>
    </row>
    <row r="6" spans="2:17" ht="15" customHeight="1">
      <c r="B6" s="1097" t="s">
        <v>367</v>
      </c>
      <c r="C6" s="1127"/>
      <c r="D6" s="1098"/>
      <c r="E6" s="1144" t="s">
        <v>368</v>
      </c>
      <c r="F6" s="726"/>
      <c r="G6" s="1144" t="s">
        <v>366</v>
      </c>
      <c r="H6" s="1147" t="s">
        <v>188</v>
      </c>
      <c r="I6" s="1148"/>
      <c r="J6" s="1148"/>
      <c r="K6" s="1148"/>
      <c r="L6" s="1148"/>
      <c r="M6" s="1148"/>
      <c r="N6" s="1149"/>
      <c r="O6" s="1088" t="s">
        <v>189</v>
      </c>
      <c r="P6" s="1138" t="s">
        <v>398</v>
      </c>
      <c r="Q6" s="1139"/>
    </row>
    <row r="7" spans="2:17" ht="25.5">
      <c r="B7" s="1099"/>
      <c r="C7" s="1128"/>
      <c r="D7" s="1100"/>
      <c r="E7" s="1145"/>
      <c r="F7" s="287" t="s">
        <v>369</v>
      </c>
      <c r="G7" s="1145"/>
      <c r="H7" s="716" t="s">
        <v>190</v>
      </c>
      <c r="I7" s="716" t="s">
        <v>191</v>
      </c>
      <c r="J7" s="716" t="s">
        <v>177</v>
      </c>
      <c r="K7" s="716" t="s">
        <v>324</v>
      </c>
      <c r="L7" s="716" t="s">
        <v>178</v>
      </c>
      <c r="M7" s="716" t="s">
        <v>325</v>
      </c>
      <c r="N7" s="716" t="s">
        <v>192</v>
      </c>
      <c r="O7" s="1088"/>
      <c r="P7" s="727" t="s">
        <v>399</v>
      </c>
      <c r="Q7" s="727" t="s">
        <v>400</v>
      </c>
    </row>
    <row r="8" spans="2:17" ht="15.75" customHeight="1">
      <c r="B8" s="1101"/>
      <c r="C8" s="1129"/>
      <c r="D8" s="1102"/>
      <c r="E8" s="1146"/>
      <c r="F8" s="288"/>
      <c r="G8" s="1146"/>
      <c r="H8" s="716">
        <v>1</v>
      </c>
      <c r="I8" s="716">
        <v>2</v>
      </c>
      <c r="J8" s="716" t="s">
        <v>193</v>
      </c>
      <c r="K8" s="716">
        <v>4</v>
      </c>
      <c r="L8" s="716">
        <v>5</v>
      </c>
      <c r="M8" s="716">
        <v>6</v>
      </c>
      <c r="N8" s="716">
        <v>7</v>
      </c>
      <c r="O8" s="716" t="s">
        <v>4304</v>
      </c>
      <c r="P8" s="728" t="s">
        <v>401</v>
      </c>
      <c r="Q8" s="728" t="s">
        <v>402</v>
      </c>
    </row>
    <row r="9" spans="2:17" ht="15">
      <c r="B9" s="1140" t="s">
        <v>1470</v>
      </c>
      <c r="C9" s="1141"/>
      <c r="D9" s="1142"/>
      <c r="E9" s="261" t="s">
        <v>588</v>
      </c>
      <c r="F9" s="296" t="s">
        <v>589</v>
      </c>
      <c r="G9" s="264" t="s">
        <v>1476</v>
      </c>
      <c r="H9" s="240">
        <v>62178323.75</v>
      </c>
      <c r="I9" s="241">
        <v>5279078.41</v>
      </c>
      <c r="J9" s="152">
        <f>+H9+I9</f>
        <v>67457402.159999996</v>
      </c>
      <c r="K9" s="241">
        <v>258187.76</v>
      </c>
      <c r="L9" s="241">
        <v>24295806.009999998</v>
      </c>
      <c r="M9" s="241">
        <v>25654577.670000002</v>
      </c>
      <c r="N9" s="241">
        <v>24201221.5</v>
      </c>
      <c r="O9" s="242">
        <f>+J9-L9</f>
        <v>43161596.149999999</v>
      </c>
      <c r="P9" s="617">
        <f>L9/H9</f>
        <v>0.39074398511748232</v>
      </c>
      <c r="Q9" s="618">
        <f>L9/J9</f>
        <v>0.36016515952354011</v>
      </c>
    </row>
    <row r="10" spans="2:17" ht="15">
      <c r="B10" s="1135" t="s">
        <v>590</v>
      </c>
      <c r="C10" s="1136"/>
      <c r="D10" s="1137"/>
      <c r="E10" s="261" t="s">
        <v>591</v>
      </c>
      <c r="F10" s="296" t="s">
        <v>589</v>
      </c>
      <c r="G10" s="264" t="s">
        <v>1473</v>
      </c>
      <c r="H10" s="240">
        <v>5587560.4199999999</v>
      </c>
      <c r="I10" s="241">
        <v>1397134.83</v>
      </c>
      <c r="J10" s="152">
        <f t="shared" ref="J10:J21" si="0">+H10+I10</f>
        <v>6984695.25</v>
      </c>
      <c r="K10" s="241">
        <v>28342.720000000001</v>
      </c>
      <c r="L10" s="241">
        <v>2606586.19</v>
      </c>
      <c r="M10" s="241">
        <v>2875926.17</v>
      </c>
      <c r="N10" s="241">
        <v>2606586.19</v>
      </c>
      <c r="O10" s="242">
        <f t="shared" ref="O10:O21" si="1">+J10-L10</f>
        <v>4378109.0600000005</v>
      </c>
      <c r="P10" s="617">
        <f t="shared" ref="P10:P21" si="2">L10/H10</f>
        <v>0.46649807681184768</v>
      </c>
      <c r="Q10" s="618">
        <f t="shared" ref="Q10:Q21" si="3">L10/J10</f>
        <v>0.37318538557569852</v>
      </c>
    </row>
    <row r="11" spans="2:17" ht="15">
      <c r="B11" s="1135" t="s">
        <v>1471</v>
      </c>
      <c r="C11" s="1136"/>
      <c r="D11" s="1137"/>
      <c r="E11" s="261" t="s">
        <v>592</v>
      </c>
      <c r="F11" s="296" t="s">
        <v>589</v>
      </c>
      <c r="G11" s="615" t="s">
        <v>1474</v>
      </c>
      <c r="H11" s="240">
        <v>6362976.1699999999</v>
      </c>
      <c r="I11" s="241">
        <v>-444620.98</v>
      </c>
      <c r="J11" s="152">
        <f t="shared" si="0"/>
        <v>5918355.1899999995</v>
      </c>
      <c r="K11" s="241">
        <v>0.05</v>
      </c>
      <c r="L11" s="241">
        <v>1721760.93</v>
      </c>
      <c r="M11" s="241">
        <v>1937020.46</v>
      </c>
      <c r="N11" s="241">
        <v>1721760.93</v>
      </c>
      <c r="O11" s="242">
        <f t="shared" si="1"/>
        <v>4196594.26</v>
      </c>
      <c r="P11" s="617">
        <f t="shared" si="2"/>
        <v>0.27059050419168862</v>
      </c>
      <c r="Q11" s="618">
        <f t="shared" si="3"/>
        <v>0.29091882368080718</v>
      </c>
    </row>
    <row r="12" spans="2:17" ht="15">
      <c r="B12" s="1135" t="s">
        <v>1472</v>
      </c>
      <c r="C12" s="1136"/>
      <c r="D12" s="1137"/>
      <c r="E12" s="261" t="s">
        <v>593</v>
      </c>
      <c r="F12" s="296" t="s">
        <v>589</v>
      </c>
      <c r="G12" s="264" t="s">
        <v>1475</v>
      </c>
      <c r="H12" s="240">
        <v>7033867.1299999999</v>
      </c>
      <c r="I12" s="241">
        <v>971942.32</v>
      </c>
      <c r="J12" s="152">
        <f t="shared" si="0"/>
        <v>8005809.4500000002</v>
      </c>
      <c r="K12" s="241">
        <v>7.0000000000000007E-2</v>
      </c>
      <c r="L12" s="241">
        <v>4850461.88</v>
      </c>
      <c r="M12" s="241">
        <v>2471817.02</v>
      </c>
      <c r="N12" s="241">
        <v>2442120.38</v>
      </c>
      <c r="O12" s="941">
        <f t="shared" si="1"/>
        <v>3155347.5700000003</v>
      </c>
      <c r="P12" s="617">
        <f t="shared" si="2"/>
        <v>0.68958679348837804</v>
      </c>
      <c r="Q12" s="618">
        <f t="shared" si="3"/>
        <v>0.60586776518894037</v>
      </c>
    </row>
    <row r="13" spans="2:17" ht="15">
      <c r="B13" s="289" t="s">
        <v>1468</v>
      </c>
      <c r="C13" s="290"/>
      <c r="D13" s="291"/>
      <c r="E13" s="261" t="s">
        <v>1113</v>
      </c>
      <c r="F13" s="296" t="s">
        <v>589</v>
      </c>
      <c r="G13" s="264" t="s">
        <v>1477</v>
      </c>
      <c r="H13" s="240">
        <v>13586650.460000001</v>
      </c>
      <c r="I13" s="241">
        <v>5753028.3799999999</v>
      </c>
      <c r="J13" s="152">
        <f t="shared" si="0"/>
        <v>19339678.84</v>
      </c>
      <c r="K13" s="241">
        <v>16.46</v>
      </c>
      <c r="L13" s="241">
        <v>4901578.3499999996</v>
      </c>
      <c r="M13" s="241">
        <v>8774847.8900000006</v>
      </c>
      <c r="N13" s="241">
        <v>4901578.3499999996</v>
      </c>
      <c r="O13" s="242">
        <f t="shared" si="1"/>
        <v>14438100.49</v>
      </c>
      <c r="P13" s="617">
        <f t="shared" si="2"/>
        <v>0.36076429318841835</v>
      </c>
      <c r="Q13" s="618">
        <f t="shared" si="3"/>
        <v>0.25344672941838781</v>
      </c>
    </row>
    <row r="14" spans="2:17" ht="15">
      <c r="B14" s="1135" t="s">
        <v>594</v>
      </c>
      <c r="C14" s="1136"/>
      <c r="D14" s="1137"/>
      <c r="E14" s="261" t="s">
        <v>595</v>
      </c>
      <c r="F14" s="296" t="s">
        <v>589</v>
      </c>
      <c r="G14" s="264" t="s">
        <v>1478</v>
      </c>
      <c r="H14" s="240">
        <v>7771591.7000000002</v>
      </c>
      <c r="I14" s="241">
        <v>370112.71</v>
      </c>
      <c r="J14" s="152">
        <f t="shared" si="0"/>
        <v>8141704.4100000001</v>
      </c>
      <c r="K14" s="241">
        <v>0.06</v>
      </c>
      <c r="L14" s="241">
        <v>3195881.55</v>
      </c>
      <c r="M14" s="241">
        <v>3211656.21</v>
      </c>
      <c r="N14" s="241">
        <v>3195881.55</v>
      </c>
      <c r="O14" s="242">
        <f t="shared" si="1"/>
        <v>4945822.8600000003</v>
      </c>
      <c r="P14" s="617">
        <f t="shared" si="2"/>
        <v>0.41122612630305833</v>
      </c>
      <c r="Q14" s="618">
        <f t="shared" si="3"/>
        <v>0.3925322498904133</v>
      </c>
    </row>
    <row r="15" spans="2:17" ht="15" customHeight="1">
      <c r="B15" s="1135" t="s">
        <v>1483</v>
      </c>
      <c r="C15" s="1136"/>
      <c r="D15" s="1137"/>
      <c r="E15" s="262" t="s">
        <v>596</v>
      </c>
      <c r="F15" s="296" t="s">
        <v>597</v>
      </c>
      <c r="G15" s="264" t="s">
        <v>1479</v>
      </c>
      <c r="H15" s="243">
        <v>7067608.1200000001</v>
      </c>
      <c r="I15" s="241">
        <v>1208503.31</v>
      </c>
      <c r="J15" s="152">
        <f t="shared" si="0"/>
        <v>8276111.4299999997</v>
      </c>
      <c r="K15" s="241">
        <v>0.12</v>
      </c>
      <c r="L15" s="241"/>
      <c r="M15" s="241">
        <v>3810585.47</v>
      </c>
      <c r="N15" s="241">
        <v>3655549.54</v>
      </c>
      <c r="O15" s="242">
        <f t="shared" si="1"/>
        <v>8276111.4299999997</v>
      </c>
      <c r="P15" s="617">
        <f t="shared" si="2"/>
        <v>0</v>
      </c>
      <c r="Q15" s="618">
        <f t="shared" si="3"/>
        <v>0</v>
      </c>
    </row>
    <row r="16" spans="2:17" ht="17.25" customHeight="1">
      <c r="B16" s="1135" t="s">
        <v>1484</v>
      </c>
      <c r="C16" s="1136"/>
      <c r="D16" s="1137"/>
      <c r="E16" s="262" t="s">
        <v>598</v>
      </c>
      <c r="F16" s="296" t="s">
        <v>597</v>
      </c>
      <c r="G16" s="264" t="s">
        <v>1475</v>
      </c>
      <c r="H16" s="244">
        <v>201912950.31999999</v>
      </c>
      <c r="I16" s="241">
        <v>-41707037.439999998</v>
      </c>
      <c r="J16" s="152">
        <f t="shared" si="0"/>
        <v>160205912.88</v>
      </c>
      <c r="K16" s="241">
        <v>18.54</v>
      </c>
      <c r="L16" s="241">
        <v>67282672.789999992</v>
      </c>
      <c r="M16" s="241">
        <v>65679362.310000002</v>
      </c>
      <c r="N16" s="241">
        <v>64817936.409999996</v>
      </c>
      <c r="O16" s="242">
        <f t="shared" si="1"/>
        <v>92923240.090000004</v>
      </c>
      <c r="P16" s="617">
        <f t="shared" si="2"/>
        <v>0.3332261387066438</v>
      </c>
      <c r="Q16" s="618">
        <f t="shared" si="3"/>
        <v>0.41997621423871628</v>
      </c>
    </row>
    <row r="17" spans="1:17" ht="15">
      <c r="B17" s="1150" t="s">
        <v>1485</v>
      </c>
      <c r="C17" s="1151"/>
      <c r="D17" s="1152"/>
      <c r="E17" s="262" t="s">
        <v>599</v>
      </c>
      <c r="F17" s="263" t="s">
        <v>597</v>
      </c>
      <c r="G17" s="616" t="s">
        <v>1480</v>
      </c>
      <c r="H17" s="244">
        <v>3927671.66</v>
      </c>
      <c r="I17" s="241">
        <v>3047789</v>
      </c>
      <c r="J17" s="152">
        <f t="shared" si="0"/>
        <v>6975460.6600000001</v>
      </c>
      <c r="K17" s="241">
        <v>7.0000000000000007E-2</v>
      </c>
      <c r="L17" s="241">
        <v>4689373.87</v>
      </c>
      <c r="M17" s="241">
        <v>4689373.9400000004</v>
      </c>
      <c r="N17" s="241">
        <v>4043247.57</v>
      </c>
      <c r="O17" s="242">
        <f t="shared" si="1"/>
        <v>2286086.79</v>
      </c>
      <c r="P17" s="617">
        <f t="shared" si="2"/>
        <v>1.1939322519642592</v>
      </c>
      <c r="Q17" s="618">
        <f t="shared" si="3"/>
        <v>0.6722672664316911</v>
      </c>
    </row>
    <row r="18" spans="1:17" ht="15">
      <c r="B18" s="292" t="s">
        <v>1469</v>
      </c>
      <c r="C18" s="293"/>
      <c r="D18" s="294"/>
      <c r="E18" s="262" t="s">
        <v>1114</v>
      </c>
      <c r="F18" s="263" t="s">
        <v>597</v>
      </c>
      <c r="G18" s="616" t="s">
        <v>1481</v>
      </c>
      <c r="H18" s="244">
        <v>8466224.7799999993</v>
      </c>
      <c r="I18" s="241">
        <v>1569214.48</v>
      </c>
      <c r="J18" s="152">
        <f t="shared" si="0"/>
        <v>10035439.26</v>
      </c>
      <c r="K18" s="241">
        <v>15.68</v>
      </c>
      <c r="L18" s="241">
        <v>3866284.41</v>
      </c>
      <c r="M18" s="241">
        <v>3870385.94</v>
      </c>
      <c r="N18" s="241">
        <v>3866284.41</v>
      </c>
      <c r="O18" s="242">
        <f t="shared" si="1"/>
        <v>6169154.8499999996</v>
      </c>
      <c r="P18" s="617">
        <f t="shared" si="2"/>
        <v>0.45667159926268819</v>
      </c>
      <c r="Q18" s="618">
        <f t="shared" si="3"/>
        <v>0.38526309709337031</v>
      </c>
    </row>
    <row r="19" spans="1:17" ht="15">
      <c r="B19" s="1135" t="s">
        <v>1486</v>
      </c>
      <c r="C19" s="1136"/>
      <c r="D19" s="1137"/>
      <c r="E19" s="261" t="s">
        <v>600</v>
      </c>
      <c r="F19" s="296" t="s">
        <v>601</v>
      </c>
      <c r="G19" s="264" t="s">
        <v>1479</v>
      </c>
      <c r="H19" s="240">
        <v>2500000</v>
      </c>
      <c r="I19" s="241"/>
      <c r="J19" s="152">
        <f t="shared" si="0"/>
        <v>2500000</v>
      </c>
      <c r="K19" s="241">
        <v>0.24</v>
      </c>
      <c r="L19" s="241"/>
      <c r="M19" s="241">
        <v>1194912.58</v>
      </c>
      <c r="N19" s="241">
        <v>1191712.3400000001</v>
      </c>
      <c r="O19" s="242">
        <f t="shared" si="1"/>
        <v>2500000</v>
      </c>
      <c r="P19" s="617">
        <f t="shared" si="2"/>
        <v>0</v>
      </c>
      <c r="Q19" s="618">
        <f t="shared" si="3"/>
        <v>0</v>
      </c>
    </row>
    <row r="20" spans="1:17" s="224" customFormat="1" ht="15" customHeight="1">
      <c r="A20" s="340"/>
      <c r="B20" s="1153" t="s">
        <v>1487</v>
      </c>
      <c r="C20" s="1154"/>
      <c r="D20" s="1155"/>
      <c r="E20" s="262" t="s">
        <v>602</v>
      </c>
      <c r="F20" s="296" t="s">
        <v>601</v>
      </c>
      <c r="G20" s="615" t="s">
        <v>1482</v>
      </c>
      <c r="H20" s="243">
        <v>1500000</v>
      </c>
      <c r="I20" s="238"/>
      <c r="J20" s="157">
        <f t="shared" si="0"/>
        <v>1500000</v>
      </c>
      <c r="K20" s="341">
        <v>0.31</v>
      </c>
      <c r="L20" s="341">
        <v>0</v>
      </c>
      <c r="M20" s="241">
        <v>109843.25</v>
      </c>
      <c r="N20" s="241">
        <v>109842.94</v>
      </c>
      <c r="O20" s="342">
        <f t="shared" si="1"/>
        <v>1500000</v>
      </c>
      <c r="P20" s="617">
        <f t="shared" si="2"/>
        <v>0</v>
      </c>
      <c r="Q20" s="618">
        <f t="shared" si="3"/>
        <v>0</v>
      </c>
    </row>
    <row r="21" spans="1:17" ht="15">
      <c r="B21" s="1135" t="s">
        <v>1488</v>
      </c>
      <c r="C21" s="1136"/>
      <c r="D21" s="1137"/>
      <c r="E21" s="261" t="s">
        <v>603</v>
      </c>
      <c r="F21" s="296" t="s">
        <v>601</v>
      </c>
      <c r="G21" s="264" t="s">
        <v>1482</v>
      </c>
      <c r="H21" s="240">
        <v>6700000</v>
      </c>
      <c r="I21" s="213"/>
      <c r="J21" s="152">
        <f t="shared" si="0"/>
        <v>6700000</v>
      </c>
      <c r="K21" s="241">
        <v>412824.32000000001</v>
      </c>
      <c r="L21" s="241">
        <v>2059396.89</v>
      </c>
      <c r="M21" s="241">
        <v>2362378.27</v>
      </c>
      <c r="N21" s="241">
        <v>1949553.95</v>
      </c>
      <c r="O21" s="242">
        <f t="shared" si="1"/>
        <v>4640603.1100000003</v>
      </c>
      <c r="P21" s="617">
        <f t="shared" si="2"/>
        <v>0.30737267014925373</v>
      </c>
      <c r="Q21" s="618">
        <f t="shared" si="3"/>
        <v>0.30737267014925373</v>
      </c>
    </row>
    <row r="22" spans="1:17">
      <c r="B22" s="217"/>
      <c r="C22" s="218"/>
      <c r="D22" s="219"/>
      <c r="E22" s="220"/>
      <c r="F22" s="220"/>
      <c r="G22" s="221"/>
      <c r="H22" s="221"/>
      <c r="I22" s="221"/>
      <c r="J22" s="221"/>
      <c r="K22" s="221"/>
      <c r="L22" s="221"/>
      <c r="M22" s="221"/>
      <c r="N22" s="221"/>
      <c r="O22" s="221"/>
      <c r="P22" s="617"/>
      <c r="Q22" s="618"/>
    </row>
    <row r="23" spans="1:17" s="149" customFormat="1">
      <c r="A23" s="148"/>
      <c r="B23" s="723"/>
      <c r="C23" s="1133" t="s">
        <v>194</v>
      </c>
      <c r="D23" s="1134"/>
      <c r="E23" s="729"/>
      <c r="F23" s="730"/>
      <c r="G23" s="731"/>
      <c r="H23" s="245">
        <f>SUM(H9:H22)</f>
        <v>334595424.50999999</v>
      </c>
      <c r="I23" s="245">
        <f t="shared" ref="I23:Q23" si="4">SUM(I9:I22)</f>
        <v>-22554854.979999993</v>
      </c>
      <c r="J23" s="245">
        <f t="shared" si="4"/>
        <v>312040569.53000003</v>
      </c>
      <c r="K23" s="245">
        <f t="shared" si="4"/>
        <v>699406.39999999991</v>
      </c>
      <c r="L23" s="245">
        <f>SUM(L9:L22)</f>
        <v>119469802.86999999</v>
      </c>
      <c r="M23" s="245">
        <f t="shared" si="4"/>
        <v>126642687.18000001</v>
      </c>
      <c r="N23" s="245">
        <f t="shared" si="4"/>
        <v>118703276.05999999</v>
      </c>
      <c r="O23" s="245">
        <f t="shared" si="4"/>
        <v>192570766.66</v>
      </c>
      <c r="P23" s="732">
        <f t="shared" si="4"/>
        <v>4.880612439183718</v>
      </c>
      <c r="Q23" s="732">
        <f t="shared" si="4"/>
        <v>4.0609953611908187</v>
      </c>
    </row>
    <row r="24" spans="1:17">
      <c r="B24" s="1" t="s">
        <v>62</v>
      </c>
      <c r="C24" s="2"/>
      <c r="D24" s="2"/>
      <c r="E24" s="2"/>
      <c r="F24" s="2"/>
      <c r="G24" s="2"/>
      <c r="H24" s="2"/>
      <c r="I24" s="2"/>
      <c r="J24" s="2"/>
      <c r="K24" s="2"/>
      <c r="L24" s="2"/>
      <c r="M24" s="2"/>
      <c r="N24" s="2"/>
      <c r="O24" s="260"/>
    </row>
    <row r="25" spans="1:17">
      <c r="G25" s="2"/>
      <c r="H25" s="2"/>
      <c r="I25" s="276"/>
      <c r="J25" s="276"/>
      <c r="K25" s="2"/>
      <c r="L25" s="2"/>
      <c r="M25" s="2"/>
      <c r="N25" s="2"/>
      <c r="O25" s="2"/>
    </row>
    <row r="26" spans="1:17">
      <c r="N26" s="259"/>
    </row>
    <row r="28" spans="1:17">
      <c r="H28" s="246"/>
      <c r="I28" s="246"/>
      <c r="J28" s="246"/>
      <c r="K28" s="246"/>
      <c r="L28" s="246"/>
      <c r="M28" s="246"/>
      <c r="N28" s="246"/>
      <c r="O28" s="246"/>
      <c r="P28" s="246"/>
    </row>
    <row r="29" spans="1:17" ht="15" customHeight="1">
      <c r="E29" s="1107" t="s">
        <v>444</v>
      </c>
      <c r="F29" s="1107"/>
      <c r="G29" s="1107"/>
      <c r="H29" s="1107"/>
      <c r="L29" s="1107" t="s">
        <v>6139</v>
      </c>
      <c r="M29" s="1107"/>
      <c r="N29" s="1107"/>
    </row>
    <row r="30" spans="1:17" ht="15" customHeight="1">
      <c r="E30" s="1016" t="s">
        <v>441</v>
      </c>
      <c r="F30" s="1016"/>
      <c r="G30" s="1016"/>
      <c r="H30" s="1016"/>
      <c r="L30" s="1016" t="s">
        <v>6137</v>
      </c>
      <c r="M30" s="1016"/>
      <c r="N30" s="1016"/>
    </row>
    <row r="33" spans="16:16">
      <c r="P33" s="619"/>
    </row>
  </sheetData>
  <mergeCells count="25">
    <mergeCell ref="E30:H30"/>
    <mergeCell ref="L29:N29"/>
    <mergeCell ref="L30:N30"/>
    <mergeCell ref="B14:D14"/>
    <mergeCell ref="B15:D15"/>
    <mergeCell ref="B16:D16"/>
    <mergeCell ref="B17:D17"/>
    <mergeCell ref="B19:D19"/>
    <mergeCell ref="B20:D20"/>
    <mergeCell ref="C23:D23"/>
    <mergeCell ref="E29:H29"/>
    <mergeCell ref="B1:Q1"/>
    <mergeCell ref="B2:Q2"/>
    <mergeCell ref="B21:D21"/>
    <mergeCell ref="P6:Q6"/>
    <mergeCell ref="B9:D9"/>
    <mergeCell ref="E4:K4"/>
    <mergeCell ref="B6:D8"/>
    <mergeCell ref="E6:E8"/>
    <mergeCell ref="B10:D10"/>
    <mergeCell ref="B11:D11"/>
    <mergeCell ref="G6:G8"/>
    <mergeCell ref="H6:N6"/>
    <mergeCell ref="O6:O7"/>
    <mergeCell ref="B12:D12"/>
  </mergeCells>
  <dataValidations count="1">
    <dataValidation allowBlank="1" showInputMessage="1" showErrorMessage="1" prompt="Valor absoluto y/o relativo que registren los indicadores con relación a su meta anual correspondiente al programa, proyecto o actividad que se trate. (DOF 9-dic-09)" sqref="P6"/>
  </dataValidations>
  <printOptions horizontalCentered="1"/>
  <pageMargins left="0.70866141732283472" right="0.70866141732283472" top="0.74803149606299213" bottom="0.74803149606299213" header="0.31496062992125984" footer="0.31496062992125984"/>
  <pageSetup scale="53"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M63"/>
  <sheetViews>
    <sheetView showGridLines="0" topLeftCell="A57" zoomScale="80" zoomScaleNormal="80" zoomScalePageLayoutView="80" workbookViewId="0">
      <selection activeCell="G62" sqref="G62:H63"/>
    </sheetView>
  </sheetViews>
  <sheetFormatPr baseColWidth="10" defaultRowHeight="12.75"/>
  <cols>
    <col min="1" max="1" width="2.85546875" style="2" customWidth="1"/>
    <col min="2" max="2" width="27.5703125" style="18" customWidth="1"/>
    <col min="3" max="3" width="37.85546875" style="2" customWidth="1"/>
    <col min="4" max="5" width="19.140625" style="2" customWidth="1"/>
    <col min="6" max="6" width="11" style="56" customWidth="1"/>
    <col min="7" max="8" width="27.5703125" style="2" customWidth="1"/>
    <col min="9" max="10" width="19.140625" style="2" customWidth="1"/>
    <col min="11" max="11" width="2.85546875" style="2" customWidth="1"/>
    <col min="12" max="12" width="1.7109375" style="18" customWidth="1"/>
    <col min="13" max="16384" width="11.42578125" style="2"/>
  </cols>
  <sheetData>
    <row r="1" spans="1:12" ht="14.1" customHeight="1">
      <c r="A1" s="46"/>
      <c r="B1" s="945" t="s">
        <v>359</v>
      </c>
      <c r="C1" s="945"/>
      <c r="D1" s="945"/>
      <c r="E1" s="945"/>
      <c r="F1" s="945"/>
      <c r="G1" s="945"/>
      <c r="H1" s="945"/>
      <c r="I1" s="945"/>
      <c r="J1" s="945"/>
      <c r="K1" s="945"/>
    </row>
    <row r="2" spans="1:12" ht="14.1" customHeight="1">
      <c r="A2" s="46"/>
      <c r="B2" s="945" t="s">
        <v>4434</v>
      </c>
      <c r="C2" s="945"/>
      <c r="D2" s="945"/>
      <c r="E2" s="945"/>
      <c r="F2" s="945"/>
      <c r="G2" s="945"/>
      <c r="H2" s="945"/>
      <c r="I2" s="945"/>
      <c r="J2" s="945"/>
      <c r="K2" s="945"/>
    </row>
    <row r="3" spans="1:12" ht="14.1" customHeight="1">
      <c r="A3" s="46"/>
      <c r="B3" s="945" t="s">
        <v>0</v>
      </c>
      <c r="C3" s="945"/>
      <c r="D3" s="945"/>
      <c r="E3" s="945"/>
      <c r="F3" s="945"/>
      <c r="G3" s="945"/>
      <c r="H3" s="945"/>
      <c r="I3" s="945"/>
      <c r="J3" s="945"/>
      <c r="K3" s="945"/>
    </row>
    <row r="4" spans="1:12" s="5" customFormat="1" ht="14.1" customHeight="1">
      <c r="B4" s="3"/>
      <c r="C4" s="3"/>
      <c r="D4" s="3"/>
      <c r="E4" s="3"/>
      <c r="F4" s="3"/>
      <c r="G4" s="3"/>
      <c r="H4" s="3"/>
      <c r="I4" s="3"/>
      <c r="J4" s="3"/>
      <c r="K4" s="3"/>
      <c r="L4" s="168"/>
    </row>
    <row r="5" spans="1:12">
      <c r="A5" s="47"/>
      <c r="B5" s="7"/>
      <c r="C5" s="8"/>
      <c r="D5" s="7" t="s">
        <v>1</v>
      </c>
      <c r="E5" s="946" t="s">
        <v>443</v>
      </c>
      <c r="F5" s="946"/>
      <c r="G5" s="946"/>
      <c r="H5" s="946"/>
      <c r="I5" s="8"/>
      <c r="J5" s="8"/>
    </row>
    <row r="6" spans="1:12">
      <c r="A6" s="48"/>
      <c r="B6" s="48"/>
      <c r="C6" s="48"/>
      <c r="D6" s="48"/>
      <c r="E6" s="48"/>
      <c r="F6" s="49"/>
      <c r="G6" s="48"/>
      <c r="H6" s="48"/>
      <c r="I6" s="48"/>
      <c r="J6" s="48"/>
    </row>
    <row r="7" spans="1:12" s="52" customFormat="1" ht="15" customHeight="1">
      <c r="A7" s="957"/>
      <c r="B7" s="959" t="s">
        <v>61</v>
      </c>
      <c r="C7" s="959"/>
      <c r="D7" s="944" t="s">
        <v>2</v>
      </c>
      <c r="E7" s="944"/>
      <c r="F7" s="961"/>
      <c r="G7" s="959" t="s">
        <v>61</v>
      </c>
      <c r="H7" s="959"/>
      <c r="I7" s="944" t="s">
        <v>2</v>
      </c>
      <c r="J7" s="944"/>
      <c r="K7" s="50"/>
      <c r="L7" s="51"/>
    </row>
    <row r="8" spans="1:12" s="52" customFormat="1" ht="15" customHeight="1">
      <c r="A8" s="958"/>
      <c r="B8" s="960"/>
      <c r="C8" s="960"/>
      <c r="D8" s="53">
        <v>2019</v>
      </c>
      <c r="E8" s="53">
        <v>2018</v>
      </c>
      <c r="F8" s="962"/>
      <c r="G8" s="960"/>
      <c r="H8" s="960"/>
      <c r="I8" s="53">
        <v>2019</v>
      </c>
      <c r="J8" s="53">
        <v>2018</v>
      </c>
      <c r="K8" s="54"/>
      <c r="L8" s="51"/>
    </row>
    <row r="9" spans="1:12">
      <c r="A9" s="95"/>
      <c r="B9" s="48"/>
      <c r="C9" s="48"/>
      <c r="D9" s="48"/>
      <c r="E9" s="48"/>
      <c r="F9" s="49"/>
      <c r="G9" s="48"/>
      <c r="H9" s="48"/>
      <c r="I9" s="48"/>
      <c r="J9" s="48"/>
      <c r="K9" s="15"/>
    </row>
    <row r="10" spans="1:12">
      <c r="A10" s="69"/>
      <c r="B10" s="951" t="s">
        <v>3</v>
      </c>
      <c r="C10" s="951"/>
      <c r="D10" s="55"/>
      <c r="E10" s="25"/>
      <c r="G10" s="951" t="s">
        <v>4</v>
      </c>
      <c r="H10" s="951"/>
      <c r="I10" s="42"/>
      <c r="J10" s="42"/>
      <c r="K10" s="15"/>
    </row>
    <row r="11" spans="1:12">
      <c r="A11" s="69"/>
      <c r="B11" s="61"/>
      <c r="C11" s="61"/>
      <c r="D11" s="55"/>
      <c r="E11" s="25"/>
      <c r="G11" s="61"/>
      <c r="H11" s="61"/>
      <c r="I11" s="42"/>
      <c r="J11" s="42"/>
      <c r="K11" s="15"/>
    </row>
    <row r="12" spans="1:12">
      <c r="A12" s="69"/>
      <c r="B12" s="950" t="s">
        <v>5</v>
      </c>
      <c r="C12" s="950"/>
      <c r="D12" s="17"/>
      <c r="E12" s="17"/>
      <c r="G12" s="950" t="s">
        <v>6</v>
      </c>
      <c r="H12" s="950"/>
      <c r="I12" s="17"/>
      <c r="J12" s="17"/>
      <c r="K12" s="15"/>
    </row>
    <row r="13" spans="1:12">
      <c r="A13" s="69"/>
      <c r="B13" s="947" t="s">
        <v>7</v>
      </c>
      <c r="C13" s="947"/>
      <c r="D13" s="27">
        <v>49873274.439999998</v>
      </c>
      <c r="E13" s="27">
        <v>74873698.549999997</v>
      </c>
      <c r="G13" s="947" t="s">
        <v>8</v>
      </c>
      <c r="H13" s="947"/>
      <c r="I13" s="27">
        <v>11465900.869999999</v>
      </c>
      <c r="J13" s="27">
        <v>49936636.899999999</v>
      </c>
      <c r="K13" s="15"/>
    </row>
    <row r="14" spans="1:12">
      <c r="A14" s="69"/>
      <c r="B14" s="947" t="s">
        <v>9</v>
      </c>
      <c r="C14" s="947"/>
      <c r="D14" s="27">
        <v>14223460.710000001</v>
      </c>
      <c r="E14" s="27">
        <v>9943398.7200000007</v>
      </c>
      <c r="G14" s="947" t="s">
        <v>10</v>
      </c>
      <c r="H14" s="947"/>
      <c r="I14" s="27">
        <v>0</v>
      </c>
      <c r="J14" s="27">
        <v>0</v>
      </c>
      <c r="K14" s="15"/>
    </row>
    <row r="15" spans="1:12">
      <c r="A15" s="69"/>
      <c r="B15" s="947" t="s">
        <v>11</v>
      </c>
      <c r="C15" s="947"/>
      <c r="D15" s="27">
        <v>0</v>
      </c>
      <c r="E15" s="27">
        <v>646126.30000000005</v>
      </c>
      <c r="G15" s="947" t="s">
        <v>12</v>
      </c>
      <c r="H15" s="947"/>
      <c r="I15" s="27">
        <v>0</v>
      </c>
      <c r="J15" s="27">
        <v>0</v>
      </c>
      <c r="K15" s="15"/>
    </row>
    <row r="16" spans="1:12">
      <c r="A16" s="69"/>
      <c r="B16" s="947" t="s">
        <v>13</v>
      </c>
      <c r="C16" s="947"/>
      <c r="D16" s="27">
        <v>0</v>
      </c>
      <c r="E16" s="27">
        <v>0</v>
      </c>
      <c r="G16" s="947" t="s">
        <v>14</v>
      </c>
      <c r="H16" s="947"/>
      <c r="I16" s="27">
        <v>0</v>
      </c>
      <c r="J16" s="27">
        <v>0</v>
      </c>
      <c r="K16" s="15"/>
    </row>
    <row r="17" spans="1:11">
      <c r="A17" s="69"/>
      <c r="B17" s="947" t="s">
        <v>15</v>
      </c>
      <c r="C17" s="947"/>
      <c r="D17" s="27">
        <v>0</v>
      </c>
      <c r="E17" s="27">
        <v>0</v>
      </c>
      <c r="G17" s="947" t="s">
        <v>16</v>
      </c>
      <c r="H17" s="947"/>
      <c r="I17" s="27">
        <v>0</v>
      </c>
      <c r="J17" s="27">
        <v>0</v>
      </c>
      <c r="K17" s="15"/>
    </row>
    <row r="18" spans="1:11" ht="25.5" customHeight="1">
      <c r="A18" s="69"/>
      <c r="B18" s="948" t="s">
        <v>17</v>
      </c>
      <c r="C18" s="948"/>
      <c r="D18" s="566">
        <v>0</v>
      </c>
      <c r="E18" s="566">
        <v>0</v>
      </c>
      <c r="G18" s="949" t="s">
        <v>18</v>
      </c>
      <c r="H18" s="949"/>
      <c r="I18" s="566">
        <v>0</v>
      </c>
      <c r="J18" s="566">
        <v>0</v>
      </c>
      <c r="K18" s="15"/>
    </row>
    <row r="19" spans="1:11">
      <c r="A19" s="69"/>
      <c r="B19" s="947" t="s">
        <v>19</v>
      </c>
      <c r="C19" s="947"/>
      <c r="D19" s="27">
        <v>138736.85999999999</v>
      </c>
      <c r="E19" s="27">
        <v>138736.85999999999</v>
      </c>
      <c r="G19" s="947" t="s">
        <v>20</v>
      </c>
      <c r="H19" s="947"/>
      <c r="I19" s="27">
        <v>0</v>
      </c>
      <c r="J19" s="27">
        <v>0</v>
      </c>
      <c r="K19" s="15"/>
    </row>
    <row r="20" spans="1:11">
      <c r="A20" s="69"/>
      <c r="B20" s="57"/>
      <c r="C20" s="58"/>
      <c r="D20" s="59"/>
      <c r="E20" s="59"/>
      <c r="G20" s="947" t="s">
        <v>21</v>
      </c>
      <c r="H20" s="947"/>
      <c r="I20" s="27">
        <v>0.97</v>
      </c>
      <c r="J20" s="27">
        <v>0.95</v>
      </c>
      <c r="K20" s="15"/>
    </row>
    <row r="21" spans="1:11">
      <c r="A21" s="82"/>
      <c r="B21" s="950" t="s">
        <v>22</v>
      </c>
      <c r="C21" s="950"/>
      <c r="D21" s="20">
        <f>SUM(D13:D19)</f>
        <v>64235472.009999998</v>
      </c>
      <c r="E21" s="20">
        <f>SUM(E13:E19)</f>
        <v>85601960.429999992</v>
      </c>
      <c r="F21" s="60"/>
      <c r="G21" s="24"/>
      <c r="H21" s="42"/>
      <c r="I21" s="31"/>
      <c r="J21" s="31"/>
      <c r="K21" s="15"/>
    </row>
    <row r="22" spans="1:11">
      <c r="A22" s="82"/>
      <c r="B22" s="24"/>
      <c r="C22" s="61"/>
      <c r="D22" s="31"/>
      <c r="E22" s="31"/>
      <c r="F22" s="60"/>
      <c r="G22" s="950" t="s">
        <v>23</v>
      </c>
      <c r="H22" s="950"/>
      <c r="I22" s="20">
        <f>SUM(I13:I20)</f>
        <v>11465901.84</v>
      </c>
      <c r="J22" s="20">
        <f>SUM(J13:J20)</f>
        <v>49936637.850000001</v>
      </c>
      <c r="K22" s="15"/>
    </row>
    <row r="23" spans="1:11">
      <c r="A23" s="69"/>
      <c r="B23" s="57"/>
      <c r="C23" s="57"/>
      <c r="D23" s="59"/>
      <c r="E23" s="59"/>
      <c r="G23" s="62"/>
      <c r="H23" s="58"/>
      <c r="I23" s="59"/>
      <c r="J23" s="59"/>
      <c r="K23" s="15"/>
    </row>
    <row r="24" spans="1:11">
      <c r="A24" s="69"/>
      <c r="B24" s="950" t="s">
        <v>24</v>
      </c>
      <c r="C24" s="950"/>
      <c r="D24" s="17"/>
      <c r="E24" s="17"/>
      <c r="G24" s="950" t="s">
        <v>25</v>
      </c>
      <c r="H24" s="950"/>
      <c r="I24" s="17"/>
      <c r="J24" s="17"/>
      <c r="K24" s="15"/>
    </row>
    <row r="25" spans="1:11">
      <c r="A25" s="69"/>
      <c r="B25" s="947" t="s">
        <v>26</v>
      </c>
      <c r="C25" s="947"/>
      <c r="D25" s="27">
        <v>0</v>
      </c>
      <c r="E25" s="27">
        <v>0</v>
      </c>
      <c r="G25" s="947" t="s">
        <v>27</v>
      </c>
      <c r="H25" s="947"/>
      <c r="I25" s="27"/>
      <c r="J25" s="27"/>
      <c r="K25" s="15"/>
    </row>
    <row r="26" spans="1:11">
      <c r="A26" s="69"/>
      <c r="B26" s="947" t="s">
        <v>28</v>
      </c>
      <c r="C26" s="947"/>
      <c r="D26" s="27">
        <v>0</v>
      </c>
      <c r="E26" s="27">
        <v>0</v>
      </c>
      <c r="G26" s="947" t="s">
        <v>29</v>
      </c>
      <c r="H26" s="947"/>
      <c r="I26" s="27"/>
      <c r="J26" s="27"/>
      <c r="K26" s="15"/>
    </row>
    <row r="27" spans="1:11">
      <c r="A27" s="69"/>
      <c r="B27" s="947" t="s">
        <v>30</v>
      </c>
      <c r="C27" s="947"/>
      <c r="D27" s="27">
        <v>0</v>
      </c>
      <c r="E27" s="27">
        <v>0</v>
      </c>
      <c r="G27" s="947" t="s">
        <v>31</v>
      </c>
      <c r="H27" s="947"/>
      <c r="I27" s="27">
        <v>0</v>
      </c>
      <c r="J27" s="27">
        <v>0</v>
      </c>
      <c r="K27" s="15"/>
    </row>
    <row r="28" spans="1:11">
      <c r="A28" s="69"/>
      <c r="B28" s="947" t="s">
        <v>32</v>
      </c>
      <c r="C28" s="947"/>
      <c r="D28" s="27">
        <v>75144811.319999993</v>
      </c>
      <c r="E28" s="27">
        <v>72874769.019999996</v>
      </c>
      <c r="G28" s="947" t="s">
        <v>33</v>
      </c>
      <c r="H28" s="947"/>
      <c r="I28" s="27">
        <v>0</v>
      </c>
      <c r="J28" s="27">
        <v>0</v>
      </c>
      <c r="K28" s="15"/>
    </row>
    <row r="29" spans="1:11" ht="26.25" customHeight="1">
      <c r="A29" s="69"/>
      <c r="B29" s="948" t="s">
        <v>34</v>
      </c>
      <c r="C29" s="948"/>
      <c r="D29" s="566">
        <v>0</v>
      </c>
      <c r="E29" s="566">
        <v>0</v>
      </c>
      <c r="G29" s="949" t="s">
        <v>35</v>
      </c>
      <c r="H29" s="949"/>
      <c r="I29" s="566">
        <v>0</v>
      </c>
      <c r="J29" s="566">
        <v>0</v>
      </c>
      <c r="K29" s="15"/>
    </row>
    <row r="30" spans="1:11">
      <c r="A30" s="69"/>
      <c r="B30" s="947" t="s">
        <v>36</v>
      </c>
      <c r="C30" s="947"/>
      <c r="D30" s="27">
        <v>-33421136.68</v>
      </c>
      <c r="E30" s="27">
        <v>-33711278.020000003</v>
      </c>
      <c r="G30" s="947" t="s">
        <v>37</v>
      </c>
      <c r="H30" s="947"/>
      <c r="I30" s="27">
        <v>0</v>
      </c>
      <c r="J30" s="27">
        <v>0</v>
      </c>
      <c r="K30" s="15"/>
    </row>
    <row r="31" spans="1:11">
      <c r="A31" s="69"/>
      <c r="B31" s="947" t="s">
        <v>38</v>
      </c>
      <c r="C31" s="947"/>
      <c r="D31" s="27">
        <v>0</v>
      </c>
      <c r="E31" s="27">
        <v>0</v>
      </c>
      <c r="G31" s="57"/>
      <c r="H31" s="58"/>
      <c r="I31" s="59"/>
      <c r="J31" s="59"/>
      <c r="K31" s="15"/>
    </row>
    <row r="32" spans="1:11">
      <c r="A32" s="69"/>
      <c r="B32" s="947" t="s">
        <v>39</v>
      </c>
      <c r="C32" s="947"/>
      <c r="D32" s="27">
        <v>0</v>
      </c>
      <c r="E32" s="27">
        <v>0</v>
      </c>
      <c r="G32" s="950" t="s">
        <v>40</v>
      </c>
      <c r="H32" s="950"/>
      <c r="I32" s="20">
        <f>SUM(I25:I30)</f>
        <v>0</v>
      </c>
      <c r="J32" s="20">
        <f>SUM(J25:J30)</f>
        <v>0</v>
      </c>
      <c r="K32" s="15"/>
    </row>
    <row r="33" spans="1:13">
      <c r="A33" s="69"/>
      <c r="B33" s="947" t="s">
        <v>41</v>
      </c>
      <c r="C33" s="947"/>
      <c r="D33" s="27">
        <v>0</v>
      </c>
      <c r="E33" s="27">
        <v>0</v>
      </c>
      <c r="G33" s="24"/>
      <c r="H33" s="61"/>
      <c r="I33" s="31"/>
      <c r="J33" s="31"/>
      <c r="K33" s="15"/>
    </row>
    <row r="34" spans="1:13">
      <c r="A34" s="69"/>
      <c r="B34" s="57"/>
      <c r="C34" s="58"/>
      <c r="D34" s="59"/>
      <c r="E34" s="59"/>
      <c r="G34" s="950" t="s">
        <v>160</v>
      </c>
      <c r="H34" s="950"/>
      <c r="I34" s="20">
        <f>I22+I32</f>
        <v>11465901.84</v>
      </c>
      <c r="J34" s="20">
        <f>J22+J32</f>
        <v>49936637.850000001</v>
      </c>
      <c r="K34" s="15"/>
    </row>
    <row r="35" spans="1:13">
      <c r="A35" s="82"/>
      <c r="B35" s="950" t="s">
        <v>42</v>
      </c>
      <c r="C35" s="950"/>
      <c r="D35" s="20">
        <f>SUM(D25:D33)</f>
        <v>41723674.639999993</v>
      </c>
      <c r="E35" s="20">
        <f>SUM(E25:E33)</f>
        <v>39163490.999999993</v>
      </c>
      <c r="F35" s="60"/>
      <c r="G35" s="24"/>
      <c r="H35" s="63"/>
      <c r="I35" s="31"/>
      <c r="J35" s="31"/>
      <c r="K35" s="15"/>
    </row>
    <row r="36" spans="1:13">
      <c r="A36" s="69"/>
      <c r="B36" s="57"/>
      <c r="C36" s="24"/>
      <c r="D36" s="59"/>
      <c r="E36" s="59"/>
      <c r="G36" s="951" t="s">
        <v>43</v>
      </c>
      <c r="H36" s="951"/>
      <c r="I36" s="59"/>
      <c r="J36" s="59"/>
      <c r="K36" s="15"/>
    </row>
    <row r="37" spans="1:13">
      <c r="A37" s="69"/>
      <c r="B37" s="950" t="s">
        <v>161</v>
      </c>
      <c r="C37" s="950"/>
      <c r="D37" s="20">
        <f>D21+D35</f>
        <v>105959146.64999999</v>
      </c>
      <c r="E37" s="20">
        <f>E21+E35</f>
        <v>124765451.42999998</v>
      </c>
      <c r="I37" s="59"/>
      <c r="J37" s="59"/>
      <c r="K37" s="15"/>
    </row>
    <row r="38" spans="1:13">
      <c r="A38" s="69"/>
      <c r="B38" s="57"/>
      <c r="C38" s="57"/>
      <c r="D38" s="59"/>
      <c r="E38" s="59"/>
      <c r="G38" s="950" t="s">
        <v>44</v>
      </c>
      <c r="H38" s="950"/>
      <c r="I38" s="20">
        <f>SUM(I39:I41)</f>
        <v>78811263.659999996</v>
      </c>
      <c r="J38" s="20">
        <f>SUM(J39:J41)</f>
        <v>78811263.659999996</v>
      </c>
      <c r="K38" s="15"/>
    </row>
    <row r="39" spans="1:13">
      <c r="A39" s="69"/>
      <c r="B39" s="57"/>
      <c r="C39" s="57"/>
      <c r="D39" s="59"/>
      <c r="E39" s="59"/>
      <c r="G39" s="947" t="s">
        <v>45</v>
      </c>
      <c r="H39" s="947"/>
      <c r="I39" s="27">
        <v>78811263.659999996</v>
      </c>
      <c r="J39" s="27">
        <v>78811263.659999996</v>
      </c>
      <c r="K39" s="15"/>
    </row>
    <row r="40" spans="1:13">
      <c r="A40" s="69"/>
      <c r="B40" s="57"/>
      <c r="C40" s="956"/>
      <c r="D40" s="956"/>
      <c r="E40" s="59"/>
      <c r="G40" s="947" t="s">
        <v>46</v>
      </c>
      <c r="H40" s="947"/>
      <c r="I40" s="27">
        <v>0</v>
      </c>
      <c r="J40" s="27">
        <v>0</v>
      </c>
      <c r="K40" s="15"/>
    </row>
    <row r="41" spans="1:13">
      <c r="A41" s="69"/>
      <c r="B41" s="57"/>
      <c r="C41" s="956"/>
      <c r="D41" s="956"/>
      <c r="E41" s="59"/>
      <c r="G41" s="947" t="s">
        <v>47</v>
      </c>
      <c r="H41" s="947"/>
      <c r="I41" s="27">
        <v>0</v>
      </c>
      <c r="J41" s="27">
        <v>0</v>
      </c>
      <c r="K41" s="15"/>
    </row>
    <row r="42" spans="1:13">
      <c r="A42" s="69"/>
      <c r="B42" s="57"/>
      <c r="C42" s="956"/>
      <c r="D42" s="956"/>
      <c r="E42" s="59"/>
      <c r="G42" s="57"/>
      <c r="H42" s="25"/>
      <c r="I42" s="59"/>
      <c r="J42" s="59"/>
      <c r="K42" s="15"/>
    </row>
    <row r="43" spans="1:13">
      <c r="A43" s="69"/>
      <c r="B43" s="57"/>
      <c r="C43" s="956"/>
      <c r="D43" s="956"/>
      <c r="E43" s="59"/>
      <c r="G43" s="950" t="s">
        <v>48</v>
      </c>
      <c r="H43" s="950"/>
      <c r="I43" s="20">
        <f>SUM(I44:I48)</f>
        <v>15681981.149999999</v>
      </c>
      <c r="J43" s="20">
        <f>SUM(J44:J48)</f>
        <v>-3982450.0799999991</v>
      </c>
      <c r="K43" s="15"/>
    </row>
    <row r="44" spans="1:13">
      <c r="A44" s="69"/>
      <c r="B44" s="57"/>
      <c r="C44" s="956"/>
      <c r="D44" s="956"/>
      <c r="E44" s="59"/>
      <c r="G44" s="947" t="s">
        <v>49</v>
      </c>
      <c r="H44" s="947"/>
      <c r="I44" s="27">
        <v>28687651.989999998</v>
      </c>
      <c r="J44" s="27">
        <v>-14865381.18</v>
      </c>
      <c r="K44" s="15"/>
    </row>
    <row r="45" spans="1:13">
      <c r="A45" s="69"/>
      <c r="B45" s="57"/>
      <c r="C45" s="956"/>
      <c r="D45" s="956"/>
      <c r="E45" s="59"/>
      <c r="G45" s="947" t="s">
        <v>50</v>
      </c>
      <c r="H45" s="947"/>
      <c r="I45" s="27">
        <v>990816.36</v>
      </c>
      <c r="J45" s="27">
        <v>15531587.41</v>
      </c>
      <c r="K45" s="15"/>
      <c r="M45" s="258"/>
    </row>
    <row r="46" spans="1:13">
      <c r="A46" s="69"/>
      <c r="B46" s="57"/>
      <c r="C46" s="956"/>
      <c r="D46" s="956"/>
      <c r="E46" s="59"/>
      <c r="G46" s="947" t="s">
        <v>51</v>
      </c>
      <c r="H46" s="947"/>
      <c r="I46" s="27">
        <v>0</v>
      </c>
      <c r="J46" s="27">
        <v>0</v>
      </c>
      <c r="K46" s="15"/>
    </row>
    <row r="47" spans="1:13">
      <c r="A47" s="69"/>
      <c r="B47" s="57"/>
      <c r="C47" s="57"/>
      <c r="D47" s="59"/>
      <c r="E47" s="59"/>
      <c r="G47" s="947" t="s">
        <v>52</v>
      </c>
      <c r="H47" s="947"/>
      <c r="I47" s="27">
        <v>0</v>
      </c>
      <c r="J47" s="27">
        <v>0</v>
      </c>
      <c r="K47" s="15"/>
    </row>
    <row r="48" spans="1:13">
      <c r="A48" s="69"/>
      <c r="B48" s="57"/>
      <c r="C48" s="57"/>
      <c r="D48" s="59"/>
      <c r="E48" s="59"/>
      <c r="G48" s="947" t="s">
        <v>53</v>
      </c>
      <c r="H48" s="947"/>
      <c r="I48" s="27">
        <v>-13996487.199999999</v>
      </c>
      <c r="J48" s="27">
        <v>-4648656.3099999996</v>
      </c>
      <c r="K48" s="15"/>
    </row>
    <row r="49" spans="1:11">
      <c r="A49" s="69"/>
      <c r="B49" s="57"/>
      <c r="C49" s="57"/>
      <c r="D49" s="59"/>
      <c r="E49" s="59"/>
      <c r="G49" s="57"/>
      <c r="H49" s="25"/>
      <c r="I49" s="59"/>
      <c r="J49" s="59"/>
      <c r="K49" s="15"/>
    </row>
    <row r="50" spans="1:11" ht="25.5" customHeight="1">
      <c r="A50" s="69"/>
      <c r="B50" s="57"/>
      <c r="C50" s="57"/>
      <c r="D50" s="59"/>
      <c r="E50" s="59"/>
      <c r="G50" s="955" t="s">
        <v>54</v>
      </c>
      <c r="H50" s="955"/>
      <c r="I50" s="567">
        <f>SUM(I51:I52)</f>
        <v>0</v>
      </c>
      <c r="J50" s="567">
        <f>SUM(J51:J52)</f>
        <v>0</v>
      </c>
      <c r="K50" s="15"/>
    </row>
    <row r="51" spans="1:11">
      <c r="A51" s="69"/>
      <c r="B51" s="57"/>
      <c r="C51" s="57"/>
      <c r="D51" s="59"/>
      <c r="E51" s="59"/>
      <c r="G51" s="947" t="s">
        <v>55</v>
      </c>
      <c r="H51" s="947"/>
      <c r="I51" s="27">
        <v>0</v>
      </c>
      <c r="J51" s="27">
        <v>0</v>
      </c>
      <c r="K51" s="15"/>
    </row>
    <row r="52" spans="1:11">
      <c r="A52" s="69"/>
      <c r="B52" s="57"/>
      <c r="C52" s="57"/>
      <c r="D52" s="59"/>
      <c r="E52" s="59"/>
      <c r="G52" s="947" t="s">
        <v>56</v>
      </c>
      <c r="H52" s="947"/>
      <c r="I52" s="27">
        <v>0</v>
      </c>
      <c r="J52" s="27">
        <v>0</v>
      </c>
      <c r="K52" s="15"/>
    </row>
    <row r="53" spans="1:11" ht="9.9499999999999993" customHeight="1">
      <c r="A53" s="69"/>
      <c r="B53" s="57"/>
      <c r="C53" s="57"/>
      <c r="D53" s="59"/>
      <c r="E53" s="59"/>
      <c r="G53" s="57"/>
      <c r="H53" s="64"/>
      <c r="I53" s="59"/>
      <c r="J53" s="59"/>
      <c r="K53" s="15"/>
    </row>
    <row r="54" spans="1:11">
      <c r="A54" s="69"/>
      <c r="B54" s="57"/>
      <c r="C54" s="57"/>
      <c r="D54" s="59"/>
      <c r="E54" s="59"/>
      <c r="G54" s="950" t="s">
        <v>57</v>
      </c>
      <c r="H54" s="950"/>
      <c r="I54" s="20">
        <f>I38+I43+I50</f>
        <v>94493244.810000002</v>
      </c>
      <c r="J54" s="20">
        <f>J38+J43+J50</f>
        <v>74828813.579999998</v>
      </c>
      <c r="K54" s="15"/>
    </row>
    <row r="55" spans="1:11" ht="9.9499999999999993" customHeight="1">
      <c r="A55" s="69"/>
      <c r="B55" s="57"/>
      <c r="C55" s="57"/>
      <c r="D55" s="59"/>
      <c r="E55" s="59"/>
      <c r="G55" s="57"/>
      <c r="H55" s="25"/>
      <c r="I55" s="59"/>
      <c r="J55" s="59"/>
      <c r="K55" s="15"/>
    </row>
    <row r="56" spans="1:11">
      <c r="A56" s="69"/>
      <c r="B56" s="57"/>
      <c r="C56" s="57"/>
      <c r="D56" s="59"/>
      <c r="E56" s="59"/>
      <c r="G56" s="950" t="s">
        <v>162</v>
      </c>
      <c r="H56" s="950"/>
      <c r="I56" s="20">
        <f>I34+I54</f>
        <v>105959146.65000001</v>
      </c>
      <c r="J56" s="20">
        <f>J34+J54</f>
        <v>124765451.43000001</v>
      </c>
      <c r="K56" s="15"/>
    </row>
    <row r="57" spans="1:11">
      <c r="A57" s="138"/>
      <c r="B57" s="65"/>
      <c r="C57" s="65"/>
      <c r="D57" s="65"/>
      <c r="E57" s="65"/>
      <c r="F57" s="66"/>
      <c r="G57" s="65"/>
      <c r="H57" s="65"/>
      <c r="I57" s="65"/>
      <c r="J57" s="65"/>
      <c r="K57" s="36"/>
    </row>
    <row r="58" spans="1:11" ht="15" customHeight="1">
      <c r="B58" s="954" t="s">
        <v>62</v>
      </c>
      <c r="C58" s="954"/>
      <c r="D58" s="954"/>
      <c r="E58" s="954"/>
      <c r="F58" s="954"/>
      <c r="G58" s="954"/>
      <c r="H58" s="954"/>
      <c r="I58" s="954"/>
      <c r="J58" s="954"/>
    </row>
    <row r="59" spans="1:11">
      <c r="B59" s="25"/>
      <c r="C59" s="38"/>
      <c r="D59" s="39"/>
      <c r="E59" s="39"/>
      <c r="G59" s="40"/>
      <c r="H59" s="38"/>
      <c r="I59" s="39"/>
      <c r="J59" s="39"/>
    </row>
    <row r="60" spans="1:11">
      <c r="B60" s="25"/>
      <c r="C60" s="38"/>
      <c r="D60" s="39"/>
      <c r="E60" s="39"/>
      <c r="G60" s="40"/>
      <c r="H60" s="38"/>
      <c r="I60" s="39"/>
      <c r="J60" s="39"/>
    </row>
    <row r="61" spans="1:11" ht="9.75" customHeight="1">
      <c r="B61" s="25"/>
      <c r="C61" s="38"/>
      <c r="D61" s="39"/>
      <c r="E61" s="39"/>
      <c r="G61" s="40"/>
      <c r="H61" s="38"/>
      <c r="I61" s="39"/>
      <c r="J61" s="39"/>
    </row>
    <row r="62" spans="1:11" ht="14.1" customHeight="1">
      <c r="B62" s="41"/>
      <c r="C62" s="953" t="s">
        <v>444</v>
      </c>
      <c r="D62" s="953"/>
      <c r="E62" s="39"/>
      <c r="F62" s="39"/>
      <c r="G62" s="953" t="s">
        <v>6136</v>
      </c>
      <c r="H62" s="953"/>
      <c r="I62" s="42"/>
      <c r="J62" s="39"/>
    </row>
    <row r="63" spans="1:11" ht="14.1" customHeight="1">
      <c r="B63" s="43"/>
      <c r="C63" s="952" t="s">
        <v>441</v>
      </c>
      <c r="D63" s="952"/>
      <c r="E63" s="44"/>
      <c r="F63" s="44"/>
      <c r="G63" s="952" t="s">
        <v>6137</v>
      </c>
      <c r="H63" s="952"/>
      <c r="I63" s="42"/>
      <c r="J63" s="39"/>
    </row>
  </sheetData>
  <sheetProtection formatCells="0" selectLockedCells="1"/>
  <mergeCells count="74">
    <mergeCell ref="A7:A8"/>
    <mergeCell ref="B7:C8"/>
    <mergeCell ref="F7:F8"/>
    <mergeCell ref="G7:H8"/>
    <mergeCell ref="B10:C10"/>
    <mergeCell ref="B12:C12"/>
    <mergeCell ref="G12:H12"/>
    <mergeCell ref="B13:C13"/>
    <mergeCell ref="G13:H13"/>
    <mergeCell ref="G10:H10"/>
    <mergeCell ref="B27:C27"/>
    <mergeCell ref="G27:H27"/>
    <mergeCell ref="G48:H48"/>
    <mergeCell ref="G50:H50"/>
    <mergeCell ref="B31:C31"/>
    <mergeCell ref="B32:C32"/>
    <mergeCell ref="G32:H32"/>
    <mergeCell ref="G39:H39"/>
    <mergeCell ref="B33:C33"/>
    <mergeCell ref="G34:H34"/>
    <mergeCell ref="B35:C35"/>
    <mergeCell ref="G43:H43"/>
    <mergeCell ref="G44:H44"/>
    <mergeCell ref="G45:H45"/>
    <mergeCell ref="G29:H29"/>
    <mergeCell ref="C40:D46"/>
    <mergeCell ref="G51:H51"/>
    <mergeCell ref="G52:H52"/>
    <mergeCell ref="G40:H40"/>
    <mergeCell ref="G41:H41"/>
    <mergeCell ref="C63:D63"/>
    <mergeCell ref="G62:H62"/>
    <mergeCell ref="G63:H63"/>
    <mergeCell ref="G46:H46"/>
    <mergeCell ref="G47:H47"/>
    <mergeCell ref="C62:D62"/>
    <mergeCell ref="B58:J58"/>
    <mergeCell ref="G54:H54"/>
    <mergeCell ref="G56:H56"/>
    <mergeCell ref="B21:C21"/>
    <mergeCell ref="G36:H36"/>
    <mergeCell ref="B37:C37"/>
    <mergeCell ref="G38:H38"/>
    <mergeCell ref="B29:C29"/>
    <mergeCell ref="G22:H22"/>
    <mergeCell ref="B24:C24"/>
    <mergeCell ref="B28:C28"/>
    <mergeCell ref="G28:H28"/>
    <mergeCell ref="B26:C26"/>
    <mergeCell ref="G26:H26"/>
    <mergeCell ref="B25:C25"/>
    <mergeCell ref="G25:H25"/>
    <mergeCell ref="B30:C30"/>
    <mergeCell ref="G30:H30"/>
    <mergeCell ref="G24:H24"/>
    <mergeCell ref="B14:C14"/>
    <mergeCell ref="G14:H14"/>
    <mergeCell ref="B15:C15"/>
    <mergeCell ref="G15:H15"/>
    <mergeCell ref="B16:C16"/>
    <mergeCell ref="G16:H16"/>
    <mergeCell ref="G20:H20"/>
    <mergeCell ref="B17:C17"/>
    <mergeCell ref="G17:H17"/>
    <mergeCell ref="B18:C18"/>
    <mergeCell ref="G18:H18"/>
    <mergeCell ref="B19:C19"/>
    <mergeCell ref="G19:H19"/>
    <mergeCell ref="I7:J7"/>
    <mergeCell ref="D7:E7"/>
    <mergeCell ref="B3:K3"/>
    <mergeCell ref="B1:K1"/>
    <mergeCell ref="B2:K2"/>
    <mergeCell ref="E5:H5"/>
  </mergeCells>
  <conditionalFormatting sqref="C40:D46">
    <cfRule type="expression" dxfId="1" priority="5">
      <formula>$E$37&lt;&gt;$J$56</formula>
    </cfRule>
    <cfRule type="expression" dxfId="0" priority="6">
      <formula>$D$37&lt;&gt;$I$56</formula>
    </cfRule>
  </conditionalFormatting>
  <printOptions horizontalCentered="1" verticalCentered="1"/>
  <pageMargins left="0.39370078740157483" right="0" top="0.43307086614173229" bottom="0.70866141732283472" header="0.39370078740157483" footer="0"/>
  <pageSetup scale="62" orientation="landscape" r:id="rId1"/>
  <headerFooter scaleWithDoc="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19"/>
  <sheetViews>
    <sheetView showGridLines="0" topLeftCell="E1" zoomScale="85" zoomScaleNormal="85" workbookViewId="0">
      <selection activeCell="P20" sqref="P20"/>
    </sheetView>
  </sheetViews>
  <sheetFormatPr baseColWidth="10" defaultRowHeight="12.75"/>
  <cols>
    <col min="1" max="1" width="2.140625" style="2" customWidth="1"/>
    <col min="2" max="2" width="10.28515625" style="5" customWidth="1"/>
    <col min="3" max="3" width="15.7109375" style="5" customWidth="1"/>
    <col min="4" max="7" width="5.42578125" style="5" customWidth="1"/>
    <col min="8" max="8" width="7.7109375" style="5" customWidth="1"/>
    <col min="9" max="9" width="14.7109375" style="5" customWidth="1"/>
    <col min="10" max="10" width="8.85546875" style="5" bestFit="1" customWidth="1"/>
    <col min="11" max="11" width="10.42578125" style="5" bestFit="1" customWidth="1"/>
    <col min="12" max="12" width="10.85546875" style="5" customWidth="1"/>
    <col min="13" max="13" width="13" style="5" customWidth="1"/>
    <col min="14" max="14" width="10.5703125" style="5" customWidth="1"/>
    <col min="15" max="15" width="12.85546875" style="5" customWidth="1"/>
    <col min="16" max="16" width="10.85546875" style="2" customWidth="1"/>
    <col min="17" max="18" width="11.42578125" style="5"/>
    <col min="19" max="19" width="8" style="5" customWidth="1"/>
    <col min="20" max="20" width="6.85546875" style="5" customWidth="1"/>
    <col min="21" max="23" width="15.140625" style="5" bestFit="1" customWidth="1"/>
    <col min="24" max="24" width="7" style="5" customWidth="1"/>
    <col min="25" max="25" width="8.7109375" style="5" customWidth="1"/>
    <col min="26" max="26" width="1.7109375" style="5" customWidth="1"/>
    <col min="27" max="16384" width="11.42578125" style="5"/>
  </cols>
  <sheetData>
    <row r="1" spans="1:25" ht="13.5" customHeight="1">
      <c r="B1" s="975" t="s">
        <v>397</v>
      </c>
      <c r="C1" s="975"/>
      <c r="D1" s="975"/>
      <c r="E1" s="975"/>
      <c r="F1" s="975"/>
      <c r="G1" s="975"/>
      <c r="H1" s="975"/>
      <c r="I1" s="975"/>
      <c r="J1" s="975"/>
      <c r="K1" s="975"/>
      <c r="L1" s="975"/>
      <c r="M1" s="975"/>
      <c r="N1" s="975"/>
      <c r="O1" s="975"/>
      <c r="P1" s="975"/>
      <c r="Q1" s="975"/>
      <c r="R1" s="975"/>
      <c r="S1" s="975"/>
      <c r="T1" s="975"/>
      <c r="U1" s="975"/>
      <c r="V1" s="975"/>
      <c r="W1" s="975"/>
      <c r="X1" s="975"/>
      <c r="Y1" s="975"/>
    </row>
    <row r="2" spans="1:25">
      <c r="B2" s="975" t="str">
        <f>[2]EAI!A2</f>
        <v>del 1 de Enero al 30 de Junio de 2019</v>
      </c>
      <c r="C2" s="975"/>
      <c r="D2" s="975"/>
      <c r="E2" s="975"/>
      <c r="F2" s="975"/>
      <c r="G2" s="975"/>
      <c r="H2" s="975"/>
      <c r="I2" s="975"/>
      <c r="J2" s="975"/>
      <c r="K2" s="975"/>
      <c r="L2" s="975"/>
      <c r="M2" s="975"/>
      <c r="N2" s="975"/>
      <c r="O2" s="975"/>
      <c r="P2" s="975"/>
      <c r="Q2" s="975"/>
      <c r="R2" s="975"/>
      <c r="S2" s="975"/>
      <c r="T2" s="975"/>
      <c r="U2" s="975"/>
      <c r="V2" s="975"/>
      <c r="W2" s="975"/>
      <c r="X2" s="975"/>
      <c r="Y2" s="975"/>
    </row>
    <row r="3" spans="1:25" s="2" customFormat="1">
      <c r="B3" s="38"/>
      <c r="C3" s="38"/>
      <c r="D3" s="38"/>
      <c r="E3" s="38"/>
      <c r="F3" s="38"/>
      <c r="G3" s="38"/>
      <c r="H3" s="38"/>
      <c r="I3" s="38"/>
      <c r="J3" s="38"/>
      <c r="K3" s="38"/>
      <c r="L3" s="38"/>
      <c r="M3" s="38"/>
      <c r="N3" s="38"/>
      <c r="O3" s="38"/>
    </row>
    <row r="4" spans="1:25" s="2" customFormat="1">
      <c r="D4" s="7" t="s">
        <v>1</v>
      </c>
      <c r="E4" s="147" t="s">
        <v>550</v>
      </c>
      <c r="F4" s="147"/>
      <c r="G4" s="147"/>
      <c r="H4" s="147"/>
      <c r="I4" s="147"/>
      <c r="J4" s="147"/>
      <c r="K4" s="147"/>
      <c r="L4" s="35"/>
      <c r="M4" s="35"/>
      <c r="N4" s="37"/>
      <c r="O4" s="38"/>
    </row>
    <row r="5" spans="1:25" s="2" customFormat="1">
      <c r="B5" s="38"/>
      <c r="C5" s="38"/>
      <c r="D5" s="38"/>
      <c r="E5" s="38"/>
      <c r="F5" s="38"/>
      <c r="G5" s="38"/>
      <c r="H5" s="38"/>
      <c r="I5" s="38"/>
      <c r="J5" s="38"/>
      <c r="K5" s="38"/>
      <c r="L5" s="38"/>
      <c r="M5" s="38"/>
      <c r="N5" s="38"/>
      <c r="O5" s="38"/>
    </row>
    <row r="6" spans="1:25" ht="15" customHeight="1">
      <c r="B6" s="1161" t="s">
        <v>370</v>
      </c>
      <c r="C6" s="1162"/>
      <c r="D6" s="1163" t="s">
        <v>371</v>
      </c>
      <c r="E6" s="1164"/>
      <c r="F6" s="1164"/>
      <c r="G6" s="1164"/>
      <c r="H6" s="1165"/>
      <c r="I6" s="1166" t="s">
        <v>372</v>
      </c>
      <c r="J6" s="1166"/>
      <c r="K6" s="1166"/>
      <c r="L6" s="1166"/>
      <c r="M6" s="1166"/>
      <c r="N6" s="1166"/>
      <c r="O6" s="1166"/>
      <c r="P6" s="1166" t="s">
        <v>373</v>
      </c>
      <c r="Q6" s="1166"/>
      <c r="R6" s="1166"/>
      <c r="S6" s="1166"/>
      <c r="T6" s="1166"/>
      <c r="U6" s="1166" t="s">
        <v>374</v>
      </c>
      <c r="V6" s="1166"/>
      <c r="W6" s="1166"/>
      <c r="X6" s="1166"/>
      <c r="Y6" s="1166"/>
    </row>
    <row r="7" spans="1:25" ht="30.75" customHeight="1">
      <c r="B7" s="1167" t="s">
        <v>375</v>
      </c>
      <c r="C7" s="1167" t="s">
        <v>376</v>
      </c>
      <c r="D7" s="1089" t="s">
        <v>377</v>
      </c>
      <c r="E7" s="1089" t="s">
        <v>378</v>
      </c>
      <c r="F7" s="1089" t="s">
        <v>379</v>
      </c>
      <c r="G7" s="1089" t="s">
        <v>380</v>
      </c>
      <c r="H7" s="1089" t="s">
        <v>366</v>
      </c>
      <c r="I7" s="1156" t="s">
        <v>381</v>
      </c>
      <c r="J7" s="1156" t="s">
        <v>382</v>
      </c>
      <c r="K7" s="1156" t="s">
        <v>383</v>
      </c>
      <c r="L7" s="1156" t="s">
        <v>384</v>
      </c>
      <c r="M7" s="1156" t="s">
        <v>385</v>
      </c>
      <c r="N7" s="1156" t="s">
        <v>386</v>
      </c>
      <c r="O7" s="1156" t="s">
        <v>387</v>
      </c>
      <c r="P7" s="1156" t="s">
        <v>388</v>
      </c>
      <c r="Q7" s="1156" t="s">
        <v>389</v>
      </c>
      <c r="R7" s="1156" t="s">
        <v>390</v>
      </c>
      <c r="S7" s="1159" t="s">
        <v>391</v>
      </c>
      <c r="T7" s="1160"/>
      <c r="U7" s="1156" t="s">
        <v>190</v>
      </c>
      <c r="V7" s="1156" t="s">
        <v>177</v>
      </c>
      <c r="W7" s="1156" t="s">
        <v>178</v>
      </c>
      <c r="X7" s="1159" t="s">
        <v>392</v>
      </c>
      <c r="Y7" s="1160"/>
    </row>
    <row r="8" spans="1:25" ht="29.25" customHeight="1">
      <c r="B8" s="1168"/>
      <c r="C8" s="1168"/>
      <c r="D8" s="1091"/>
      <c r="E8" s="1091"/>
      <c r="F8" s="1091"/>
      <c r="G8" s="1091"/>
      <c r="H8" s="1091"/>
      <c r="I8" s="1157"/>
      <c r="J8" s="1157"/>
      <c r="K8" s="1157"/>
      <c r="L8" s="1157"/>
      <c r="M8" s="1157"/>
      <c r="N8" s="1157"/>
      <c r="O8" s="1157"/>
      <c r="P8" s="1157"/>
      <c r="Q8" s="1157"/>
      <c r="R8" s="1157"/>
      <c r="S8" s="734" t="s">
        <v>393</v>
      </c>
      <c r="T8" s="734" t="s">
        <v>394</v>
      </c>
      <c r="U8" s="1157"/>
      <c r="V8" s="1157"/>
      <c r="W8" s="1158"/>
      <c r="X8" s="733" t="s">
        <v>395</v>
      </c>
      <c r="Y8" s="733" t="s">
        <v>396</v>
      </c>
    </row>
    <row r="9" spans="1:25" ht="179.25" customHeight="1">
      <c r="B9" s="735" t="s">
        <v>604</v>
      </c>
      <c r="C9" s="736" t="s">
        <v>605</v>
      </c>
      <c r="D9" s="737">
        <v>2</v>
      </c>
      <c r="E9" s="737">
        <v>5</v>
      </c>
      <c r="F9" s="737">
        <v>5</v>
      </c>
      <c r="G9" s="737" t="s">
        <v>606</v>
      </c>
      <c r="H9" s="737">
        <v>3035</v>
      </c>
      <c r="I9" s="735" t="s">
        <v>607</v>
      </c>
      <c r="J9" s="737" t="s">
        <v>608</v>
      </c>
      <c r="K9" s="738" t="s">
        <v>609</v>
      </c>
      <c r="L9" s="737" t="s">
        <v>610</v>
      </c>
      <c r="M9" s="738" t="s">
        <v>611</v>
      </c>
      <c r="N9" s="737" t="s">
        <v>612</v>
      </c>
      <c r="O9" s="739" t="s">
        <v>1500</v>
      </c>
      <c r="P9" s="740">
        <v>16.3</v>
      </c>
      <c r="Q9" s="741"/>
      <c r="R9" s="742">
        <v>34.700000000000003</v>
      </c>
      <c r="S9" s="743">
        <v>161</v>
      </c>
      <c r="T9" s="744"/>
      <c r="U9" s="745">
        <f>+[2]CFG!D48*0.59</f>
        <v>197411300.46089998</v>
      </c>
      <c r="V9" s="745">
        <f>+[5]CFG!F48*0.59</f>
        <v>184103936.02269998</v>
      </c>
      <c r="W9" s="745">
        <f>[2]CFG!G48*0.59</f>
        <v>70487183.693299994</v>
      </c>
      <c r="X9" s="745">
        <f>+W9/U9</f>
        <v>0.35705749128207048</v>
      </c>
      <c r="Y9" s="746">
        <f>+W9/V9</f>
        <v>0.38286625053257384</v>
      </c>
    </row>
    <row r="10" spans="1:25" ht="178.5">
      <c r="B10" s="735" t="s">
        <v>604</v>
      </c>
      <c r="C10" s="738" t="s">
        <v>605</v>
      </c>
      <c r="D10" s="737">
        <v>2</v>
      </c>
      <c r="E10" s="739">
        <v>5</v>
      </c>
      <c r="F10" s="739">
        <v>5</v>
      </c>
      <c r="G10" s="737" t="s">
        <v>606</v>
      </c>
      <c r="H10" s="735">
        <v>3035</v>
      </c>
      <c r="I10" s="747" t="s">
        <v>1499</v>
      </c>
      <c r="J10" s="737" t="s">
        <v>608</v>
      </c>
      <c r="K10" s="738" t="s">
        <v>609</v>
      </c>
      <c r="L10" s="737" t="s">
        <v>610</v>
      </c>
      <c r="M10" s="738" t="s">
        <v>611</v>
      </c>
      <c r="N10" s="737" t="s">
        <v>612</v>
      </c>
      <c r="O10" s="748" t="s">
        <v>1501</v>
      </c>
      <c r="P10" s="740">
        <v>7.6</v>
      </c>
      <c r="Q10" s="741"/>
      <c r="R10" s="742">
        <v>4.8</v>
      </c>
      <c r="S10" s="743">
        <v>100</v>
      </c>
      <c r="T10" s="744"/>
      <c r="U10" s="745">
        <f>[2]CFG!D48*0.28</f>
        <v>93686718.862800002</v>
      </c>
      <c r="V10" s="745">
        <f>+[2]CFG!F48*0.28</f>
        <v>87371359.468400002</v>
      </c>
      <c r="W10" s="745">
        <f>[2]CFG!G48*0.28</f>
        <v>33451544.803600002</v>
      </c>
      <c r="X10" s="745">
        <f>+W10/U10</f>
        <v>0.35705749128207048</v>
      </c>
      <c r="Y10" s="746">
        <f>+W10/V10</f>
        <v>0.38286625053257384</v>
      </c>
    </row>
    <row r="11" spans="1:25" ht="178.5">
      <c r="B11" s="735" t="s">
        <v>604</v>
      </c>
      <c r="C11" s="738" t="s">
        <v>605</v>
      </c>
      <c r="D11" s="737">
        <v>2</v>
      </c>
      <c r="E11" s="739">
        <v>5</v>
      </c>
      <c r="F11" s="739">
        <v>5</v>
      </c>
      <c r="G11" s="737" t="s">
        <v>606</v>
      </c>
      <c r="H11" s="735">
        <v>3035</v>
      </c>
      <c r="I11" s="747" t="s">
        <v>613</v>
      </c>
      <c r="J11" s="737" t="s">
        <v>608</v>
      </c>
      <c r="K11" s="738" t="s">
        <v>609</v>
      </c>
      <c r="L11" s="737" t="s">
        <v>610</v>
      </c>
      <c r="M11" s="738" t="s">
        <v>611</v>
      </c>
      <c r="N11" s="737" t="s">
        <v>612</v>
      </c>
      <c r="O11" s="748" t="s">
        <v>614</v>
      </c>
      <c r="P11" s="740">
        <v>3.5</v>
      </c>
      <c r="Q11" s="741"/>
      <c r="R11" s="742">
        <v>4.8</v>
      </c>
      <c r="S11" s="743">
        <v>100</v>
      </c>
      <c r="T11" s="744"/>
      <c r="U11" s="745">
        <f>+[6]CFG!D48*0.13</f>
        <v>43497405.186300002</v>
      </c>
      <c r="V11" s="745">
        <f>+[2]CFG!F48*0.13</f>
        <v>40565274.038899995</v>
      </c>
      <c r="W11" s="745">
        <f>+[2]CFG!G48*0.13</f>
        <v>15531074.3731</v>
      </c>
      <c r="X11" s="745">
        <f>+W11/U11</f>
        <v>0.35705749128207048</v>
      </c>
      <c r="Y11" s="746">
        <f>+W11/V11</f>
        <v>0.38286625053257384</v>
      </c>
    </row>
    <row r="12" spans="1:25" s="149" customFormat="1">
      <c r="A12" s="148"/>
      <c r="B12" s="723"/>
      <c r="C12" s="1133" t="s">
        <v>194</v>
      </c>
      <c r="D12" s="1134"/>
      <c r="E12" s="729"/>
      <c r="F12" s="730"/>
      <c r="G12" s="730"/>
      <c r="H12" s="730"/>
      <c r="I12" s="730"/>
      <c r="J12" s="730"/>
      <c r="K12" s="730"/>
      <c r="L12" s="730"/>
      <c r="M12" s="730"/>
      <c r="N12" s="730"/>
      <c r="O12" s="730"/>
      <c r="P12" s="749"/>
      <c r="Q12" s="750"/>
      <c r="R12" s="750"/>
      <c r="S12" s="750"/>
      <c r="T12" s="751"/>
      <c r="U12" s="752">
        <f>SUM(U9:U11)</f>
        <v>334595424.50999993</v>
      </c>
      <c r="V12" s="752">
        <f t="shared" ref="V12:Y12" si="0">SUM(V9:V11)</f>
        <v>312040569.52999997</v>
      </c>
      <c r="W12" s="752">
        <f t="shared" si="0"/>
        <v>119469802.86999999</v>
      </c>
      <c r="X12" s="752">
        <f t="shared" si="0"/>
        <v>1.0711724738462114</v>
      </c>
      <c r="Y12" s="753">
        <f t="shared" si="0"/>
        <v>1.1485987515977216</v>
      </c>
    </row>
    <row r="13" spans="1:25">
      <c r="B13" s="1" t="s">
        <v>62</v>
      </c>
      <c r="C13" s="2"/>
      <c r="D13" s="2"/>
      <c r="E13" s="2"/>
      <c r="F13" s="2"/>
      <c r="G13" s="2"/>
      <c r="H13" s="2"/>
      <c r="I13" s="2"/>
      <c r="J13" s="2"/>
      <c r="K13" s="2"/>
      <c r="L13" s="2"/>
      <c r="M13" s="2"/>
      <c r="N13" s="2"/>
      <c r="O13" s="2"/>
    </row>
    <row r="14" spans="1:25">
      <c r="G14" s="2"/>
      <c r="H14" s="2"/>
      <c r="I14" s="2"/>
      <c r="J14" s="2"/>
      <c r="K14" s="2"/>
      <c r="L14" s="2"/>
      <c r="M14" s="2"/>
      <c r="N14" s="2"/>
      <c r="O14" s="2"/>
    </row>
    <row r="15" spans="1:25">
      <c r="G15" s="2"/>
      <c r="H15" s="2"/>
      <c r="I15" s="2"/>
      <c r="J15" s="2"/>
      <c r="K15" s="2"/>
      <c r="L15" s="2"/>
      <c r="M15" s="2"/>
      <c r="N15" s="2"/>
      <c r="O15" s="2"/>
    </row>
    <row r="17" spans="10:19">
      <c r="P17" s="5"/>
    </row>
    <row r="18" spans="10:19">
      <c r="J18" s="1107" t="s">
        <v>444</v>
      </c>
      <c r="K18" s="1107"/>
      <c r="L18" s="1107"/>
      <c r="M18" s="1107"/>
      <c r="P18" s="1107" t="s">
        <v>6139</v>
      </c>
      <c r="Q18" s="1107"/>
      <c r="R18" s="1107"/>
      <c r="S18" s="1107"/>
    </row>
    <row r="19" spans="10:19">
      <c r="J19" s="1016" t="s">
        <v>441</v>
      </c>
      <c r="K19" s="1016"/>
      <c r="L19" s="1016"/>
      <c r="M19" s="1016"/>
      <c r="P19" s="1016" t="s">
        <v>6137</v>
      </c>
      <c r="Q19" s="1016"/>
      <c r="R19" s="1016"/>
      <c r="S19" s="1016"/>
    </row>
  </sheetData>
  <mergeCells count="34">
    <mergeCell ref="B7:B8"/>
    <mergeCell ref="C7:C8"/>
    <mergeCell ref="D7:D8"/>
    <mergeCell ref="E7:E8"/>
    <mergeCell ref="F7:F8"/>
    <mergeCell ref="U6:Y6"/>
    <mergeCell ref="R7:R8"/>
    <mergeCell ref="S7:T7"/>
    <mergeCell ref="I7:I8"/>
    <mergeCell ref="K7:K8"/>
    <mergeCell ref="L7:L8"/>
    <mergeCell ref="M7:M8"/>
    <mergeCell ref="P18:S18"/>
    <mergeCell ref="P19:S19"/>
    <mergeCell ref="J18:M18"/>
    <mergeCell ref="J19:M19"/>
    <mergeCell ref="I6:O6"/>
    <mergeCell ref="P6:T6"/>
    <mergeCell ref="B1:Y1"/>
    <mergeCell ref="C12:D12"/>
    <mergeCell ref="U7:U8"/>
    <mergeCell ref="V7:V8"/>
    <mergeCell ref="W7:W8"/>
    <mergeCell ref="X7:Y7"/>
    <mergeCell ref="N7:N8"/>
    <mergeCell ref="O7:O8"/>
    <mergeCell ref="P7:P8"/>
    <mergeCell ref="Q7:Q8"/>
    <mergeCell ref="J7:J8"/>
    <mergeCell ref="B2:Y2"/>
    <mergeCell ref="B6:C6"/>
    <mergeCell ref="D6:H6"/>
    <mergeCell ref="G7:G8"/>
    <mergeCell ref="H7:H8"/>
  </mergeCells>
  <dataValidations count="16">
    <dataValidation allowBlank="1" showInputMessage="1" showErrorMessage="1" prompt="Señalar la dimensión bajo la cual se mide el objetivo. Ej: eficiencia, eficacia, economía, calidad." sqref="L7:L8"/>
    <dataValidation allowBlank="1" showInputMessage="1" showErrorMessage="1" prompt="Se refiere a la expresión matemática del indicador. Determina la forma en que se relacionan las variables." sqref="O7:O8"/>
    <dataValidation allowBlank="1" showInputMessage="1" showErrorMessage="1" prompt="Hace referencia a la determinación concreta de la unidad de medición en que se quiere expresar el resultado del indicador. Ej: porcentaje, becas otorgadas, etc." sqref="N7:N8"/>
    <dataValidation allowBlank="1" showInputMessage="1" showErrorMessage="1" prompt="Hace referencia a la periodicidad en el tiempo con que se realiza la medición del indicador." sqref="M7:M8"/>
    <dataValidation allowBlank="1" showInputMessage="1" showErrorMessage="1" prompt="Indicar si el indicador es estratégico o de gestión." sqref="K7:K8"/>
    <dataValidation allowBlank="1" showInputMessage="1" showErrorMessage="1" prompt="Señalar el nivel de objetivos de la MIR con el que se relaciona el indicador.  Ej: Actividad, componente, propósito, fin." sqref="J7:J8"/>
    <dataValidation allowBlank="1" showInputMessage="1" showErrorMessage="1" prompt="La expresión que identifica al indicador y que manifiesta lo que se desea medir con él." sqref="I7:I8"/>
    <dataValidation allowBlank="1" showInputMessage="1" showErrorMessage="1" prompt="Unidad responsable del programa." sqref="H7:H8"/>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7:G8"/>
    <dataValidation allowBlank="1" showInputMessage="1" showErrorMessage="1" prompt="Señalar el código de la subfunción de acuerdo a la clasificación funcional del gasto publicada en el DOF el 27 de diciembre de 2010." sqref="F7:F8"/>
    <dataValidation allowBlank="1" showInputMessage="1" showErrorMessage="1" prompt="Señalarel código de la función de acuerdo a la clasificación funcional del gasto publicada en el DOF el 27 de diciembre de 2010." sqref="E7:E8"/>
    <dataValidation allowBlank="1" showInputMessage="1" showErrorMessage="1" prompt="Señalar el código de la finalidad de acuerdo a la clasificación funcional del gasto publicada en el DOF el 27 de diciembre de 2010." sqref="D7:D8"/>
    <dataValidation allowBlank="1" showInputMessage="1" showErrorMessage="1" prompt="Señalar la estrategia transversal a la que se encuentra alineada el programa." sqref="C7:C8"/>
    <dataValidation allowBlank="1" showInputMessage="1" showErrorMessage="1" prompt="Señalar el eje al que se encuentra alineado el programa." sqref="B7:B8"/>
    <dataValidation allowBlank="1" showInputMessage="1" showErrorMessage="1" prompt="Valor absoluto y relativo que registre el gasto con relación a la meta anual." sqref="U6:Y6"/>
    <dataValidation allowBlank="1" showInputMessage="1" showErrorMessage="1" prompt="Nivel cuantificable anual de las metas aprobadas y modificadas." sqref="P6:T6"/>
  </dataValidations>
  <printOptions horizontalCentered="1"/>
  <pageMargins left="0.70866141732283472" right="0.70866141732283472" top="0.74803149606299213" bottom="0.74803149606299213" header="0.31496062992125984" footer="0.31496062992125984"/>
  <pageSetup scale="48"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H43"/>
  <sheetViews>
    <sheetView showGridLines="0" topLeftCell="A28" zoomScale="85" zoomScaleNormal="85" workbookViewId="0">
      <selection activeCell="E44" sqref="E44"/>
    </sheetView>
  </sheetViews>
  <sheetFormatPr baseColWidth="10" defaultRowHeight="12.75"/>
  <cols>
    <col min="1" max="1" width="2.5703125" style="5" customWidth="1"/>
    <col min="2" max="2" width="2.28515625" style="5" customWidth="1"/>
    <col min="3" max="3" width="52.7109375" style="5" customWidth="1"/>
    <col min="4" max="4" width="9.85546875" style="5" customWidth="1"/>
    <col min="5" max="5" width="15.42578125" style="5" customWidth="1"/>
    <col min="6" max="7" width="14.85546875" style="5" bestFit="1" customWidth="1"/>
    <col min="8" max="8" width="2.5703125" style="2" customWidth="1"/>
    <col min="9" max="16384" width="11.42578125" style="5"/>
  </cols>
  <sheetData>
    <row r="1" spans="2:7">
      <c r="B1" s="975" t="s">
        <v>1206</v>
      </c>
      <c r="C1" s="975"/>
      <c r="D1" s="975"/>
      <c r="E1" s="975"/>
      <c r="F1" s="975"/>
      <c r="G1" s="975"/>
    </row>
    <row r="2" spans="2:7">
      <c r="B2" s="975" t="str">
        <f>EAI!A2</f>
        <v>del 1 de Enero al 30 de Junio de 2019</v>
      </c>
      <c r="C2" s="975"/>
      <c r="D2" s="975"/>
      <c r="E2" s="975"/>
      <c r="F2" s="975"/>
      <c r="G2" s="975"/>
    </row>
    <row r="3" spans="2:7">
      <c r="B3" s="975" t="s">
        <v>0</v>
      </c>
      <c r="C3" s="975"/>
      <c r="D3" s="975"/>
      <c r="E3" s="975"/>
      <c r="F3" s="975"/>
      <c r="G3" s="975"/>
    </row>
    <row r="4" spans="2:7" s="2" customFormat="1"/>
    <row r="5" spans="2:7" s="2" customFormat="1" ht="14.25" customHeight="1">
      <c r="B5" s="1171" t="s">
        <v>1187</v>
      </c>
      <c r="C5" s="1171"/>
      <c r="D5" s="1171"/>
      <c r="E5" s="1171"/>
      <c r="F5" s="1171"/>
      <c r="G5" s="1171"/>
    </row>
    <row r="6" spans="2:7" s="2" customFormat="1" ht="13.5" thickBot="1"/>
    <row r="7" spans="2:7" s="2" customFormat="1" ht="15" thickBot="1">
      <c r="B7" s="1169" t="s">
        <v>60</v>
      </c>
      <c r="C7" s="1170"/>
      <c r="D7" s="254"/>
      <c r="E7" s="207" t="s">
        <v>175</v>
      </c>
      <c r="F7" s="207" t="s">
        <v>178</v>
      </c>
      <c r="G7" s="208" t="s">
        <v>403</v>
      </c>
    </row>
    <row r="8" spans="2:7" s="2" customFormat="1" ht="13.5" thickBot="1">
      <c r="B8" s="275"/>
      <c r="C8" s="275"/>
      <c r="D8" s="275"/>
      <c r="E8" s="275"/>
      <c r="F8" s="275"/>
      <c r="G8" s="275"/>
    </row>
    <row r="9" spans="2:7" s="2" customFormat="1" ht="13.5" thickBot="1">
      <c r="B9" s="187"/>
      <c r="C9" s="253" t="s">
        <v>341</v>
      </c>
      <c r="D9" s="188"/>
      <c r="E9" s="268">
        <f>SUM(E10:E11)</f>
        <v>334595424.50999999</v>
      </c>
      <c r="F9" s="268">
        <f t="shared" ref="F9:G9" si="0">SUM(F10:F11)</f>
        <v>145625978.19999999</v>
      </c>
      <c r="G9" s="269">
        <f t="shared" si="0"/>
        <v>145625978.19999999</v>
      </c>
    </row>
    <row r="10" spans="2:7" s="2" customFormat="1" ht="12.75" customHeight="1">
      <c r="B10" s="622"/>
      <c r="C10" s="623" t="s">
        <v>1491</v>
      </c>
      <c r="D10" s="297"/>
      <c r="E10" s="190"/>
      <c r="F10" s="190"/>
      <c r="G10" s="191"/>
    </row>
    <row r="11" spans="2:7" s="2" customFormat="1" ht="13.5" customHeight="1" thickBot="1">
      <c r="B11" s="620"/>
      <c r="C11" s="624" t="s">
        <v>1492</v>
      </c>
      <c r="D11" s="298"/>
      <c r="E11" s="265">
        <f>EAI!D21</f>
        <v>334595424.50999999</v>
      </c>
      <c r="F11" s="265">
        <f>EAI!G21</f>
        <v>145625978.19999999</v>
      </c>
      <c r="G11" s="267">
        <f>EAI!H21</f>
        <v>145625978.19999999</v>
      </c>
    </row>
    <row r="12" spans="2:7" s="2" customFormat="1" ht="13.5" customHeight="1" thickBot="1">
      <c r="B12" s="620"/>
      <c r="C12" s="624"/>
      <c r="D12" s="298"/>
      <c r="E12" s="265"/>
      <c r="F12" s="265"/>
      <c r="G12" s="267"/>
    </row>
    <row r="13" spans="2:7" s="2" customFormat="1" ht="13.5" thickBot="1">
      <c r="B13" s="194"/>
      <c r="C13" s="253" t="s">
        <v>342</v>
      </c>
      <c r="D13" s="188"/>
      <c r="E13" s="268">
        <f>+E14+E15</f>
        <v>334595424.50999999</v>
      </c>
      <c r="F13" s="268">
        <f t="shared" ref="F13:G13" si="1">+F14+F15</f>
        <v>119469802.86999999</v>
      </c>
      <c r="G13" s="269">
        <f t="shared" si="1"/>
        <v>118703276.05999997</v>
      </c>
    </row>
    <row r="14" spans="2:7" s="2" customFormat="1" ht="12.75" customHeight="1">
      <c r="B14" s="621"/>
      <c r="C14" s="625" t="s">
        <v>1490</v>
      </c>
      <c r="D14" s="299"/>
      <c r="E14" s="190"/>
      <c r="F14" s="190"/>
      <c r="G14" s="191"/>
    </row>
    <row r="15" spans="2:7" s="2" customFormat="1" ht="13.5" customHeight="1" thickBot="1">
      <c r="B15" s="620"/>
      <c r="C15" s="626" t="s">
        <v>1489</v>
      </c>
      <c r="D15" s="286"/>
      <c r="E15" s="266">
        <f>CAdmon!C68</f>
        <v>334595424.50999999</v>
      </c>
      <c r="F15" s="266">
        <f>CAdmon!F68</f>
        <v>119469802.86999999</v>
      </c>
      <c r="G15" s="267">
        <f>CAdmon!G68</f>
        <v>118703276.05999997</v>
      </c>
    </row>
    <row r="16" spans="2:7" s="2" customFormat="1" ht="26.25" thickBot="1">
      <c r="B16" s="197"/>
      <c r="C16" s="253" t="s">
        <v>1493</v>
      </c>
      <c r="D16" s="188"/>
      <c r="E16" s="189">
        <f>+E9-E13</f>
        <v>0</v>
      </c>
      <c r="F16" s="268">
        <f>+F9-F13</f>
        <v>26156175.329999998</v>
      </c>
      <c r="G16" s="270">
        <f>+G9-G13</f>
        <v>26922702.140000015</v>
      </c>
    </row>
    <row r="17" spans="2:7" s="2" customFormat="1" ht="13.5" thickBot="1"/>
    <row r="18" spans="2:7" s="2" customFormat="1" ht="15" thickBot="1">
      <c r="B18" s="1169" t="s">
        <v>60</v>
      </c>
      <c r="C18" s="1170"/>
      <c r="D18" s="254"/>
      <c r="E18" s="198" t="s">
        <v>175</v>
      </c>
      <c r="F18" s="198" t="s">
        <v>178</v>
      </c>
      <c r="G18" s="199" t="s">
        <v>403</v>
      </c>
    </row>
    <row r="19" spans="2:7" s="2" customFormat="1">
      <c r="B19" s="200"/>
      <c r="C19" s="201"/>
      <c r="D19" s="201"/>
      <c r="E19" s="201"/>
      <c r="F19" s="201"/>
      <c r="G19" s="202"/>
    </row>
    <row r="20" spans="2:7" s="2" customFormat="1">
      <c r="B20" s="1172" t="s">
        <v>343</v>
      </c>
      <c r="C20" s="1173"/>
      <c r="D20" s="300"/>
      <c r="E20" s="192">
        <f>+E16</f>
        <v>0</v>
      </c>
      <c r="F20" s="271">
        <f>+F16</f>
        <v>26156175.329999998</v>
      </c>
      <c r="G20" s="272">
        <f>+G16</f>
        <v>26922702.140000015</v>
      </c>
    </row>
    <row r="21" spans="2:7" s="2" customFormat="1">
      <c r="B21" s="203"/>
      <c r="C21" s="284"/>
      <c r="D21" s="284"/>
      <c r="E21" s="192"/>
      <c r="F21" s="192"/>
      <c r="G21" s="193"/>
    </row>
    <row r="22" spans="2:7" s="2" customFormat="1">
      <c r="B22" s="1172" t="s">
        <v>344</v>
      </c>
      <c r="C22" s="1173"/>
      <c r="D22" s="300"/>
      <c r="E22" s="192">
        <v>0</v>
      </c>
      <c r="F22" s="192">
        <v>0</v>
      </c>
      <c r="G22" s="193">
        <v>0</v>
      </c>
    </row>
    <row r="23" spans="2:7" s="2" customFormat="1" ht="13.5" thickBot="1">
      <c r="B23" s="204"/>
      <c r="C23" s="205"/>
      <c r="D23" s="205"/>
      <c r="E23" s="195"/>
      <c r="F23" s="195"/>
      <c r="G23" s="196"/>
    </row>
    <row r="24" spans="2:7" s="2" customFormat="1" ht="13.5" thickBot="1">
      <c r="B24" s="204"/>
      <c r="C24" s="253" t="s">
        <v>345</v>
      </c>
      <c r="D24" s="188"/>
      <c r="E24" s="206">
        <f>+E20-E22</f>
        <v>0</v>
      </c>
      <c r="F24" s="273">
        <f t="shared" ref="F24:G24" si="2">+F20-F22</f>
        <v>26156175.329999998</v>
      </c>
      <c r="G24" s="274">
        <f t="shared" si="2"/>
        <v>26922702.140000015</v>
      </c>
    </row>
    <row r="25" spans="2:7" s="2" customFormat="1" ht="13.5" thickBot="1"/>
    <row r="26" spans="2:7" s="2" customFormat="1" ht="15" thickBot="1">
      <c r="B26" s="1169" t="s">
        <v>60</v>
      </c>
      <c r="C26" s="1170"/>
      <c r="D26" s="254"/>
      <c r="E26" s="207" t="s">
        <v>175</v>
      </c>
      <c r="F26" s="207" t="s">
        <v>178</v>
      </c>
      <c r="G26" s="208" t="s">
        <v>403</v>
      </c>
    </row>
    <row r="27" spans="2:7" s="2" customFormat="1">
      <c r="B27" s="200"/>
      <c r="C27" s="201"/>
      <c r="D27" s="201"/>
      <c r="E27" s="201"/>
      <c r="F27" s="201"/>
      <c r="G27" s="202"/>
    </row>
    <row r="28" spans="2:7" s="2" customFormat="1">
      <c r="B28" s="1172" t="s">
        <v>346</v>
      </c>
      <c r="C28" s="1173"/>
      <c r="D28" s="300"/>
      <c r="E28" s="192">
        <f>+[7]EAI!E52</f>
        <v>0</v>
      </c>
      <c r="F28" s="192">
        <f>+[7]EAI!H51</f>
        <v>0</v>
      </c>
      <c r="G28" s="193">
        <f>+[7]EAI!I54</f>
        <v>0</v>
      </c>
    </row>
    <row r="29" spans="2:7" s="2" customFormat="1">
      <c r="B29" s="203"/>
      <c r="C29" s="284"/>
      <c r="D29" s="284"/>
      <c r="E29" s="192"/>
      <c r="F29" s="192"/>
      <c r="G29" s="193"/>
    </row>
    <row r="30" spans="2:7" s="2" customFormat="1" ht="13.5" thickBot="1">
      <c r="B30" s="1174" t="s">
        <v>347</v>
      </c>
      <c r="C30" s="1175"/>
      <c r="D30" s="301"/>
      <c r="E30" s="195">
        <v>0</v>
      </c>
      <c r="F30" s="195">
        <v>0</v>
      </c>
      <c r="G30" s="196">
        <v>0</v>
      </c>
    </row>
    <row r="31" spans="2:7" s="2" customFormat="1" ht="13.5" customHeight="1" thickBot="1">
      <c r="B31" s="253"/>
      <c r="C31" s="209"/>
      <c r="D31" s="209"/>
      <c r="E31" s="192"/>
      <c r="F31" s="192"/>
      <c r="G31" s="192"/>
    </row>
    <row r="32" spans="2:7" s="2" customFormat="1" ht="13.5" thickBot="1">
      <c r="B32" s="194"/>
      <c r="C32" s="253" t="s">
        <v>348</v>
      </c>
      <c r="D32" s="188"/>
      <c r="E32" s="210">
        <f>+E28-E30</f>
        <v>0</v>
      </c>
      <c r="F32" s="210">
        <f t="shared" ref="F32:G32" si="3">+F28-F30</f>
        <v>0</v>
      </c>
      <c r="G32" s="211">
        <f t="shared" si="3"/>
        <v>0</v>
      </c>
    </row>
    <row r="33" spans="2:8" s="2" customFormat="1" ht="15" customHeight="1">
      <c r="B33" s="1" t="s">
        <v>62</v>
      </c>
    </row>
    <row r="34" spans="2:8" s="2" customFormat="1" ht="21" customHeight="1">
      <c r="B34" s="1176" t="s">
        <v>349</v>
      </c>
      <c r="C34" s="1176"/>
      <c r="D34" s="1176"/>
      <c r="E34" s="1176"/>
      <c r="F34" s="1176"/>
      <c r="G34" s="1176"/>
    </row>
    <row r="35" spans="2:8" s="2" customFormat="1" ht="27" customHeight="1">
      <c r="B35" s="1177" t="s">
        <v>350</v>
      </c>
      <c r="C35" s="1177"/>
      <c r="D35" s="1177"/>
      <c r="E35" s="1177"/>
      <c r="F35" s="1177"/>
      <c r="G35" s="1177"/>
    </row>
    <row r="36" spans="2:8" s="2" customFormat="1" ht="15" customHeight="1">
      <c r="B36" s="1178" t="s">
        <v>351</v>
      </c>
      <c r="C36" s="1178"/>
      <c r="D36" s="1178"/>
      <c r="E36" s="1178"/>
      <c r="F36" s="1178"/>
      <c r="G36" s="1178"/>
    </row>
    <row r="37" spans="2:8" s="2" customFormat="1">
      <c r="C37" s="91"/>
      <c r="D37" s="91"/>
      <c r="E37" s="91"/>
      <c r="F37" s="91"/>
      <c r="G37" s="91"/>
    </row>
    <row r="38" spans="2:8" s="2" customFormat="1">
      <c r="C38" s="91"/>
      <c r="D38" s="91"/>
      <c r="E38" s="91"/>
      <c r="F38" s="91"/>
      <c r="G38" s="91"/>
    </row>
    <row r="39" spans="2:8" s="2" customFormat="1">
      <c r="C39" s="91"/>
      <c r="D39" s="91"/>
      <c r="E39" s="91"/>
      <c r="F39" s="91"/>
      <c r="G39" s="91"/>
    </row>
    <row r="40" spans="2:8" s="2" customFormat="1">
      <c r="C40" s="91"/>
      <c r="D40" s="91"/>
      <c r="E40" s="91"/>
      <c r="F40" s="91"/>
      <c r="G40" s="91"/>
    </row>
    <row r="41" spans="2:8" s="2" customFormat="1" ht="10.5" customHeight="1">
      <c r="C41" s="35"/>
      <c r="E41" s="35"/>
      <c r="F41" s="35"/>
      <c r="G41" s="35"/>
    </row>
    <row r="42" spans="2:8">
      <c r="C42" s="279" t="s">
        <v>444</v>
      </c>
      <c r="D42" s="279"/>
      <c r="E42" s="1016" t="s">
        <v>6139</v>
      </c>
      <c r="F42" s="1016"/>
      <c r="G42" s="1016"/>
      <c r="H42" s="5"/>
    </row>
    <row r="43" spans="2:8">
      <c r="C43" s="279" t="s">
        <v>441</v>
      </c>
      <c r="D43" s="279"/>
      <c r="E43" s="1016" t="s">
        <v>6137</v>
      </c>
      <c r="F43" s="1016"/>
      <c r="G43" s="1016"/>
    </row>
  </sheetData>
  <mergeCells count="16">
    <mergeCell ref="B1:G1"/>
    <mergeCell ref="B2:G2"/>
    <mergeCell ref="B7:C7"/>
    <mergeCell ref="E43:G43"/>
    <mergeCell ref="B5:G5"/>
    <mergeCell ref="B3:G3"/>
    <mergeCell ref="B28:C28"/>
    <mergeCell ref="B30:C30"/>
    <mergeCell ref="E42:G42"/>
    <mergeCell ref="B18:C18"/>
    <mergeCell ref="B20:C20"/>
    <mergeCell ref="B22:C22"/>
    <mergeCell ref="B26:C26"/>
    <mergeCell ref="B34:G34"/>
    <mergeCell ref="B35:G35"/>
    <mergeCell ref="B36:G36"/>
  </mergeCells>
  <printOptions horizontalCentered="1"/>
  <pageMargins left="0.70866141732283472" right="0.70866141732283472" top="0.74803149606299213" bottom="0.74803149606299213" header="0.31496062992125984" footer="0.31496062992125984"/>
  <pageSetup scale="84"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C29"/>
  <sheetViews>
    <sheetView showGridLines="0" topLeftCell="A7" zoomScale="85" zoomScaleNormal="85" workbookViewId="0">
      <selection activeCell="C28" sqref="C28"/>
    </sheetView>
  </sheetViews>
  <sheetFormatPr baseColWidth="10" defaultRowHeight="12.75"/>
  <cols>
    <col min="1" max="1" width="51.28515625" style="5" customWidth="1"/>
    <col min="2" max="2" width="27.42578125" style="5" customWidth="1"/>
    <col min="3" max="3" width="46.7109375" style="5" customWidth="1"/>
    <col min="4" max="16384" width="11.42578125" style="5"/>
  </cols>
  <sheetData>
    <row r="1" spans="1:3" s="2" customFormat="1">
      <c r="A1" s="945" t="s">
        <v>1217</v>
      </c>
      <c r="B1" s="945"/>
      <c r="C1" s="945"/>
    </row>
    <row r="2" spans="1:3" s="2" customFormat="1">
      <c r="A2" s="945" t="str">
        <f>EAI!A2</f>
        <v>del 1 de Enero al 30 de Junio de 2019</v>
      </c>
      <c r="B2" s="945"/>
      <c r="C2" s="945"/>
    </row>
    <row r="3" spans="1:3" s="2" customFormat="1" ht="15" customHeight="1">
      <c r="A3" s="6"/>
      <c r="B3" s="6"/>
      <c r="C3" s="6"/>
    </row>
    <row r="4" spans="1:3" s="2" customFormat="1" ht="15" customHeight="1">
      <c r="A4" s="1171" t="s">
        <v>1215</v>
      </c>
      <c r="B4" s="1171"/>
      <c r="C4" s="1171"/>
    </row>
    <row r="5" spans="1:3" s="2" customFormat="1" ht="15" customHeight="1" thickBot="1">
      <c r="A5" s="6"/>
      <c r="B5" s="6"/>
      <c r="C5" s="6"/>
    </row>
    <row r="6" spans="1:3" s="2" customFormat="1" ht="11.25" customHeight="1">
      <c r="A6" s="1185" t="s">
        <v>355</v>
      </c>
      <c r="B6" s="1187" t="s">
        <v>356</v>
      </c>
      <c r="C6" s="1187" t="s">
        <v>357</v>
      </c>
    </row>
    <row r="7" spans="1:3" s="2" customFormat="1" ht="13.5" thickBot="1">
      <c r="A7" s="1186"/>
      <c r="B7" s="1188"/>
      <c r="C7" s="1188"/>
    </row>
    <row r="8" spans="1:3" s="2" customFormat="1">
      <c r="A8" s="1179"/>
      <c r="B8" s="1182"/>
      <c r="C8" s="1182"/>
    </row>
    <row r="9" spans="1:3" s="2" customFormat="1" ht="15" customHeight="1">
      <c r="A9" s="1180"/>
      <c r="B9" s="1183"/>
      <c r="C9" s="1183"/>
    </row>
    <row r="10" spans="1:3" s="2" customFormat="1" ht="15" customHeight="1">
      <c r="A10" s="1180"/>
      <c r="B10" s="1183"/>
      <c r="C10" s="1183"/>
    </row>
    <row r="11" spans="1:3" s="2" customFormat="1" ht="15" customHeight="1">
      <c r="A11" s="1180"/>
      <c r="B11" s="1183"/>
      <c r="C11" s="1183"/>
    </row>
    <row r="12" spans="1:3" s="2" customFormat="1" ht="15" customHeight="1">
      <c r="A12" s="1180"/>
      <c r="B12" s="1183"/>
      <c r="C12" s="1183"/>
    </row>
    <row r="13" spans="1:3" s="2" customFormat="1" ht="15" customHeight="1">
      <c r="A13" s="1180"/>
      <c r="B13" s="1183"/>
      <c r="C13" s="1183"/>
    </row>
    <row r="14" spans="1:3" s="2" customFormat="1" ht="15" customHeight="1">
      <c r="A14" s="1180"/>
      <c r="B14" s="1183"/>
      <c r="C14" s="1183"/>
    </row>
    <row r="15" spans="1:3" s="2" customFormat="1" ht="15" customHeight="1">
      <c r="A15" s="1180"/>
      <c r="B15" s="1183"/>
      <c r="C15" s="1183"/>
    </row>
    <row r="16" spans="1:3" s="2" customFormat="1" ht="15" customHeight="1">
      <c r="A16" s="1180"/>
      <c r="B16" s="1183"/>
      <c r="C16" s="1183"/>
    </row>
    <row r="17" spans="1:3" s="2" customFormat="1" ht="15" customHeight="1">
      <c r="A17" s="1180"/>
      <c r="B17" s="1183"/>
      <c r="C17" s="1183"/>
    </row>
    <row r="18" spans="1:3" s="2" customFormat="1" ht="15" customHeight="1">
      <c r="A18" s="1180"/>
      <c r="B18" s="1183"/>
      <c r="C18" s="1183"/>
    </row>
    <row r="19" spans="1:3" s="2" customFormat="1" ht="15.75" customHeight="1" thickBot="1">
      <c r="A19" s="1181"/>
      <c r="B19" s="1184"/>
      <c r="C19" s="1184"/>
    </row>
    <row r="20" spans="1:3" s="2" customFormat="1">
      <c r="A20" s="1" t="s">
        <v>62</v>
      </c>
    </row>
    <row r="22" spans="1:3">
      <c r="A22" s="2"/>
    </row>
    <row r="23" spans="1:3">
      <c r="A23" s="2"/>
    </row>
    <row r="24" spans="1:3">
      <c r="A24" s="2"/>
    </row>
    <row r="25" spans="1:3">
      <c r="A25" s="146"/>
      <c r="C25" s="144"/>
    </row>
    <row r="26" spans="1:3" ht="15" customHeight="1">
      <c r="A26" s="279" t="s">
        <v>444</v>
      </c>
      <c r="C26" s="283" t="s">
        <v>6139</v>
      </c>
    </row>
    <row r="27" spans="1:3" ht="15" customHeight="1">
      <c r="A27" s="279" t="s">
        <v>441</v>
      </c>
      <c r="C27" s="279" t="s">
        <v>6137</v>
      </c>
    </row>
    <row r="28" spans="1:3">
      <c r="A28" s="2"/>
    </row>
    <row r="29" spans="1:3">
      <c r="A29" s="2"/>
    </row>
  </sheetData>
  <mergeCells count="9">
    <mergeCell ref="A8:A19"/>
    <mergeCell ref="B8:B19"/>
    <mergeCell ref="C8:C19"/>
    <mergeCell ref="A4:C4"/>
    <mergeCell ref="A1:C1"/>
    <mergeCell ref="A2:C2"/>
    <mergeCell ref="A6:A7"/>
    <mergeCell ref="B6:B7"/>
    <mergeCell ref="C6:C7"/>
  </mergeCells>
  <printOptions horizontalCentered="1"/>
  <pageMargins left="0.70866141732283472" right="0.70866141732283472" top="0.74803149606299213" bottom="0.74803149606299213" header="0.31496062992125984" footer="0.31496062992125984"/>
  <pageSetup scale="82"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I34"/>
  <sheetViews>
    <sheetView showGridLines="0" zoomScale="85" zoomScaleNormal="85" workbookViewId="0">
      <selection activeCell="B17" sqref="B17"/>
    </sheetView>
  </sheetViews>
  <sheetFormatPr baseColWidth="10" defaultRowHeight="12.75"/>
  <cols>
    <col min="1" max="1" width="2.28515625" style="5" customWidth="1"/>
    <col min="2" max="2" width="48.140625" style="5" customWidth="1"/>
    <col min="3" max="3" width="20" style="5" customWidth="1"/>
    <col min="4" max="4" width="48.140625" style="5" customWidth="1"/>
    <col min="5" max="16384" width="11.42578125" style="5"/>
  </cols>
  <sheetData>
    <row r="1" spans="2:9" s="2" customFormat="1">
      <c r="B1" s="1189" t="s">
        <v>1214</v>
      </c>
      <c r="C1" s="1189"/>
      <c r="D1" s="1189"/>
    </row>
    <row r="2" spans="2:9" s="2" customFormat="1">
      <c r="B2" s="1190" t="str">
        <f>EAI!A2</f>
        <v>del 1 de Enero al 30 de Junio de 2019</v>
      </c>
      <c r="C2" s="1190"/>
      <c r="D2" s="1190"/>
    </row>
    <row r="3" spans="2:9" s="2" customFormat="1">
      <c r="B3" s="6"/>
      <c r="C3" s="6"/>
      <c r="D3" s="6"/>
    </row>
    <row r="4" spans="2:9" s="2" customFormat="1">
      <c r="B4" s="502" t="s">
        <v>1215</v>
      </c>
      <c r="C4" s="77"/>
      <c r="D4" s="8"/>
      <c r="E4" s="8"/>
      <c r="F4" s="8"/>
      <c r="G4" s="8"/>
      <c r="H4" s="8"/>
      <c r="I4" s="8"/>
    </row>
    <row r="5" spans="2:9" s="2" customFormat="1" ht="13.5" thickBot="1">
      <c r="B5" s="6"/>
      <c r="C5" s="6"/>
      <c r="D5" s="6"/>
    </row>
    <row r="6" spans="2:9" s="2" customFormat="1" ht="20.25" customHeight="1" thickBot="1">
      <c r="B6" s="501" t="s">
        <v>352</v>
      </c>
      <c r="C6" s="493" t="s">
        <v>353</v>
      </c>
      <c r="D6" s="494" t="s">
        <v>354</v>
      </c>
    </row>
    <row r="7" spans="2:9" s="2" customFormat="1">
      <c r="B7" s="495" t="s">
        <v>1495</v>
      </c>
      <c r="C7" s="496" t="s">
        <v>615</v>
      </c>
      <c r="D7" s="627" t="s">
        <v>1496</v>
      </c>
      <c r="E7" s="295"/>
    </row>
    <row r="8" spans="2:9" s="2" customFormat="1">
      <c r="B8" s="497"/>
      <c r="C8" s="498"/>
      <c r="D8" s="628"/>
      <c r="E8" s="295"/>
    </row>
    <row r="9" spans="2:9" s="2" customFormat="1">
      <c r="B9" s="497"/>
      <c r="C9" s="498"/>
      <c r="D9" s="628"/>
      <c r="E9" s="295"/>
    </row>
    <row r="10" spans="2:9" s="2" customFormat="1">
      <c r="B10" s="497"/>
      <c r="C10" s="498"/>
      <c r="D10" s="628"/>
      <c r="E10" s="295"/>
    </row>
    <row r="11" spans="2:9" s="2" customFormat="1">
      <c r="B11" s="497"/>
      <c r="C11" s="498"/>
      <c r="D11" s="628"/>
      <c r="E11" s="295"/>
    </row>
    <row r="12" spans="2:9" s="2" customFormat="1">
      <c r="B12" s="497"/>
      <c r="C12" s="498"/>
      <c r="D12" s="628"/>
      <c r="E12" s="295"/>
    </row>
    <row r="13" spans="2:9" s="2" customFormat="1">
      <c r="B13" s="497"/>
      <c r="C13" s="498"/>
      <c r="D13" s="628"/>
      <c r="E13" s="295"/>
    </row>
    <row r="14" spans="2:9" s="2" customFormat="1">
      <c r="B14" s="497"/>
      <c r="C14" s="498"/>
      <c r="D14" s="628"/>
      <c r="E14" s="295"/>
    </row>
    <row r="15" spans="2:9" s="2" customFormat="1">
      <c r="B15" s="497"/>
      <c r="C15" s="498"/>
      <c r="D15" s="628"/>
      <c r="E15" s="295"/>
    </row>
    <row r="16" spans="2:9" s="2" customFormat="1" ht="13.5" thickBot="1">
      <c r="B16" s="499"/>
      <c r="C16" s="500"/>
      <c r="D16" s="629"/>
      <c r="E16" s="295"/>
    </row>
    <row r="17" spans="2:4" s="2" customFormat="1">
      <c r="B17" s="1" t="s">
        <v>62</v>
      </c>
    </row>
    <row r="19" spans="2:4">
      <c r="B19" s="2"/>
    </row>
    <row r="20" spans="2:4">
      <c r="B20" s="2"/>
    </row>
    <row r="21" spans="2:4">
      <c r="B21" s="146"/>
      <c r="D21" s="144"/>
    </row>
    <row r="22" spans="2:4">
      <c r="B22" s="279" t="s">
        <v>444</v>
      </c>
      <c r="D22" s="283" t="s">
        <v>6139</v>
      </c>
    </row>
    <row r="23" spans="2:4">
      <c r="B23" s="279" t="s">
        <v>441</v>
      </c>
      <c r="D23" s="279" t="s">
        <v>6137</v>
      </c>
    </row>
    <row r="24" spans="2:4">
      <c r="B24" s="2"/>
    </row>
    <row r="25" spans="2:4">
      <c r="B25" s="2"/>
    </row>
    <row r="33" ht="15" customHeight="1"/>
    <row r="34" ht="15" customHeight="1"/>
  </sheetData>
  <mergeCells count="2">
    <mergeCell ref="B1:D1"/>
    <mergeCell ref="B2:D2"/>
  </mergeCells>
  <printOptions horizontalCentered="1"/>
  <pageMargins left="0.70866141732283472" right="0.70866141732283472" top="0.74803149606299213" bottom="0.74803149606299213" header="0.31496062992125984" footer="0.31496062992125984"/>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1:K1474"/>
  <sheetViews>
    <sheetView showGridLines="0" topLeftCell="A1456" zoomScaleNormal="100" zoomScaleSheetLayoutView="70" workbookViewId="0">
      <selection activeCell="B1469" sqref="B1469"/>
    </sheetView>
  </sheetViews>
  <sheetFormatPr baseColWidth="10" defaultRowHeight="15"/>
  <cols>
    <col min="1" max="1" width="1.42578125" customWidth="1"/>
    <col min="2" max="2" width="44.140625" bestFit="1" customWidth="1"/>
    <col min="3" max="3" width="7.42578125" style="755" bestFit="1" customWidth="1"/>
    <col min="4" max="4" width="8" bestFit="1" customWidth="1"/>
    <col min="5" max="5" width="10.5703125" bestFit="1" customWidth="1"/>
    <col min="6" max="6" width="37.140625" bestFit="1" customWidth="1"/>
    <col min="7" max="7" width="19.140625" bestFit="1" customWidth="1"/>
    <col min="8" max="8" width="13.7109375" bestFit="1" customWidth="1"/>
    <col min="9" max="9" width="13.42578125" style="754" bestFit="1" customWidth="1"/>
    <col min="10" max="10" width="1.42578125" customWidth="1"/>
  </cols>
  <sheetData>
    <row r="1" spans="2:11">
      <c r="B1" s="1191" t="s">
        <v>1213</v>
      </c>
      <c r="C1" s="1191"/>
      <c r="D1" s="1191"/>
      <c r="E1" s="1191"/>
      <c r="F1" s="1191"/>
      <c r="G1" s="1191"/>
      <c r="H1" s="1191"/>
      <c r="I1" s="1191"/>
    </row>
    <row r="2" spans="2:11">
      <c r="B2" s="1191" t="s">
        <v>1207</v>
      </c>
      <c r="C2" s="1191"/>
      <c r="D2" s="1191"/>
      <c r="E2" s="1191"/>
      <c r="F2" s="1191"/>
      <c r="G2" s="1191"/>
      <c r="H2" s="1191"/>
      <c r="I2" s="1191"/>
      <c r="K2" t="s">
        <v>1494</v>
      </c>
    </row>
    <row r="3" spans="2:11">
      <c r="B3" s="1191" t="s">
        <v>4436</v>
      </c>
      <c r="C3" s="1191"/>
      <c r="D3" s="1191"/>
      <c r="E3" s="1191"/>
      <c r="F3" s="1191"/>
      <c r="G3" s="1191"/>
      <c r="H3" s="1191"/>
      <c r="I3" s="1191"/>
    </row>
    <row r="4" spans="2:11">
      <c r="B4" s="1191" t="s">
        <v>0</v>
      </c>
      <c r="C4" s="1191"/>
      <c r="D4" s="1191"/>
      <c r="E4" s="1191"/>
      <c r="F4" s="1191"/>
      <c r="G4" s="1191"/>
      <c r="H4" s="1191"/>
      <c r="I4" s="1191"/>
    </row>
    <row r="5" spans="2:11" s="343" customFormat="1" ht="36">
      <c r="B5" s="756" t="s">
        <v>60</v>
      </c>
      <c r="C5" s="756" t="s">
        <v>1208</v>
      </c>
      <c r="D5" s="756" t="s">
        <v>1209</v>
      </c>
      <c r="E5" s="756" t="s">
        <v>1210</v>
      </c>
      <c r="F5" s="756" t="s">
        <v>1211</v>
      </c>
      <c r="G5" s="756" t="s">
        <v>433</v>
      </c>
      <c r="H5" s="756" t="s">
        <v>434</v>
      </c>
      <c r="I5" s="757" t="s">
        <v>1212</v>
      </c>
    </row>
    <row r="6" spans="2:11">
      <c r="B6" s="932" t="s">
        <v>1574</v>
      </c>
      <c r="C6" s="933" t="s">
        <v>4477</v>
      </c>
      <c r="D6" s="932"/>
      <c r="E6" s="932" t="s">
        <v>1575</v>
      </c>
      <c r="F6" s="932" t="s">
        <v>1576</v>
      </c>
      <c r="G6" s="932" t="s">
        <v>1577</v>
      </c>
      <c r="H6" s="932" t="s">
        <v>1578</v>
      </c>
      <c r="I6" s="934">
        <v>5840</v>
      </c>
    </row>
    <row r="7" spans="2:11">
      <c r="B7" s="932" t="s">
        <v>1574</v>
      </c>
      <c r="C7" s="933" t="s">
        <v>4477</v>
      </c>
      <c r="D7" s="932"/>
      <c r="E7" s="932" t="s">
        <v>1575</v>
      </c>
      <c r="F7" s="932" t="s">
        <v>4478</v>
      </c>
      <c r="G7" s="932" t="s">
        <v>4479</v>
      </c>
      <c r="H7" s="932" t="s">
        <v>4480</v>
      </c>
      <c r="I7" s="934">
        <v>215</v>
      </c>
    </row>
    <row r="8" spans="2:11">
      <c r="B8" s="932" t="s">
        <v>1574</v>
      </c>
      <c r="C8" s="933" t="s">
        <v>4477</v>
      </c>
      <c r="D8" s="932"/>
      <c r="E8" s="932" t="s">
        <v>1575</v>
      </c>
      <c r="F8" s="932" t="s">
        <v>4481</v>
      </c>
      <c r="G8" s="932" t="s">
        <v>4482</v>
      </c>
      <c r="H8" s="932" t="s">
        <v>4483</v>
      </c>
      <c r="I8" s="934">
        <v>6026</v>
      </c>
    </row>
    <row r="9" spans="2:11">
      <c r="B9" s="932" t="s">
        <v>1574</v>
      </c>
      <c r="C9" s="933" t="s">
        <v>4477</v>
      </c>
      <c r="D9" s="932"/>
      <c r="E9" s="932" t="s">
        <v>1575</v>
      </c>
      <c r="F9" s="932" t="s">
        <v>1579</v>
      </c>
      <c r="G9" s="932" t="s">
        <v>1580</v>
      </c>
      <c r="H9" s="932" t="s">
        <v>1581</v>
      </c>
      <c r="I9" s="934">
        <v>1310</v>
      </c>
    </row>
    <row r="10" spans="2:11">
      <c r="B10" s="932" t="s">
        <v>1574</v>
      </c>
      <c r="C10" s="933" t="s">
        <v>4477</v>
      </c>
      <c r="D10" s="932"/>
      <c r="E10" s="932" t="s">
        <v>1575</v>
      </c>
      <c r="F10" s="932" t="s">
        <v>4484</v>
      </c>
      <c r="G10" s="932" t="s">
        <v>4485</v>
      </c>
      <c r="H10" s="932" t="s">
        <v>4486</v>
      </c>
      <c r="I10" s="934">
        <v>918</v>
      </c>
    </row>
    <row r="11" spans="2:11">
      <c r="B11" s="932" t="s">
        <v>1574</v>
      </c>
      <c r="C11" s="933" t="s">
        <v>4477</v>
      </c>
      <c r="D11" s="932"/>
      <c r="E11" s="932" t="s">
        <v>1575</v>
      </c>
      <c r="F11" s="932" t="s">
        <v>1582</v>
      </c>
      <c r="G11" s="932" t="s">
        <v>1583</v>
      </c>
      <c r="H11" s="932" t="s">
        <v>1584</v>
      </c>
      <c r="I11" s="934">
        <v>5830</v>
      </c>
    </row>
    <row r="12" spans="2:11">
      <c r="B12" s="932" t="s">
        <v>1574</v>
      </c>
      <c r="C12" s="933" t="s">
        <v>4477</v>
      </c>
      <c r="D12" s="932"/>
      <c r="E12" s="932" t="s">
        <v>1575</v>
      </c>
      <c r="F12" s="932" t="s">
        <v>1585</v>
      </c>
      <c r="G12" s="932" t="s">
        <v>1586</v>
      </c>
      <c r="H12" s="932" t="s">
        <v>1587</v>
      </c>
      <c r="I12" s="934">
        <v>3295</v>
      </c>
    </row>
    <row r="13" spans="2:11">
      <c r="B13" s="932" t="s">
        <v>1574</v>
      </c>
      <c r="C13" s="933" t="s">
        <v>4477</v>
      </c>
      <c r="D13" s="932"/>
      <c r="E13" s="932" t="s">
        <v>1575</v>
      </c>
      <c r="F13" s="932" t="s">
        <v>1588</v>
      </c>
      <c r="G13" s="932" t="s">
        <v>1589</v>
      </c>
      <c r="H13" s="932" t="s">
        <v>1590</v>
      </c>
      <c r="I13" s="934">
        <v>9000</v>
      </c>
    </row>
    <row r="14" spans="2:11">
      <c r="B14" s="932" t="s">
        <v>1574</v>
      </c>
      <c r="C14" s="933" t="s">
        <v>4477</v>
      </c>
      <c r="D14" s="932"/>
      <c r="E14" s="932" t="s">
        <v>1575</v>
      </c>
      <c r="F14" s="932" t="s">
        <v>1591</v>
      </c>
      <c r="G14" s="932" t="s">
        <v>1592</v>
      </c>
      <c r="H14" s="932" t="s">
        <v>1593</v>
      </c>
      <c r="I14" s="934">
        <v>6020</v>
      </c>
    </row>
    <row r="15" spans="2:11">
      <c r="B15" s="932" t="s">
        <v>1574</v>
      </c>
      <c r="C15" s="933" t="s">
        <v>4477</v>
      </c>
      <c r="D15" s="932"/>
      <c r="E15" s="932" t="s">
        <v>1575</v>
      </c>
      <c r="F15" s="932" t="s">
        <v>4487</v>
      </c>
      <c r="G15" s="932" t="s">
        <v>4488</v>
      </c>
      <c r="H15" s="932" t="s">
        <v>4489</v>
      </c>
      <c r="I15" s="934">
        <v>3200</v>
      </c>
    </row>
    <row r="16" spans="2:11">
      <c r="B16" s="932" t="s">
        <v>1574</v>
      </c>
      <c r="C16" s="933" t="s">
        <v>4477</v>
      </c>
      <c r="D16" s="932"/>
      <c r="E16" s="932" t="s">
        <v>1575</v>
      </c>
      <c r="F16" s="932" t="s">
        <v>4490</v>
      </c>
      <c r="G16" s="932" t="s">
        <v>4491</v>
      </c>
      <c r="H16" s="932" t="s">
        <v>4492</v>
      </c>
      <c r="I16" s="934">
        <v>1950</v>
      </c>
    </row>
    <row r="17" spans="2:9">
      <c r="B17" s="932" t="s">
        <v>1574</v>
      </c>
      <c r="C17" s="933" t="s">
        <v>4477</v>
      </c>
      <c r="D17" s="932"/>
      <c r="E17" s="932" t="s">
        <v>1575</v>
      </c>
      <c r="F17" s="932" t="s">
        <v>1594</v>
      </c>
      <c r="G17" s="932" t="s">
        <v>1595</v>
      </c>
      <c r="H17" s="932" t="s">
        <v>1596</v>
      </c>
      <c r="I17" s="934">
        <v>15010</v>
      </c>
    </row>
    <row r="18" spans="2:9">
      <c r="B18" s="932" t="s">
        <v>1574</v>
      </c>
      <c r="C18" s="933" t="s">
        <v>4477</v>
      </c>
      <c r="D18" s="932"/>
      <c r="E18" s="932" t="s">
        <v>1575</v>
      </c>
      <c r="F18" s="932" t="s">
        <v>4493</v>
      </c>
      <c r="G18" s="932" t="s">
        <v>4494</v>
      </c>
      <c r="H18" s="932" t="s">
        <v>4495</v>
      </c>
      <c r="I18" s="934">
        <v>10400</v>
      </c>
    </row>
    <row r="19" spans="2:9">
      <c r="B19" s="932" t="s">
        <v>1574</v>
      </c>
      <c r="C19" s="933" t="s">
        <v>4477</v>
      </c>
      <c r="D19" s="932"/>
      <c r="E19" s="932" t="s">
        <v>1575</v>
      </c>
      <c r="F19" s="932" t="s">
        <v>1597</v>
      </c>
      <c r="G19" s="932" t="s">
        <v>1598</v>
      </c>
      <c r="H19" s="932" t="s">
        <v>1599</v>
      </c>
      <c r="I19" s="934">
        <v>2695</v>
      </c>
    </row>
    <row r="20" spans="2:9">
      <c r="B20" s="932" t="s">
        <v>1574</v>
      </c>
      <c r="C20" s="933" t="s">
        <v>4477</v>
      </c>
      <c r="D20" s="932"/>
      <c r="E20" s="932" t="s">
        <v>1575</v>
      </c>
      <c r="F20" s="932" t="s">
        <v>4496</v>
      </c>
      <c r="G20" s="932" t="s">
        <v>4497</v>
      </c>
      <c r="H20" s="932" t="s">
        <v>4498</v>
      </c>
      <c r="I20" s="934">
        <v>965</v>
      </c>
    </row>
    <row r="21" spans="2:9">
      <c r="B21" s="932" t="s">
        <v>1574</v>
      </c>
      <c r="C21" s="933" t="s">
        <v>4477</v>
      </c>
      <c r="D21" s="932"/>
      <c r="E21" s="932" t="s">
        <v>1575</v>
      </c>
      <c r="F21" s="932" t="s">
        <v>1600</v>
      </c>
      <c r="G21" s="932" t="s">
        <v>1601</v>
      </c>
      <c r="H21" s="932" t="s">
        <v>1602</v>
      </c>
      <c r="I21" s="934">
        <v>15355</v>
      </c>
    </row>
    <row r="22" spans="2:9">
      <c r="B22" s="932" t="s">
        <v>1574</v>
      </c>
      <c r="C22" s="933" t="s">
        <v>4477</v>
      </c>
      <c r="D22" s="932"/>
      <c r="E22" s="932" t="s">
        <v>1575</v>
      </c>
      <c r="F22" s="932" t="s">
        <v>4499</v>
      </c>
      <c r="G22" s="932" t="s">
        <v>4500</v>
      </c>
      <c r="H22" s="932" t="s">
        <v>4501</v>
      </c>
      <c r="I22" s="934">
        <v>2500</v>
      </c>
    </row>
    <row r="23" spans="2:9">
      <c r="B23" s="932" t="s">
        <v>1574</v>
      </c>
      <c r="C23" s="933" t="s">
        <v>4477</v>
      </c>
      <c r="D23" s="932"/>
      <c r="E23" s="932" t="s">
        <v>1575</v>
      </c>
      <c r="F23" s="932" t="s">
        <v>4502</v>
      </c>
      <c r="G23" s="932" t="s">
        <v>4503</v>
      </c>
      <c r="H23" s="932" t="s">
        <v>4504</v>
      </c>
      <c r="I23" s="934">
        <v>400</v>
      </c>
    </row>
    <row r="24" spans="2:9">
      <c r="B24" s="932" t="s">
        <v>1574</v>
      </c>
      <c r="C24" s="933" t="s">
        <v>4477</v>
      </c>
      <c r="D24" s="932"/>
      <c r="E24" s="932" t="s">
        <v>1575</v>
      </c>
      <c r="F24" s="932" t="s">
        <v>4505</v>
      </c>
      <c r="G24" s="932" t="s">
        <v>4506</v>
      </c>
      <c r="H24" s="932" t="s">
        <v>4507</v>
      </c>
      <c r="I24" s="934">
        <v>18228</v>
      </c>
    </row>
    <row r="25" spans="2:9">
      <c r="B25" s="932" t="s">
        <v>1574</v>
      </c>
      <c r="C25" s="933" t="s">
        <v>4477</v>
      </c>
      <c r="D25" s="932"/>
      <c r="E25" s="932" t="s">
        <v>1575</v>
      </c>
      <c r="F25" s="932" t="s">
        <v>1603</v>
      </c>
      <c r="G25" s="932" t="s">
        <v>1604</v>
      </c>
      <c r="H25" s="932" t="s">
        <v>1605</v>
      </c>
      <c r="I25" s="934">
        <v>3298</v>
      </c>
    </row>
    <row r="26" spans="2:9">
      <c r="B26" s="932" t="s">
        <v>1574</v>
      </c>
      <c r="C26" s="933" t="s">
        <v>4477</v>
      </c>
      <c r="D26" s="932"/>
      <c r="E26" s="932" t="s">
        <v>1575</v>
      </c>
      <c r="F26" s="932" t="s">
        <v>1606</v>
      </c>
      <c r="G26" s="932" t="s">
        <v>1607</v>
      </c>
      <c r="H26" s="932" t="s">
        <v>1608</v>
      </c>
      <c r="I26" s="934">
        <v>4600</v>
      </c>
    </row>
    <row r="27" spans="2:9">
      <c r="B27" s="932" t="s">
        <v>1574</v>
      </c>
      <c r="C27" s="933" t="s">
        <v>4477</v>
      </c>
      <c r="D27" s="932"/>
      <c r="E27" s="932" t="s">
        <v>1575</v>
      </c>
      <c r="F27" s="932" t="s">
        <v>1609</v>
      </c>
      <c r="G27" s="932" t="s">
        <v>1610</v>
      </c>
      <c r="H27" s="932" t="s">
        <v>1611</v>
      </c>
      <c r="I27" s="934">
        <v>15000</v>
      </c>
    </row>
    <row r="28" spans="2:9" s="871" customFormat="1">
      <c r="B28" s="932" t="s">
        <v>1574</v>
      </c>
      <c r="C28" s="933" t="s">
        <v>4477</v>
      </c>
      <c r="D28" s="932"/>
      <c r="E28" s="932" t="s">
        <v>1575</v>
      </c>
      <c r="F28" s="932" t="s">
        <v>1612</v>
      </c>
      <c r="G28" s="932" t="s">
        <v>1613</v>
      </c>
      <c r="H28" s="932" t="s">
        <v>1614</v>
      </c>
      <c r="I28" s="934">
        <v>14800</v>
      </c>
    </row>
    <row r="29" spans="2:9" s="871" customFormat="1">
      <c r="B29" s="932" t="s">
        <v>1574</v>
      </c>
      <c r="C29" s="933" t="s">
        <v>4477</v>
      </c>
      <c r="D29" s="932"/>
      <c r="E29" s="932" t="s">
        <v>1575</v>
      </c>
      <c r="F29" s="932" t="s">
        <v>1615</v>
      </c>
      <c r="G29" s="932" t="s">
        <v>1616</v>
      </c>
      <c r="H29" s="932" t="s">
        <v>1617</v>
      </c>
      <c r="I29" s="934">
        <v>5100</v>
      </c>
    </row>
    <row r="30" spans="2:9" s="871" customFormat="1">
      <c r="B30" s="932" t="s">
        <v>1574</v>
      </c>
      <c r="C30" s="933" t="s">
        <v>4477</v>
      </c>
      <c r="D30" s="932"/>
      <c r="E30" s="932" t="s">
        <v>1575</v>
      </c>
      <c r="F30" s="932" t="s">
        <v>1618</v>
      </c>
      <c r="G30" s="932" t="s">
        <v>1619</v>
      </c>
      <c r="H30" s="932" t="s">
        <v>1620</v>
      </c>
      <c r="I30" s="934">
        <v>2550</v>
      </c>
    </row>
    <row r="31" spans="2:9" s="871" customFormat="1">
      <c r="B31" s="932" t="s">
        <v>1574</v>
      </c>
      <c r="C31" s="933" t="s">
        <v>4477</v>
      </c>
      <c r="D31" s="932"/>
      <c r="E31" s="932" t="s">
        <v>1575</v>
      </c>
      <c r="F31" s="932" t="s">
        <v>4508</v>
      </c>
      <c r="G31" s="932" t="s">
        <v>4509</v>
      </c>
      <c r="H31" s="932" t="s">
        <v>4510</v>
      </c>
      <c r="I31" s="934">
        <v>1721</v>
      </c>
    </row>
    <row r="32" spans="2:9" s="871" customFormat="1">
      <c r="B32" s="932" t="s">
        <v>1574</v>
      </c>
      <c r="C32" s="933" t="s">
        <v>4477</v>
      </c>
      <c r="D32" s="932"/>
      <c r="E32" s="932" t="s">
        <v>1575</v>
      </c>
      <c r="F32" s="932" t="s">
        <v>4511</v>
      </c>
      <c r="G32" s="932" t="s">
        <v>4512</v>
      </c>
      <c r="H32" s="932" t="s">
        <v>4513</v>
      </c>
      <c r="I32" s="934">
        <v>500</v>
      </c>
    </row>
    <row r="33" spans="2:9" s="871" customFormat="1">
      <c r="B33" s="932" t="s">
        <v>1574</v>
      </c>
      <c r="C33" s="933" t="s">
        <v>4477</v>
      </c>
      <c r="D33" s="932"/>
      <c r="E33" s="932" t="s">
        <v>1575</v>
      </c>
      <c r="F33" s="932" t="s">
        <v>4514</v>
      </c>
      <c r="G33" s="932" t="s">
        <v>4515</v>
      </c>
      <c r="H33" s="932" t="s">
        <v>4516</v>
      </c>
      <c r="I33" s="934">
        <v>4253</v>
      </c>
    </row>
    <row r="34" spans="2:9" s="871" customFormat="1">
      <c r="B34" s="932" t="s">
        <v>1574</v>
      </c>
      <c r="C34" s="933" t="s">
        <v>4477</v>
      </c>
      <c r="D34" s="932"/>
      <c r="E34" s="932" t="s">
        <v>1575</v>
      </c>
      <c r="F34" s="932" t="s">
        <v>1621</v>
      </c>
      <c r="G34" s="932" t="s">
        <v>1622</v>
      </c>
      <c r="H34" s="932" t="s">
        <v>1623</v>
      </c>
      <c r="I34" s="934">
        <v>15000</v>
      </c>
    </row>
    <row r="35" spans="2:9" s="871" customFormat="1">
      <c r="B35" s="932" t="s">
        <v>1574</v>
      </c>
      <c r="C35" s="933" t="s">
        <v>4477</v>
      </c>
      <c r="D35" s="932"/>
      <c r="E35" s="932" t="s">
        <v>1575</v>
      </c>
      <c r="F35" s="932" t="s">
        <v>1624</v>
      </c>
      <c r="G35" s="932" t="s">
        <v>1625</v>
      </c>
      <c r="H35" s="932" t="s">
        <v>1626</v>
      </c>
      <c r="I35" s="934">
        <v>8165</v>
      </c>
    </row>
    <row r="36" spans="2:9" s="871" customFormat="1">
      <c r="B36" s="932" t="s">
        <v>1574</v>
      </c>
      <c r="C36" s="933" t="s">
        <v>4477</v>
      </c>
      <c r="D36" s="932"/>
      <c r="E36" s="932" t="s">
        <v>1575</v>
      </c>
      <c r="F36" s="932" t="s">
        <v>4517</v>
      </c>
      <c r="G36" s="932" t="s">
        <v>4518</v>
      </c>
      <c r="H36" s="932" t="s">
        <v>4519</v>
      </c>
      <c r="I36" s="934">
        <v>1015</v>
      </c>
    </row>
    <row r="37" spans="2:9" s="871" customFormat="1">
      <c r="B37" s="932" t="s">
        <v>1574</v>
      </c>
      <c r="C37" s="933" t="s">
        <v>4477</v>
      </c>
      <c r="D37" s="932"/>
      <c r="E37" s="932" t="s">
        <v>1575</v>
      </c>
      <c r="F37" s="932" t="s">
        <v>1627</v>
      </c>
      <c r="G37" s="932" t="s">
        <v>1628</v>
      </c>
      <c r="H37" s="932" t="s">
        <v>1629</v>
      </c>
      <c r="I37" s="934">
        <v>1072</v>
      </c>
    </row>
    <row r="38" spans="2:9" s="871" customFormat="1">
      <c r="B38" s="932" t="s">
        <v>1574</v>
      </c>
      <c r="C38" s="933" t="s">
        <v>4477</v>
      </c>
      <c r="D38" s="932"/>
      <c r="E38" s="932" t="s">
        <v>1575</v>
      </c>
      <c r="F38" s="932" t="s">
        <v>4520</v>
      </c>
      <c r="G38" s="932" t="s">
        <v>4521</v>
      </c>
      <c r="H38" s="932" t="s">
        <v>4522</v>
      </c>
      <c r="I38" s="934">
        <v>2754</v>
      </c>
    </row>
    <row r="39" spans="2:9" s="871" customFormat="1">
      <c r="B39" s="932" t="s">
        <v>1574</v>
      </c>
      <c r="C39" s="933" t="s">
        <v>4477</v>
      </c>
      <c r="D39" s="932"/>
      <c r="E39" s="932" t="s">
        <v>1575</v>
      </c>
      <c r="F39" s="932" t="s">
        <v>4523</v>
      </c>
      <c r="G39" s="932" t="s">
        <v>4524</v>
      </c>
      <c r="H39" s="932" t="s">
        <v>4525</v>
      </c>
      <c r="I39" s="934">
        <v>16000</v>
      </c>
    </row>
    <row r="40" spans="2:9" s="871" customFormat="1">
      <c r="B40" s="932" t="s">
        <v>1574</v>
      </c>
      <c r="C40" s="933" t="s">
        <v>4477</v>
      </c>
      <c r="D40" s="932"/>
      <c r="E40" s="932" t="s">
        <v>1575</v>
      </c>
      <c r="F40" s="932" t="s">
        <v>1630</v>
      </c>
      <c r="G40" s="932" t="s">
        <v>1631</v>
      </c>
      <c r="H40" s="932" t="s">
        <v>1632</v>
      </c>
      <c r="I40" s="934">
        <v>19428</v>
      </c>
    </row>
    <row r="41" spans="2:9" s="871" customFormat="1">
      <c r="B41" s="932" t="s">
        <v>1574</v>
      </c>
      <c r="C41" s="933" t="s">
        <v>4477</v>
      </c>
      <c r="D41" s="932"/>
      <c r="E41" s="932" t="s">
        <v>1575</v>
      </c>
      <c r="F41" s="932" t="s">
        <v>1633</v>
      </c>
      <c r="G41" s="932" t="s">
        <v>1634</v>
      </c>
      <c r="H41" s="932" t="s">
        <v>1635</v>
      </c>
      <c r="I41" s="934">
        <v>13000</v>
      </c>
    </row>
    <row r="42" spans="2:9" s="871" customFormat="1">
      <c r="B42" s="932" t="s">
        <v>1574</v>
      </c>
      <c r="C42" s="933" t="s">
        <v>4477</v>
      </c>
      <c r="D42" s="932"/>
      <c r="E42" s="932" t="s">
        <v>1575</v>
      </c>
      <c r="F42" s="932" t="s">
        <v>4526</v>
      </c>
      <c r="G42" s="932" t="s">
        <v>4527</v>
      </c>
      <c r="H42" s="932" t="s">
        <v>4528</v>
      </c>
      <c r="I42" s="934">
        <v>190</v>
      </c>
    </row>
    <row r="43" spans="2:9" s="871" customFormat="1">
      <c r="B43" s="932" t="s">
        <v>1574</v>
      </c>
      <c r="C43" s="933" t="s">
        <v>4477</v>
      </c>
      <c r="D43" s="932"/>
      <c r="E43" s="932" t="s">
        <v>1575</v>
      </c>
      <c r="F43" s="932" t="s">
        <v>1636</v>
      </c>
      <c r="G43" s="932" t="s">
        <v>1637</v>
      </c>
      <c r="H43" s="932" t="s">
        <v>1638</v>
      </c>
      <c r="I43" s="934">
        <v>3366</v>
      </c>
    </row>
    <row r="44" spans="2:9" s="871" customFormat="1">
      <c r="B44" s="932" t="s">
        <v>1574</v>
      </c>
      <c r="C44" s="933" t="s">
        <v>4477</v>
      </c>
      <c r="D44" s="932"/>
      <c r="E44" s="932" t="s">
        <v>1575</v>
      </c>
      <c r="F44" s="932" t="s">
        <v>1639</v>
      </c>
      <c r="G44" s="932" t="s">
        <v>1640</v>
      </c>
      <c r="H44" s="932" t="s">
        <v>1641</v>
      </c>
      <c r="I44" s="934">
        <v>9325</v>
      </c>
    </row>
    <row r="45" spans="2:9" s="871" customFormat="1">
      <c r="B45" s="932" t="s">
        <v>1574</v>
      </c>
      <c r="C45" s="933" t="s">
        <v>4477</v>
      </c>
      <c r="D45" s="932"/>
      <c r="E45" s="932" t="s">
        <v>1575</v>
      </c>
      <c r="F45" s="932" t="s">
        <v>4529</v>
      </c>
      <c r="G45" s="932" t="s">
        <v>4530</v>
      </c>
      <c r="H45" s="932" t="s">
        <v>4531</v>
      </c>
      <c r="I45" s="934">
        <v>521</v>
      </c>
    </row>
    <row r="46" spans="2:9" s="871" customFormat="1">
      <c r="B46" s="932" t="s">
        <v>1574</v>
      </c>
      <c r="C46" s="933" t="s">
        <v>4477</v>
      </c>
      <c r="D46" s="932"/>
      <c r="E46" s="932" t="s">
        <v>1575</v>
      </c>
      <c r="F46" s="932" t="s">
        <v>1642</v>
      </c>
      <c r="G46" s="932" t="s">
        <v>1643</v>
      </c>
      <c r="H46" s="932" t="s">
        <v>1644</v>
      </c>
      <c r="I46" s="934">
        <v>751</v>
      </c>
    </row>
    <row r="47" spans="2:9" s="871" customFormat="1">
      <c r="B47" s="932" t="s">
        <v>1574</v>
      </c>
      <c r="C47" s="933" t="s">
        <v>4477</v>
      </c>
      <c r="D47" s="932"/>
      <c r="E47" s="932" t="s">
        <v>1575</v>
      </c>
      <c r="F47" s="932" t="s">
        <v>4532</v>
      </c>
      <c r="G47" s="932" t="s">
        <v>4533</v>
      </c>
      <c r="H47" s="932" t="s">
        <v>4534</v>
      </c>
      <c r="I47" s="934">
        <v>1867</v>
      </c>
    </row>
    <row r="48" spans="2:9" s="871" customFormat="1">
      <c r="B48" s="932" t="s">
        <v>1574</v>
      </c>
      <c r="C48" s="933" t="s">
        <v>4477</v>
      </c>
      <c r="D48" s="932"/>
      <c r="E48" s="932" t="s">
        <v>1575</v>
      </c>
      <c r="F48" s="932" t="s">
        <v>1645</v>
      </c>
      <c r="G48" s="932" t="s">
        <v>1646</v>
      </c>
      <c r="H48" s="932" t="s">
        <v>1647</v>
      </c>
      <c r="I48" s="934">
        <v>11710</v>
      </c>
    </row>
    <row r="49" spans="2:9" s="871" customFormat="1">
      <c r="B49" s="932" t="s">
        <v>1574</v>
      </c>
      <c r="C49" s="933" t="s">
        <v>4477</v>
      </c>
      <c r="D49" s="932"/>
      <c r="E49" s="932" t="s">
        <v>1575</v>
      </c>
      <c r="F49" s="932" t="s">
        <v>1648</v>
      </c>
      <c r="G49" s="932" t="s">
        <v>1649</v>
      </c>
      <c r="H49" s="932" t="s">
        <v>1650</v>
      </c>
      <c r="I49" s="934">
        <v>525</v>
      </c>
    </row>
    <row r="50" spans="2:9" s="871" customFormat="1">
      <c r="B50" s="932" t="s">
        <v>1574</v>
      </c>
      <c r="C50" s="933" t="s">
        <v>4477</v>
      </c>
      <c r="D50" s="932"/>
      <c r="E50" s="932" t="s">
        <v>1575</v>
      </c>
      <c r="F50" s="932" t="s">
        <v>1651</v>
      </c>
      <c r="G50" s="932" t="s">
        <v>1652</v>
      </c>
      <c r="H50" s="932" t="s">
        <v>1653</v>
      </c>
      <c r="I50" s="934">
        <v>155</v>
      </c>
    </row>
    <row r="51" spans="2:9" s="871" customFormat="1">
      <c r="B51" s="932" t="s">
        <v>1574</v>
      </c>
      <c r="C51" s="933" t="s">
        <v>4477</v>
      </c>
      <c r="D51" s="932"/>
      <c r="E51" s="932" t="s">
        <v>1575</v>
      </c>
      <c r="F51" s="932" t="s">
        <v>1654</v>
      </c>
      <c r="G51" s="932" t="s">
        <v>1655</v>
      </c>
      <c r="H51" s="932" t="s">
        <v>1656</v>
      </c>
      <c r="I51" s="934">
        <v>9000</v>
      </c>
    </row>
    <row r="52" spans="2:9" s="871" customFormat="1">
      <c r="B52" s="932" t="s">
        <v>1574</v>
      </c>
      <c r="C52" s="933" t="s">
        <v>4477</v>
      </c>
      <c r="D52" s="932"/>
      <c r="E52" s="932" t="s">
        <v>1575</v>
      </c>
      <c r="F52" s="932" t="s">
        <v>1657</v>
      </c>
      <c r="G52" s="932" t="s">
        <v>1658</v>
      </c>
      <c r="H52" s="932" t="s">
        <v>1659</v>
      </c>
      <c r="I52" s="934">
        <v>715</v>
      </c>
    </row>
    <row r="53" spans="2:9" s="871" customFormat="1">
      <c r="B53" s="932" t="s">
        <v>1574</v>
      </c>
      <c r="C53" s="933" t="s">
        <v>4477</v>
      </c>
      <c r="D53" s="932"/>
      <c r="E53" s="932" t="s">
        <v>1575</v>
      </c>
      <c r="F53" s="932" t="s">
        <v>4535</v>
      </c>
      <c r="G53" s="932" t="s">
        <v>4536</v>
      </c>
      <c r="H53" s="932" t="s">
        <v>4537</v>
      </c>
      <c r="I53" s="934">
        <v>544</v>
      </c>
    </row>
    <row r="54" spans="2:9" s="871" customFormat="1">
      <c r="B54" s="932" t="s">
        <v>1574</v>
      </c>
      <c r="C54" s="933" t="s">
        <v>4477</v>
      </c>
      <c r="D54" s="932"/>
      <c r="E54" s="932" t="s">
        <v>1575</v>
      </c>
      <c r="F54" s="932" t="s">
        <v>4538</v>
      </c>
      <c r="G54" s="932" t="s">
        <v>4539</v>
      </c>
      <c r="H54" s="932" t="s">
        <v>4540</v>
      </c>
      <c r="I54" s="934">
        <v>4045</v>
      </c>
    </row>
    <row r="55" spans="2:9" s="871" customFormat="1">
      <c r="B55" s="932" t="s">
        <v>1574</v>
      </c>
      <c r="C55" s="933" t="s">
        <v>4477</v>
      </c>
      <c r="D55" s="932"/>
      <c r="E55" s="932" t="s">
        <v>1575</v>
      </c>
      <c r="F55" s="932" t="s">
        <v>1660</v>
      </c>
      <c r="G55" s="932" t="s">
        <v>1661</v>
      </c>
      <c r="H55" s="932" t="s">
        <v>1662</v>
      </c>
      <c r="I55" s="934">
        <v>12355</v>
      </c>
    </row>
    <row r="56" spans="2:9" s="871" customFormat="1">
      <c r="B56" s="932" t="s">
        <v>1574</v>
      </c>
      <c r="C56" s="933" t="s">
        <v>4477</v>
      </c>
      <c r="D56" s="932"/>
      <c r="E56" s="932" t="s">
        <v>1575</v>
      </c>
      <c r="F56" s="932" t="s">
        <v>1663</v>
      </c>
      <c r="G56" s="932" t="s">
        <v>1664</v>
      </c>
      <c r="H56" s="932" t="s">
        <v>1665</v>
      </c>
      <c r="I56" s="934">
        <v>18078</v>
      </c>
    </row>
    <row r="57" spans="2:9" s="871" customFormat="1">
      <c r="B57" s="932" t="s">
        <v>1574</v>
      </c>
      <c r="C57" s="933" t="s">
        <v>4477</v>
      </c>
      <c r="D57" s="932"/>
      <c r="E57" s="932" t="s">
        <v>1575</v>
      </c>
      <c r="F57" s="932" t="s">
        <v>4541</v>
      </c>
      <c r="G57" s="932" t="s">
        <v>4542</v>
      </c>
      <c r="H57" s="932" t="s">
        <v>4543</v>
      </c>
      <c r="I57" s="934">
        <v>1850</v>
      </c>
    </row>
    <row r="58" spans="2:9" s="871" customFormat="1">
      <c r="B58" s="932" t="s">
        <v>1574</v>
      </c>
      <c r="C58" s="933" t="s">
        <v>4477</v>
      </c>
      <c r="D58" s="932"/>
      <c r="E58" s="932" t="s">
        <v>1575</v>
      </c>
      <c r="F58" s="932" t="s">
        <v>4544</v>
      </c>
      <c r="G58" s="932" t="s">
        <v>4545</v>
      </c>
      <c r="H58" s="932" t="s">
        <v>4546</v>
      </c>
      <c r="I58" s="934">
        <v>5000</v>
      </c>
    </row>
    <row r="59" spans="2:9" s="871" customFormat="1">
      <c r="B59" s="932" t="s">
        <v>1574</v>
      </c>
      <c r="C59" s="933" t="s">
        <v>4477</v>
      </c>
      <c r="D59" s="932"/>
      <c r="E59" s="932" t="s">
        <v>1575</v>
      </c>
      <c r="F59" s="932" t="s">
        <v>1666</v>
      </c>
      <c r="G59" s="932" t="s">
        <v>1667</v>
      </c>
      <c r="H59" s="932" t="s">
        <v>1668</v>
      </c>
      <c r="I59" s="934">
        <v>15200</v>
      </c>
    </row>
    <row r="60" spans="2:9" s="871" customFormat="1">
      <c r="B60" s="932" t="s">
        <v>1574</v>
      </c>
      <c r="C60" s="933" t="s">
        <v>4477</v>
      </c>
      <c r="D60" s="932"/>
      <c r="E60" s="932" t="s">
        <v>1575</v>
      </c>
      <c r="F60" s="932" t="s">
        <v>4547</v>
      </c>
      <c r="G60" s="932" t="s">
        <v>4548</v>
      </c>
      <c r="H60" s="932" t="s">
        <v>4549</v>
      </c>
      <c r="I60" s="934">
        <v>2618</v>
      </c>
    </row>
    <row r="61" spans="2:9" s="871" customFormat="1">
      <c r="B61" s="932" t="s">
        <v>1574</v>
      </c>
      <c r="C61" s="933" t="s">
        <v>4477</v>
      </c>
      <c r="D61" s="932"/>
      <c r="E61" s="932" t="s">
        <v>1575</v>
      </c>
      <c r="F61" s="932" t="s">
        <v>1669</v>
      </c>
      <c r="G61" s="932" t="s">
        <v>1670</v>
      </c>
      <c r="H61" s="932" t="s">
        <v>1671</v>
      </c>
      <c r="I61" s="934">
        <v>5000</v>
      </c>
    </row>
    <row r="62" spans="2:9" s="871" customFormat="1">
      <c r="B62" s="932" t="s">
        <v>1574</v>
      </c>
      <c r="C62" s="933" t="s">
        <v>4477</v>
      </c>
      <c r="D62" s="932"/>
      <c r="E62" s="932" t="s">
        <v>1575</v>
      </c>
      <c r="F62" s="932" t="s">
        <v>1669</v>
      </c>
      <c r="G62" s="932" t="s">
        <v>4550</v>
      </c>
      <c r="H62" s="932" t="s">
        <v>4551</v>
      </c>
      <c r="I62" s="934">
        <v>6000</v>
      </c>
    </row>
    <row r="63" spans="2:9" s="871" customFormat="1">
      <c r="B63" s="932" t="s">
        <v>1574</v>
      </c>
      <c r="C63" s="933" t="s">
        <v>4477</v>
      </c>
      <c r="D63" s="932"/>
      <c r="E63" s="932" t="s">
        <v>1575</v>
      </c>
      <c r="F63" s="932" t="s">
        <v>4552</v>
      </c>
      <c r="G63" s="932" t="s">
        <v>4553</v>
      </c>
      <c r="H63" s="932" t="s">
        <v>4554</v>
      </c>
      <c r="I63" s="934">
        <v>1785</v>
      </c>
    </row>
    <row r="64" spans="2:9" s="871" customFormat="1">
      <c r="B64" s="932" t="s">
        <v>1574</v>
      </c>
      <c r="C64" s="933" t="s">
        <v>4477</v>
      </c>
      <c r="D64" s="932"/>
      <c r="E64" s="932" t="s">
        <v>1575</v>
      </c>
      <c r="F64" s="932" t="s">
        <v>4555</v>
      </c>
      <c r="G64" s="932" t="s">
        <v>4556</v>
      </c>
      <c r="H64" s="932" t="s">
        <v>4557</v>
      </c>
      <c r="I64" s="934">
        <v>321</v>
      </c>
    </row>
    <row r="65" spans="2:9" s="871" customFormat="1">
      <c r="B65" s="932" t="s">
        <v>1574</v>
      </c>
      <c r="C65" s="933" t="s">
        <v>4477</v>
      </c>
      <c r="D65" s="932"/>
      <c r="E65" s="932" t="s">
        <v>1575</v>
      </c>
      <c r="F65" s="932" t="s">
        <v>4558</v>
      </c>
      <c r="G65" s="932" t="s">
        <v>4559</v>
      </c>
      <c r="H65" s="932" t="s">
        <v>4560</v>
      </c>
      <c r="I65" s="934">
        <v>7378</v>
      </c>
    </row>
    <row r="66" spans="2:9" s="871" customFormat="1">
      <c r="B66" s="932" t="s">
        <v>1574</v>
      </c>
      <c r="C66" s="933" t="s">
        <v>4477</v>
      </c>
      <c r="D66" s="932"/>
      <c r="E66" s="932" t="s">
        <v>1575</v>
      </c>
      <c r="F66" s="932" t="s">
        <v>1672</v>
      </c>
      <c r="G66" s="932" t="s">
        <v>1673</v>
      </c>
      <c r="H66" s="932" t="s">
        <v>1674</v>
      </c>
      <c r="I66" s="934">
        <v>1200</v>
      </c>
    </row>
    <row r="67" spans="2:9" s="871" customFormat="1">
      <c r="B67" s="932" t="s">
        <v>1574</v>
      </c>
      <c r="C67" s="933" t="s">
        <v>4477</v>
      </c>
      <c r="D67" s="932"/>
      <c r="E67" s="932" t="s">
        <v>1575</v>
      </c>
      <c r="F67" s="932" t="s">
        <v>1675</v>
      </c>
      <c r="G67" s="932" t="s">
        <v>1676</v>
      </c>
      <c r="H67" s="932" t="s">
        <v>1677</v>
      </c>
      <c r="I67" s="934">
        <v>21910</v>
      </c>
    </row>
    <row r="68" spans="2:9" s="871" customFormat="1">
      <c r="B68" s="932" t="s">
        <v>1574</v>
      </c>
      <c r="C68" s="933" t="s">
        <v>4477</v>
      </c>
      <c r="D68" s="932"/>
      <c r="E68" s="932" t="s">
        <v>1575</v>
      </c>
      <c r="F68" s="932" t="s">
        <v>1678</v>
      </c>
      <c r="G68" s="932" t="s">
        <v>1679</v>
      </c>
      <c r="H68" s="932" t="s">
        <v>1680</v>
      </c>
      <c r="I68" s="934">
        <v>6130</v>
      </c>
    </row>
    <row r="69" spans="2:9" s="871" customFormat="1">
      <c r="B69" s="932" t="s">
        <v>1574</v>
      </c>
      <c r="C69" s="933" t="s">
        <v>4477</v>
      </c>
      <c r="D69" s="932"/>
      <c r="E69" s="932" t="s">
        <v>1575</v>
      </c>
      <c r="F69" s="932" t="s">
        <v>1681</v>
      </c>
      <c r="G69" s="932" t="s">
        <v>1682</v>
      </c>
      <c r="H69" s="932" t="s">
        <v>1683</v>
      </c>
      <c r="I69" s="934">
        <v>7786</v>
      </c>
    </row>
    <row r="70" spans="2:9" s="871" customFormat="1">
      <c r="B70" s="932" t="s">
        <v>1574</v>
      </c>
      <c r="C70" s="933" t="s">
        <v>4477</v>
      </c>
      <c r="D70" s="932"/>
      <c r="E70" s="932" t="s">
        <v>1575</v>
      </c>
      <c r="F70" s="932" t="s">
        <v>4561</v>
      </c>
      <c r="G70" s="932" t="s">
        <v>4562</v>
      </c>
      <c r="H70" s="932" t="s">
        <v>4563</v>
      </c>
      <c r="I70" s="934">
        <v>8710</v>
      </c>
    </row>
    <row r="71" spans="2:9" s="871" customFormat="1">
      <c r="B71" s="932" t="s">
        <v>1574</v>
      </c>
      <c r="C71" s="933" t="s">
        <v>4477</v>
      </c>
      <c r="D71" s="932"/>
      <c r="E71" s="932" t="s">
        <v>1575</v>
      </c>
      <c r="F71" s="932" t="s">
        <v>4564</v>
      </c>
      <c r="G71" s="932" t="s">
        <v>4565</v>
      </c>
      <c r="H71" s="932" t="s">
        <v>4566</v>
      </c>
      <c r="I71" s="934">
        <v>442</v>
      </c>
    </row>
    <row r="72" spans="2:9" s="871" customFormat="1">
      <c r="B72" s="932" t="s">
        <v>1574</v>
      </c>
      <c r="C72" s="933" t="s">
        <v>4477</v>
      </c>
      <c r="D72" s="932"/>
      <c r="E72" s="932" t="s">
        <v>1575</v>
      </c>
      <c r="F72" s="932" t="s">
        <v>1684</v>
      </c>
      <c r="G72" s="932" t="s">
        <v>1685</v>
      </c>
      <c r="H72" s="932" t="s">
        <v>1686</v>
      </c>
      <c r="I72" s="934">
        <v>2305</v>
      </c>
    </row>
    <row r="73" spans="2:9" s="871" customFormat="1">
      <c r="B73" s="932" t="s">
        <v>1574</v>
      </c>
      <c r="C73" s="933" t="s">
        <v>4477</v>
      </c>
      <c r="D73" s="932"/>
      <c r="E73" s="932" t="s">
        <v>1575</v>
      </c>
      <c r="F73" s="932" t="s">
        <v>4567</v>
      </c>
      <c r="G73" s="932" t="s">
        <v>4568</v>
      </c>
      <c r="H73" s="932" t="s">
        <v>4569</v>
      </c>
      <c r="I73" s="934">
        <v>816</v>
      </c>
    </row>
    <row r="74" spans="2:9" s="871" customFormat="1">
      <c r="B74" s="932" t="s">
        <v>1574</v>
      </c>
      <c r="C74" s="933" t="s">
        <v>4477</v>
      </c>
      <c r="D74" s="932"/>
      <c r="E74" s="932" t="s">
        <v>1575</v>
      </c>
      <c r="F74" s="932" t="s">
        <v>4570</v>
      </c>
      <c r="G74" s="932" t="s">
        <v>4571</v>
      </c>
      <c r="H74" s="932" t="s">
        <v>4572</v>
      </c>
      <c r="I74" s="934">
        <v>4700</v>
      </c>
    </row>
    <row r="75" spans="2:9" s="871" customFormat="1">
      <c r="B75" s="932" t="s">
        <v>1574</v>
      </c>
      <c r="C75" s="933" t="s">
        <v>4477</v>
      </c>
      <c r="D75" s="932"/>
      <c r="E75" s="932" t="s">
        <v>1575</v>
      </c>
      <c r="F75" s="932" t="s">
        <v>1687</v>
      </c>
      <c r="G75" s="932" t="s">
        <v>1688</v>
      </c>
      <c r="H75" s="932" t="s">
        <v>1689</v>
      </c>
      <c r="I75" s="934">
        <v>4770</v>
      </c>
    </row>
    <row r="76" spans="2:9" s="871" customFormat="1">
      <c r="B76" s="932" t="s">
        <v>1574</v>
      </c>
      <c r="C76" s="933" t="s">
        <v>4477</v>
      </c>
      <c r="D76" s="932"/>
      <c r="E76" s="932" t="s">
        <v>1575</v>
      </c>
      <c r="F76" s="932" t="s">
        <v>1690</v>
      </c>
      <c r="G76" s="932" t="s">
        <v>1691</v>
      </c>
      <c r="H76" s="932" t="s">
        <v>1692</v>
      </c>
      <c r="I76" s="934">
        <v>805</v>
      </c>
    </row>
    <row r="77" spans="2:9" s="871" customFormat="1">
      <c r="B77" s="932" t="s">
        <v>1574</v>
      </c>
      <c r="C77" s="933" t="s">
        <v>4477</v>
      </c>
      <c r="D77" s="932"/>
      <c r="E77" s="932" t="s">
        <v>1575</v>
      </c>
      <c r="F77" s="932" t="s">
        <v>1693</v>
      </c>
      <c r="G77" s="932" t="s">
        <v>1694</v>
      </c>
      <c r="H77" s="932" t="s">
        <v>1695</v>
      </c>
      <c r="I77" s="934">
        <v>17555</v>
      </c>
    </row>
    <row r="78" spans="2:9" s="871" customFormat="1">
      <c r="B78" s="932" t="s">
        <v>1574</v>
      </c>
      <c r="C78" s="933" t="s">
        <v>4477</v>
      </c>
      <c r="D78" s="932"/>
      <c r="E78" s="932" t="s">
        <v>1575</v>
      </c>
      <c r="F78" s="932" t="s">
        <v>4573</v>
      </c>
      <c r="G78" s="932" t="s">
        <v>4574</v>
      </c>
      <c r="H78" s="932" t="s">
        <v>4575</v>
      </c>
      <c r="I78" s="934">
        <v>1195</v>
      </c>
    </row>
    <row r="79" spans="2:9" s="871" customFormat="1">
      <c r="B79" s="932" t="s">
        <v>1574</v>
      </c>
      <c r="C79" s="933" t="s">
        <v>4477</v>
      </c>
      <c r="D79" s="932"/>
      <c r="E79" s="932" t="s">
        <v>1575</v>
      </c>
      <c r="F79" s="932" t="s">
        <v>1696</v>
      </c>
      <c r="G79" s="932" t="s">
        <v>1697</v>
      </c>
      <c r="H79" s="932" t="s">
        <v>1698</v>
      </c>
      <c r="I79" s="934">
        <v>21368</v>
      </c>
    </row>
    <row r="80" spans="2:9" s="871" customFormat="1">
      <c r="B80" s="932" t="s">
        <v>1574</v>
      </c>
      <c r="C80" s="933" t="s">
        <v>4477</v>
      </c>
      <c r="D80" s="932"/>
      <c r="E80" s="932" t="s">
        <v>1575</v>
      </c>
      <c r="F80" s="932" t="s">
        <v>4576</v>
      </c>
      <c r="G80" s="932" t="s">
        <v>4577</v>
      </c>
      <c r="H80" s="932" t="s">
        <v>4578</v>
      </c>
      <c r="I80" s="934">
        <v>4581</v>
      </c>
    </row>
    <row r="81" spans="2:9" s="871" customFormat="1">
      <c r="B81" s="932" t="s">
        <v>1574</v>
      </c>
      <c r="C81" s="933" t="s">
        <v>4477</v>
      </c>
      <c r="D81" s="932"/>
      <c r="E81" s="932" t="s">
        <v>1575</v>
      </c>
      <c r="F81" s="932" t="s">
        <v>1699</v>
      </c>
      <c r="G81" s="932" t="s">
        <v>1700</v>
      </c>
      <c r="H81" s="932" t="s">
        <v>1701</v>
      </c>
      <c r="I81" s="934">
        <v>3900</v>
      </c>
    </row>
    <row r="82" spans="2:9" s="871" customFormat="1">
      <c r="B82" s="932" t="s">
        <v>1574</v>
      </c>
      <c r="C82" s="933" t="s">
        <v>4477</v>
      </c>
      <c r="D82" s="932"/>
      <c r="E82" s="932" t="s">
        <v>1575</v>
      </c>
      <c r="F82" s="932" t="s">
        <v>4579</v>
      </c>
      <c r="G82" s="932" t="s">
        <v>4580</v>
      </c>
      <c r="H82" s="932" t="s">
        <v>4581</v>
      </c>
      <c r="I82" s="934">
        <v>2634</v>
      </c>
    </row>
    <row r="83" spans="2:9" s="871" customFormat="1">
      <c r="B83" s="932" t="s">
        <v>1574</v>
      </c>
      <c r="C83" s="933" t="s">
        <v>4477</v>
      </c>
      <c r="D83" s="932"/>
      <c r="E83" s="932" t="s">
        <v>1575</v>
      </c>
      <c r="F83" s="932" t="s">
        <v>1702</v>
      </c>
      <c r="G83" s="932" t="s">
        <v>1703</v>
      </c>
      <c r="H83" s="932" t="s">
        <v>1704</v>
      </c>
      <c r="I83" s="934">
        <v>13130</v>
      </c>
    </row>
    <row r="84" spans="2:9" s="871" customFormat="1">
      <c r="B84" s="932" t="s">
        <v>1574</v>
      </c>
      <c r="C84" s="933" t="s">
        <v>4477</v>
      </c>
      <c r="D84" s="932"/>
      <c r="E84" s="932" t="s">
        <v>1575</v>
      </c>
      <c r="F84" s="932" t="s">
        <v>4582</v>
      </c>
      <c r="G84" s="932" t="s">
        <v>4583</v>
      </c>
      <c r="H84" s="932" t="s">
        <v>4584</v>
      </c>
      <c r="I84" s="934">
        <v>321</v>
      </c>
    </row>
    <row r="85" spans="2:9" s="871" customFormat="1">
      <c r="B85" s="932" t="s">
        <v>1574</v>
      </c>
      <c r="C85" s="933" t="s">
        <v>4477</v>
      </c>
      <c r="D85" s="932"/>
      <c r="E85" s="932" t="s">
        <v>1575</v>
      </c>
      <c r="F85" s="932" t="s">
        <v>1705</v>
      </c>
      <c r="G85" s="932" t="s">
        <v>1706</v>
      </c>
      <c r="H85" s="932" t="s">
        <v>1707</v>
      </c>
      <c r="I85" s="934">
        <v>3960</v>
      </c>
    </row>
    <row r="86" spans="2:9" s="871" customFormat="1">
      <c r="B86" s="932" t="s">
        <v>1574</v>
      </c>
      <c r="C86" s="933" t="s">
        <v>4477</v>
      </c>
      <c r="D86" s="932"/>
      <c r="E86" s="932" t="s">
        <v>1575</v>
      </c>
      <c r="F86" s="932" t="s">
        <v>1708</v>
      </c>
      <c r="G86" s="932" t="s">
        <v>1709</v>
      </c>
      <c r="H86" s="932" t="s">
        <v>1710</v>
      </c>
      <c r="I86" s="934">
        <v>18378</v>
      </c>
    </row>
    <row r="87" spans="2:9" s="871" customFormat="1">
      <c r="B87" s="932" t="s">
        <v>1574</v>
      </c>
      <c r="C87" s="933" t="s">
        <v>4477</v>
      </c>
      <c r="D87" s="932"/>
      <c r="E87" s="932" t="s">
        <v>1575</v>
      </c>
      <c r="F87" s="932" t="s">
        <v>1711</v>
      </c>
      <c r="G87" s="932" t="s">
        <v>1712</v>
      </c>
      <c r="H87" s="932" t="s">
        <v>1713</v>
      </c>
      <c r="I87" s="934">
        <v>8390</v>
      </c>
    </row>
    <row r="88" spans="2:9" s="871" customFormat="1">
      <c r="B88" s="932" t="s">
        <v>1574</v>
      </c>
      <c r="C88" s="933" t="s">
        <v>4477</v>
      </c>
      <c r="D88" s="932"/>
      <c r="E88" s="932" t="s">
        <v>1575</v>
      </c>
      <c r="F88" s="932" t="s">
        <v>1714</v>
      </c>
      <c r="G88" s="932" t="s">
        <v>1715</v>
      </c>
      <c r="H88" s="932" t="s">
        <v>1716</v>
      </c>
      <c r="I88" s="934">
        <v>3536</v>
      </c>
    </row>
    <row r="89" spans="2:9" s="871" customFormat="1">
      <c r="B89" s="932" t="s">
        <v>1574</v>
      </c>
      <c r="C89" s="933" t="s">
        <v>4477</v>
      </c>
      <c r="D89" s="932"/>
      <c r="E89" s="932" t="s">
        <v>1575</v>
      </c>
      <c r="F89" s="932" t="s">
        <v>1717</v>
      </c>
      <c r="G89" s="932" t="s">
        <v>1718</v>
      </c>
      <c r="H89" s="932" t="s">
        <v>1719</v>
      </c>
      <c r="I89" s="934">
        <v>2550</v>
      </c>
    </row>
    <row r="90" spans="2:9" s="871" customFormat="1">
      <c r="B90" s="932" t="s">
        <v>1574</v>
      </c>
      <c r="C90" s="933" t="s">
        <v>4477</v>
      </c>
      <c r="D90" s="932"/>
      <c r="E90" s="932" t="s">
        <v>1575</v>
      </c>
      <c r="F90" s="932" t="s">
        <v>1720</v>
      </c>
      <c r="G90" s="932" t="s">
        <v>1721</v>
      </c>
      <c r="H90" s="932" t="s">
        <v>1722</v>
      </c>
      <c r="I90" s="934">
        <v>1240</v>
      </c>
    </row>
    <row r="91" spans="2:9" s="871" customFormat="1">
      <c r="B91" s="932" t="s">
        <v>1574</v>
      </c>
      <c r="C91" s="933" t="s">
        <v>4477</v>
      </c>
      <c r="D91" s="932"/>
      <c r="E91" s="932" t="s">
        <v>1575</v>
      </c>
      <c r="F91" s="932" t="s">
        <v>4585</v>
      </c>
      <c r="G91" s="932" t="s">
        <v>4586</v>
      </c>
      <c r="H91" s="932" t="s">
        <v>4587</v>
      </c>
      <c r="I91" s="934">
        <v>500</v>
      </c>
    </row>
    <row r="92" spans="2:9" s="871" customFormat="1">
      <c r="B92" s="932" t="s">
        <v>1574</v>
      </c>
      <c r="C92" s="933" t="s">
        <v>4477</v>
      </c>
      <c r="D92" s="932"/>
      <c r="E92" s="932" t="s">
        <v>1575</v>
      </c>
      <c r="F92" s="932" t="s">
        <v>1723</v>
      </c>
      <c r="G92" s="932" t="s">
        <v>1724</v>
      </c>
      <c r="H92" s="932" t="s">
        <v>1725</v>
      </c>
      <c r="I92" s="934">
        <v>3550</v>
      </c>
    </row>
    <row r="93" spans="2:9" s="871" customFormat="1">
      <c r="B93" s="932" t="s">
        <v>1574</v>
      </c>
      <c r="C93" s="933" t="s">
        <v>4477</v>
      </c>
      <c r="D93" s="932"/>
      <c r="E93" s="932" t="s">
        <v>1575</v>
      </c>
      <c r="F93" s="932" t="s">
        <v>1726</v>
      </c>
      <c r="G93" s="932" t="s">
        <v>1727</v>
      </c>
      <c r="H93" s="932" t="s">
        <v>1728</v>
      </c>
      <c r="I93" s="934">
        <v>4305</v>
      </c>
    </row>
    <row r="94" spans="2:9" s="871" customFormat="1">
      <c r="B94" s="932" t="s">
        <v>1574</v>
      </c>
      <c r="C94" s="933" t="s">
        <v>4477</v>
      </c>
      <c r="D94" s="932"/>
      <c r="E94" s="932" t="s">
        <v>1575</v>
      </c>
      <c r="F94" s="932" t="s">
        <v>1729</v>
      </c>
      <c r="G94" s="932" t="s">
        <v>1730</v>
      </c>
      <c r="H94" s="932" t="s">
        <v>1731</v>
      </c>
      <c r="I94" s="934">
        <v>13400</v>
      </c>
    </row>
    <row r="95" spans="2:9" s="871" customFormat="1">
      <c r="B95" s="932" t="s">
        <v>1574</v>
      </c>
      <c r="C95" s="933" t="s">
        <v>4477</v>
      </c>
      <c r="D95" s="932"/>
      <c r="E95" s="932" t="s">
        <v>1575</v>
      </c>
      <c r="F95" s="932" t="s">
        <v>4588</v>
      </c>
      <c r="G95" s="932" t="s">
        <v>4589</v>
      </c>
      <c r="H95" s="932" t="s">
        <v>4590</v>
      </c>
      <c r="I95" s="934">
        <v>10000</v>
      </c>
    </row>
    <row r="96" spans="2:9" s="871" customFormat="1">
      <c r="B96" s="932" t="s">
        <v>1574</v>
      </c>
      <c r="C96" s="933" t="s">
        <v>4477</v>
      </c>
      <c r="D96" s="932"/>
      <c r="E96" s="932" t="s">
        <v>1575</v>
      </c>
      <c r="F96" s="932" t="s">
        <v>1732</v>
      </c>
      <c r="G96" s="932" t="s">
        <v>1733</v>
      </c>
      <c r="H96" s="932" t="s">
        <v>1734</v>
      </c>
      <c r="I96" s="934">
        <v>3978</v>
      </c>
    </row>
    <row r="97" spans="2:9" s="871" customFormat="1">
      <c r="B97" s="932" t="s">
        <v>1574</v>
      </c>
      <c r="C97" s="933" t="s">
        <v>4477</v>
      </c>
      <c r="D97" s="932"/>
      <c r="E97" s="932" t="s">
        <v>1575</v>
      </c>
      <c r="F97" s="932" t="s">
        <v>1735</v>
      </c>
      <c r="G97" s="932" t="s">
        <v>1736</v>
      </c>
      <c r="H97" s="932" t="s">
        <v>1737</v>
      </c>
      <c r="I97" s="934">
        <v>1665</v>
      </c>
    </row>
    <row r="98" spans="2:9" s="871" customFormat="1">
      <c r="B98" s="932" t="s">
        <v>1574</v>
      </c>
      <c r="C98" s="933" t="s">
        <v>4477</v>
      </c>
      <c r="D98" s="932"/>
      <c r="E98" s="932" t="s">
        <v>1575</v>
      </c>
      <c r="F98" s="932" t="s">
        <v>1738</v>
      </c>
      <c r="G98" s="932" t="s">
        <v>1739</v>
      </c>
      <c r="H98" s="932" t="s">
        <v>1740</v>
      </c>
      <c r="I98" s="934">
        <v>8089</v>
      </c>
    </row>
    <row r="99" spans="2:9" s="871" customFormat="1">
      <c r="B99" s="932" t="s">
        <v>1574</v>
      </c>
      <c r="C99" s="933" t="s">
        <v>4477</v>
      </c>
      <c r="D99" s="932"/>
      <c r="E99" s="932" t="s">
        <v>1575</v>
      </c>
      <c r="F99" s="932" t="s">
        <v>4591</v>
      </c>
      <c r="G99" s="932" t="s">
        <v>4592</v>
      </c>
      <c r="H99" s="932" t="s">
        <v>4593</v>
      </c>
      <c r="I99" s="934">
        <v>215</v>
      </c>
    </row>
    <row r="100" spans="2:9" s="871" customFormat="1">
      <c r="B100" s="932" t="s">
        <v>1574</v>
      </c>
      <c r="C100" s="933" t="s">
        <v>4477</v>
      </c>
      <c r="D100" s="932"/>
      <c r="E100" s="932" t="s">
        <v>1575</v>
      </c>
      <c r="F100" s="932" t="s">
        <v>1741</v>
      </c>
      <c r="G100" s="932" t="s">
        <v>1742</v>
      </c>
      <c r="H100" s="932" t="s">
        <v>1743</v>
      </c>
      <c r="I100" s="934">
        <v>1945</v>
      </c>
    </row>
    <row r="101" spans="2:9" s="871" customFormat="1">
      <c r="B101" s="932" t="s">
        <v>1574</v>
      </c>
      <c r="C101" s="933" t="s">
        <v>4477</v>
      </c>
      <c r="D101" s="932"/>
      <c r="E101" s="932" t="s">
        <v>1575</v>
      </c>
      <c r="F101" s="932" t="s">
        <v>1744</v>
      </c>
      <c r="G101" s="932" t="s">
        <v>1745</v>
      </c>
      <c r="H101" s="932" t="s">
        <v>1746</v>
      </c>
      <c r="I101" s="934">
        <v>535</v>
      </c>
    </row>
    <row r="102" spans="2:9" s="871" customFormat="1">
      <c r="B102" s="932" t="s">
        <v>1574</v>
      </c>
      <c r="C102" s="933" t="s">
        <v>4477</v>
      </c>
      <c r="D102" s="932"/>
      <c r="E102" s="932" t="s">
        <v>1575</v>
      </c>
      <c r="F102" s="932" t="s">
        <v>4594</v>
      </c>
      <c r="G102" s="932" t="s">
        <v>4595</v>
      </c>
      <c r="H102" s="932" t="s">
        <v>4596</v>
      </c>
      <c r="I102" s="934">
        <v>1380</v>
      </c>
    </row>
    <row r="103" spans="2:9" s="871" customFormat="1">
      <c r="B103" s="932" t="s">
        <v>1574</v>
      </c>
      <c r="C103" s="933" t="s">
        <v>4477</v>
      </c>
      <c r="D103" s="932"/>
      <c r="E103" s="932" t="s">
        <v>1575</v>
      </c>
      <c r="F103" s="932" t="s">
        <v>1747</v>
      </c>
      <c r="G103" s="932" t="s">
        <v>1748</v>
      </c>
      <c r="H103" s="932" t="s">
        <v>1749</v>
      </c>
      <c r="I103" s="934">
        <v>2525</v>
      </c>
    </row>
    <row r="104" spans="2:9" s="871" customFormat="1">
      <c r="B104" s="932" t="s">
        <v>1574</v>
      </c>
      <c r="C104" s="933" t="s">
        <v>4477</v>
      </c>
      <c r="D104" s="932"/>
      <c r="E104" s="932" t="s">
        <v>1575</v>
      </c>
      <c r="F104" s="932" t="s">
        <v>1750</v>
      </c>
      <c r="G104" s="932" t="s">
        <v>1751</v>
      </c>
      <c r="H104" s="932" t="s">
        <v>1752</v>
      </c>
      <c r="I104" s="934">
        <v>14405</v>
      </c>
    </row>
    <row r="105" spans="2:9" s="871" customFormat="1">
      <c r="B105" s="932" t="s">
        <v>1574</v>
      </c>
      <c r="C105" s="933" t="s">
        <v>4477</v>
      </c>
      <c r="D105" s="932"/>
      <c r="E105" s="932" t="s">
        <v>1575</v>
      </c>
      <c r="F105" s="932" t="s">
        <v>1753</v>
      </c>
      <c r="G105" s="932" t="s">
        <v>1754</v>
      </c>
      <c r="H105" s="932" t="s">
        <v>1755</v>
      </c>
      <c r="I105" s="934">
        <v>14005</v>
      </c>
    </row>
    <row r="106" spans="2:9" s="871" customFormat="1">
      <c r="B106" s="932" t="s">
        <v>1574</v>
      </c>
      <c r="C106" s="933" t="s">
        <v>4477</v>
      </c>
      <c r="D106" s="932"/>
      <c r="E106" s="932" t="s">
        <v>1575</v>
      </c>
      <c r="F106" s="932" t="s">
        <v>4597</v>
      </c>
      <c r="G106" s="932" t="s">
        <v>4598</v>
      </c>
      <c r="H106" s="932" t="s">
        <v>4599</v>
      </c>
      <c r="I106" s="934">
        <v>600</v>
      </c>
    </row>
    <row r="107" spans="2:9" s="871" customFormat="1">
      <c r="B107" s="932" t="s">
        <v>1574</v>
      </c>
      <c r="C107" s="933" t="s">
        <v>4477</v>
      </c>
      <c r="D107" s="932"/>
      <c r="E107" s="932" t="s">
        <v>1575</v>
      </c>
      <c r="F107" s="932" t="s">
        <v>1756</v>
      </c>
      <c r="G107" s="932" t="s">
        <v>1757</v>
      </c>
      <c r="H107" s="932" t="s">
        <v>1758</v>
      </c>
      <c r="I107" s="934">
        <v>1775</v>
      </c>
    </row>
    <row r="108" spans="2:9" s="871" customFormat="1">
      <c r="B108" s="932" t="s">
        <v>1574</v>
      </c>
      <c r="C108" s="933" t="s">
        <v>4477</v>
      </c>
      <c r="D108" s="932"/>
      <c r="E108" s="932" t="s">
        <v>1575</v>
      </c>
      <c r="F108" s="932" t="s">
        <v>1759</v>
      </c>
      <c r="G108" s="932" t="s">
        <v>1760</v>
      </c>
      <c r="H108" s="932" t="s">
        <v>1761</v>
      </c>
      <c r="I108" s="934">
        <v>4800</v>
      </c>
    </row>
    <row r="109" spans="2:9" s="871" customFormat="1">
      <c r="B109" s="932" t="s">
        <v>1574</v>
      </c>
      <c r="C109" s="933" t="s">
        <v>4477</v>
      </c>
      <c r="D109" s="932"/>
      <c r="E109" s="932" t="s">
        <v>1575</v>
      </c>
      <c r="F109" s="932" t="s">
        <v>4600</v>
      </c>
      <c r="G109" s="932" t="s">
        <v>4601</v>
      </c>
      <c r="H109" s="932" t="s">
        <v>4602</v>
      </c>
      <c r="I109" s="934">
        <v>2686</v>
      </c>
    </row>
    <row r="110" spans="2:9" s="871" customFormat="1">
      <c r="B110" s="932" t="s">
        <v>1574</v>
      </c>
      <c r="C110" s="933" t="s">
        <v>4477</v>
      </c>
      <c r="D110" s="932"/>
      <c r="E110" s="932" t="s">
        <v>1575</v>
      </c>
      <c r="F110" s="932" t="s">
        <v>1762</v>
      </c>
      <c r="G110" s="932" t="s">
        <v>1763</v>
      </c>
      <c r="H110" s="932" t="s">
        <v>1764</v>
      </c>
      <c r="I110" s="934">
        <v>18658</v>
      </c>
    </row>
    <row r="111" spans="2:9" s="871" customFormat="1">
      <c r="B111" s="932" t="s">
        <v>1574</v>
      </c>
      <c r="C111" s="933" t="s">
        <v>4477</v>
      </c>
      <c r="D111" s="932"/>
      <c r="E111" s="932" t="s">
        <v>1575</v>
      </c>
      <c r="F111" s="932" t="s">
        <v>1765</v>
      </c>
      <c r="G111" s="932" t="s">
        <v>1766</v>
      </c>
      <c r="H111" s="932" t="s">
        <v>1767</v>
      </c>
      <c r="I111" s="934">
        <v>8340</v>
      </c>
    </row>
    <row r="112" spans="2:9" s="871" customFormat="1">
      <c r="B112" s="932" t="s">
        <v>1574</v>
      </c>
      <c r="C112" s="933" t="s">
        <v>4477</v>
      </c>
      <c r="D112" s="932"/>
      <c r="E112" s="932" t="s">
        <v>1575</v>
      </c>
      <c r="F112" s="932" t="s">
        <v>1768</v>
      </c>
      <c r="G112" s="932" t="s">
        <v>1769</v>
      </c>
      <c r="H112" s="932" t="s">
        <v>1770</v>
      </c>
      <c r="I112" s="934">
        <v>5525</v>
      </c>
    </row>
    <row r="113" spans="2:9" s="871" customFormat="1">
      <c r="B113" s="932" t="s">
        <v>1574</v>
      </c>
      <c r="C113" s="933" t="s">
        <v>4477</v>
      </c>
      <c r="D113" s="932"/>
      <c r="E113" s="932" t="s">
        <v>1575</v>
      </c>
      <c r="F113" s="932" t="s">
        <v>1771</v>
      </c>
      <c r="G113" s="932" t="s">
        <v>1772</v>
      </c>
      <c r="H113" s="932" t="s">
        <v>1773</v>
      </c>
      <c r="I113" s="934">
        <v>8782</v>
      </c>
    </row>
    <row r="114" spans="2:9" s="871" customFormat="1">
      <c r="B114" s="932" t="s">
        <v>1574</v>
      </c>
      <c r="C114" s="933" t="s">
        <v>4477</v>
      </c>
      <c r="D114" s="932"/>
      <c r="E114" s="932" t="s">
        <v>1575</v>
      </c>
      <c r="F114" s="932" t="s">
        <v>1774</v>
      </c>
      <c r="G114" s="932" t="s">
        <v>1775</v>
      </c>
      <c r="H114" s="932" t="s">
        <v>1776</v>
      </c>
      <c r="I114" s="934">
        <v>1400</v>
      </c>
    </row>
    <row r="115" spans="2:9" s="871" customFormat="1">
      <c r="B115" s="932" t="s">
        <v>1574</v>
      </c>
      <c r="C115" s="933" t="s">
        <v>4477</v>
      </c>
      <c r="D115" s="932"/>
      <c r="E115" s="932" t="s">
        <v>1575</v>
      </c>
      <c r="F115" s="932" t="s">
        <v>4603</v>
      </c>
      <c r="G115" s="932" t="s">
        <v>4604</v>
      </c>
      <c r="H115" s="932" t="s">
        <v>4605</v>
      </c>
      <c r="I115" s="934">
        <v>15000</v>
      </c>
    </row>
    <row r="116" spans="2:9" s="871" customFormat="1">
      <c r="B116" s="932" t="s">
        <v>1574</v>
      </c>
      <c r="C116" s="933" t="s">
        <v>4477</v>
      </c>
      <c r="D116" s="932"/>
      <c r="E116" s="932" t="s">
        <v>1575</v>
      </c>
      <c r="F116" s="932" t="s">
        <v>1777</v>
      </c>
      <c r="G116" s="932" t="s">
        <v>1778</v>
      </c>
      <c r="H116" s="932" t="s">
        <v>1779</v>
      </c>
      <c r="I116" s="934">
        <v>2980</v>
      </c>
    </row>
    <row r="117" spans="2:9" s="871" customFormat="1">
      <c r="B117" s="932" t="s">
        <v>1574</v>
      </c>
      <c r="C117" s="933" t="s">
        <v>4477</v>
      </c>
      <c r="D117" s="932"/>
      <c r="E117" s="932" t="s">
        <v>1575</v>
      </c>
      <c r="F117" s="932" t="s">
        <v>1780</v>
      </c>
      <c r="G117" s="932" t="s">
        <v>1781</v>
      </c>
      <c r="H117" s="932" t="s">
        <v>1782</v>
      </c>
      <c r="I117" s="934">
        <v>595</v>
      </c>
    </row>
    <row r="118" spans="2:9" s="871" customFormat="1">
      <c r="B118" s="932" t="s">
        <v>1574</v>
      </c>
      <c r="C118" s="933" t="s">
        <v>4477</v>
      </c>
      <c r="D118" s="932"/>
      <c r="E118" s="932" t="s">
        <v>1575</v>
      </c>
      <c r="F118" s="932" t="s">
        <v>1783</v>
      </c>
      <c r="G118" s="932" t="s">
        <v>1784</v>
      </c>
      <c r="H118" s="932" t="s">
        <v>1785</v>
      </c>
      <c r="I118" s="934">
        <v>6494</v>
      </c>
    </row>
    <row r="119" spans="2:9" s="871" customFormat="1">
      <c r="B119" s="932" t="s">
        <v>1574</v>
      </c>
      <c r="C119" s="933" t="s">
        <v>4477</v>
      </c>
      <c r="D119" s="932"/>
      <c r="E119" s="932" t="s">
        <v>1575</v>
      </c>
      <c r="F119" s="932" t="s">
        <v>4606</v>
      </c>
      <c r="G119" s="932" t="s">
        <v>4607</v>
      </c>
      <c r="H119" s="932" t="s">
        <v>4608</v>
      </c>
      <c r="I119" s="934">
        <v>1200</v>
      </c>
    </row>
    <row r="120" spans="2:9" s="871" customFormat="1">
      <c r="B120" s="932" t="s">
        <v>1574</v>
      </c>
      <c r="C120" s="933" t="s">
        <v>4477</v>
      </c>
      <c r="D120" s="932"/>
      <c r="E120" s="932" t="s">
        <v>1575</v>
      </c>
      <c r="F120" s="932" t="s">
        <v>1786</v>
      </c>
      <c r="G120" s="932" t="s">
        <v>1787</v>
      </c>
      <c r="H120" s="932" t="s">
        <v>1788</v>
      </c>
      <c r="I120" s="934">
        <v>6494</v>
      </c>
    </row>
    <row r="121" spans="2:9" s="871" customFormat="1">
      <c r="B121" s="932" t="s">
        <v>1574</v>
      </c>
      <c r="C121" s="933" t="s">
        <v>4477</v>
      </c>
      <c r="D121" s="932"/>
      <c r="E121" s="932" t="s">
        <v>1575</v>
      </c>
      <c r="F121" s="932" t="s">
        <v>1789</v>
      </c>
      <c r="G121" s="932" t="s">
        <v>1790</v>
      </c>
      <c r="H121" s="932" t="s">
        <v>1791</v>
      </c>
      <c r="I121" s="934">
        <v>2165</v>
      </c>
    </row>
    <row r="122" spans="2:9" s="871" customFormat="1">
      <c r="B122" s="932" t="s">
        <v>1574</v>
      </c>
      <c r="C122" s="933" t="s">
        <v>4477</v>
      </c>
      <c r="D122" s="932"/>
      <c r="E122" s="932" t="s">
        <v>1575</v>
      </c>
      <c r="F122" s="932" t="s">
        <v>1792</v>
      </c>
      <c r="G122" s="932" t="s">
        <v>1793</v>
      </c>
      <c r="H122" s="932" t="s">
        <v>1794</v>
      </c>
      <c r="I122" s="934">
        <v>941</v>
      </c>
    </row>
    <row r="123" spans="2:9" s="871" customFormat="1">
      <c r="B123" s="932" t="s">
        <v>1574</v>
      </c>
      <c r="C123" s="933" t="s">
        <v>4477</v>
      </c>
      <c r="D123" s="932"/>
      <c r="E123" s="932" t="s">
        <v>1575</v>
      </c>
      <c r="F123" s="932" t="s">
        <v>1795</v>
      </c>
      <c r="G123" s="932" t="s">
        <v>1796</v>
      </c>
      <c r="H123" s="932" t="s">
        <v>1797</v>
      </c>
      <c r="I123" s="934">
        <v>3355</v>
      </c>
    </row>
    <row r="124" spans="2:9" s="871" customFormat="1">
      <c r="B124" s="932" t="s">
        <v>1574</v>
      </c>
      <c r="C124" s="933" t="s">
        <v>4477</v>
      </c>
      <c r="D124" s="932"/>
      <c r="E124" s="932" t="s">
        <v>1575</v>
      </c>
      <c r="F124" s="932" t="s">
        <v>4609</v>
      </c>
      <c r="G124" s="932" t="s">
        <v>4610</v>
      </c>
      <c r="H124" s="932" t="s">
        <v>4611</v>
      </c>
      <c r="I124" s="934">
        <v>1250</v>
      </c>
    </row>
    <row r="125" spans="2:9" s="871" customFormat="1">
      <c r="B125" s="932" t="s">
        <v>1574</v>
      </c>
      <c r="C125" s="933" t="s">
        <v>4477</v>
      </c>
      <c r="D125" s="932"/>
      <c r="E125" s="932" t="s">
        <v>1575</v>
      </c>
      <c r="F125" s="932" t="s">
        <v>4612</v>
      </c>
      <c r="G125" s="932" t="s">
        <v>4613</v>
      </c>
      <c r="H125" s="932" t="s">
        <v>4614</v>
      </c>
      <c r="I125" s="934">
        <v>1870</v>
      </c>
    </row>
    <row r="126" spans="2:9" s="871" customFormat="1">
      <c r="B126" s="932" t="s">
        <v>1574</v>
      </c>
      <c r="C126" s="933" t="s">
        <v>4477</v>
      </c>
      <c r="D126" s="932"/>
      <c r="E126" s="932" t="s">
        <v>1575</v>
      </c>
      <c r="F126" s="932" t="s">
        <v>1798</v>
      </c>
      <c r="G126" s="932" t="s">
        <v>1799</v>
      </c>
      <c r="H126" s="932" t="s">
        <v>1800</v>
      </c>
      <c r="I126" s="934">
        <v>9101</v>
      </c>
    </row>
    <row r="127" spans="2:9" s="871" customFormat="1">
      <c r="B127" s="932" t="s">
        <v>1574</v>
      </c>
      <c r="C127" s="933" t="s">
        <v>4477</v>
      </c>
      <c r="D127" s="932"/>
      <c r="E127" s="932" t="s">
        <v>1575</v>
      </c>
      <c r="F127" s="932" t="s">
        <v>1801</v>
      </c>
      <c r="G127" s="932" t="s">
        <v>1802</v>
      </c>
      <c r="H127" s="932" t="s">
        <v>1803</v>
      </c>
      <c r="I127" s="934">
        <v>10200</v>
      </c>
    </row>
    <row r="128" spans="2:9" s="871" customFormat="1">
      <c r="B128" s="932" t="s">
        <v>1574</v>
      </c>
      <c r="C128" s="933" t="s">
        <v>4477</v>
      </c>
      <c r="D128" s="932"/>
      <c r="E128" s="932" t="s">
        <v>1575</v>
      </c>
      <c r="F128" s="932" t="s">
        <v>1804</v>
      </c>
      <c r="G128" s="932" t="s">
        <v>1805</v>
      </c>
      <c r="H128" s="932" t="s">
        <v>1806</v>
      </c>
      <c r="I128" s="934">
        <v>4170</v>
      </c>
    </row>
    <row r="129" spans="2:9" s="871" customFormat="1">
      <c r="B129" s="932" t="s">
        <v>1574</v>
      </c>
      <c r="C129" s="933" t="s">
        <v>4477</v>
      </c>
      <c r="D129" s="932"/>
      <c r="E129" s="932" t="s">
        <v>1575</v>
      </c>
      <c r="F129" s="932" t="s">
        <v>4615</v>
      </c>
      <c r="G129" s="932" t="s">
        <v>4616</v>
      </c>
      <c r="H129" s="932" t="s">
        <v>4617</v>
      </c>
      <c r="I129" s="934">
        <v>905</v>
      </c>
    </row>
    <row r="130" spans="2:9" s="871" customFormat="1">
      <c r="B130" s="932" t="s">
        <v>1574</v>
      </c>
      <c r="C130" s="933" t="s">
        <v>4477</v>
      </c>
      <c r="D130" s="932"/>
      <c r="E130" s="932" t="s">
        <v>1575</v>
      </c>
      <c r="F130" s="932" t="s">
        <v>4618</v>
      </c>
      <c r="G130" s="932" t="s">
        <v>4619</v>
      </c>
      <c r="H130" s="932" t="s">
        <v>4620</v>
      </c>
      <c r="I130" s="934">
        <v>8375</v>
      </c>
    </row>
    <row r="131" spans="2:9" s="871" customFormat="1">
      <c r="B131" s="932" t="s">
        <v>1574</v>
      </c>
      <c r="C131" s="933" t="s">
        <v>4477</v>
      </c>
      <c r="D131" s="932"/>
      <c r="E131" s="932" t="s">
        <v>1575</v>
      </c>
      <c r="F131" s="932" t="s">
        <v>1807</v>
      </c>
      <c r="G131" s="932" t="s">
        <v>1808</v>
      </c>
      <c r="H131" s="932" t="s">
        <v>1809</v>
      </c>
      <c r="I131" s="934">
        <v>15000</v>
      </c>
    </row>
    <row r="132" spans="2:9" s="871" customFormat="1">
      <c r="B132" s="932" t="s">
        <v>1574</v>
      </c>
      <c r="C132" s="933" t="s">
        <v>4477</v>
      </c>
      <c r="D132" s="932"/>
      <c r="E132" s="932" t="s">
        <v>1575</v>
      </c>
      <c r="F132" s="932" t="s">
        <v>4621</v>
      </c>
      <c r="G132" s="932" t="s">
        <v>4622</v>
      </c>
      <c r="H132" s="932" t="s">
        <v>4623</v>
      </c>
      <c r="I132" s="934">
        <v>6884</v>
      </c>
    </row>
    <row r="133" spans="2:9" s="871" customFormat="1">
      <c r="B133" s="932" t="s">
        <v>1574</v>
      </c>
      <c r="C133" s="933" t="s">
        <v>4477</v>
      </c>
      <c r="D133" s="932"/>
      <c r="E133" s="932" t="s">
        <v>1575</v>
      </c>
      <c r="F133" s="932" t="s">
        <v>4624</v>
      </c>
      <c r="G133" s="932" t="s">
        <v>4625</v>
      </c>
      <c r="H133" s="932" t="s">
        <v>4626</v>
      </c>
      <c r="I133" s="934">
        <v>7328</v>
      </c>
    </row>
    <row r="134" spans="2:9" s="871" customFormat="1">
      <c r="B134" s="932" t="s">
        <v>1574</v>
      </c>
      <c r="C134" s="933" t="s">
        <v>4477</v>
      </c>
      <c r="D134" s="932"/>
      <c r="E134" s="932" t="s">
        <v>1575</v>
      </c>
      <c r="F134" s="932" t="s">
        <v>1810</v>
      </c>
      <c r="G134" s="932" t="s">
        <v>1811</v>
      </c>
      <c r="H134" s="932" t="s">
        <v>1812</v>
      </c>
      <c r="I134" s="934">
        <v>612</v>
      </c>
    </row>
    <row r="135" spans="2:9" s="871" customFormat="1">
      <c r="B135" s="932" t="s">
        <v>1574</v>
      </c>
      <c r="C135" s="933" t="s">
        <v>4477</v>
      </c>
      <c r="D135" s="932"/>
      <c r="E135" s="932" t="s">
        <v>1575</v>
      </c>
      <c r="F135" s="932" t="s">
        <v>4627</v>
      </c>
      <c r="G135" s="932" t="s">
        <v>4628</v>
      </c>
      <c r="H135" s="932" t="s">
        <v>4629</v>
      </c>
      <c r="I135" s="934">
        <v>13800</v>
      </c>
    </row>
    <row r="136" spans="2:9" s="871" customFormat="1">
      <c r="B136" s="932" t="s">
        <v>1574</v>
      </c>
      <c r="C136" s="933" t="s">
        <v>4477</v>
      </c>
      <c r="D136" s="932"/>
      <c r="E136" s="932" t="s">
        <v>1575</v>
      </c>
      <c r="F136" s="932" t="s">
        <v>4630</v>
      </c>
      <c r="G136" s="932" t="s">
        <v>4631</v>
      </c>
      <c r="H136" s="932" t="s">
        <v>4632</v>
      </c>
      <c r="I136" s="934">
        <v>170</v>
      </c>
    </row>
    <row r="137" spans="2:9" s="871" customFormat="1">
      <c r="B137" s="932" t="s">
        <v>1574</v>
      </c>
      <c r="C137" s="933" t="s">
        <v>4477</v>
      </c>
      <c r="D137" s="932"/>
      <c r="E137" s="932" t="s">
        <v>1575</v>
      </c>
      <c r="F137" s="932" t="s">
        <v>1813</v>
      </c>
      <c r="G137" s="932" t="s">
        <v>1814</v>
      </c>
      <c r="H137" s="932" t="s">
        <v>1815</v>
      </c>
      <c r="I137" s="934">
        <v>9200</v>
      </c>
    </row>
    <row r="138" spans="2:9" s="871" customFormat="1">
      <c r="B138" s="932" t="s">
        <v>1574</v>
      </c>
      <c r="C138" s="933" t="s">
        <v>4477</v>
      </c>
      <c r="D138" s="932"/>
      <c r="E138" s="932" t="s">
        <v>1575</v>
      </c>
      <c r="F138" s="932" t="s">
        <v>1816</v>
      </c>
      <c r="G138" s="932" t="s">
        <v>1817</v>
      </c>
      <c r="H138" s="932" t="s">
        <v>1818</v>
      </c>
      <c r="I138" s="934">
        <v>4380</v>
      </c>
    </row>
    <row r="139" spans="2:9" s="871" customFormat="1">
      <c r="B139" s="932" t="s">
        <v>1574</v>
      </c>
      <c r="C139" s="933" t="s">
        <v>4477</v>
      </c>
      <c r="D139" s="932"/>
      <c r="E139" s="932" t="s">
        <v>1575</v>
      </c>
      <c r="F139" s="932" t="s">
        <v>4633</v>
      </c>
      <c r="G139" s="932" t="s">
        <v>4634</v>
      </c>
      <c r="H139" s="932" t="s">
        <v>4635</v>
      </c>
      <c r="I139" s="934">
        <v>95</v>
      </c>
    </row>
    <row r="140" spans="2:9" s="871" customFormat="1">
      <c r="B140" s="932" t="s">
        <v>1574</v>
      </c>
      <c r="C140" s="933" t="s">
        <v>4477</v>
      </c>
      <c r="D140" s="932"/>
      <c r="E140" s="932" t="s">
        <v>1575</v>
      </c>
      <c r="F140" s="932" t="s">
        <v>4636</v>
      </c>
      <c r="G140" s="932" t="s">
        <v>4637</v>
      </c>
      <c r="H140" s="932" t="s">
        <v>4638</v>
      </c>
      <c r="I140" s="934">
        <v>1778</v>
      </c>
    </row>
    <row r="141" spans="2:9" s="871" customFormat="1">
      <c r="B141" s="932" t="s">
        <v>1574</v>
      </c>
      <c r="C141" s="933" t="s">
        <v>4477</v>
      </c>
      <c r="D141" s="932"/>
      <c r="E141" s="932" t="s">
        <v>1575</v>
      </c>
      <c r="F141" s="932" t="s">
        <v>1819</v>
      </c>
      <c r="G141" s="932" t="s">
        <v>1820</v>
      </c>
      <c r="H141" s="932" t="s">
        <v>1821</v>
      </c>
      <c r="I141" s="934">
        <v>7950</v>
      </c>
    </row>
    <row r="142" spans="2:9" s="871" customFormat="1">
      <c r="B142" s="932" t="s">
        <v>1574</v>
      </c>
      <c r="C142" s="933" t="s">
        <v>4477</v>
      </c>
      <c r="D142" s="932"/>
      <c r="E142" s="932" t="s">
        <v>1575</v>
      </c>
      <c r="F142" s="932" t="s">
        <v>4639</v>
      </c>
      <c r="G142" s="932" t="s">
        <v>4640</v>
      </c>
      <c r="H142" s="932" t="s">
        <v>4641</v>
      </c>
      <c r="I142" s="934">
        <v>11400</v>
      </c>
    </row>
    <row r="143" spans="2:9" s="871" customFormat="1">
      <c r="B143" s="932" t="s">
        <v>1574</v>
      </c>
      <c r="C143" s="933" t="s">
        <v>4477</v>
      </c>
      <c r="D143" s="932"/>
      <c r="E143" s="932" t="s">
        <v>1575</v>
      </c>
      <c r="F143" s="932" t="s">
        <v>1822</v>
      </c>
      <c r="G143" s="932" t="s">
        <v>1823</v>
      </c>
      <c r="H143" s="932" t="s">
        <v>1824</v>
      </c>
      <c r="I143" s="934">
        <v>6866</v>
      </c>
    </row>
    <row r="144" spans="2:9" s="871" customFormat="1">
      <c r="B144" s="932" t="s">
        <v>1574</v>
      </c>
      <c r="C144" s="933" t="s">
        <v>4477</v>
      </c>
      <c r="D144" s="932"/>
      <c r="E144" s="932" t="s">
        <v>1575</v>
      </c>
      <c r="F144" s="932" t="s">
        <v>1825</v>
      </c>
      <c r="G144" s="932" t="s">
        <v>1826</v>
      </c>
      <c r="H144" s="932" t="s">
        <v>1827</v>
      </c>
      <c r="I144" s="934">
        <v>1635</v>
      </c>
    </row>
    <row r="145" spans="2:9" s="871" customFormat="1">
      <c r="B145" s="932" t="s">
        <v>1574</v>
      </c>
      <c r="C145" s="933" t="s">
        <v>4477</v>
      </c>
      <c r="D145" s="932"/>
      <c r="E145" s="932" t="s">
        <v>1575</v>
      </c>
      <c r="F145" s="932" t="s">
        <v>1828</v>
      </c>
      <c r="G145" s="932" t="s">
        <v>1829</v>
      </c>
      <c r="H145" s="932" t="s">
        <v>1830</v>
      </c>
      <c r="I145" s="934">
        <v>9030</v>
      </c>
    </row>
    <row r="146" spans="2:9" s="871" customFormat="1">
      <c r="B146" s="932" t="s">
        <v>1574</v>
      </c>
      <c r="C146" s="933" t="s">
        <v>4477</v>
      </c>
      <c r="D146" s="932"/>
      <c r="E146" s="932" t="s">
        <v>1575</v>
      </c>
      <c r="F146" s="932" t="s">
        <v>4642</v>
      </c>
      <c r="G146" s="932" t="s">
        <v>4643</v>
      </c>
      <c r="H146" s="932" t="s">
        <v>4644</v>
      </c>
      <c r="I146" s="934">
        <v>11400</v>
      </c>
    </row>
    <row r="147" spans="2:9" s="871" customFormat="1">
      <c r="B147" s="932" t="s">
        <v>1574</v>
      </c>
      <c r="C147" s="933" t="s">
        <v>4477</v>
      </c>
      <c r="D147" s="932"/>
      <c r="E147" s="932" t="s">
        <v>1575</v>
      </c>
      <c r="F147" s="932" t="s">
        <v>4645</v>
      </c>
      <c r="G147" s="932" t="s">
        <v>4646</v>
      </c>
      <c r="H147" s="932" t="s">
        <v>4647</v>
      </c>
      <c r="I147" s="934">
        <v>810</v>
      </c>
    </row>
    <row r="148" spans="2:9" s="871" customFormat="1">
      <c r="B148" s="932" t="s">
        <v>1574</v>
      </c>
      <c r="C148" s="933" t="s">
        <v>4477</v>
      </c>
      <c r="D148" s="932"/>
      <c r="E148" s="932" t="s">
        <v>1575</v>
      </c>
      <c r="F148" s="932" t="s">
        <v>4648</v>
      </c>
      <c r="G148" s="932" t="s">
        <v>4649</v>
      </c>
      <c r="H148" s="932" t="s">
        <v>4650</v>
      </c>
      <c r="I148" s="934">
        <v>8800</v>
      </c>
    </row>
    <row r="149" spans="2:9" s="871" customFormat="1">
      <c r="B149" s="932" t="s">
        <v>1574</v>
      </c>
      <c r="C149" s="933" t="s">
        <v>4477</v>
      </c>
      <c r="D149" s="932"/>
      <c r="E149" s="932" t="s">
        <v>1575</v>
      </c>
      <c r="F149" s="932" t="s">
        <v>1831</v>
      </c>
      <c r="G149" s="932" t="s">
        <v>1832</v>
      </c>
      <c r="H149" s="932" t="s">
        <v>1833</v>
      </c>
      <c r="I149" s="934">
        <v>4170</v>
      </c>
    </row>
    <row r="150" spans="2:9" s="871" customFormat="1">
      <c r="B150" s="932" t="s">
        <v>1574</v>
      </c>
      <c r="C150" s="933" t="s">
        <v>4477</v>
      </c>
      <c r="D150" s="932"/>
      <c r="E150" s="932" t="s">
        <v>1575</v>
      </c>
      <c r="F150" s="932" t="s">
        <v>1834</v>
      </c>
      <c r="G150" s="932" t="s">
        <v>1835</v>
      </c>
      <c r="H150" s="932" t="s">
        <v>1836</v>
      </c>
      <c r="I150" s="934">
        <v>12710</v>
      </c>
    </row>
    <row r="151" spans="2:9" s="871" customFormat="1">
      <c r="B151" s="932" t="s">
        <v>1574</v>
      </c>
      <c r="C151" s="933" t="s">
        <v>4477</v>
      </c>
      <c r="D151" s="932"/>
      <c r="E151" s="932" t="s">
        <v>1575</v>
      </c>
      <c r="F151" s="932" t="s">
        <v>4651</v>
      </c>
      <c r="G151" s="932" t="s">
        <v>4652</v>
      </c>
      <c r="H151" s="932" t="s">
        <v>4653</v>
      </c>
      <c r="I151" s="934">
        <v>1055</v>
      </c>
    </row>
    <row r="152" spans="2:9" s="871" customFormat="1">
      <c r="B152" s="932" t="s">
        <v>1574</v>
      </c>
      <c r="C152" s="933" t="s">
        <v>4477</v>
      </c>
      <c r="D152" s="932"/>
      <c r="E152" s="932" t="s">
        <v>1575</v>
      </c>
      <c r="F152" s="932" t="s">
        <v>1837</v>
      </c>
      <c r="G152" s="932" t="s">
        <v>1838</v>
      </c>
      <c r="H152" s="932" t="s">
        <v>1839</v>
      </c>
      <c r="I152" s="934">
        <v>15000</v>
      </c>
    </row>
    <row r="153" spans="2:9" s="871" customFormat="1">
      <c r="B153" s="932" t="s">
        <v>1574</v>
      </c>
      <c r="C153" s="933" t="s">
        <v>4477</v>
      </c>
      <c r="D153" s="932"/>
      <c r="E153" s="932" t="s">
        <v>1575</v>
      </c>
      <c r="F153" s="932" t="s">
        <v>1840</v>
      </c>
      <c r="G153" s="932" t="s">
        <v>1841</v>
      </c>
      <c r="H153" s="932" t="s">
        <v>1842</v>
      </c>
      <c r="I153" s="934">
        <v>5355</v>
      </c>
    </row>
    <row r="154" spans="2:9" s="871" customFormat="1">
      <c r="B154" s="932" t="s">
        <v>1574</v>
      </c>
      <c r="C154" s="933" t="s">
        <v>4477</v>
      </c>
      <c r="D154" s="932"/>
      <c r="E154" s="932" t="s">
        <v>1575</v>
      </c>
      <c r="F154" s="932" t="s">
        <v>1843</v>
      </c>
      <c r="G154" s="932" t="s">
        <v>1844</v>
      </c>
      <c r="H154" s="932" t="s">
        <v>1845</v>
      </c>
      <c r="I154" s="934">
        <v>3050</v>
      </c>
    </row>
    <row r="155" spans="2:9" s="871" customFormat="1">
      <c r="B155" s="932" t="s">
        <v>1574</v>
      </c>
      <c r="C155" s="933" t="s">
        <v>4477</v>
      </c>
      <c r="D155" s="932"/>
      <c r="E155" s="932" t="s">
        <v>1575</v>
      </c>
      <c r="F155" s="932" t="s">
        <v>4654</v>
      </c>
      <c r="G155" s="932" t="s">
        <v>4655</v>
      </c>
      <c r="H155" s="932" t="s">
        <v>4656</v>
      </c>
      <c r="I155" s="934">
        <v>5200</v>
      </c>
    </row>
    <row r="156" spans="2:9" s="871" customFormat="1">
      <c r="B156" s="932" t="s">
        <v>1574</v>
      </c>
      <c r="C156" s="933" t="s">
        <v>4477</v>
      </c>
      <c r="D156" s="932"/>
      <c r="E156" s="932" t="s">
        <v>1575</v>
      </c>
      <c r="F156" s="932" t="s">
        <v>1846</v>
      </c>
      <c r="G156" s="932" t="s">
        <v>1847</v>
      </c>
      <c r="H156" s="932" t="s">
        <v>1848</v>
      </c>
      <c r="I156" s="934">
        <v>18528</v>
      </c>
    </row>
    <row r="157" spans="2:9" s="871" customFormat="1">
      <c r="B157" s="932" t="s">
        <v>1574</v>
      </c>
      <c r="C157" s="933" t="s">
        <v>4477</v>
      </c>
      <c r="D157" s="932"/>
      <c r="E157" s="932" t="s">
        <v>1575</v>
      </c>
      <c r="F157" s="932" t="s">
        <v>1849</v>
      </c>
      <c r="G157" s="932" t="s">
        <v>1850</v>
      </c>
      <c r="H157" s="932" t="s">
        <v>1851</v>
      </c>
      <c r="I157" s="934">
        <v>2410</v>
      </c>
    </row>
    <row r="158" spans="2:9" s="871" customFormat="1">
      <c r="B158" s="932" t="s">
        <v>1574</v>
      </c>
      <c r="C158" s="933" t="s">
        <v>4477</v>
      </c>
      <c r="D158" s="932"/>
      <c r="E158" s="932" t="s">
        <v>1575</v>
      </c>
      <c r="F158" s="932" t="s">
        <v>4657</v>
      </c>
      <c r="G158" s="932" t="s">
        <v>4658</v>
      </c>
      <c r="H158" s="932" t="s">
        <v>4659</v>
      </c>
      <c r="I158" s="934">
        <v>285</v>
      </c>
    </row>
    <row r="159" spans="2:9" s="871" customFormat="1">
      <c r="B159" s="932" t="s">
        <v>1574</v>
      </c>
      <c r="C159" s="933" t="s">
        <v>4477</v>
      </c>
      <c r="D159" s="932"/>
      <c r="E159" s="932" t="s">
        <v>1575</v>
      </c>
      <c r="F159" s="932" t="s">
        <v>4660</v>
      </c>
      <c r="G159" s="932" t="s">
        <v>4661</v>
      </c>
      <c r="H159" s="932" t="s">
        <v>4662</v>
      </c>
      <c r="I159" s="934">
        <v>2040</v>
      </c>
    </row>
    <row r="160" spans="2:9" s="871" customFormat="1">
      <c r="B160" s="932" t="s">
        <v>1574</v>
      </c>
      <c r="C160" s="933" t="s">
        <v>4477</v>
      </c>
      <c r="D160" s="932"/>
      <c r="E160" s="932" t="s">
        <v>1575</v>
      </c>
      <c r="F160" s="932" t="s">
        <v>1852</v>
      </c>
      <c r="G160" s="932" t="s">
        <v>1853</v>
      </c>
      <c r="H160" s="932" t="s">
        <v>1854</v>
      </c>
      <c r="I160" s="934">
        <v>963</v>
      </c>
    </row>
    <row r="161" spans="2:9" s="871" customFormat="1">
      <c r="B161" s="932" t="s">
        <v>1574</v>
      </c>
      <c r="C161" s="933" t="s">
        <v>4477</v>
      </c>
      <c r="D161" s="932"/>
      <c r="E161" s="932" t="s">
        <v>1575</v>
      </c>
      <c r="F161" s="932" t="s">
        <v>1855</v>
      </c>
      <c r="G161" s="932" t="s">
        <v>1856</v>
      </c>
      <c r="H161" s="932" t="s">
        <v>1857</v>
      </c>
      <c r="I161" s="934">
        <v>5882</v>
      </c>
    </row>
    <row r="162" spans="2:9" s="871" customFormat="1">
      <c r="B162" s="932" t="s">
        <v>1574</v>
      </c>
      <c r="C162" s="933" t="s">
        <v>4477</v>
      </c>
      <c r="D162" s="932"/>
      <c r="E162" s="932" t="s">
        <v>1575</v>
      </c>
      <c r="F162" s="932" t="s">
        <v>1858</v>
      </c>
      <c r="G162" s="932" t="s">
        <v>1859</v>
      </c>
      <c r="H162" s="932" t="s">
        <v>1860</v>
      </c>
      <c r="I162" s="934">
        <v>11400</v>
      </c>
    </row>
    <row r="163" spans="2:9" s="871" customFormat="1">
      <c r="B163" s="932" t="s">
        <v>1574</v>
      </c>
      <c r="C163" s="933" t="s">
        <v>4477</v>
      </c>
      <c r="D163" s="932"/>
      <c r="E163" s="932" t="s">
        <v>1575</v>
      </c>
      <c r="F163" s="932" t="s">
        <v>4663</v>
      </c>
      <c r="G163" s="932" t="s">
        <v>4664</v>
      </c>
      <c r="H163" s="932" t="s">
        <v>4665</v>
      </c>
      <c r="I163" s="934">
        <v>3366</v>
      </c>
    </row>
    <row r="164" spans="2:9" s="871" customFormat="1">
      <c r="B164" s="932" t="s">
        <v>1574</v>
      </c>
      <c r="C164" s="933" t="s">
        <v>4477</v>
      </c>
      <c r="D164" s="932"/>
      <c r="E164" s="932" t="s">
        <v>1575</v>
      </c>
      <c r="F164" s="932" t="s">
        <v>1861</v>
      </c>
      <c r="G164" s="932" t="s">
        <v>1862</v>
      </c>
      <c r="H164" s="932" t="s">
        <v>1863</v>
      </c>
      <c r="I164" s="934">
        <v>9525</v>
      </c>
    </row>
    <row r="165" spans="2:9" s="871" customFormat="1">
      <c r="B165" s="932" t="s">
        <v>1574</v>
      </c>
      <c r="C165" s="933" t="s">
        <v>4477</v>
      </c>
      <c r="D165" s="932"/>
      <c r="E165" s="932" t="s">
        <v>1575</v>
      </c>
      <c r="F165" s="932" t="s">
        <v>4666</v>
      </c>
      <c r="G165" s="932" t="s">
        <v>4667</v>
      </c>
      <c r="H165" s="932" t="s">
        <v>4668</v>
      </c>
      <c r="I165" s="934">
        <v>5000</v>
      </c>
    </row>
    <row r="166" spans="2:9" s="871" customFormat="1">
      <c r="B166" s="932" t="s">
        <v>1574</v>
      </c>
      <c r="C166" s="933" t="s">
        <v>4477</v>
      </c>
      <c r="D166" s="932"/>
      <c r="E166" s="932" t="s">
        <v>1575</v>
      </c>
      <c r="F166" s="932" t="s">
        <v>1864</v>
      </c>
      <c r="G166" s="932" t="s">
        <v>1865</v>
      </c>
      <c r="H166" s="932" t="s">
        <v>1866</v>
      </c>
      <c r="I166" s="934">
        <v>845</v>
      </c>
    </row>
    <row r="167" spans="2:9" s="871" customFormat="1">
      <c r="B167" s="932" t="s">
        <v>1574</v>
      </c>
      <c r="C167" s="933" t="s">
        <v>4477</v>
      </c>
      <c r="D167" s="932"/>
      <c r="E167" s="932" t="s">
        <v>1575</v>
      </c>
      <c r="F167" s="932" t="s">
        <v>4669</v>
      </c>
      <c r="G167" s="932" t="s">
        <v>4670</v>
      </c>
      <c r="H167" s="932" t="s">
        <v>4671</v>
      </c>
      <c r="I167" s="934">
        <v>500</v>
      </c>
    </row>
    <row r="168" spans="2:9" s="871" customFormat="1">
      <c r="B168" s="932" t="s">
        <v>1574</v>
      </c>
      <c r="C168" s="933" t="s">
        <v>4477</v>
      </c>
      <c r="D168" s="932"/>
      <c r="E168" s="932" t="s">
        <v>1575</v>
      </c>
      <c r="F168" s="932" t="s">
        <v>4672</v>
      </c>
      <c r="G168" s="932" t="s">
        <v>4673</v>
      </c>
      <c r="H168" s="932" t="s">
        <v>4674</v>
      </c>
      <c r="I168" s="934">
        <v>2800</v>
      </c>
    </row>
    <row r="169" spans="2:9" s="871" customFormat="1">
      <c r="B169" s="932" t="s">
        <v>1574</v>
      </c>
      <c r="C169" s="933" t="s">
        <v>4477</v>
      </c>
      <c r="D169" s="932"/>
      <c r="E169" s="932" t="s">
        <v>1575</v>
      </c>
      <c r="F169" s="932" t="s">
        <v>1867</v>
      </c>
      <c r="G169" s="932" t="s">
        <v>1868</v>
      </c>
      <c r="H169" s="932" t="s">
        <v>1869</v>
      </c>
      <c r="I169" s="934">
        <v>10600</v>
      </c>
    </row>
    <row r="170" spans="2:9" s="871" customFormat="1">
      <c r="B170" s="932" t="s">
        <v>1574</v>
      </c>
      <c r="C170" s="933" t="s">
        <v>4477</v>
      </c>
      <c r="D170" s="932"/>
      <c r="E170" s="932" t="s">
        <v>1575</v>
      </c>
      <c r="F170" s="932" t="s">
        <v>4675</v>
      </c>
      <c r="G170" s="932" t="s">
        <v>4676</v>
      </c>
      <c r="H170" s="932" t="s">
        <v>4677</v>
      </c>
      <c r="I170" s="934">
        <v>3105</v>
      </c>
    </row>
    <row r="171" spans="2:9" s="871" customFormat="1">
      <c r="B171" s="932" t="s">
        <v>1574</v>
      </c>
      <c r="C171" s="933" t="s">
        <v>4477</v>
      </c>
      <c r="D171" s="932"/>
      <c r="E171" s="932" t="s">
        <v>1575</v>
      </c>
      <c r="F171" s="932" t="s">
        <v>1870</v>
      </c>
      <c r="G171" s="932" t="s">
        <v>1871</v>
      </c>
      <c r="H171" s="932" t="s">
        <v>1872</v>
      </c>
      <c r="I171" s="934">
        <v>2916</v>
      </c>
    </row>
    <row r="172" spans="2:9" s="871" customFormat="1">
      <c r="B172" s="932" t="s">
        <v>1574</v>
      </c>
      <c r="C172" s="933" t="s">
        <v>4477</v>
      </c>
      <c r="D172" s="932"/>
      <c r="E172" s="932" t="s">
        <v>1575</v>
      </c>
      <c r="F172" s="932" t="s">
        <v>1873</v>
      </c>
      <c r="G172" s="932" t="s">
        <v>1874</v>
      </c>
      <c r="H172" s="932" t="s">
        <v>1875</v>
      </c>
      <c r="I172" s="934">
        <v>5600</v>
      </c>
    </row>
    <row r="173" spans="2:9" s="871" customFormat="1">
      <c r="B173" s="932" t="s">
        <v>1574</v>
      </c>
      <c r="C173" s="933" t="s">
        <v>4477</v>
      </c>
      <c r="D173" s="932"/>
      <c r="E173" s="932" t="s">
        <v>1575</v>
      </c>
      <c r="F173" s="932" t="s">
        <v>4678</v>
      </c>
      <c r="G173" s="932" t="s">
        <v>4679</v>
      </c>
      <c r="H173" s="932" t="s">
        <v>4680</v>
      </c>
      <c r="I173" s="934">
        <v>1945</v>
      </c>
    </row>
    <row r="174" spans="2:9" s="871" customFormat="1">
      <c r="B174" s="932" t="s">
        <v>1574</v>
      </c>
      <c r="C174" s="933" t="s">
        <v>4477</v>
      </c>
      <c r="D174" s="932"/>
      <c r="E174" s="932" t="s">
        <v>1575</v>
      </c>
      <c r="F174" s="932" t="s">
        <v>1876</v>
      </c>
      <c r="G174" s="932" t="s">
        <v>1877</v>
      </c>
      <c r="H174" s="932" t="s">
        <v>1878</v>
      </c>
      <c r="I174" s="934">
        <v>15840</v>
      </c>
    </row>
    <row r="175" spans="2:9" s="871" customFormat="1">
      <c r="B175" s="932" t="s">
        <v>1574</v>
      </c>
      <c r="C175" s="933" t="s">
        <v>4477</v>
      </c>
      <c r="D175" s="932"/>
      <c r="E175" s="932" t="s">
        <v>1575</v>
      </c>
      <c r="F175" s="932" t="s">
        <v>1879</v>
      </c>
      <c r="G175" s="932" t="s">
        <v>1880</v>
      </c>
      <c r="H175" s="932" t="s">
        <v>1881</v>
      </c>
      <c r="I175" s="934">
        <v>6000</v>
      </c>
    </row>
    <row r="176" spans="2:9" s="871" customFormat="1">
      <c r="B176" s="932" t="s">
        <v>1574</v>
      </c>
      <c r="C176" s="933" t="s">
        <v>4477</v>
      </c>
      <c r="D176" s="932"/>
      <c r="E176" s="932" t="s">
        <v>1575</v>
      </c>
      <c r="F176" s="932" t="s">
        <v>1882</v>
      </c>
      <c r="G176" s="932" t="s">
        <v>1883</v>
      </c>
      <c r="H176" s="932" t="s">
        <v>1884</v>
      </c>
      <c r="I176" s="934">
        <v>1088</v>
      </c>
    </row>
    <row r="177" spans="2:9" s="871" customFormat="1">
      <c r="B177" s="932" t="s">
        <v>1574</v>
      </c>
      <c r="C177" s="933" t="s">
        <v>4477</v>
      </c>
      <c r="D177" s="932"/>
      <c r="E177" s="932" t="s">
        <v>1575</v>
      </c>
      <c r="F177" s="932" t="s">
        <v>4681</v>
      </c>
      <c r="G177" s="932" t="s">
        <v>4682</v>
      </c>
      <c r="H177" s="932" t="s">
        <v>4683</v>
      </c>
      <c r="I177" s="934">
        <v>3565</v>
      </c>
    </row>
    <row r="178" spans="2:9" s="871" customFormat="1">
      <c r="B178" s="932" t="s">
        <v>1574</v>
      </c>
      <c r="C178" s="933" t="s">
        <v>4477</v>
      </c>
      <c r="D178" s="932"/>
      <c r="E178" s="932" t="s">
        <v>1575</v>
      </c>
      <c r="F178" s="932" t="s">
        <v>4684</v>
      </c>
      <c r="G178" s="932" t="s">
        <v>4685</v>
      </c>
      <c r="H178" s="932" t="s">
        <v>4686</v>
      </c>
      <c r="I178" s="934">
        <v>2652</v>
      </c>
    </row>
    <row r="179" spans="2:9" s="871" customFormat="1">
      <c r="B179" s="932" t="s">
        <v>1574</v>
      </c>
      <c r="C179" s="933" t="s">
        <v>4477</v>
      </c>
      <c r="D179" s="932"/>
      <c r="E179" s="932" t="s">
        <v>1575</v>
      </c>
      <c r="F179" s="932" t="s">
        <v>4687</v>
      </c>
      <c r="G179" s="932" t="s">
        <v>4688</v>
      </c>
      <c r="H179" s="932" t="s">
        <v>4689</v>
      </c>
      <c r="I179" s="934">
        <v>1115</v>
      </c>
    </row>
    <row r="180" spans="2:9" s="871" customFormat="1">
      <c r="B180" s="932" t="s">
        <v>1574</v>
      </c>
      <c r="C180" s="933" t="s">
        <v>4477</v>
      </c>
      <c r="D180" s="932"/>
      <c r="E180" s="932" t="s">
        <v>1575</v>
      </c>
      <c r="F180" s="932" t="s">
        <v>4690</v>
      </c>
      <c r="G180" s="932" t="s">
        <v>4691</v>
      </c>
      <c r="H180" s="932" t="s">
        <v>4692</v>
      </c>
      <c r="I180" s="934">
        <v>1808</v>
      </c>
    </row>
    <row r="181" spans="2:9" s="871" customFormat="1">
      <c r="B181" s="932" t="s">
        <v>1574</v>
      </c>
      <c r="C181" s="933" t="s">
        <v>4477</v>
      </c>
      <c r="D181" s="932"/>
      <c r="E181" s="932" t="s">
        <v>1575</v>
      </c>
      <c r="F181" s="932" t="s">
        <v>1885</v>
      </c>
      <c r="G181" s="932" t="s">
        <v>1886</v>
      </c>
      <c r="H181" s="932" t="s">
        <v>1887</v>
      </c>
      <c r="I181" s="934">
        <v>5075</v>
      </c>
    </row>
    <row r="182" spans="2:9" s="871" customFormat="1">
      <c r="B182" s="932" t="s">
        <v>1574</v>
      </c>
      <c r="C182" s="933" t="s">
        <v>4477</v>
      </c>
      <c r="D182" s="932"/>
      <c r="E182" s="932" t="s">
        <v>1575</v>
      </c>
      <c r="F182" s="932" t="s">
        <v>1888</v>
      </c>
      <c r="G182" s="932" t="s">
        <v>1889</v>
      </c>
      <c r="H182" s="932" t="s">
        <v>1890</v>
      </c>
      <c r="I182" s="934">
        <v>3408</v>
      </c>
    </row>
    <row r="183" spans="2:9" s="871" customFormat="1">
      <c r="B183" s="932" t="s">
        <v>1574</v>
      </c>
      <c r="C183" s="933" t="s">
        <v>4477</v>
      </c>
      <c r="D183" s="932"/>
      <c r="E183" s="932" t="s">
        <v>1575</v>
      </c>
      <c r="F183" s="932" t="s">
        <v>4693</v>
      </c>
      <c r="G183" s="932" t="s">
        <v>4694</v>
      </c>
      <c r="H183" s="932" t="s">
        <v>4695</v>
      </c>
      <c r="I183" s="934">
        <v>8200</v>
      </c>
    </row>
    <row r="184" spans="2:9" s="871" customFormat="1">
      <c r="B184" s="932" t="s">
        <v>1574</v>
      </c>
      <c r="C184" s="933" t="s">
        <v>4477</v>
      </c>
      <c r="D184" s="932"/>
      <c r="E184" s="932" t="s">
        <v>1575</v>
      </c>
      <c r="F184" s="932" t="s">
        <v>1891</v>
      </c>
      <c r="G184" s="932" t="s">
        <v>1892</v>
      </c>
      <c r="H184" s="932" t="s">
        <v>1893</v>
      </c>
      <c r="I184" s="934">
        <v>15000</v>
      </c>
    </row>
    <row r="185" spans="2:9" s="871" customFormat="1">
      <c r="B185" s="932" t="s">
        <v>1574</v>
      </c>
      <c r="C185" s="933" t="s">
        <v>4477</v>
      </c>
      <c r="D185" s="932"/>
      <c r="E185" s="932" t="s">
        <v>1575</v>
      </c>
      <c r="F185" s="932" t="s">
        <v>4696</v>
      </c>
      <c r="G185" s="932" t="s">
        <v>4697</v>
      </c>
      <c r="H185" s="932" t="s">
        <v>4698</v>
      </c>
      <c r="I185" s="934">
        <v>16875</v>
      </c>
    </row>
    <row r="186" spans="2:9" s="871" customFormat="1">
      <c r="B186" s="932" t="s">
        <v>1574</v>
      </c>
      <c r="C186" s="933" t="s">
        <v>4477</v>
      </c>
      <c r="D186" s="932"/>
      <c r="E186" s="932" t="s">
        <v>1575</v>
      </c>
      <c r="F186" s="932" t="s">
        <v>1894</v>
      </c>
      <c r="G186" s="932" t="s">
        <v>1895</v>
      </c>
      <c r="H186" s="932" t="s">
        <v>1896</v>
      </c>
      <c r="I186" s="934">
        <v>20278</v>
      </c>
    </row>
    <row r="187" spans="2:9" s="871" customFormat="1">
      <c r="B187" s="932" t="s">
        <v>1574</v>
      </c>
      <c r="C187" s="933" t="s">
        <v>4477</v>
      </c>
      <c r="D187" s="932"/>
      <c r="E187" s="932" t="s">
        <v>1575</v>
      </c>
      <c r="F187" s="932" t="s">
        <v>1897</v>
      </c>
      <c r="G187" s="932" t="s">
        <v>1898</v>
      </c>
      <c r="H187" s="932" t="s">
        <v>1899</v>
      </c>
      <c r="I187" s="934">
        <v>3978</v>
      </c>
    </row>
    <row r="188" spans="2:9" s="871" customFormat="1">
      <c r="B188" s="932" t="s">
        <v>1574</v>
      </c>
      <c r="C188" s="933" t="s">
        <v>4477</v>
      </c>
      <c r="D188" s="932"/>
      <c r="E188" s="932" t="s">
        <v>1575</v>
      </c>
      <c r="F188" s="932" t="s">
        <v>1900</v>
      </c>
      <c r="G188" s="932" t="s">
        <v>1901</v>
      </c>
      <c r="H188" s="932" t="s">
        <v>1902</v>
      </c>
      <c r="I188" s="934">
        <v>9150</v>
      </c>
    </row>
    <row r="189" spans="2:9" s="871" customFormat="1">
      <c r="B189" s="932" t="s">
        <v>1574</v>
      </c>
      <c r="C189" s="933" t="s">
        <v>4477</v>
      </c>
      <c r="D189" s="932"/>
      <c r="E189" s="932" t="s">
        <v>1575</v>
      </c>
      <c r="F189" s="932" t="s">
        <v>4699</v>
      </c>
      <c r="G189" s="932" t="s">
        <v>4700</v>
      </c>
      <c r="H189" s="932" t="s">
        <v>4701</v>
      </c>
      <c r="I189" s="934">
        <v>3000</v>
      </c>
    </row>
    <row r="190" spans="2:9" s="871" customFormat="1">
      <c r="B190" s="932" t="s">
        <v>1574</v>
      </c>
      <c r="C190" s="933" t="s">
        <v>4477</v>
      </c>
      <c r="D190" s="932"/>
      <c r="E190" s="932" t="s">
        <v>1575</v>
      </c>
      <c r="F190" s="932" t="s">
        <v>1903</v>
      </c>
      <c r="G190" s="932" t="s">
        <v>1904</v>
      </c>
      <c r="H190" s="932" t="s">
        <v>1905</v>
      </c>
      <c r="I190" s="934">
        <v>14090</v>
      </c>
    </row>
    <row r="191" spans="2:9" s="871" customFormat="1">
      <c r="B191" s="932" t="s">
        <v>1574</v>
      </c>
      <c r="C191" s="933" t="s">
        <v>4477</v>
      </c>
      <c r="D191" s="932"/>
      <c r="E191" s="932" t="s">
        <v>1575</v>
      </c>
      <c r="F191" s="932" t="s">
        <v>1906</v>
      </c>
      <c r="G191" s="932" t="s">
        <v>1907</v>
      </c>
      <c r="H191" s="932" t="s">
        <v>1908</v>
      </c>
      <c r="I191" s="934">
        <v>1666</v>
      </c>
    </row>
    <row r="192" spans="2:9" s="871" customFormat="1">
      <c r="B192" s="932" t="s">
        <v>1574</v>
      </c>
      <c r="C192" s="933" t="s">
        <v>4477</v>
      </c>
      <c r="D192" s="932"/>
      <c r="E192" s="932" t="s">
        <v>1575</v>
      </c>
      <c r="F192" s="932" t="s">
        <v>4702</v>
      </c>
      <c r="G192" s="932" t="s">
        <v>4703</v>
      </c>
      <c r="H192" s="932" t="s">
        <v>4704</v>
      </c>
      <c r="I192" s="934">
        <v>469</v>
      </c>
    </row>
    <row r="193" spans="2:9" s="871" customFormat="1">
      <c r="B193" s="932" t="s">
        <v>1574</v>
      </c>
      <c r="C193" s="933" t="s">
        <v>4477</v>
      </c>
      <c r="D193" s="932"/>
      <c r="E193" s="932" t="s">
        <v>1575</v>
      </c>
      <c r="F193" s="932" t="s">
        <v>1909</v>
      </c>
      <c r="G193" s="932" t="s">
        <v>1910</v>
      </c>
      <c r="H193" s="932" t="s">
        <v>1911</v>
      </c>
      <c r="I193" s="934">
        <v>8432</v>
      </c>
    </row>
    <row r="194" spans="2:9" s="871" customFormat="1">
      <c r="B194" s="932" t="s">
        <v>1574</v>
      </c>
      <c r="C194" s="933" t="s">
        <v>4477</v>
      </c>
      <c r="D194" s="932"/>
      <c r="E194" s="932" t="s">
        <v>1575</v>
      </c>
      <c r="F194" s="932" t="s">
        <v>4705</v>
      </c>
      <c r="G194" s="932" t="s">
        <v>4706</v>
      </c>
      <c r="H194" s="932" t="s">
        <v>4707</v>
      </c>
      <c r="I194" s="934">
        <v>5000</v>
      </c>
    </row>
    <row r="195" spans="2:9" s="871" customFormat="1">
      <c r="B195" s="932" t="s">
        <v>1574</v>
      </c>
      <c r="C195" s="933" t="s">
        <v>4477</v>
      </c>
      <c r="D195" s="932"/>
      <c r="E195" s="932" t="s">
        <v>1575</v>
      </c>
      <c r="F195" s="932" t="s">
        <v>1912</v>
      </c>
      <c r="G195" s="932" t="s">
        <v>1913</v>
      </c>
      <c r="H195" s="932" t="s">
        <v>1914</v>
      </c>
      <c r="I195" s="934">
        <v>21413</v>
      </c>
    </row>
    <row r="196" spans="2:9" s="871" customFormat="1">
      <c r="B196" s="932" t="s">
        <v>1574</v>
      </c>
      <c r="C196" s="933" t="s">
        <v>4477</v>
      </c>
      <c r="D196" s="932"/>
      <c r="E196" s="932" t="s">
        <v>1575</v>
      </c>
      <c r="F196" s="932" t="s">
        <v>4708</v>
      </c>
      <c r="G196" s="932" t="s">
        <v>4709</v>
      </c>
      <c r="H196" s="932" t="s">
        <v>4710</v>
      </c>
      <c r="I196" s="934">
        <v>1000</v>
      </c>
    </row>
    <row r="197" spans="2:9" s="871" customFormat="1">
      <c r="B197" s="932" t="s">
        <v>1574</v>
      </c>
      <c r="C197" s="933" t="s">
        <v>4477</v>
      </c>
      <c r="D197" s="932"/>
      <c r="E197" s="932" t="s">
        <v>1575</v>
      </c>
      <c r="F197" s="932" t="s">
        <v>4711</v>
      </c>
      <c r="G197" s="932" t="s">
        <v>4712</v>
      </c>
      <c r="H197" s="932" t="s">
        <v>4713</v>
      </c>
      <c r="I197" s="934">
        <v>1230</v>
      </c>
    </row>
    <row r="198" spans="2:9" s="871" customFormat="1">
      <c r="B198" s="932" t="s">
        <v>1574</v>
      </c>
      <c r="C198" s="933" t="s">
        <v>4477</v>
      </c>
      <c r="D198" s="932"/>
      <c r="E198" s="932" t="s">
        <v>1575</v>
      </c>
      <c r="F198" s="932" t="s">
        <v>4714</v>
      </c>
      <c r="G198" s="932" t="s">
        <v>4715</v>
      </c>
      <c r="H198" s="932" t="s">
        <v>4716</v>
      </c>
      <c r="I198" s="934">
        <v>5000</v>
      </c>
    </row>
    <row r="199" spans="2:9" s="871" customFormat="1">
      <c r="B199" s="932" t="s">
        <v>1574</v>
      </c>
      <c r="C199" s="933" t="s">
        <v>4477</v>
      </c>
      <c r="D199" s="932"/>
      <c r="E199" s="932" t="s">
        <v>1575</v>
      </c>
      <c r="F199" s="932" t="s">
        <v>1915</v>
      </c>
      <c r="G199" s="932" t="s">
        <v>1916</v>
      </c>
      <c r="H199" s="932" t="s">
        <v>1917</v>
      </c>
      <c r="I199" s="934">
        <v>190</v>
      </c>
    </row>
    <row r="200" spans="2:9" s="871" customFormat="1">
      <c r="B200" s="932" t="s">
        <v>1574</v>
      </c>
      <c r="C200" s="933" t="s">
        <v>4477</v>
      </c>
      <c r="D200" s="932"/>
      <c r="E200" s="932" t="s">
        <v>1575</v>
      </c>
      <c r="F200" s="932" t="s">
        <v>1918</v>
      </c>
      <c r="G200" s="932" t="s">
        <v>1919</v>
      </c>
      <c r="H200" s="932" t="s">
        <v>1920</v>
      </c>
      <c r="I200" s="934">
        <v>600</v>
      </c>
    </row>
    <row r="201" spans="2:9" s="871" customFormat="1">
      <c r="B201" s="932" t="s">
        <v>1574</v>
      </c>
      <c r="C201" s="933" t="s">
        <v>4477</v>
      </c>
      <c r="D201" s="932"/>
      <c r="E201" s="932" t="s">
        <v>1575</v>
      </c>
      <c r="F201" s="932" t="s">
        <v>1921</v>
      </c>
      <c r="G201" s="932" t="s">
        <v>1922</v>
      </c>
      <c r="H201" s="932" t="s">
        <v>1923</v>
      </c>
      <c r="I201" s="934">
        <v>14000</v>
      </c>
    </row>
    <row r="202" spans="2:9" s="871" customFormat="1">
      <c r="B202" s="932" t="s">
        <v>1574</v>
      </c>
      <c r="C202" s="933" t="s">
        <v>4477</v>
      </c>
      <c r="D202" s="932"/>
      <c r="E202" s="932" t="s">
        <v>1575</v>
      </c>
      <c r="F202" s="932" t="s">
        <v>4717</v>
      </c>
      <c r="G202" s="932" t="s">
        <v>4718</v>
      </c>
      <c r="H202" s="932" t="s">
        <v>4719</v>
      </c>
      <c r="I202" s="934">
        <v>3965</v>
      </c>
    </row>
    <row r="203" spans="2:9" s="871" customFormat="1">
      <c r="B203" s="932" t="s">
        <v>1574</v>
      </c>
      <c r="C203" s="933" t="s">
        <v>4477</v>
      </c>
      <c r="D203" s="932"/>
      <c r="E203" s="932" t="s">
        <v>1575</v>
      </c>
      <c r="F203" s="932" t="s">
        <v>1924</v>
      </c>
      <c r="G203" s="932" t="s">
        <v>1925</v>
      </c>
      <c r="H203" s="932" t="s">
        <v>1926</v>
      </c>
      <c r="I203" s="934">
        <v>7000</v>
      </c>
    </row>
    <row r="204" spans="2:9" s="871" customFormat="1">
      <c r="B204" s="932" t="s">
        <v>1574</v>
      </c>
      <c r="C204" s="933" t="s">
        <v>4477</v>
      </c>
      <c r="D204" s="932"/>
      <c r="E204" s="932" t="s">
        <v>1575</v>
      </c>
      <c r="F204" s="932" t="s">
        <v>1927</v>
      </c>
      <c r="G204" s="932" t="s">
        <v>1928</v>
      </c>
      <c r="H204" s="932" t="s">
        <v>1929</v>
      </c>
      <c r="I204" s="934">
        <v>8580</v>
      </c>
    </row>
    <row r="205" spans="2:9" s="871" customFormat="1">
      <c r="B205" s="932" t="s">
        <v>1574</v>
      </c>
      <c r="C205" s="933" t="s">
        <v>4477</v>
      </c>
      <c r="D205" s="932"/>
      <c r="E205" s="932" t="s">
        <v>1575</v>
      </c>
      <c r="F205" s="932" t="s">
        <v>4720</v>
      </c>
      <c r="G205" s="932" t="s">
        <v>4721</v>
      </c>
      <c r="H205" s="932" t="s">
        <v>4722</v>
      </c>
      <c r="I205" s="934">
        <v>7378</v>
      </c>
    </row>
    <row r="206" spans="2:9" s="871" customFormat="1">
      <c r="B206" s="932" t="s">
        <v>1574</v>
      </c>
      <c r="C206" s="933" t="s">
        <v>4477</v>
      </c>
      <c r="D206" s="932"/>
      <c r="E206" s="932" t="s">
        <v>1575</v>
      </c>
      <c r="F206" s="932" t="s">
        <v>4723</v>
      </c>
      <c r="G206" s="932" t="s">
        <v>4724</v>
      </c>
      <c r="H206" s="932" t="s">
        <v>4725</v>
      </c>
      <c r="I206" s="934">
        <v>215</v>
      </c>
    </row>
    <row r="207" spans="2:9" s="871" customFormat="1">
      <c r="B207" s="932" t="s">
        <v>1574</v>
      </c>
      <c r="C207" s="933" t="s">
        <v>4477</v>
      </c>
      <c r="D207" s="932"/>
      <c r="E207" s="932" t="s">
        <v>1575</v>
      </c>
      <c r="F207" s="932" t="s">
        <v>1930</v>
      </c>
      <c r="G207" s="932" t="s">
        <v>1931</v>
      </c>
      <c r="H207" s="932" t="s">
        <v>1932</v>
      </c>
      <c r="I207" s="934">
        <v>3100</v>
      </c>
    </row>
    <row r="208" spans="2:9" s="871" customFormat="1">
      <c r="B208" s="932" t="s">
        <v>1574</v>
      </c>
      <c r="C208" s="933" t="s">
        <v>4477</v>
      </c>
      <c r="D208" s="932"/>
      <c r="E208" s="932" t="s">
        <v>1575</v>
      </c>
      <c r="F208" s="932" t="s">
        <v>4726</v>
      </c>
      <c r="G208" s="932" t="s">
        <v>4727</v>
      </c>
      <c r="H208" s="932" t="s">
        <v>4728</v>
      </c>
      <c r="I208" s="934">
        <v>900</v>
      </c>
    </row>
    <row r="209" spans="2:9" s="871" customFormat="1">
      <c r="B209" s="932" t="s">
        <v>1574</v>
      </c>
      <c r="C209" s="933" t="s">
        <v>4477</v>
      </c>
      <c r="D209" s="932"/>
      <c r="E209" s="932" t="s">
        <v>1575</v>
      </c>
      <c r="F209" s="932" t="s">
        <v>1933</v>
      </c>
      <c r="G209" s="932" t="s">
        <v>1934</v>
      </c>
      <c r="H209" s="932" t="s">
        <v>1935</v>
      </c>
      <c r="I209" s="934">
        <v>2526</v>
      </c>
    </row>
    <row r="210" spans="2:9" s="871" customFormat="1">
      <c r="B210" s="932" t="s">
        <v>1574</v>
      </c>
      <c r="C210" s="933" t="s">
        <v>4477</v>
      </c>
      <c r="D210" s="932"/>
      <c r="E210" s="932" t="s">
        <v>1575</v>
      </c>
      <c r="F210" s="932" t="s">
        <v>4729</v>
      </c>
      <c r="G210" s="932" t="s">
        <v>4730</v>
      </c>
      <c r="H210" s="932" t="s">
        <v>4731</v>
      </c>
      <c r="I210" s="934">
        <v>612</v>
      </c>
    </row>
    <row r="211" spans="2:9" s="871" customFormat="1">
      <c r="B211" s="932" t="s">
        <v>1574</v>
      </c>
      <c r="C211" s="933" t="s">
        <v>4477</v>
      </c>
      <c r="D211" s="932"/>
      <c r="E211" s="932" t="s">
        <v>1575</v>
      </c>
      <c r="F211" s="932" t="s">
        <v>1936</v>
      </c>
      <c r="G211" s="932" t="s">
        <v>1937</v>
      </c>
      <c r="H211" s="932" t="s">
        <v>1938</v>
      </c>
      <c r="I211" s="934">
        <v>5915</v>
      </c>
    </row>
    <row r="212" spans="2:9" s="871" customFormat="1">
      <c r="B212" s="932" t="s">
        <v>1574</v>
      </c>
      <c r="C212" s="933" t="s">
        <v>4477</v>
      </c>
      <c r="D212" s="932"/>
      <c r="E212" s="932" t="s">
        <v>1575</v>
      </c>
      <c r="F212" s="932" t="s">
        <v>4732</v>
      </c>
      <c r="G212" s="932" t="s">
        <v>4733</v>
      </c>
      <c r="H212" s="932" t="s">
        <v>4734</v>
      </c>
      <c r="I212" s="934">
        <v>13645</v>
      </c>
    </row>
    <row r="213" spans="2:9" s="871" customFormat="1">
      <c r="B213" s="932" t="s">
        <v>1574</v>
      </c>
      <c r="C213" s="933" t="s">
        <v>4477</v>
      </c>
      <c r="D213" s="932"/>
      <c r="E213" s="932" t="s">
        <v>1575</v>
      </c>
      <c r="F213" s="932" t="s">
        <v>4735</v>
      </c>
      <c r="G213" s="932" t="s">
        <v>4736</v>
      </c>
      <c r="H213" s="932" t="s">
        <v>4737</v>
      </c>
      <c r="I213" s="934">
        <v>2380</v>
      </c>
    </row>
    <row r="214" spans="2:9" s="871" customFormat="1">
      <c r="B214" s="932" t="s">
        <v>1574</v>
      </c>
      <c r="C214" s="933" t="s">
        <v>4477</v>
      </c>
      <c r="D214" s="932"/>
      <c r="E214" s="932" t="s">
        <v>1575</v>
      </c>
      <c r="F214" s="932" t="s">
        <v>1939</v>
      </c>
      <c r="G214" s="932" t="s">
        <v>1940</v>
      </c>
      <c r="H214" s="932" t="s">
        <v>1941</v>
      </c>
      <c r="I214" s="934">
        <v>4165</v>
      </c>
    </row>
    <row r="215" spans="2:9" s="871" customFormat="1">
      <c r="B215" s="932" t="s">
        <v>1574</v>
      </c>
      <c r="C215" s="933" t="s">
        <v>4477</v>
      </c>
      <c r="D215" s="932"/>
      <c r="E215" s="932" t="s">
        <v>1575</v>
      </c>
      <c r="F215" s="932" t="s">
        <v>4738</v>
      </c>
      <c r="G215" s="932" t="s">
        <v>4739</v>
      </c>
      <c r="H215" s="932" t="s">
        <v>4740</v>
      </c>
      <c r="I215" s="934">
        <v>3405</v>
      </c>
    </row>
    <row r="216" spans="2:9" s="871" customFormat="1">
      <c r="B216" s="932" t="s">
        <v>1574</v>
      </c>
      <c r="C216" s="933" t="s">
        <v>4477</v>
      </c>
      <c r="D216" s="932"/>
      <c r="E216" s="932" t="s">
        <v>1575</v>
      </c>
      <c r="F216" s="932" t="s">
        <v>1942</v>
      </c>
      <c r="G216" s="932" t="s">
        <v>1943</v>
      </c>
      <c r="H216" s="932" t="s">
        <v>1944</v>
      </c>
      <c r="I216" s="934">
        <v>2820</v>
      </c>
    </row>
    <row r="217" spans="2:9" s="871" customFormat="1">
      <c r="B217" s="932" t="s">
        <v>1574</v>
      </c>
      <c r="C217" s="933" t="s">
        <v>4477</v>
      </c>
      <c r="D217" s="932"/>
      <c r="E217" s="932" t="s">
        <v>1575</v>
      </c>
      <c r="F217" s="932" t="s">
        <v>4741</v>
      </c>
      <c r="G217" s="932" t="s">
        <v>4742</v>
      </c>
      <c r="H217" s="932" t="s">
        <v>4743</v>
      </c>
      <c r="I217" s="934">
        <v>1530</v>
      </c>
    </row>
    <row r="218" spans="2:9" s="871" customFormat="1">
      <c r="B218" s="932" t="s">
        <v>1574</v>
      </c>
      <c r="C218" s="933" t="s">
        <v>4477</v>
      </c>
      <c r="D218" s="932"/>
      <c r="E218" s="932" t="s">
        <v>1575</v>
      </c>
      <c r="F218" s="932" t="s">
        <v>1945</v>
      </c>
      <c r="G218" s="932" t="s">
        <v>1946</v>
      </c>
      <c r="H218" s="932" t="s">
        <v>1947</v>
      </c>
      <c r="I218" s="934">
        <v>8976</v>
      </c>
    </row>
    <row r="219" spans="2:9" s="871" customFormat="1">
      <c r="B219" s="932" t="s">
        <v>1574</v>
      </c>
      <c r="C219" s="933" t="s">
        <v>4477</v>
      </c>
      <c r="D219" s="932"/>
      <c r="E219" s="932" t="s">
        <v>1575</v>
      </c>
      <c r="F219" s="932" t="s">
        <v>1948</v>
      </c>
      <c r="G219" s="932" t="s">
        <v>1949</v>
      </c>
      <c r="H219" s="932" t="s">
        <v>1950</v>
      </c>
      <c r="I219" s="934">
        <v>8720</v>
      </c>
    </row>
    <row r="220" spans="2:9" s="871" customFormat="1">
      <c r="B220" s="932" t="s">
        <v>1574</v>
      </c>
      <c r="C220" s="933" t="s">
        <v>4477</v>
      </c>
      <c r="D220" s="932"/>
      <c r="E220" s="932" t="s">
        <v>1575</v>
      </c>
      <c r="F220" s="932" t="s">
        <v>4744</v>
      </c>
      <c r="G220" s="932" t="s">
        <v>4745</v>
      </c>
      <c r="H220" s="932" t="s">
        <v>4746</v>
      </c>
      <c r="I220" s="934">
        <v>3795</v>
      </c>
    </row>
    <row r="221" spans="2:9" s="871" customFormat="1">
      <c r="B221" s="932" t="s">
        <v>1574</v>
      </c>
      <c r="C221" s="933" t="s">
        <v>4477</v>
      </c>
      <c r="D221" s="932"/>
      <c r="E221" s="932" t="s">
        <v>1575</v>
      </c>
      <c r="F221" s="932" t="s">
        <v>1951</v>
      </c>
      <c r="G221" s="932" t="s">
        <v>1952</v>
      </c>
      <c r="H221" s="932" t="s">
        <v>1953</v>
      </c>
      <c r="I221" s="934">
        <v>10100</v>
      </c>
    </row>
    <row r="222" spans="2:9" s="871" customFormat="1">
      <c r="B222" s="932" t="s">
        <v>1574</v>
      </c>
      <c r="C222" s="933" t="s">
        <v>4477</v>
      </c>
      <c r="D222" s="932"/>
      <c r="E222" s="932" t="s">
        <v>1575</v>
      </c>
      <c r="F222" s="932" t="s">
        <v>4747</v>
      </c>
      <c r="G222" s="932" t="s">
        <v>4748</v>
      </c>
      <c r="H222" s="932" t="s">
        <v>4749</v>
      </c>
      <c r="I222" s="934">
        <v>1360</v>
      </c>
    </row>
    <row r="223" spans="2:9" s="871" customFormat="1">
      <c r="B223" s="932" t="s">
        <v>1574</v>
      </c>
      <c r="C223" s="933" t="s">
        <v>4477</v>
      </c>
      <c r="D223" s="932"/>
      <c r="E223" s="932" t="s">
        <v>1575</v>
      </c>
      <c r="F223" s="932" t="s">
        <v>4750</v>
      </c>
      <c r="G223" s="932" t="s">
        <v>4751</v>
      </c>
      <c r="H223" s="932" t="s">
        <v>4752</v>
      </c>
      <c r="I223" s="934">
        <v>215</v>
      </c>
    </row>
    <row r="224" spans="2:9" s="871" customFormat="1">
      <c r="B224" s="932" t="s">
        <v>1574</v>
      </c>
      <c r="C224" s="933" t="s">
        <v>4477</v>
      </c>
      <c r="D224" s="932"/>
      <c r="E224" s="932" t="s">
        <v>1575</v>
      </c>
      <c r="F224" s="932" t="s">
        <v>4753</v>
      </c>
      <c r="G224" s="932" t="s">
        <v>4754</v>
      </c>
      <c r="H224" s="932" t="s">
        <v>4755</v>
      </c>
      <c r="I224" s="934">
        <v>321</v>
      </c>
    </row>
    <row r="225" spans="2:9" s="871" customFormat="1">
      <c r="B225" s="932" t="s">
        <v>1574</v>
      </c>
      <c r="C225" s="933" t="s">
        <v>4477</v>
      </c>
      <c r="D225" s="932"/>
      <c r="E225" s="932" t="s">
        <v>1575</v>
      </c>
      <c r="F225" s="932" t="s">
        <v>4756</v>
      </c>
      <c r="G225" s="932" t="s">
        <v>4757</v>
      </c>
      <c r="H225" s="932" t="s">
        <v>4758</v>
      </c>
      <c r="I225" s="934">
        <v>3060</v>
      </c>
    </row>
    <row r="226" spans="2:9" s="871" customFormat="1">
      <c r="B226" s="932" t="s">
        <v>1574</v>
      </c>
      <c r="C226" s="933" t="s">
        <v>4477</v>
      </c>
      <c r="D226" s="932"/>
      <c r="E226" s="932" t="s">
        <v>1575</v>
      </c>
      <c r="F226" s="932" t="s">
        <v>4759</v>
      </c>
      <c r="G226" s="932" t="s">
        <v>4760</v>
      </c>
      <c r="H226" s="932" t="s">
        <v>4761</v>
      </c>
      <c r="I226" s="934">
        <v>7391</v>
      </c>
    </row>
    <row r="227" spans="2:9" s="871" customFormat="1">
      <c r="B227" s="932" t="s">
        <v>1574</v>
      </c>
      <c r="C227" s="933" t="s">
        <v>4477</v>
      </c>
      <c r="D227" s="932"/>
      <c r="E227" s="932" t="s">
        <v>1575</v>
      </c>
      <c r="F227" s="932" t="s">
        <v>1954</v>
      </c>
      <c r="G227" s="932" t="s">
        <v>1955</v>
      </c>
      <c r="H227" s="932" t="s">
        <v>1956</v>
      </c>
      <c r="I227" s="934">
        <v>5800</v>
      </c>
    </row>
    <row r="228" spans="2:9" s="871" customFormat="1">
      <c r="B228" s="932" t="s">
        <v>1574</v>
      </c>
      <c r="C228" s="933" t="s">
        <v>4477</v>
      </c>
      <c r="D228" s="932"/>
      <c r="E228" s="932" t="s">
        <v>1575</v>
      </c>
      <c r="F228" s="932" t="s">
        <v>1957</v>
      </c>
      <c r="G228" s="932" t="s">
        <v>1958</v>
      </c>
      <c r="H228" s="932" t="s">
        <v>1959</v>
      </c>
      <c r="I228" s="934">
        <v>7715</v>
      </c>
    </row>
    <row r="229" spans="2:9" s="871" customFormat="1">
      <c r="B229" s="932" t="s">
        <v>1574</v>
      </c>
      <c r="C229" s="933" t="s">
        <v>4477</v>
      </c>
      <c r="D229" s="932"/>
      <c r="E229" s="932" t="s">
        <v>1575</v>
      </c>
      <c r="F229" s="932" t="s">
        <v>1960</v>
      </c>
      <c r="G229" s="932" t="s">
        <v>1961</v>
      </c>
      <c r="H229" s="932" t="s">
        <v>1962</v>
      </c>
      <c r="I229" s="934">
        <v>2482</v>
      </c>
    </row>
    <row r="230" spans="2:9" s="871" customFormat="1">
      <c r="B230" s="932" t="s">
        <v>1574</v>
      </c>
      <c r="C230" s="933" t="s">
        <v>4477</v>
      </c>
      <c r="D230" s="932"/>
      <c r="E230" s="932" t="s">
        <v>1575</v>
      </c>
      <c r="F230" s="932" t="s">
        <v>1963</v>
      </c>
      <c r="G230" s="932" t="s">
        <v>1964</v>
      </c>
      <c r="H230" s="932" t="s">
        <v>1965</v>
      </c>
      <c r="I230" s="934">
        <v>5840</v>
      </c>
    </row>
    <row r="231" spans="2:9" s="871" customFormat="1">
      <c r="B231" s="932" t="s">
        <v>1574</v>
      </c>
      <c r="C231" s="933" t="s">
        <v>4477</v>
      </c>
      <c r="D231" s="932"/>
      <c r="E231" s="932" t="s">
        <v>1575</v>
      </c>
      <c r="F231" s="932" t="s">
        <v>1966</v>
      </c>
      <c r="G231" s="932" t="s">
        <v>1967</v>
      </c>
      <c r="H231" s="932" t="s">
        <v>1968</v>
      </c>
      <c r="I231" s="934">
        <v>15000</v>
      </c>
    </row>
    <row r="232" spans="2:9" s="871" customFormat="1">
      <c r="B232" s="932" t="s">
        <v>1574</v>
      </c>
      <c r="C232" s="933" t="s">
        <v>4477</v>
      </c>
      <c r="D232" s="932"/>
      <c r="E232" s="932" t="s">
        <v>1575</v>
      </c>
      <c r="F232" s="932" t="s">
        <v>4762</v>
      </c>
      <c r="G232" s="932" t="s">
        <v>4763</v>
      </c>
      <c r="H232" s="932" t="s">
        <v>4764</v>
      </c>
      <c r="I232" s="934">
        <v>2400</v>
      </c>
    </row>
    <row r="233" spans="2:9" s="871" customFormat="1">
      <c r="B233" s="932" t="s">
        <v>1574</v>
      </c>
      <c r="C233" s="933" t="s">
        <v>4477</v>
      </c>
      <c r="D233" s="932"/>
      <c r="E233" s="932" t="s">
        <v>1575</v>
      </c>
      <c r="F233" s="932" t="s">
        <v>4765</v>
      </c>
      <c r="G233" s="932" t="s">
        <v>4766</v>
      </c>
      <c r="H233" s="932" t="s">
        <v>4767</v>
      </c>
      <c r="I233" s="934">
        <v>1896</v>
      </c>
    </row>
    <row r="234" spans="2:9" s="871" customFormat="1">
      <c r="B234" s="932" t="s">
        <v>1574</v>
      </c>
      <c r="C234" s="933" t="s">
        <v>4477</v>
      </c>
      <c r="D234" s="932"/>
      <c r="E234" s="932" t="s">
        <v>1575</v>
      </c>
      <c r="F234" s="932" t="s">
        <v>4768</v>
      </c>
      <c r="G234" s="932" t="s">
        <v>4769</v>
      </c>
      <c r="H234" s="932" t="s">
        <v>4770</v>
      </c>
      <c r="I234" s="934">
        <v>95</v>
      </c>
    </row>
    <row r="235" spans="2:9" s="871" customFormat="1">
      <c r="B235" s="932" t="s">
        <v>1574</v>
      </c>
      <c r="C235" s="933" t="s">
        <v>4477</v>
      </c>
      <c r="D235" s="932"/>
      <c r="E235" s="932" t="s">
        <v>1575</v>
      </c>
      <c r="F235" s="932" t="s">
        <v>4771</v>
      </c>
      <c r="G235" s="932" t="s">
        <v>4772</v>
      </c>
      <c r="H235" s="932" t="s">
        <v>4773</v>
      </c>
      <c r="I235" s="934">
        <v>5000</v>
      </c>
    </row>
    <row r="236" spans="2:9" s="871" customFormat="1">
      <c r="B236" s="932" t="s">
        <v>1574</v>
      </c>
      <c r="C236" s="933" t="s">
        <v>4477</v>
      </c>
      <c r="D236" s="932"/>
      <c r="E236" s="932" t="s">
        <v>1575</v>
      </c>
      <c r="F236" s="932" t="s">
        <v>1969</v>
      </c>
      <c r="G236" s="932" t="s">
        <v>1970</v>
      </c>
      <c r="H236" s="932" t="s">
        <v>1971</v>
      </c>
      <c r="I236" s="934">
        <v>2945</v>
      </c>
    </row>
    <row r="237" spans="2:9" s="871" customFormat="1">
      <c r="B237" s="932" t="s">
        <v>1574</v>
      </c>
      <c r="C237" s="933" t="s">
        <v>4477</v>
      </c>
      <c r="D237" s="932"/>
      <c r="E237" s="932" t="s">
        <v>1575</v>
      </c>
      <c r="F237" s="932" t="s">
        <v>4774</v>
      </c>
      <c r="G237" s="932" t="s">
        <v>4775</v>
      </c>
      <c r="H237" s="932" t="s">
        <v>4776</v>
      </c>
      <c r="I237" s="934">
        <v>3470</v>
      </c>
    </row>
    <row r="238" spans="2:9" s="871" customFormat="1">
      <c r="B238" s="932" t="s">
        <v>1574</v>
      </c>
      <c r="C238" s="933" t="s">
        <v>4477</v>
      </c>
      <c r="D238" s="932"/>
      <c r="E238" s="932" t="s">
        <v>1575</v>
      </c>
      <c r="F238" s="932" t="s">
        <v>4777</v>
      </c>
      <c r="G238" s="932" t="s">
        <v>4778</v>
      </c>
      <c r="H238" s="932" t="s">
        <v>4779</v>
      </c>
      <c r="I238" s="934">
        <v>190</v>
      </c>
    </row>
    <row r="239" spans="2:9" s="871" customFormat="1">
      <c r="B239" s="932" t="s">
        <v>1574</v>
      </c>
      <c r="C239" s="933" t="s">
        <v>4477</v>
      </c>
      <c r="D239" s="932"/>
      <c r="E239" s="932" t="s">
        <v>1575</v>
      </c>
      <c r="F239" s="932" t="s">
        <v>1972</v>
      </c>
      <c r="G239" s="932" t="s">
        <v>1973</v>
      </c>
      <c r="H239" s="932" t="s">
        <v>1974</v>
      </c>
      <c r="I239" s="934">
        <v>12435</v>
      </c>
    </row>
    <row r="240" spans="2:9" s="871" customFormat="1">
      <c r="B240" s="932" t="s">
        <v>1574</v>
      </c>
      <c r="C240" s="933" t="s">
        <v>4477</v>
      </c>
      <c r="D240" s="932"/>
      <c r="E240" s="932" t="s">
        <v>1575</v>
      </c>
      <c r="F240" s="932" t="s">
        <v>1975</v>
      </c>
      <c r="G240" s="932" t="s">
        <v>1976</v>
      </c>
      <c r="H240" s="932" t="s">
        <v>1977</v>
      </c>
      <c r="I240" s="934">
        <v>2754</v>
      </c>
    </row>
    <row r="241" spans="2:9" s="871" customFormat="1">
      <c r="B241" s="932" t="s">
        <v>1574</v>
      </c>
      <c r="C241" s="933" t="s">
        <v>4477</v>
      </c>
      <c r="D241" s="932"/>
      <c r="E241" s="932" t="s">
        <v>1575</v>
      </c>
      <c r="F241" s="932" t="s">
        <v>4780</v>
      </c>
      <c r="G241" s="932" t="s">
        <v>4781</v>
      </c>
      <c r="H241" s="932" t="s">
        <v>4782</v>
      </c>
      <c r="I241" s="934">
        <v>4370</v>
      </c>
    </row>
    <row r="242" spans="2:9" s="871" customFormat="1">
      <c r="B242" s="932" t="s">
        <v>1574</v>
      </c>
      <c r="C242" s="933" t="s">
        <v>4477</v>
      </c>
      <c r="D242" s="932"/>
      <c r="E242" s="932" t="s">
        <v>1575</v>
      </c>
      <c r="F242" s="932" t="s">
        <v>1978</v>
      </c>
      <c r="G242" s="932" t="s">
        <v>1979</v>
      </c>
      <c r="H242" s="932" t="s">
        <v>1980</v>
      </c>
      <c r="I242" s="934">
        <v>2150</v>
      </c>
    </row>
    <row r="243" spans="2:9" s="871" customFormat="1">
      <c r="B243" s="932" t="s">
        <v>1574</v>
      </c>
      <c r="C243" s="933" t="s">
        <v>4477</v>
      </c>
      <c r="D243" s="932"/>
      <c r="E243" s="932" t="s">
        <v>1575</v>
      </c>
      <c r="F243" s="932" t="s">
        <v>1981</v>
      </c>
      <c r="G243" s="932" t="s">
        <v>1982</v>
      </c>
      <c r="H243" s="932" t="s">
        <v>1983</v>
      </c>
      <c r="I243" s="934">
        <v>3400</v>
      </c>
    </row>
    <row r="244" spans="2:9" s="871" customFormat="1">
      <c r="B244" s="932" t="s">
        <v>1574</v>
      </c>
      <c r="C244" s="933" t="s">
        <v>4477</v>
      </c>
      <c r="D244" s="932"/>
      <c r="E244" s="932" t="s">
        <v>1575</v>
      </c>
      <c r="F244" s="932" t="s">
        <v>4783</v>
      </c>
      <c r="G244" s="932" t="s">
        <v>4784</v>
      </c>
      <c r="H244" s="932" t="s">
        <v>4785</v>
      </c>
      <c r="I244" s="934">
        <v>190</v>
      </c>
    </row>
    <row r="245" spans="2:9" s="871" customFormat="1">
      <c r="B245" s="932" t="s">
        <v>1574</v>
      </c>
      <c r="C245" s="933" t="s">
        <v>4477</v>
      </c>
      <c r="D245" s="932"/>
      <c r="E245" s="932" t="s">
        <v>1575</v>
      </c>
      <c r="F245" s="932" t="s">
        <v>4786</v>
      </c>
      <c r="G245" s="932" t="s">
        <v>4787</v>
      </c>
      <c r="H245" s="932" t="s">
        <v>4788</v>
      </c>
      <c r="I245" s="934">
        <v>2045</v>
      </c>
    </row>
    <row r="246" spans="2:9" s="871" customFormat="1">
      <c r="B246" s="932" t="s">
        <v>1574</v>
      </c>
      <c r="C246" s="933" t="s">
        <v>4477</v>
      </c>
      <c r="D246" s="932"/>
      <c r="E246" s="932" t="s">
        <v>1575</v>
      </c>
      <c r="F246" s="932" t="s">
        <v>4789</v>
      </c>
      <c r="G246" s="932" t="s">
        <v>4790</v>
      </c>
      <c r="H246" s="932" t="s">
        <v>4791</v>
      </c>
      <c r="I246" s="934">
        <v>5015</v>
      </c>
    </row>
    <row r="247" spans="2:9" s="871" customFormat="1">
      <c r="B247" s="932" t="s">
        <v>1574</v>
      </c>
      <c r="C247" s="933" t="s">
        <v>4477</v>
      </c>
      <c r="D247" s="932"/>
      <c r="E247" s="932" t="s">
        <v>1575</v>
      </c>
      <c r="F247" s="932" t="s">
        <v>4792</v>
      </c>
      <c r="G247" s="932" t="s">
        <v>4793</v>
      </c>
      <c r="H247" s="932" t="s">
        <v>4794</v>
      </c>
      <c r="I247" s="934">
        <v>535</v>
      </c>
    </row>
    <row r="248" spans="2:9" s="871" customFormat="1">
      <c r="B248" s="932" t="s">
        <v>1574</v>
      </c>
      <c r="C248" s="933" t="s">
        <v>4477</v>
      </c>
      <c r="D248" s="932"/>
      <c r="E248" s="932" t="s">
        <v>1575</v>
      </c>
      <c r="F248" s="932" t="s">
        <v>4795</v>
      </c>
      <c r="G248" s="932" t="s">
        <v>4796</v>
      </c>
      <c r="H248" s="932" t="s">
        <v>4797</v>
      </c>
      <c r="I248" s="934">
        <v>800</v>
      </c>
    </row>
    <row r="249" spans="2:9" s="871" customFormat="1">
      <c r="B249" s="932" t="s">
        <v>1574</v>
      </c>
      <c r="C249" s="933" t="s">
        <v>4477</v>
      </c>
      <c r="D249" s="932"/>
      <c r="E249" s="932" t="s">
        <v>1575</v>
      </c>
      <c r="F249" s="932" t="s">
        <v>1984</v>
      </c>
      <c r="G249" s="932" t="s">
        <v>1985</v>
      </c>
      <c r="H249" s="932" t="s">
        <v>1986</v>
      </c>
      <c r="I249" s="934">
        <v>4945</v>
      </c>
    </row>
    <row r="250" spans="2:9" s="871" customFormat="1">
      <c r="B250" s="932" t="s">
        <v>1574</v>
      </c>
      <c r="C250" s="933" t="s">
        <v>4477</v>
      </c>
      <c r="D250" s="932"/>
      <c r="E250" s="932" t="s">
        <v>1575</v>
      </c>
      <c r="F250" s="932" t="s">
        <v>4798</v>
      </c>
      <c r="G250" s="932" t="s">
        <v>4799</v>
      </c>
      <c r="H250" s="932" t="s">
        <v>4800</v>
      </c>
      <c r="I250" s="934">
        <v>1020</v>
      </c>
    </row>
    <row r="251" spans="2:9" s="871" customFormat="1">
      <c r="B251" s="932" t="s">
        <v>1574</v>
      </c>
      <c r="C251" s="933" t="s">
        <v>4477</v>
      </c>
      <c r="D251" s="932"/>
      <c r="E251" s="932" t="s">
        <v>1575</v>
      </c>
      <c r="F251" s="932" t="s">
        <v>4801</v>
      </c>
      <c r="G251" s="932" t="s">
        <v>4802</v>
      </c>
      <c r="H251" s="932" t="s">
        <v>4803</v>
      </c>
      <c r="I251" s="934">
        <v>3160</v>
      </c>
    </row>
    <row r="252" spans="2:9" s="871" customFormat="1">
      <c r="B252" s="932" t="s">
        <v>1574</v>
      </c>
      <c r="C252" s="933" t="s">
        <v>4477</v>
      </c>
      <c r="D252" s="932"/>
      <c r="E252" s="932" t="s">
        <v>1575</v>
      </c>
      <c r="F252" s="932" t="s">
        <v>1987</v>
      </c>
      <c r="G252" s="932" t="s">
        <v>1988</v>
      </c>
      <c r="H252" s="932" t="s">
        <v>1989</v>
      </c>
      <c r="I252" s="934">
        <v>9000</v>
      </c>
    </row>
    <row r="253" spans="2:9" s="871" customFormat="1">
      <c r="B253" s="932" t="s">
        <v>1574</v>
      </c>
      <c r="C253" s="933" t="s">
        <v>4477</v>
      </c>
      <c r="D253" s="932"/>
      <c r="E253" s="932" t="s">
        <v>1575</v>
      </c>
      <c r="F253" s="932" t="s">
        <v>1990</v>
      </c>
      <c r="G253" s="932" t="s">
        <v>1991</v>
      </c>
      <c r="H253" s="932" t="s">
        <v>1992</v>
      </c>
      <c r="I253" s="934">
        <v>1840</v>
      </c>
    </row>
    <row r="254" spans="2:9" s="871" customFormat="1">
      <c r="B254" s="932" t="s">
        <v>1574</v>
      </c>
      <c r="C254" s="933" t="s">
        <v>4477</v>
      </c>
      <c r="D254" s="932"/>
      <c r="E254" s="932" t="s">
        <v>1575</v>
      </c>
      <c r="F254" s="932" t="s">
        <v>4804</v>
      </c>
      <c r="G254" s="932" t="s">
        <v>4805</v>
      </c>
      <c r="H254" s="932" t="s">
        <v>4806</v>
      </c>
      <c r="I254" s="934">
        <v>4665</v>
      </c>
    </row>
    <row r="255" spans="2:9" s="871" customFormat="1">
      <c r="B255" s="932" t="s">
        <v>1574</v>
      </c>
      <c r="C255" s="933" t="s">
        <v>4477</v>
      </c>
      <c r="D255" s="932"/>
      <c r="E255" s="932" t="s">
        <v>1575</v>
      </c>
      <c r="F255" s="932" t="s">
        <v>1993</v>
      </c>
      <c r="G255" s="932" t="s">
        <v>1994</v>
      </c>
      <c r="H255" s="932" t="s">
        <v>1995</v>
      </c>
      <c r="I255" s="934">
        <v>3850</v>
      </c>
    </row>
    <row r="256" spans="2:9" s="871" customFormat="1">
      <c r="B256" s="932" t="s">
        <v>1574</v>
      </c>
      <c r="C256" s="933" t="s">
        <v>4477</v>
      </c>
      <c r="D256" s="932"/>
      <c r="E256" s="932" t="s">
        <v>1575</v>
      </c>
      <c r="F256" s="932" t="s">
        <v>1996</v>
      </c>
      <c r="G256" s="932" t="s">
        <v>1997</v>
      </c>
      <c r="H256" s="932" t="s">
        <v>1998</v>
      </c>
      <c r="I256" s="934">
        <v>22488</v>
      </c>
    </row>
    <row r="257" spans="2:9" s="871" customFormat="1">
      <c r="B257" s="932" t="s">
        <v>1574</v>
      </c>
      <c r="C257" s="933" t="s">
        <v>4477</v>
      </c>
      <c r="D257" s="932"/>
      <c r="E257" s="932" t="s">
        <v>1575</v>
      </c>
      <c r="F257" s="932" t="s">
        <v>1999</v>
      </c>
      <c r="G257" s="932" t="s">
        <v>2000</v>
      </c>
      <c r="H257" s="932" t="s">
        <v>2001</v>
      </c>
      <c r="I257" s="934">
        <v>8430</v>
      </c>
    </row>
    <row r="258" spans="2:9" s="871" customFormat="1">
      <c r="B258" s="932" t="s">
        <v>1574</v>
      </c>
      <c r="C258" s="933" t="s">
        <v>4477</v>
      </c>
      <c r="D258" s="932"/>
      <c r="E258" s="932" t="s">
        <v>1575</v>
      </c>
      <c r="F258" s="932" t="s">
        <v>2002</v>
      </c>
      <c r="G258" s="932" t="s">
        <v>2003</v>
      </c>
      <c r="H258" s="932" t="s">
        <v>2004</v>
      </c>
      <c r="I258" s="934">
        <v>8790</v>
      </c>
    </row>
    <row r="259" spans="2:9">
      <c r="B259" s="932" t="s">
        <v>1574</v>
      </c>
      <c r="C259" s="933" t="s">
        <v>4477</v>
      </c>
      <c r="D259" s="932"/>
      <c r="E259" s="932" t="s">
        <v>1575</v>
      </c>
      <c r="F259" s="932" t="s">
        <v>2005</v>
      </c>
      <c r="G259" s="932" t="s">
        <v>2006</v>
      </c>
      <c r="H259" s="932" t="s">
        <v>2007</v>
      </c>
      <c r="I259" s="934">
        <v>10700</v>
      </c>
    </row>
    <row r="260" spans="2:9">
      <c r="B260" s="932" t="s">
        <v>1574</v>
      </c>
      <c r="C260" s="933" t="s">
        <v>4477</v>
      </c>
      <c r="D260" s="932"/>
      <c r="E260" s="932" t="s">
        <v>1575</v>
      </c>
      <c r="F260" s="932" t="s">
        <v>4807</v>
      </c>
      <c r="G260" s="932" t="s">
        <v>4808</v>
      </c>
      <c r="H260" s="932" t="s">
        <v>4809</v>
      </c>
      <c r="I260" s="934">
        <v>9000</v>
      </c>
    </row>
    <row r="261" spans="2:9">
      <c r="B261" s="932" t="s">
        <v>1574</v>
      </c>
      <c r="C261" s="933" t="s">
        <v>4477</v>
      </c>
      <c r="D261" s="932"/>
      <c r="E261" s="932" t="s">
        <v>1575</v>
      </c>
      <c r="F261" s="932" t="s">
        <v>2008</v>
      </c>
      <c r="G261" s="932" t="s">
        <v>2009</v>
      </c>
      <c r="H261" s="932" t="s">
        <v>2010</v>
      </c>
      <c r="I261" s="934">
        <v>25340</v>
      </c>
    </row>
    <row r="262" spans="2:9">
      <c r="B262" s="932" t="s">
        <v>1574</v>
      </c>
      <c r="C262" s="933" t="s">
        <v>4477</v>
      </c>
      <c r="D262" s="932"/>
      <c r="E262" s="932" t="s">
        <v>1575</v>
      </c>
      <c r="F262" s="932" t="s">
        <v>2011</v>
      </c>
      <c r="G262" s="932" t="s">
        <v>2012</v>
      </c>
      <c r="H262" s="932" t="s">
        <v>2013</v>
      </c>
      <c r="I262" s="934">
        <v>2856</v>
      </c>
    </row>
    <row r="263" spans="2:9">
      <c r="B263" s="932" t="s">
        <v>1574</v>
      </c>
      <c r="C263" s="933" t="s">
        <v>4477</v>
      </c>
      <c r="D263" s="932"/>
      <c r="E263" s="932" t="s">
        <v>1575</v>
      </c>
      <c r="F263" s="932" t="s">
        <v>2014</v>
      </c>
      <c r="G263" s="932" t="s">
        <v>2015</v>
      </c>
      <c r="H263" s="932" t="s">
        <v>2016</v>
      </c>
      <c r="I263" s="934">
        <v>5500</v>
      </c>
    </row>
    <row r="264" spans="2:9">
      <c r="B264" s="932" t="s">
        <v>1574</v>
      </c>
      <c r="C264" s="933" t="s">
        <v>4477</v>
      </c>
      <c r="D264" s="932"/>
      <c r="E264" s="932" t="s">
        <v>1575</v>
      </c>
      <c r="F264" s="932" t="s">
        <v>4810</v>
      </c>
      <c r="G264" s="932" t="s">
        <v>4811</v>
      </c>
      <c r="H264" s="932" t="s">
        <v>4812</v>
      </c>
      <c r="I264" s="934">
        <v>4086</v>
      </c>
    </row>
    <row r="265" spans="2:9">
      <c r="B265" s="932" t="s">
        <v>1574</v>
      </c>
      <c r="C265" s="933" t="s">
        <v>4477</v>
      </c>
      <c r="D265" s="932"/>
      <c r="E265" s="932" t="s">
        <v>1575</v>
      </c>
      <c r="F265" s="932" t="s">
        <v>4813</v>
      </c>
      <c r="G265" s="932" t="s">
        <v>4814</v>
      </c>
      <c r="H265" s="932" t="s">
        <v>4815</v>
      </c>
      <c r="I265" s="934">
        <v>10000</v>
      </c>
    </row>
    <row r="266" spans="2:9">
      <c r="B266" s="932" t="s">
        <v>1574</v>
      </c>
      <c r="C266" s="933" t="s">
        <v>4477</v>
      </c>
      <c r="D266" s="932"/>
      <c r="E266" s="932" t="s">
        <v>1575</v>
      </c>
      <c r="F266" s="932" t="s">
        <v>2017</v>
      </c>
      <c r="G266" s="932" t="s">
        <v>2018</v>
      </c>
      <c r="H266" s="932" t="s">
        <v>2019</v>
      </c>
      <c r="I266" s="934">
        <v>5780</v>
      </c>
    </row>
    <row r="267" spans="2:9">
      <c r="B267" s="932" t="s">
        <v>1574</v>
      </c>
      <c r="C267" s="933" t="s">
        <v>4477</v>
      </c>
      <c r="D267" s="932"/>
      <c r="E267" s="932" t="s">
        <v>1575</v>
      </c>
      <c r="F267" s="932" t="s">
        <v>4816</v>
      </c>
      <c r="G267" s="932" t="s">
        <v>4817</v>
      </c>
      <c r="H267" s="932" t="s">
        <v>4818</v>
      </c>
      <c r="I267" s="934">
        <v>6118</v>
      </c>
    </row>
    <row r="268" spans="2:9">
      <c r="B268" s="932" t="s">
        <v>1574</v>
      </c>
      <c r="C268" s="933" t="s">
        <v>4477</v>
      </c>
      <c r="D268" s="932"/>
      <c r="E268" s="932" t="s">
        <v>1575</v>
      </c>
      <c r="F268" s="932" t="s">
        <v>4819</v>
      </c>
      <c r="G268" s="932" t="s">
        <v>4820</v>
      </c>
      <c r="H268" s="932" t="s">
        <v>4821</v>
      </c>
      <c r="I268" s="934">
        <v>1292</v>
      </c>
    </row>
    <row r="269" spans="2:9">
      <c r="B269" s="932" t="s">
        <v>1574</v>
      </c>
      <c r="C269" s="933" t="s">
        <v>4477</v>
      </c>
      <c r="D269" s="932"/>
      <c r="E269" s="932" t="s">
        <v>1575</v>
      </c>
      <c r="F269" s="932" t="s">
        <v>2020</v>
      </c>
      <c r="G269" s="932" t="s">
        <v>2021</v>
      </c>
      <c r="H269" s="932" t="s">
        <v>2022</v>
      </c>
      <c r="I269" s="934">
        <v>1510</v>
      </c>
    </row>
    <row r="270" spans="2:9">
      <c r="B270" s="932" t="s">
        <v>1574</v>
      </c>
      <c r="C270" s="933" t="s">
        <v>4477</v>
      </c>
      <c r="D270" s="932"/>
      <c r="E270" s="932" t="s">
        <v>1575</v>
      </c>
      <c r="F270" s="932" t="s">
        <v>4822</v>
      </c>
      <c r="G270" s="932" t="s">
        <v>4823</v>
      </c>
      <c r="H270" s="932" t="s">
        <v>4824</v>
      </c>
      <c r="I270" s="934">
        <v>6035</v>
      </c>
    </row>
    <row r="271" spans="2:9">
      <c r="B271" s="932" t="s">
        <v>1574</v>
      </c>
      <c r="C271" s="933" t="s">
        <v>4477</v>
      </c>
      <c r="D271" s="932"/>
      <c r="E271" s="932" t="s">
        <v>1575</v>
      </c>
      <c r="F271" s="932" t="s">
        <v>2023</v>
      </c>
      <c r="G271" s="932" t="s">
        <v>2024</v>
      </c>
      <c r="H271" s="932" t="s">
        <v>2025</v>
      </c>
      <c r="I271" s="934">
        <v>13800</v>
      </c>
    </row>
    <row r="272" spans="2:9">
      <c r="B272" s="932" t="s">
        <v>1574</v>
      </c>
      <c r="C272" s="933" t="s">
        <v>4477</v>
      </c>
      <c r="D272" s="932"/>
      <c r="E272" s="932" t="s">
        <v>1575</v>
      </c>
      <c r="F272" s="932" t="s">
        <v>2026</v>
      </c>
      <c r="G272" s="932" t="s">
        <v>2027</v>
      </c>
      <c r="H272" s="932" t="s">
        <v>2028</v>
      </c>
      <c r="I272" s="934">
        <v>3245</v>
      </c>
    </row>
    <row r="273" spans="2:9">
      <c r="B273" s="932" t="s">
        <v>1574</v>
      </c>
      <c r="C273" s="933" t="s">
        <v>4477</v>
      </c>
      <c r="D273" s="932"/>
      <c r="E273" s="932" t="s">
        <v>1575</v>
      </c>
      <c r="F273" s="932" t="s">
        <v>2029</v>
      </c>
      <c r="G273" s="932" t="s">
        <v>2030</v>
      </c>
      <c r="H273" s="932" t="s">
        <v>2031</v>
      </c>
      <c r="I273" s="934">
        <v>3380</v>
      </c>
    </row>
    <row r="274" spans="2:9">
      <c r="B274" s="932" t="s">
        <v>1574</v>
      </c>
      <c r="C274" s="933" t="s">
        <v>4477</v>
      </c>
      <c r="D274" s="932"/>
      <c r="E274" s="932" t="s">
        <v>1575</v>
      </c>
      <c r="F274" s="932" t="s">
        <v>2032</v>
      </c>
      <c r="G274" s="932" t="s">
        <v>2033</v>
      </c>
      <c r="H274" s="932" t="s">
        <v>2034</v>
      </c>
      <c r="I274" s="934">
        <v>578</v>
      </c>
    </row>
    <row r="275" spans="2:9">
      <c r="B275" s="932" t="s">
        <v>1574</v>
      </c>
      <c r="C275" s="933" t="s">
        <v>4477</v>
      </c>
      <c r="D275" s="932"/>
      <c r="E275" s="932" t="s">
        <v>1575</v>
      </c>
      <c r="F275" s="932" t="s">
        <v>2035</v>
      </c>
      <c r="G275" s="932" t="s">
        <v>2036</v>
      </c>
      <c r="H275" s="932" t="s">
        <v>2037</v>
      </c>
      <c r="I275" s="934">
        <v>15000</v>
      </c>
    </row>
    <row r="276" spans="2:9">
      <c r="B276" s="932" t="s">
        <v>1574</v>
      </c>
      <c r="C276" s="933" t="s">
        <v>4477</v>
      </c>
      <c r="D276" s="932"/>
      <c r="E276" s="932" t="s">
        <v>1575</v>
      </c>
      <c r="F276" s="932" t="s">
        <v>2038</v>
      </c>
      <c r="G276" s="932" t="s">
        <v>2039</v>
      </c>
      <c r="H276" s="932" t="s">
        <v>2040</v>
      </c>
      <c r="I276" s="934">
        <v>2400</v>
      </c>
    </row>
    <row r="277" spans="2:9">
      <c r="B277" s="932" t="s">
        <v>1574</v>
      </c>
      <c r="C277" s="933" t="s">
        <v>4477</v>
      </c>
      <c r="D277" s="932"/>
      <c r="E277" s="932" t="s">
        <v>1575</v>
      </c>
      <c r="F277" s="932" t="s">
        <v>4825</v>
      </c>
      <c r="G277" s="932" t="s">
        <v>4826</v>
      </c>
      <c r="H277" s="932" t="s">
        <v>4827</v>
      </c>
      <c r="I277" s="934">
        <v>1045</v>
      </c>
    </row>
    <row r="278" spans="2:9">
      <c r="B278" s="932" t="s">
        <v>1574</v>
      </c>
      <c r="C278" s="933" t="s">
        <v>4477</v>
      </c>
      <c r="D278" s="932"/>
      <c r="E278" s="932" t="s">
        <v>1575</v>
      </c>
      <c r="F278" s="932" t="s">
        <v>2041</v>
      </c>
      <c r="G278" s="932" t="s">
        <v>2042</v>
      </c>
      <c r="H278" s="932" t="s">
        <v>2043</v>
      </c>
      <c r="I278" s="934">
        <v>9620</v>
      </c>
    </row>
    <row r="279" spans="2:9">
      <c r="B279" s="932" t="s">
        <v>1574</v>
      </c>
      <c r="C279" s="933" t="s">
        <v>4477</v>
      </c>
      <c r="D279" s="932"/>
      <c r="E279" s="932" t="s">
        <v>1575</v>
      </c>
      <c r="F279" s="932" t="s">
        <v>2044</v>
      </c>
      <c r="G279" s="932" t="s">
        <v>2045</v>
      </c>
      <c r="H279" s="932" t="s">
        <v>2046</v>
      </c>
      <c r="I279" s="934">
        <v>11295</v>
      </c>
    </row>
    <row r="280" spans="2:9">
      <c r="B280" s="932" t="s">
        <v>1574</v>
      </c>
      <c r="C280" s="933" t="s">
        <v>4477</v>
      </c>
      <c r="D280" s="932"/>
      <c r="E280" s="932" t="s">
        <v>1575</v>
      </c>
      <c r="F280" s="932" t="s">
        <v>2047</v>
      </c>
      <c r="G280" s="932" t="s">
        <v>2048</v>
      </c>
      <c r="H280" s="932" t="s">
        <v>2049</v>
      </c>
      <c r="I280" s="934">
        <v>120</v>
      </c>
    </row>
    <row r="281" spans="2:9">
      <c r="B281" s="932" t="s">
        <v>1574</v>
      </c>
      <c r="C281" s="933" t="s">
        <v>4477</v>
      </c>
      <c r="D281" s="932"/>
      <c r="E281" s="932" t="s">
        <v>1575</v>
      </c>
      <c r="F281" s="932" t="s">
        <v>2050</v>
      </c>
      <c r="G281" s="932" t="s">
        <v>2051</v>
      </c>
      <c r="H281" s="932" t="s">
        <v>2052</v>
      </c>
      <c r="I281" s="934">
        <v>15250</v>
      </c>
    </row>
    <row r="282" spans="2:9">
      <c r="B282" s="932" t="s">
        <v>1574</v>
      </c>
      <c r="C282" s="933" t="s">
        <v>4477</v>
      </c>
      <c r="D282" s="932"/>
      <c r="E282" s="932" t="s">
        <v>1575</v>
      </c>
      <c r="F282" s="932" t="s">
        <v>4828</v>
      </c>
      <c r="G282" s="932" t="s">
        <v>4829</v>
      </c>
      <c r="H282" s="932" t="s">
        <v>4830</v>
      </c>
      <c r="I282" s="934">
        <v>1700</v>
      </c>
    </row>
    <row r="283" spans="2:9">
      <c r="B283" s="932" t="s">
        <v>1574</v>
      </c>
      <c r="C283" s="933" t="s">
        <v>4477</v>
      </c>
      <c r="D283" s="932"/>
      <c r="E283" s="932" t="s">
        <v>1575</v>
      </c>
      <c r="F283" s="932" t="s">
        <v>2053</v>
      </c>
      <c r="G283" s="932" t="s">
        <v>2054</v>
      </c>
      <c r="H283" s="932" t="s">
        <v>2055</v>
      </c>
      <c r="I283" s="934">
        <v>21035</v>
      </c>
    </row>
    <row r="284" spans="2:9">
      <c r="B284" s="932" t="s">
        <v>1574</v>
      </c>
      <c r="C284" s="933" t="s">
        <v>4477</v>
      </c>
      <c r="D284" s="932"/>
      <c r="E284" s="932" t="s">
        <v>1575</v>
      </c>
      <c r="F284" s="932" t="s">
        <v>4831</v>
      </c>
      <c r="G284" s="932" t="s">
        <v>4832</v>
      </c>
      <c r="H284" s="932" t="s">
        <v>4833</v>
      </c>
      <c r="I284" s="934">
        <v>469</v>
      </c>
    </row>
    <row r="285" spans="2:9">
      <c r="B285" s="932" t="s">
        <v>1574</v>
      </c>
      <c r="C285" s="933" t="s">
        <v>4477</v>
      </c>
      <c r="D285" s="932"/>
      <c r="E285" s="932" t="s">
        <v>1575</v>
      </c>
      <c r="F285" s="932" t="s">
        <v>2056</v>
      </c>
      <c r="G285" s="932" t="s">
        <v>2057</v>
      </c>
      <c r="H285" s="932" t="s">
        <v>2058</v>
      </c>
      <c r="I285" s="934">
        <v>4665</v>
      </c>
    </row>
    <row r="286" spans="2:9">
      <c r="B286" s="932" t="s">
        <v>1574</v>
      </c>
      <c r="C286" s="933" t="s">
        <v>4477</v>
      </c>
      <c r="D286" s="932"/>
      <c r="E286" s="932" t="s">
        <v>1575</v>
      </c>
      <c r="F286" s="932" t="s">
        <v>2059</v>
      </c>
      <c r="G286" s="932" t="s">
        <v>2060</v>
      </c>
      <c r="H286" s="932" t="s">
        <v>2061</v>
      </c>
      <c r="I286" s="934">
        <v>9036</v>
      </c>
    </row>
    <row r="287" spans="2:9">
      <c r="B287" s="932" t="s">
        <v>1574</v>
      </c>
      <c r="C287" s="933" t="s">
        <v>4477</v>
      </c>
      <c r="D287" s="932"/>
      <c r="E287" s="932" t="s">
        <v>1575</v>
      </c>
      <c r="F287" s="932" t="s">
        <v>2062</v>
      </c>
      <c r="G287" s="932" t="s">
        <v>2063</v>
      </c>
      <c r="H287" s="932" t="s">
        <v>2064</v>
      </c>
      <c r="I287" s="934">
        <v>6174</v>
      </c>
    </row>
    <row r="288" spans="2:9">
      <c r="B288" s="932" t="s">
        <v>1574</v>
      </c>
      <c r="C288" s="933" t="s">
        <v>4477</v>
      </c>
      <c r="D288" s="932"/>
      <c r="E288" s="932" t="s">
        <v>1575</v>
      </c>
      <c r="F288" s="932" t="s">
        <v>2065</v>
      </c>
      <c r="G288" s="932" t="s">
        <v>2066</v>
      </c>
      <c r="H288" s="932" t="s">
        <v>2067</v>
      </c>
      <c r="I288" s="934">
        <v>7718</v>
      </c>
    </row>
    <row r="289" spans="2:9">
      <c r="B289" s="932" t="s">
        <v>1574</v>
      </c>
      <c r="C289" s="933" t="s">
        <v>4477</v>
      </c>
      <c r="D289" s="932"/>
      <c r="E289" s="932" t="s">
        <v>1575</v>
      </c>
      <c r="F289" s="932" t="s">
        <v>2068</v>
      </c>
      <c r="G289" s="932" t="s">
        <v>2069</v>
      </c>
      <c r="H289" s="932" t="s">
        <v>4834</v>
      </c>
      <c r="I289" s="934">
        <v>5600</v>
      </c>
    </row>
    <row r="290" spans="2:9">
      <c r="B290" s="932" t="s">
        <v>1574</v>
      </c>
      <c r="C290" s="933" t="s">
        <v>4477</v>
      </c>
      <c r="D290" s="932"/>
      <c r="E290" s="932" t="s">
        <v>1575</v>
      </c>
      <c r="F290" s="932" t="s">
        <v>4835</v>
      </c>
      <c r="G290" s="932" t="s">
        <v>4836</v>
      </c>
      <c r="H290" s="932" t="s">
        <v>4837</v>
      </c>
      <c r="I290" s="934">
        <v>1485</v>
      </c>
    </row>
    <row r="291" spans="2:9">
      <c r="B291" s="932" t="s">
        <v>1574</v>
      </c>
      <c r="C291" s="933" t="s">
        <v>4477</v>
      </c>
      <c r="D291" s="932"/>
      <c r="E291" s="932" t="s">
        <v>1575</v>
      </c>
      <c r="F291" s="932" t="s">
        <v>2070</v>
      </c>
      <c r="G291" s="932" t="s">
        <v>2071</v>
      </c>
      <c r="H291" s="932" t="s">
        <v>2072</v>
      </c>
      <c r="I291" s="934">
        <v>3150</v>
      </c>
    </row>
    <row r="292" spans="2:9">
      <c r="B292" s="932" t="s">
        <v>1574</v>
      </c>
      <c r="C292" s="933" t="s">
        <v>4477</v>
      </c>
      <c r="D292" s="932"/>
      <c r="E292" s="932" t="s">
        <v>1575</v>
      </c>
      <c r="F292" s="932" t="s">
        <v>2073</v>
      </c>
      <c r="G292" s="932" t="s">
        <v>2074</v>
      </c>
      <c r="H292" s="932" t="s">
        <v>2075</v>
      </c>
      <c r="I292" s="934">
        <v>3775</v>
      </c>
    </row>
    <row r="293" spans="2:9">
      <c r="B293" s="932" t="s">
        <v>1574</v>
      </c>
      <c r="C293" s="933" t="s">
        <v>4477</v>
      </c>
      <c r="D293" s="932"/>
      <c r="E293" s="932" t="s">
        <v>1575</v>
      </c>
      <c r="F293" s="932" t="s">
        <v>2076</v>
      </c>
      <c r="G293" s="932" t="s">
        <v>2077</v>
      </c>
      <c r="H293" s="932" t="s">
        <v>2078</v>
      </c>
      <c r="I293" s="934">
        <v>600</v>
      </c>
    </row>
    <row r="294" spans="2:9">
      <c r="B294" s="932" t="s">
        <v>1574</v>
      </c>
      <c r="C294" s="933" t="s">
        <v>4477</v>
      </c>
      <c r="D294" s="932"/>
      <c r="E294" s="932" t="s">
        <v>1575</v>
      </c>
      <c r="F294" s="932" t="s">
        <v>4838</v>
      </c>
      <c r="G294" s="932" t="s">
        <v>4839</v>
      </c>
      <c r="H294" s="932" t="s">
        <v>4840</v>
      </c>
      <c r="I294" s="934">
        <v>620</v>
      </c>
    </row>
    <row r="295" spans="2:9">
      <c r="B295" s="932" t="s">
        <v>1574</v>
      </c>
      <c r="C295" s="933" t="s">
        <v>4477</v>
      </c>
      <c r="D295" s="932"/>
      <c r="E295" s="932" t="s">
        <v>1575</v>
      </c>
      <c r="F295" s="932" t="s">
        <v>2079</v>
      </c>
      <c r="G295" s="932" t="s">
        <v>2080</v>
      </c>
      <c r="H295" s="932" t="s">
        <v>2081</v>
      </c>
      <c r="I295" s="934">
        <v>11410</v>
      </c>
    </row>
    <row r="296" spans="2:9">
      <c r="B296" s="932" t="s">
        <v>1574</v>
      </c>
      <c r="C296" s="933" t="s">
        <v>4477</v>
      </c>
      <c r="D296" s="932"/>
      <c r="E296" s="932" t="s">
        <v>1575</v>
      </c>
      <c r="F296" s="932" t="s">
        <v>2082</v>
      </c>
      <c r="G296" s="932" t="s">
        <v>2083</v>
      </c>
      <c r="H296" s="932" t="s">
        <v>2084</v>
      </c>
      <c r="I296" s="934">
        <v>14200</v>
      </c>
    </row>
    <row r="297" spans="2:9">
      <c r="B297" s="932" t="s">
        <v>1574</v>
      </c>
      <c r="C297" s="933" t="s">
        <v>4477</v>
      </c>
      <c r="D297" s="932"/>
      <c r="E297" s="932" t="s">
        <v>1575</v>
      </c>
      <c r="F297" s="932" t="s">
        <v>2085</v>
      </c>
      <c r="G297" s="932" t="s">
        <v>2086</v>
      </c>
      <c r="H297" s="932" t="s">
        <v>2087</v>
      </c>
      <c r="I297" s="934">
        <v>15890</v>
      </c>
    </row>
    <row r="298" spans="2:9">
      <c r="B298" s="932" t="s">
        <v>1574</v>
      </c>
      <c r="C298" s="933" t="s">
        <v>4477</v>
      </c>
      <c r="D298" s="932"/>
      <c r="E298" s="932" t="s">
        <v>1575</v>
      </c>
      <c r="F298" s="932" t="s">
        <v>2088</v>
      </c>
      <c r="G298" s="932" t="s">
        <v>2089</v>
      </c>
      <c r="H298" s="932" t="s">
        <v>2090</v>
      </c>
      <c r="I298" s="934">
        <v>17065</v>
      </c>
    </row>
    <row r="299" spans="2:9">
      <c r="B299" s="932" t="s">
        <v>1574</v>
      </c>
      <c r="C299" s="933" t="s">
        <v>4477</v>
      </c>
      <c r="D299" s="932"/>
      <c r="E299" s="932" t="s">
        <v>1575</v>
      </c>
      <c r="F299" s="932" t="s">
        <v>4841</v>
      </c>
      <c r="G299" s="932" t="s">
        <v>4842</v>
      </c>
      <c r="H299" s="932" t="s">
        <v>4843</v>
      </c>
      <c r="I299" s="934">
        <v>1575</v>
      </c>
    </row>
    <row r="300" spans="2:9">
      <c r="B300" s="932" t="s">
        <v>1574</v>
      </c>
      <c r="C300" s="933" t="s">
        <v>4477</v>
      </c>
      <c r="D300" s="932"/>
      <c r="E300" s="932" t="s">
        <v>1575</v>
      </c>
      <c r="F300" s="932" t="s">
        <v>4844</v>
      </c>
      <c r="G300" s="932" t="s">
        <v>4845</v>
      </c>
      <c r="H300" s="932" t="s">
        <v>4846</v>
      </c>
      <c r="I300" s="934">
        <v>2775</v>
      </c>
    </row>
    <row r="301" spans="2:9">
      <c r="B301" s="932" t="s">
        <v>1574</v>
      </c>
      <c r="C301" s="933" t="s">
        <v>4477</v>
      </c>
      <c r="D301" s="932"/>
      <c r="E301" s="932" t="s">
        <v>1575</v>
      </c>
      <c r="F301" s="932" t="s">
        <v>2091</v>
      </c>
      <c r="G301" s="932" t="s">
        <v>2092</v>
      </c>
      <c r="H301" s="932" t="s">
        <v>2093</v>
      </c>
      <c r="I301" s="934">
        <v>1428</v>
      </c>
    </row>
    <row r="302" spans="2:9">
      <c r="B302" s="932" t="s">
        <v>1574</v>
      </c>
      <c r="C302" s="933" t="s">
        <v>4477</v>
      </c>
      <c r="D302" s="932"/>
      <c r="E302" s="932" t="s">
        <v>1575</v>
      </c>
      <c r="F302" s="932" t="s">
        <v>2094</v>
      </c>
      <c r="G302" s="932" t="s">
        <v>2095</v>
      </c>
      <c r="H302" s="932" t="s">
        <v>2096</v>
      </c>
      <c r="I302" s="934">
        <v>22518</v>
      </c>
    </row>
    <row r="303" spans="2:9">
      <c r="B303" s="932" t="s">
        <v>1574</v>
      </c>
      <c r="C303" s="933" t="s">
        <v>4477</v>
      </c>
      <c r="D303" s="932"/>
      <c r="E303" s="932" t="s">
        <v>1575</v>
      </c>
      <c r="F303" s="932" t="s">
        <v>2097</v>
      </c>
      <c r="G303" s="932" t="s">
        <v>2098</v>
      </c>
      <c r="H303" s="932" t="s">
        <v>2099</v>
      </c>
      <c r="I303" s="934">
        <v>4071</v>
      </c>
    </row>
    <row r="304" spans="2:9">
      <c r="B304" s="932" t="s">
        <v>1574</v>
      </c>
      <c r="C304" s="933" t="s">
        <v>4477</v>
      </c>
      <c r="D304" s="932"/>
      <c r="E304" s="932" t="s">
        <v>1575</v>
      </c>
      <c r="F304" s="932" t="s">
        <v>2100</v>
      </c>
      <c r="G304" s="932" t="s">
        <v>2101</v>
      </c>
      <c r="H304" s="932" t="s">
        <v>2102</v>
      </c>
      <c r="I304" s="934">
        <v>15000</v>
      </c>
    </row>
    <row r="305" spans="2:9">
      <c r="B305" s="932" t="s">
        <v>1574</v>
      </c>
      <c r="C305" s="933" t="s">
        <v>4477</v>
      </c>
      <c r="D305" s="932"/>
      <c r="E305" s="932" t="s">
        <v>1575</v>
      </c>
      <c r="F305" s="932" t="s">
        <v>2103</v>
      </c>
      <c r="G305" s="932" t="s">
        <v>2104</v>
      </c>
      <c r="H305" s="932" t="s">
        <v>2105</v>
      </c>
      <c r="I305" s="934">
        <v>4216</v>
      </c>
    </row>
    <row r="306" spans="2:9">
      <c r="B306" s="932" t="s">
        <v>1574</v>
      </c>
      <c r="C306" s="933" t="s">
        <v>4477</v>
      </c>
      <c r="D306" s="932"/>
      <c r="E306" s="932" t="s">
        <v>1575</v>
      </c>
      <c r="F306" s="932" t="s">
        <v>2106</v>
      </c>
      <c r="G306" s="932" t="s">
        <v>2107</v>
      </c>
      <c r="H306" s="932" t="s">
        <v>2108</v>
      </c>
      <c r="I306" s="934">
        <v>8845</v>
      </c>
    </row>
    <row r="307" spans="2:9">
      <c r="B307" s="932" t="s">
        <v>1574</v>
      </c>
      <c r="C307" s="933" t="s">
        <v>4477</v>
      </c>
      <c r="D307" s="932"/>
      <c r="E307" s="932" t="s">
        <v>1575</v>
      </c>
      <c r="F307" s="932" t="s">
        <v>4847</v>
      </c>
      <c r="G307" s="932" t="s">
        <v>4848</v>
      </c>
      <c r="H307" s="932" t="s">
        <v>4849</v>
      </c>
      <c r="I307" s="934">
        <v>3925</v>
      </c>
    </row>
    <row r="308" spans="2:9">
      <c r="B308" s="932" t="s">
        <v>1574</v>
      </c>
      <c r="C308" s="933" t="s">
        <v>4477</v>
      </c>
      <c r="D308" s="932"/>
      <c r="E308" s="932" t="s">
        <v>1575</v>
      </c>
      <c r="F308" s="932" t="s">
        <v>2109</v>
      </c>
      <c r="G308" s="932" t="s">
        <v>2110</v>
      </c>
      <c r="H308" s="932" t="s">
        <v>2111</v>
      </c>
      <c r="I308" s="934">
        <v>10400</v>
      </c>
    </row>
    <row r="309" spans="2:9">
      <c r="B309" s="932" t="s">
        <v>1574</v>
      </c>
      <c r="C309" s="933" t="s">
        <v>4477</v>
      </c>
      <c r="D309" s="932"/>
      <c r="E309" s="932" t="s">
        <v>1575</v>
      </c>
      <c r="F309" s="932" t="s">
        <v>2112</v>
      </c>
      <c r="G309" s="932" t="s">
        <v>2113</v>
      </c>
      <c r="H309" s="932" t="s">
        <v>2114</v>
      </c>
      <c r="I309" s="934">
        <v>5236</v>
      </c>
    </row>
    <row r="310" spans="2:9">
      <c r="B310" s="932" t="s">
        <v>1574</v>
      </c>
      <c r="C310" s="933" t="s">
        <v>4477</v>
      </c>
      <c r="D310" s="932"/>
      <c r="E310" s="932" t="s">
        <v>1575</v>
      </c>
      <c r="F310" s="932" t="s">
        <v>4850</v>
      </c>
      <c r="G310" s="932" t="s">
        <v>4851</v>
      </c>
      <c r="H310" s="932" t="s">
        <v>4852</v>
      </c>
      <c r="I310" s="934">
        <v>735</v>
      </c>
    </row>
    <row r="311" spans="2:9">
      <c r="B311" s="932" t="s">
        <v>1574</v>
      </c>
      <c r="C311" s="933" t="s">
        <v>4477</v>
      </c>
      <c r="D311" s="932"/>
      <c r="E311" s="932" t="s">
        <v>1575</v>
      </c>
      <c r="F311" s="932" t="s">
        <v>2115</v>
      </c>
      <c r="G311" s="932" t="s">
        <v>2116</v>
      </c>
      <c r="H311" s="932" t="s">
        <v>2117</v>
      </c>
      <c r="I311" s="934">
        <v>2240</v>
      </c>
    </row>
    <row r="312" spans="2:9">
      <c r="B312" s="932" t="s">
        <v>1574</v>
      </c>
      <c r="C312" s="933" t="s">
        <v>4477</v>
      </c>
      <c r="D312" s="932"/>
      <c r="E312" s="932" t="s">
        <v>1575</v>
      </c>
      <c r="F312" s="932" t="s">
        <v>4853</v>
      </c>
      <c r="G312" s="932" t="s">
        <v>4854</v>
      </c>
      <c r="H312" s="932" t="s">
        <v>4855</v>
      </c>
      <c r="I312" s="934">
        <v>10190</v>
      </c>
    </row>
    <row r="313" spans="2:9">
      <c r="B313" s="932" t="s">
        <v>1574</v>
      </c>
      <c r="C313" s="933" t="s">
        <v>4477</v>
      </c>
      <c r="D313" s="932"/>
      <c r="E313" s="932" t="s">
        <v>1575</v>
      </c>
      <c r="F313" s="932" t="s">
        <v>2118</v>
      </c>
      <c r="G313" s="932" t="s">
        <v>2119</v>
      </c>
      <c r="H313" s="932" t="s">
        <v>2120</v>
      </c>
      <c r="I313" s="934">
        <v>1321</v>
      </c>
    </row>
    <row r="314" spans="2:9">
      <c r="B314" s="932" t="s">
        <v>1574</v>
      </c>
      <c r="C314" s="933" t="s">
        <v>4477</v>
      </c>
      <c r="D314" s="932"/>
      <c r="E314" s="932" t="s">
        <v>1575</v>
      </c>
      <c r="F314" s="932" t="s">
        <v>2121</v>
      </c>
      <c r="G314" s="932" t="s">
        <v>2122</v>
      </c>
      <c r="H314" s="932" t="s">
        <v>2123</v>
      </c>
      <c r="I314" s="934">
        <v>7174</v>
      </c>
    </row>
    <row r="315" spans="2:9">
      <c r="B315" s="932" t="s">
        <v>1574</v>
      </c>
      <c r="C315" s="933" t="s">
        <v>4477</v>
      </c>
      <c r="D315" s="932"/>
      <c r="E315" s="932" t="s">
        <v>1575</v>
      </c>
      <c r="F315" s="932" t="s">
        <v>2124</v>
      </c>
      <c r="G315" s="932" t="s">
        <v>2125</v>
      </c>
      <c r="H315" s="932" t="s">
        <v>2126</v>
      </c>
      <c r="I315" s="934">
        <v>15000</v>
      </c>
    </row>
    <row r="316" spans="2:9">
      <c r="B316" s="932" t="s">
        <v>1574</v>
      </c>
      <c r="C316" s="933" t="s">
        <v>4477</v>
      </c>
      <c r="D316" s="932"/>
      <c r="E316" s="932" t="s">
        <v>1575</v>
      </c>
      <c r="F316" s="932" t="s">
        <v>2127</v>
      </c>
      <c r="G316" s="932" t="s">
        <v>2128</v>
      </c>
      <c r="H316" s="932" t="s">
        <v>2129</v>
      </c>
      <c r="I316" s="934">
        <v>1465</v>
      </c>
    </row>
    <row r="317" spans="2:9">
      <c r="B317" s="932" t="s">
        <v>1574</v>
      </c>
      <c r="C317" s="933" t="s">
        <v>4477</v>
      </c>
      <c r="D317" s="932"/>
      <c r="E317" s="932" t="s">
        <v>1575</v>
      </c>
      <c r="F317" s="932" t="s">
        <v>2130</v>
      </c>
      <c r="G317" s="932" t="s">
        <v>2131</v>
      </c>
      <c r="H317" s="932" t="s">
        <v>2132</v>
      </c>
      <c r="I317" s="934">
        <v>2516</v>
      </c>
    </row>
    <row r="318" spans="2:9">
      <c r="B318" s="932" t="s">
        <v>1574</v>
      </c>
      <c r="C318" s="933" t="s">
        <v>4477</v>
      </c>
      <c r="D318" s="932"/>
      <c r="E318" s="932" t="s">
        <v>1575</v>
      </c>
      <c r="F318" s="932" t="s">
        <v>2133</v>
      </c>
      <c r="G318" s="932" t="s">
        <v>2134</v>
      </c>
      <c r="H318" s="932" t="s">
        <v>2135</v>
      </c>
      <c r="I318" s="934">
        <v>4865</v>
      </c>
    </row>
    <row r="319" spans="2:9">
      <c r="B319" s="932" t="s">
        <v>1574</v>
      </c>
      <c r="C319" s="933" t="s">
        <v>4477</v>
      </c>
      <c r="D319" s="932"/>
      <c r="E319" s="932" t="s">
        <v>1575</v>
      </c>
      <c r="F319" s="932" t="s">
        <v>4856</v>
      </c>
      <c r="G319" s="932" t="s">
        <v>4857</v>
      </c>
      <c r="H319" s="932" t="s">
        <v>4858</v>
      </c>
      <c r="I319" s="934">
        <v>150</v>
      </c>
    </row>
    <row r="320" spans="2:9">
      <c r="B320" s="932" t="s">
        <v>1574</v>
      </c>
      <c r="C320" s="933" t="s">
        <v>4477</v>
      </c>
      <c r="D320" s="932"/>
      <c r="E320" s="932" t="s">
        <v>1575</v>
      </c>
      <c r="F320" s="932" t="s">
        <v>2136</v>
      </c>
      <c r="G320" s="932" t="s">
        <v>2137</v>
      </c>
      <c r="H320" s="932" t="s">
        <v>2138</v>
      </c>
      <c r="I320" s="934">
        <v>685</v>
      </c>
    </row>
    <row r="321" spans="2:9">
      <c r="B321" s="932" t="s">
        <v>1574</v>
      </c>
      <c r="C321" s="933" t="s">
        <v>4477</v>
      </c>
      <c r="D321" s="932"/>
      <c r="E321" s="932" t="s">
        <v>1575</v>
      </c>
      <c r="F321" s="932" t="s">
        <v>2139</v>
      </c>
      <c r="G321" s="932" t="s">
        <v>2140</v>
      </c>
      <c r="H321" s="932" t="s">
        <v>2141</v>
      </c>
      <c r="I321" s="934">
        <v>95</v>
      </c>
    </row>
    <row r="322" spans="2:9">
      <c r="B322" s="932" t="s">
        <v>1574</v>
      </c>
      <c r="C322" s="933" t="s">
        <v>4477</v>
      </c>
      <c r="D322" s="932"/>
      <c r="E322" s="932" t="s">
        <v>1575</v>
      </c>
      <c r="F322" s="932" t="s">
        <v>2142</v>
      </c>
      <c r="G322" s="932" t="s">
        <v>2143</v>
      </c>
      <c r="H322" s="932" t="s">
        <v>2144</v>
      </c>
      <c r="I322" s="934">
        <v>3600</v>
      </c>
    </row>
    <row r="323" spans="2:9">
      <c r="B323" s="932" t="s">
        <v>1574</v>
      </c>
      <c r="C323" s="933" t="s">
        <v>4477</v>
      </c>
      <c r="D323" s="932"/>
      <c r="E323" s="932" t="s">
        <v>1575</v>
      </c>
      <c r="F323" s="932" t="s">
        <v>2145</v>
      </c>
      <c r="G323" s="932" t="s">
        <v>2146</v>
      </c>
      <c r="H323" s="932" t="s">
        <v>2147</v>
      </c>
      <c r="I323" s="934">
        <v>5200</v>
      </c>
    </row>
    <row r="324" spans="2:9">
      <c r="B324" s="932" t="s">
        <v>1574</v>
      </c>
      <c r="C324" s="933" t="s">
        <v>4477</v>
      </c>
      <c r="D324" s="932"/>
      <c r="E324" s="932" t="s">
        <v>1575</v>
      </c>
      <c r="F324" s="932" t="s">
        <v>2148</v>
      </c>
      <c r="G324" s="932" t="s">
        <v>2149</v>
      </c>
      <c r="H324" s="932" t="s">
        <v>2150</v>
      </c>
      <c r="I324" s="934">
        <v>175</v>
      </c>
    </row>
    <row r="325" spans="2:9">
      <c r="B325" s="932" t="s">
        <v>1574</v>
      </c>
      <c r="C325" s="933" t="s">
        <v>4477</v>
      </c>
      <c r="D325" s="932"/>
      <c r="E325" s="932" t="s">
        <v>1575</v>
      </c>
      <c r="F325" s="932" t="s">
        <v>2151</v>
      </c>
      <c r="G325" s="932" t="s">
        <v>2152</v>
      </c>
      <c r="H325" s="932" t="s">
        <v>2153</v>
      </c>
      <c r="I325" s="934">
        <v>9245</v>
      </c>
    </row>
    <row r="326" spans="2:9">
      <c r="B326" s="932" t="s">
        <v>1574</v>
      </c>
      <c r="C326" s="933" t="s">
        <v>4477</v>
      </c>
      <c r="D326" s="932"/>
      <c r="E326" s="932" t="s">
        <v>1575</v>
      </c>
      <c r="F326" s="932" t="s">
        <v>2154</v>
      </c>
      <c r="G326" s="932" t="s">
        <v>2155</v>
      </c>
      <c r="H326" s="932" t="s">
        <v>2156</v>
      </c>
      <c r="I326" s="934">
        <v>10950</v>
      </c>
    </row>
    <row r="327" spans="2:9">
      <c r="B327" s="932" t="s">
        <v>1574</v>
      </c>
      <c r="C327" s="933" t="s">
        <v>4477</v>
      </c>
      <c r="D327" s="932"/>
      <c r="E327" s="932" t="s">
        <v>1575</v>
      </c>
      <c r="F327" s="932" t="s">
        <v>2157</v>
      </c>
      <c r="G327" s="932" t="s">
        <v>2158</v>
      </c>
      <c r="H327" s="932" t="s">
        <v>2159</v>
      </c>
      <c r="I327" s="934">
        <v>19278</v>
      </c>
    </row>
    <row r="328" spans="2:9">
      <c r="B328" s="932" t="s">
        <v>1574</v>
      </c>
      <c r="C328" s="933" t="s">
        <v>4477</v>
      </c>
      <c r="D328" s="932"/>
      <c r="E328" s="932" t="s">
        <v>1575</v>
      </c>
      <c r="F328" s="932" t="s">
        <v>2160</v>
      </c>
      <c r="G328" s="932" t="s">
        <v>2161</v>
      </c>
      <c r="H328" s="932" t="s">
        <v>2162</v>
      </c>
      <c r="I328" s="934">
        <v>3170</v>
      </c>
    </row>
    <row r="329" spans="2:9">
      <c r="B329" s="932" t="s">
        <v>1574</v>
      </c>
      <c r="C329" s="933" t="s">
        <v>4477</v>
      </c>
      <c r="D329" s="932"/>
      <c r="E329" s="932" t="s">
        <v>1575</v>
      </c>
      <c r="F329" s="932" t="s">
        <v>4859</v>
      </c>
      <c r="G329" s="932" t="s">
        <v>4860</v>
      </c>
      <c r="H329" s="932" t="s">
        <v>4861</v>
      </c>
      <c r="I329" s="934">
        <v>2570</v>
      </c>
    </row>
    <row r="330" spans="2:9">
      <c r="B330" s="932" t="s">
        <v>1574</v>
      </c>
      <c r="C330" s="933" t="s">
        <v>4477</v>
      </c>
      <c r="D330" s="932"/>
      <c r="E330" s="932" t="s">
        <v>1575</v>
      </c>
      <c r="F330" s="932" t="s">
        <v>2163</v>
      </c>
      <c r="G330" s="932" t="s">
        <v>2164</v>
      </c>
      <c r="H330" s="932" t="s">
        <v>2165</v>
      </c>
      <c r="I330" s="934">
        <v>1610</v>
      </c>
    </row>
    <row r="331" spans="2:9">
      <c r="B331" s="932" t="s">
        <v>1574</v>
      </c>
      <c r="C331" s="933" t="s">
        <v>4477</v>
      </c>
      <c r="D331" s="932"/>
      <c r="E331" s="932" t="s">
        <v>1575</v>
      </c>
      <c r="F331" s="932" t="s">
        <v>2166</v>
      </c>
      <c r="G331" s="932" t="s">
        <v>2167</v>
      </c>
      <c r="H331" s="932" t="s">
        <v>2168</v>
      </c>
      <c r="I331" s="934">
        <v>15000</v>
      </c>
    </row>
    <row r="332" spans="2:9">
      <c r="B332" s="932" t="s">
        <v>1574</v>
      </c>
      <c r="C332" s="933" t="s">
        <v>4477</v>
      </c>
      <c r="D332" s="932"/>
      <c r="E332" s="932" t="s">
        <v>1575</v>
      </c>
      <c r="F332" s="932" t="s">
        <v>2169</v>
      </c>
      <c r="G332" s="932" t="s">
        <v>2170</v>
      </c>
      <c r="H332" s="932" t="s">
        <v>2171</v>
      </c>
      <c r="I332" s="934">
        <v>4420</v>
      </c>
    </row>
    <row r="333" spans="2:9">
      <c r="B333" s="932" t="s">
        <v>1574</v>
      </c>
      <c r="C333" s="933" t="s">
        <v>4477</v>
      </c>
      <c r="D333" s="932"/>
      <c r="E333" s="932" t="s">
        <v>1575</v>
      </c>
      <c r="F333" s="932" t="s">
        <v>2172</v>
      </c>
      <c r="G333" s="932" t="s">
        <v>2173</v>
      </c>
      <c r="H333" s="932" t="s">
        <v>2174</v>
      </c>
      <c r="I333" s="934">
        <v>15252</v>
      </c>
    </row>
    <row r="334" spans="2:9">
      <c r="B334" s="932" t="s">
        <v>1574</v>
      </c>
      <c r="C334" s="933" t="s">
        <v>4477</v>
      </c>
      <c r="D334" s="932"/>
      <c r="E334" s="932" t="s">
        <v>1575</v>
      </c>
      <c r="F334" s="932" t="s">
        <v>4862</v>
      </c>
      <c r="G334" s="932" t="s">
        <v>4863</v>
      </c>
      <c r="H334" s="932" t="s">
        <v>4864</v>
      </c>
      <c r="I334" s="934">
        <v>321</v>
      </c>
    </row>
    <row r="335" spans="2:9">
      <c r="B335" s="932" t="s">
        <v>1574</v>
      </c>
      <c r="C335" s="933" t="s">
        <v>4477</v>
      </c>
      <c r="D335" s="932"/>
      <c r="E335" s="932" t="s">
        <v>1575</v>
      </c>
      <c r="F335" s="932" t="s">
        <v>4865</v>
      </c>
      <c r="G335" s="932" t="s">
        <v>4866</v>
      </c>
      <c r="H335" s="932" t="s">
        <v>4867</v>
      </c>
      <c r="I335" s="934">
        <v>5000</v>
      </c>
    </row>
    <row r="336" spans="2:9">
      <c r="B336" s="932" t="s">
        <v>1574</v>
      </c>
      <c r="C336" s="933" t="s">
        <v>4477</v>
      </c>
      <c r="D336" s="932"/>
      <c r="E336" s="932" t="s">
        <v>1575</v>
      </c>
      <c r="F336" s="932" t="s">
        <v>4868</v>
      </c>
      <c r="G336" s="932" t="s">
        <v>4869</v>
      </c>
      <c r="H336" s="932" t="s">
        <v>4870</v>
      </c>
      <c r="I336" s="934">
        <v>452</v>
      </c>
    </row>
    <row r="337" spans="2:9">
      <c r="B337" s="932" t="s">
        <v>1574</v>
      </c>
      <c r="C337" s="933" t="s">
        <v>4477</v>
      </c>
      <c r="D337" s="932"/>
      <c r="E337" s="932" t="s">
        <v>1575</v>
      </c>
      <c r="F337" s="932" t="s">
        <v>2175</v>
      </c>
      <c r="G337" s="932" t="s">
        <v>2176</v>
      </c>
      <c r="H337" s="932" t="s">
        <v>2177</v>
      </c>
      <c r="I337" s="934">
        <v>3635</v>
      </c>
    </row>
    <row r="338" spans="2:9">
      <c r="B338" s="932" t="s">
        <v>1574</v>
      </c>
      <c r="C338" s="933" t="s">
        <v>4477</v>
      </c>
      <c r="D338" s="932"/>
      <c r="E338" s="932" t="s">
        <v>1575</v>
      </c>
      <c r="F338" s="932" t="s">
        <v>4871</v>
      </c>
      <c r="G338" s="932" t="s">
        <v>4872</v>
      </c>
      <c r="H338" s="932" t="s">
        <v>4873</v>
      </c>
      <c r="I338" s="934">
        <v>2720</v>
      </c>
    </row>
    <row r="339" spans="2:9">
      <c r="B339" s="932" t="s">
        <v>1574</v>
      </c>
      <c r="C339" s="933" t="s">
        <v>4477</v>
      </c>
      <c r="D339" s="932"/>
      <c r="E339" s="932" t="s">
        <v>1575</v>
      </c>
      <c r="F339" s="932" t="s">
        <v>2178</v>
      </c>
      <c r="G339" s="932" t="s">
        <v>2179</v>
      </c>
      <c r="H339" s="932" t="s">
        <v>2180</v>
      </c>
      <c r="I339" s="934">
        <v>95</v>
      </c>
    </row>
    <row r="340" spans="2:9">
      <c r="B340" s="932" t="s">
        <v>1574</v>
      </c>
      <c r="C340" s="933" t="s">
        <v>4477</v>
      </c>
      <c r="D340" s="932"/>
      <c r="E340" s="932" t="s">
        <v>1575</v>
      </c>
      <c r="F340" s="932" t="s">
        <v>2181</v>
      </c>
      <c r="G340" s="932" t="s">
        <v>2182</v>
      </c>
      <c r="H340" s="932" t="s">
        <v>2183</v>
      </c>
      <c r="I340" s="934">
        <v>8090</v>
      </c>
    </row>
    <row r="341" spans="2:9">
      <c r="B341" s="932" t="s">
        <v>1574</v>
      </c>
      <c r="C341" s="933" t="s">
        <v>4477</v>
      </c>
      <c r="D341" s="932"/>
      <c r="E341" s="932" t="s">
        <v>1575</v>
      </c>
      <c r="F341" s="932" t="s">
        <v>4874</v>
      </c>
      <c r="G341" s="932" t="s">
        <v>4875</v>
      </c>
      <c r="H341" s="932" t="s">
        <v>4876</v>
      </c>
      <c r="I341" s="934">
        <v>1670</v>
      </c>
    </row>
    <row r="342" spans="2:9">
      <c r="B342" s="932" t="s">
        <v>1574</v>
      </c>
      <c r="C342" s="933" t="s">
        <v>4477</v>
      </c>
      <c r="D342" s="932"/>
      <c r="E342" s="932" t="s">
        <v>1575</v>
      </c>
      <c r="F342" s="932" t="s">
        <v>4877</v>
      </c>
      <c r="G342" s="932" t="s">
        <v>4878</v>
      </c>
      <c r="H342" s="932" t="s">
        <v>4879</v>
      </c>
      <c r="I342" s="934">
        <v>400</v>
      </c>
    </row>
    <row r="343" spans="2:9">
      <c r="B343" s="932" t="s">
        <v>1574</v>
      </c>
      <c r="C343" s="933" t="s">
        <v>4477</v>
      </c>
      <c r="D343" s="932"/>
      <c r="E343" s="932" t="s">
        <v>1575</v>
      </c>
      <c r="F343" s="932" t="s">
        <v>4880</v>
      </c>
      <c r="G343" s="932" t="s">
        <v>4881</v>
      </c>
      <c r="H343" s="932" t="s">
        <v>4882</v>
      </c>
      <c r="I343" s="934">
        <v>1586</v>
      </c>
    </row>
    <row r="344" spans="2:9">
      <c r="B344" s="932" t="s">
        <v>1574</v>
      </c>
      <c r="C344" s="933" t="s">
        <v>4477</v>
      </c>
      <c r="D344" s="932"/>
      <c r="E344" s="932" t="s">
        <v>1575</v>
      </c>
      <c r="F344" s="932" t="s">
        <v>2184</v>
      </c>
      <c r="G344" s="932" t="s">
        <v>2185</v>
      </c>
      <c r="H344" s="932" t="s">
        <v>2186</v>
      </c>
      <c r="I344" s="934">
        <v>3860</v>
      </c>
    </row>
    <row r="345" spans="2:9">
      <c r="B345" s="932" t="s">
        <v>1574</v>
      </c>
      <c r="C345" s="933" t="s">
        <v>4477</v>
      </c>
      <c r="D345" s="932"/>
      <c r="E345" s="932" t="s">
        <v>1575</v>
      </c>
      <c r="F345" s="932" t="s">
        <v>2187</v>
      </c>
      <c r="G345" s="932" t="s">
        <v>2188</v>
      </c>
      <c r="H345" s="932" t="s">
        <v>2189</v>
      </c>
      <c r="I345" s="934">
        <v>20238</v>
      </c>
    </row>
    <row r="346" spans="2:9">
      <c r="B346" s="932" t="s">
        <v>1574</v>
      </c>
      <c r="C346" s="933" t="s">
        <v>4477</v>
      </c>
      <c r="D346" s="932"/>
      <c r="E346" s="932" t="s">
        <v>1575</v>
      </c>
      <c r="F346" s="932" t="s">
        <v>2190</v>
      </c>
      <c r="G346" s="932" t="s">
        <v>2191</v>
      </c>
      <c r="H346" s="932" t="s">
        <v>2192</v>
      </c>
      <c r="I346" s="934">
        <v>3265</v>
      </c>
    </row>
    <row r="347" spans="2:9">
      <c r="B347" s="932" t="s">
        <v>1574</v>
      </c>
      <c r="C347" s="933" t="s">
        <v>4477</v>
      </c>
      <c r="D347" s="932"/>
      <c r="E347" s="932" t="s">
        <v>1575</v>
      </c>
      <c r="F347" s="932" t="s">
        <v>2193</v>
      </c>
      <c r="G347" s="932" t="s">
        <v>2194</v>
      </c>
      <c r="H347" s="932" t="s">
        <v>2195</v>
      </c>
      <c r="I347" s="934">
        <v>11600</v>
      </c>
    </row>
    <row r="348" spans="2:9">
      <c r="B348" s="932" t="s">
        <v>1574</v>
      </c>
      <c r="C348" s="933" t="s">
        <v>4477</v>
      </c>
      <c r="D348" s="932"/>
      <c r="E348" s="932" t="s">
        <v>1575</v>
      </c>
      <c r="F348" s="932" t="s">
        <v>2196</v>
      </c>
      <c r="G348" s="932" t="s">
        <v>2197</v>
      </c>
      <c r="H348" s="932" t="s">
        <v>2198</v>
      </c>
      <c r="I348" s="934">
        <v>846</v>
      </c>
    </row>
    <row r="349" spans="2:9">
      <c r="B349" s="932" t="s">
        <v>1574</v>
      </c>
      <c r="C349" s="933" t="s">
        <v>4477</v>
      </c>
      <c r="D349" s="932"/>
      <c r="E349" s="932" t="s">
        <v>1575</v>
      </c>
      <c r="F349" s="932" t="s">
        <v>4883</v>
      </c>
      <c r="G349" s="932" t="s">
        <v>4884</v>
      </c>
      <c r="H349" s="932" t="s">
        <v>4885</v>
      </c>
      <c r="I349" s="934">
        <v>95</v>
      </c>
    </row>
    <row r="350" spans="2:9">
      <c r="B350" s="932" t="s">
        <v>1574</v>
      </c>
      <c r="C350" s="933" t="s">
        <v>4477</v>
      </c>
      <c r="D350" s="932"/>
      <c r="E350" s="932" t="s">
        <v>1575</v>
      </c>
      <c r="F350" s="932" t="s">
        <v>2199</v>
      </c>
      <c r="G350" s="932" t="s">
        <v>2200</v>
      </c>
      <c r="H350" s="932" t="s">
        <v>2201</v>
      </c>
      <c r="I350" s="934">
        <v>4540</v>
      </c>
    </row>
    <row r="351" spans="2:9">
      <c r="B351" s="932" t="s">
        <v>1574</v>
      </c>
      <c r="C351" s="933" t="s">
        <v>4477</v>
      </c>
      <c r="D351" s="932"/>
      <c r="E351" s="932" t="s">
        <v>1575</v>
      </c>
      <c r="F351" s="932" t="s">
        <v>4886</v>
      </c>
      <c r="G351" s="932" t="s">
        <v>4887</v>
      </c>
      <c r="H351" s="932" t="s">
        <v>4888</v>
      </c>
      <c r="I351" s="934">
        <v>1020</v>
      </c>
    </row>
    <row r="352" spans="2:9">
      <c r="B352" s="932" t="s">
        <v>1574</v>
      </c>
      <c r="C352" s="933" t="s">
        <v>4477</v>
      </c>
      <c r="D352" s="932"/>
      <c r="E352" s="932" t="s">
        <v>1575</v>
      </c>
      <c r="F352" s="932" t="s">
        <v>2202</v>
      </c>
      <c r="G352" s="932" t="s">
        <v>2203</v>
      </c>
      <c r="H352" s="932" t="s">
        <v>2204</v>
      </c>
      <c r="I352" s="934">
        <v>615</v>
      </c>
    </row>
    <row r="353" spans="2:9">
      <c r="B353" s="932" t="s">
        <v>1574</v>
      </c>
      <c r="C353" s="933" t="s">
        <v>4477</v>
      </c>
      <c r="D353" s="932"/>
      <c r="E353" s="932" t="s">
        <v>1575</v>
      </c>
      <c r="F353" s="932" t="s">
        <v>2205</v>
      </c>
      <c r="G353" s="932" t="s">
        <v>2206</v>
      </c>
      <c r="H353" s="932" t="s">
        <v>2207</v>
      </c>
      <c r="I353" s="934">
        <v>1250</v>
      </c>
    </row>
    <row r="354" spans="2:9">
      <c r="B354" s="932" t="s">
        <v>1574</v>
      </c>
      <c r="C354" s="933" t="s">
        <v>4477</v>
      </c>
      <c r="D354" s="932"/>
      <c r="E354" s="932" t="s">
        <v>1575</v>
      </c>
      <c r="F354" s="932" t="s">
        <v>2208</v>
      </c>
      <c r="G354" s="932" t="s">
        <v>2209</v>
      </c>
      <c r="H354" s="932" t="s">
        <v>2210</v>
      </c>
      <c r="I354" s="934">
        <v>2660</v>
      </c>
    </row>
    <row r="355" spans="2:9">
      <c r="B355" s="932" t="s">
        <v>1574</v>
      </c>
      <c r="C355" s="933" t="s">
        <v>4477</v>
      </c>
      <c r="D355" s="932"/>
      <c r="E355" s="932" t="s">
        <v>1575</v>
      </c>
      <c r="F355" s="932" t="s">
        <v>4889</v>
      </c>
      <c r="G355" s="932" t="s">
        <v>4890</v>
      </c>
      <c r="H355" s="932" t="s">
        <v>4891</v>
      </c>
      <c r="I355" s="934">
        <v>2120</v>
      </c>
    </row>
    <row r="356" spans="2:9">
      <c r="B356" s="932" t="s">
        <v>1574</v>
      </c>
      <c r="C356" s="933" t="s">
        <v>4477</v>
      </c>
      <c r="D356" s="932"/>
      <c r="E356" s="932" t="s">
        <v>1575</v>
      </c>
      <c r="F356" s="932" t="s">
        <v>4892</v>
      </c>
      <c r="G356" s="932" t="s">
        <v>4893</v>
      </c>
      <c r="H356" s="932" t="s">
        <v>4894</v>
      </c>
      <c r="I356" s="934">
        <v>95</v>
      </c>
    </row>
    <row r="357" spans="2:9">
      <c r="B357" s="932" t="s">
        <v>1574</v>
      </c>
      <c r="C357" s="933" t="s">
        <v>4477</v>
      </c>
      <c r="D357" s="932"/>
      <c r="E357" s="932" t="s">
        <v>1575</v>
      </c>
      <c r="F357" s="932" t="s">
        <v>2211</v>
      </c>
      <c r="G357" s="932" t="s">
        <v>2212</v>
      </c>
      <c r="H357" s="932" t="s">
        <v>2213</v>
      </c>
      <c r="I357" s="934">
        <v>5984</v>
      </c>
    </row>
    <row r="358" spans="2:9">
      <c r="B358" s="932" t="s">
        <v>1574</v>
      </c>
      <c r="C358" s="933" t="s">
        <v>4477</v>
      </c>
      <c r="D358" s="932"/>
      <c r="E358" s="932" t="s">
        <v>1575</v>
      </c>
      <c r="F358" s="932" t="s">
        <v>2214</v>
      </c>
      <c r="G358" s="932" t="s">
        <v>2215</v>
      </c>
      <c r="H358" s="932" t="s">
        <v>2216</v>
      </c>
      <c r="I358" s="934">
        <v>1765</v>
      </c>
    </row>
    <row r="359" spans="2:9">
      <c r="B359" s="932" t="s">
        <v>1574</v>
      </c>
      <c r="C359" s="933" t="s">
        <v>4477</v>
      </c>
      <c r="D359" s="932"/>
      <c r="E359" s="932" t="s">
        <v>1575</v>
      </c>
      <c r="F359" s="932" t="s">
        <v>2217</v>
      </c>
      <c r="G359" s="932" t="s">
        <v>2218</v>
      </c>
      <c r="H359" s="932" t="s">
        <v>2219</v>
      </c>
      <c r="I359" s="934">
        <v>5965</v>
      </c>
    </row>
    <row r="360" spans="2:9">
      <c r="B360" s="932" t="s">
        <v>1574</v>
      </c>
      <c r="C360" s="933" t="s">
        <v>4477</v>
      </c>
      <c r="D360" s="932"/>
      <c r="E360" s="932" t="s">
        <v>1575</v>
      </c>
      <c r="F360" s="932" t="s">
        <v>4895</v>
      </c>
      <c r="G360" s="932" t="s">
        <v>4896</v>
      </c>
      <c r="H360" s="932" t="s">
        <v>4897</v>
      </c>
      <c r="I360" s="934">
        <v>5000</v>
      </c>
    </row>
    <row r="361" spans="2:9">
      <c r="B361" s="932" t="s">
        <v>1574</v>
      </c>
      <c r="C361" s="933" t="s">
        <v>4477</v>
      </c>
      <c r="D361" s="932"/>
      <c r="E361" s="932" t="s">
        <v>1575</v>
      </c>
      <c r="F361" s="932" t="s">
        <v>2220</v>
      </c>
      <c r="G361" s="932" t="s">
        <v>2221</v>
      </c>
      <c r="H361" s="932" t="s">
        <v>2222</v>
      </c>
      <c r="I361" s="934">
        <v>10165</v>
      </c>
    </row>
    <row r="362" spans="2:9">
      <c r="B362" s="932" t="s">
        <v>1574</v>
      </c>
      <c r="C362" s="933" t="s">
        <v>4477</v>
      </c>
      <c r="D362" s="932"/>
      <c r="E362" s="932" t="s">
        <v>1575</v>
      </c>
      <c r="F362" s="932" t="s">
        <v>2223</v>
      </c>
      <c r="G362" s="932" t="s">
        <v>2224</v>
      </c>
      <c r="H362" s="932" t="s">
        <v>2225</v>
      </c>
      <c r="I362" s="934">
        <v>10600</v>
      </c>
    </row>
    <row r="363" spans="2:9">
      <c r="B363" s="932" t="s">
        <v>1574</v>
      </c>
      <c r="C363" s="933" t="s">
        <v>4477</v>
      </c>
      <c r="D363" s="932"/>
      <c r="E363" s="932" t="s">
        <v>1575</v>
      </c>
      <c r="F363" s="932" t="s">
        <v>4898</v>
      </c>
      <c r="G363" s="932" t="s">
        <v>4899</v>
      </c>
      <c r="H363" s="932" t="s">
        <v>4900</v>
      </c>
      <c r="I363" s="934">
        <v>5474</v>
      </c>
    </row>
    <row r="364" spans="2:9">
      <c r="B364" s="932" t="s">
        <v>1574</v>
      </c>
      <c r="C364" s="933" t="s">
        <v>4477</v>
      </c>
      <c r="D364" s="932"/>
      <c r="E364" s="932" t="s">
        <v>1575</v>
      </c>
      <c r="F364" s="932" t="s">
        <v>2226</v>
      </c>
      <c r="G364" s="932" t="s">
        <v>2227</v>
      </c>
      <c r="H364" s="932" t="s">
        <v>2228</v>
      </c>
      <c r="I364" s="934">
        <v>18085</v>
      </c>
    </row>
    <row r="365" spans="2:9">
      <c r="B365" s="932" t="s">
        <v>1574</v>
      </c>
      <c r="C365" s="933" t="s">
        <v>4477</v>
      </c>
      <c r="D365" s="932"/>
      <c r="E365" s="932" t="s">
        <v>1575</v>
      </c>
      <c r="F365" s="932" t="s">
        <v>4901</v>
      </c>
      <c r="G365" s="932" t="s">
        <v>4902</v>
      </c>
      <c r="H365" s="932" t="s">
        <v>4903</v>
      </c>
      <c r="I365" s="934">
        <v>5000</v>
      </c>
    </row>
    <row r="366" spans="2:9">
      <c r="B366" s="932" t="s">
        <v>1574</v>
      </c>
      <c r="C366" s="933" t="s">
        <v>4477</v>
      </c>
      <c r="D366" s="932"/>
      <c r="E366" s="932" t="s">
        <v>1575</v>
      </c>
      <c r="F366" s="932" t="s">
        <v>2229</v>
      </c>
      <c r="G366" s="932" t="s">
        <v>2230</v>
      </c>
      <c r="H366" s="932" t="s">
        <v>2231</v>
      </c>
      <c r="I366" s="934">
        <v>955</v>
      </c>
    </row>
    <row r="367" spans="2:9">
      <c r="B367" s="932" t="s">
        <v>1574</v>
      </c>
      <c r="C367" s="933" t="s">
        <v>4477</v>
      </c>
      <c r="D367" s="932"/>
      <c r="E367" s="932" t="s">
        <v>1575</v>
      </c>
      <c r="F367" s="932" t="s">
        <v>4904</v>
      </c>
      <c r="G367" s="932" t="s">
        <v>4905</v>
      </c>
      <c r="H367" s="932" t="s">
        <v>4906</v>
      </c>
      <c r="I367" s="934">
        <v>1455</v>
      </c>
    </row>
    <row r="368" spans="2:9">
      <c r="B368" s="932" t="s">
        <v>1574</v>
      </c>
      <c r="C368" s="933" t="s">
        <v>4477</v>
      </c>
      <c r="D368" s="932"/>
      <c r="E368" s="932" t="s">
        <v>1575</v>
      </c>
      <c r="F368" s="932" t="s">
        <v>4907</v>
      </c>
      <c r="G368" s="932" t="s">
        <v>4908</v>
      </c>
      <c r="H368" s="932" t="s">
        <v>4909</v>
      </c>
      <c r="I368" s="934">
        <v>3030</v>
      </c>
    </row>
    <row r="369" spans="2:9">
      <c r="B369" s="932" t="s">
        <v>1574</v>
      </c>
      <c r="C369" s="933" t="s">
        <v>4477</v>
      </c>
      <c r="D369" s="932"/>
      <c r="E369" s="932" t="s">
        <v>1575</v>
      </c>
      <c r="F369" s="932" t="s">
        <v>2232</v>
      </c>
      <c r="G369" s="932" t="s">
        <v>2233</v>
      </c>
      <c r="H369" s="932" t="s">
        <v>2234</v>
      </c>
      <c r="I369" s="934">
        <v>1840</v>
      </c>
    </row>
    <row r="370" spans="2:9">
      <c r="B370" s="932" t="s">
        <v>1574</v>
      </c>
      <c r="C370" s="933" t="s">
        <v>4477</v>
      </c>
      <c r="D370" s="932"/>
      <c r="E370" s="932" t="s">
        <v>1575</v>
      </c>
      <c r="F370" s="932" t="s">
        <v>2235</v>
      </c>
      <c r="G370" s="932" t="s">
        <v>2236</v>
      </c>
      <c r="H370" s="932" t="s">
        <v>2237</v>
      </c>
      <c r="I370" s="934">
        <v>6260</v>
      </c>
    </row>
    <row r="371" spans="2:9">
      <c r="B371" s="932" t="s">
        <v>1574</v>
      </c>
      <c r="C371" s="933" t="s">
        <v>4477</v>
      </c>
      <c r="D371" s="932"/>
      <c r="E371" s="932" t="s">
        <v>1575</v>
      </c>
      <c r="F371" s="932" t="s">
        <v>4910</v>
      </c>
      <c r="G371" s="932" t="s">
        <v>4911</v>
      </c>
      <c r="H371" s="932" t="s">
        <v>4912</v>
      </c>
      <c r="I371" s="934">
        <v>2800</v>
      </c>
    </row>
    <row r="372" spans="2:9">
      <c r="B372" s="932" t="s">
        <v>1574</v>
      </c>
      <c r="C372" s="933" t="s">
        <v>4477</v>
      </c>
      <c r="D372" s="932"/>
      <c r="E372" s="932" t="s">
        <v>1575</v>
      </c>
      <c r="F372" s="932" t="s">
        <v>4913</v>
      </c>
      <c r="G372" s="932" t="s">
        <v>4914</v>
      </c>
      <c r="H372" s="932" t="s">
        <v>4915</v>
      </c>
      <c r="I372" s="934">
        <v>1355</v>
      </c>
    </row>
    <row r="373" spans="2:9">
      <c r="B373" s="932" t="s">
        <v>1574</v>
      </c>
      <c r="C373" s="933" t="s">
        <v>4477</v>
      </c>
      <c r="D373" s="932"/>
      <c r="E373" s="932" t="s">
        <v>1575</v>
      </c>
      <c r="F373" s="932" t="s">
        <v>2238</v>
      </c>
      <c r="G373" s="932" t="s">
        <v>2239</v>
      </c>
      <c r="H373" s="932" t="s">
        <v>2240</v>
      </c>
      <c r="I373" s="934">
        <v>18178</v>
      </c>
    </row>
    <row r="374" spans="2:9">
      <c r="B374" s="932" t="s">
        <v>1574</v>
      </c>
      <c r="C374" s="933" t="s">
        <v>4477</v>
      </c>
      <c r="D374" s="932"/>
      <c r="E374" s="932" t="s">
        <v>1575</v>
      </c>
      <c r="F374" s="932" t="s">
        <v>2241</v>
      </c>
      <c r="G374" s="932" t="s">
        <v>2242</v>
      </c>
      <c r="H374" s="932" t="s">
        <v>2243</v>
      </c>
      <c r="I374" s="934">
        <v>12352</v>
      </c>
    </row>
    <row r="375" spans="2:9">
      <c r="B375" s="932" t="s">
        <v>1574</v>
      </c>
      <c r="C375" s="933" t="s">
        <v>4477</v>
      </c>
      <c r="D375" s="932"/>
      <c r="E375" s="932" t="s">
        <v>1575</v>
      </c>
      <c r="F375" s="932" t="s">
        <v>2244</v>
      </c>
      <c r="G375" s="932" t="s">
        <v>2245</v>
      </c>
      <c r="H375" s="932" t="s">
        <v>4916</v>
      </c>
      <c r="I375" s="934">
        <v>6826</v>
      </c>
    </row>
    <row r="376" spans="2:9">
      <c r="B376" s="932" t="s">
        <v>1574</v>
      </c>
      <c r="C376" s="933" t="s">
        <v>4477</v>
      </c>
      <c r="D376" s="932"/>
      <c r="E376" s="932" t="s">
        <v>1575</v>
      </c>
      <c r="F376" s="932" t="s">
        <v>2246</v>
      </c>
      <c r="G376" s="932" t="s">
        <v>2247</v>
      </c>
      <c r="H376" s="932" t="s">
        <v>2248</v>
      </c>
      <c r="I376" s="934">
        <v>7140</v>
      </c>
    </row>
    <row r="377" spans="2:9">
      <c r="B377" s="932" t="s">
        <v>1574</v>
      </c>
      <c r="C377" s="933" t="s">
        <v>4477</v>
      </c>
      <c r="D377" s="932"/>
      <c r="E377" s="932" t="s">
        <v>1575</v>
      </c>
      <c r="F377" s="932" t="s">
        <v>4917</v>
      </c>
      <c r="G377" s="932" t="s">
        <v>4918</v>
      </c>
      <c r="H377" s="932" t="s">
        <v>4919</v>
      </c>
      <c r="I377" s="934">
        <v>11800</v>
      </c>
    </row>
    <row r="378" spans="2:9">
      <c r="B378" s="932" t="s">
        <v>1574</v>
      </c>
      <c r="C378" s="933" t="s">
        <v>4477</v>
      </c>
      <c r="D378" s="932"/>
      <c r="E378" s="932" t="s">
        <v>1575</v>
      </c>
      <c r="F378" s="932" t="s">
        <v>4920</v>
      </c>
      <c r="G378" s="932" t="s">
        <v>4921</v>
      </c>
      <c r="H378" s="932" t="s">
        <v>4922</v>
      </c>
      <c r="I378" s="934">
        <v>16560</v>
      </c>
    </row>
    <row r="379" spans="2:9">
      <c r="B379" s="932" t="s">
        <v>1574</v>
      </c>
      <c r="C379" s="933" t="s">
        <v>4477</v>
      </c>
      <c r="D379" s="932"/>
      <c r="E379" s="932" t="s">
        <v>1575</v>
      </c>
      <c r="F379" s="932" t="s">
        <v>2249</v>
      </c>
      <c r="G379" s="932" t="s">
        <v>2250</v>
      </c>
      <c r="H379" s="932" t="s">
        <v>2251</v>
      </c>
      <c r="I379" s="934">
        <v>8325</v>
      </c>
    </row>
    <row r="380" spans="2:9">
      <c r="B380" s="932" t="s">
        <v>1574</v>
      </c>
      <c r="C380" s="933" t="s">
        <v>4477</v>
      </c>
      <c r="D380" s="932"/>
      <c r="E380" s="932" t="s">
        <v>1575</v>
      </c>
      <c r="F380" s="932" t="s">
        <v>2252</v>
      </c>
      <c r="G380" s="932" t="s">
        <v>2253</v>
      </c>
      <c r="H380" s="932" t="s">
        <v>2254</v>
      </c>
      <c r="I380" s="934">
        <v>1904</v>
      </c>
    </row>
    <row r="381" spans="2:9">
      <c r="B381" s="932" t="s">
        <v>1574</v>
      </c>
      <c r="C381" s="933" t="s">
        <v>4477</v>
      </c>
      <c r="D381" s="932"/>
      <c r="E381" s="932" t="s">
        <v>1575</v>
      </c>
      <c r="F381" s="932" t="s">
        <v>2255</v>
      </c>
      <c r="G381" s="932" t="s">
        <v>2256</v>
      </c>
      <c r="H381" s="932" t="s">
        <v>2257</v>
      </c>
      <c r="I381" s="934">
        <v>1400</v>
      </c>
    </row>
    <row r="382" spans="2:9">
      <c r="B382" s="932" t="s">
        <v>1574</v>
      </c>
      <c r="C382" s="933" t="s">
        <v>4477</v>
      </c>
      <c r="D382" s="932"/>
      <c r="E382" s="932" t="s">
        <v>1575</v>
      </c>
      <c r="F382" s="932" t="s">
        <v>2258</v>
      </c>
      <c r="G382" s="932" t="s">
        <v>2259</v>
      </c>
      <c r="H382" s="932" t="s">
        <v>2260</v>
      </c>
      <c r="I382" s="934">
        <v>5315</v>
      </c>
    </row>
    <row r="383" spans="2:9">
      <c r="B383" s="932" t="s">
        <v>1574</v>
      </c>
      <c r="C383" s="933" t="s">
        <v>4477</v>
      </c>
      <c r="D383" s="932"/>
      <c r="E383" s="932" t="s">
        <v>1575</v>
      </c>
      <c r="F383" s="932" t="s">
        <v>2261</v>
      </c>
      <c r="G383" s="932" t="s">
        <v>2262</v>
      </c>
      <c r="H383" s="932" t="s">
        <v>2263</v>
      </c>
      <c r="I383" s="934">
        <v>11200</v>
      </c>
    </row>
    <row r="384" spans="2:9">
      <c r="B384" s="932" t="s">
        <v>1574</v>
      </c>
      <c r="C384" s="933" t="s">
        <v>4477</v>
      </c>
      <c r="D384" s="932"/>
      <c r="E384" s="932" t="s">
        <v>1575</v>
      </c>
      <c r="F384" s="932" t="s">
        <v>2264</v>
      </c>
      <c r="G384" s="932" t="s">
        <v>2265</v>
      </c>
      <c r="H384" s="932" t="s">
        <v>2266</v>
      </c>
      <c r="I384" s="934">
        <v>25048</v>
      </c>
    </row>
    <row r="385" spans="2:9">
      <c r="B385" s="932" t="s">
        <v>1574</v>
      </c>
      <c r="C385" s="933" t="s">
        <v>4477</v>
      </c>
      <c r="D385" s="932"/>
      <c r="E385" s="932" t="s">
        <v>1575</v>
      </c>
      <c r="F385" s="932" t="s">
        <v>4923</v>
      </c>
      <c r="G385" s="932" t="s">
        <v>4924</v>
      </c>
      <c r="H385" s="932" t="s">
        <v>4925</v>
      </c>
      <c r="I385" s="934">
        <v>5000</v>
      </c>
    </row>
    <row r="386" spans="2:9">
      <c r="B386" s="932" t="s">
        <v>1574</v>
      </c>
      <c r="C386" s="933" t="s">
        <v>4477</v>
      </c>
      <c r="D386" s="932"/>
      <c r="E386" s="932" t="s">
        <v>1575</v>
      </c>
      <c r="F386" s="932" t="s">
        <v>2267</v>
      </c>
      <c r="G386" s="932" t="s">
        <v>2268</v>
      </c>
      <c r="H386" s="932" t="s">
        <v>2269</v>
      </c>
      <c r="I386" s="934">
        <v>10600</v>
      </c>
    </row>
    <row r="387" spans="2:9">
      <c r="B387" s="932" t="s">
        <v>1574</v>
      </c>
      <c r="C387" s="933" t="s">
        <v>4477</v>
      </c>
      <c r="D387" s="932"/>
      <c r="E387" s="932" t="s">
        <v>1575</v>
      </c>
      <c r="F387" s="932" t="s">
        <v>2270</v>
      </c>
      <c r="G387" s="932" t="s">
        <v>2271</v>
      </c>
      <c r="H387" s="932" t="s">
        <v>2272</v>
      </c>
      <c r="I387" s="934">
        <v>2000</v>
      </c>
    </row>
    <row r="388" spans="2:9">
      <c r="B388" s="932" t="s">
        <v>1574</v>
      </c>
      <c r="C388" s="933" t="s">
        <v>4477</v>
      </c>
      <c r="D388" s="932"/>
      <c r="E388" s="932" t="s">
        <v>1575</v>
      </c>
      <c r="F388" s="932" t="s">
        <v>2273</v>
      </c>
      <c r="G388" s="932" t="s">
        <v>2274</v>
      </c>
      <c r="H388" s="932" t="s">
        <v>2275</v>
      </c>
      <c r="I388" s="934">
        <v>27366</v>
      </c>
    </row>
    <row r="389" spans="2:9">
      <c r="B389" s="932" t="s">
        <v>1574</v>
      </c>
      <c r="C389" s="933" t="s">
        <v>4477</v>
      </c>
      <c r="D389" s="932"/>
      <c r="E389" s="932" t="s">
        <v>1575</v>
      </c>
      <c r="F389" s="932" t="s">
        <v>4926</v>
      </c>
      <c r="G389" s="932" t="s">
        <v>4927</v>
      </c>
      <c r="H389" s="932" t="s">
        <v>4928</v>
      </c>
      <c r="I389" s="934">
        <v>95</v>
      </c>
    </row>
    <row r="390" spans="2:9">
      <c r="B390" s="932" t="s">
        <v>1574</v>
      </c>
      <c r="C390" s="933" t="s">
        <v>4477</v>
      </c>
      <c r="D390" s="932"/>
      <c r="E390" s="932" t="s">
        <v>1575</v>
      </c>
      <c r="F390" s="932" t="s">
        <v>4929</v>
      </c>
      <c r="G390" s="932" t="s">
        <v>4930</v>
      </c>
      <c r="H390" s="932" t="s">
        <v>4931</v>
      </c>
      <c r="I390" s="934">
        <v>380</v>
      </c>
    </row>
    <row r="391" spans="2:9">
      <c r="B391" s="932" t="s">
        <v>1574</v>
      </c>
      <c r="C391" s="933" t="s">
        <v>4477</v>
      </c>
      <c r="D391" s="932"/>
      <c r="E391" s="932" t="s">
        <v>1575</v>
      </c>
      <c r="F391" s="932" t="s">
        <v>2276</v>
      </c>
      <c r="G391" s="932" t="s">
        <v>2277</v>
      </c>
      <c r="H391" s="932" t="s">
        <v>2278</v>
      </c>
      <c r="I391" s="934">
        <v>3203</v>
      </c>
    </row>
    <row r="392" spans="2:9">
      <c r="B392" s="932" t="s">
        <v>1574</v>
      </c>
      <c r="C392" s="933" t="s">
        <v>4477</v>
      </c>
      <c r="D392" s="932"/>
      <c r="E392" s="932" t="s">
        <v>1575</v>
      </c>
      <c r="F392" s="932" t="s">
        <v>4932</v>
      </c>
      <c r="G392" s="932" t="s">
        <v>4933</v>
      </c>
      <c r="H392" s="932" t="s">
        <v>4934</v>
      </c>
      <c r="I392" s="934">
        <v>450</v>
      </c>
    </row>
    <row r="393" spans="2:9">
      <c r="B393" s="932" t="s">
        <v>1574</v>
      </c>
      <c r="C393" s="933" t="s">
        <v>4477</v>
      </c>
      <c r="D393" s="932"/>
      <c r="E393" s="932" t="s">
        <v>1575</v>
      </c>
      <c r="F393" s="932" t="s">
        <v>2279</v>
      </c>
      <c r="G393" s="932" t="s">
        <v>2280</v>
      </c>
      <c r="H393" s="932" t="s">
        <v>2281</v>
      </c>
      <c r="I393" s="934">
        <v>6520</v>
      </c>
    </row>
    <row r="394" spans="2:9">
      <c r="B394" s="932" t="s">
        <v>1574</v>
      </c>
      <c r="C394" s="933" t="s">
        <v>4477</v>
      </c>
      <c r="D394" s="932"/>
      <c r="E394" s="932" t="s">
        <v>1575</v>
      </c>
      <c r="F394" s="932" t="s">
        <v>4935</v>
      </c>
      <c r="G394" s="932" t="s">
        <v>4936</v>
      </c>
      <c r="H394" s="932" t="s">
        <v>4937</v>
      </c>
      <c r="I394" s="934">
        <v>5195</v>
      </c>
    </row>
    <row r="395" spans="2:9">
      <c r="B395" s="932" t="s">
        <v>1574</v>
      </c>
      <c r="C395" s="933" t="s">
        <v>4477</v>
      </c>
      <c r="D395" s="932"/>
      <c r="E395" s="932" t="s">
        <v>1575</v>
      </c>
      <c r="F395" s="932" t="s">
        <v>2282</v>
      </c>
      <c r="G395" s="932" t="s">
        <v>2283</v>
      </c>
      <c r="H395" s="932" t="s">
        <v>2284</v>
      </c>
      <c r="I395" s="934">
        <v>4745</v>
      </c>
    </row>
    <row r="396" spans="2:9">
      <c r="B396" s="932" t="s">
        <v>1574</v>
      </c>
      <c r="C396" s="933" t="s">
        <v>4477</v>
      </c>
      <c r="D396" s="932"/>
      <c r="E396" s="932" t="s">
        <v>1575</v>
      </c>
      <c r="F396" s="932" t="s">
        <v>2285</v>
      </c>
      <c r="G396" s="932" t="s">
        <v>2286</v>
      </c>
      <c r="H396" s="932" t="s">
        <v>2287</v>
      </c>
      <c r="I396" s="934">
        <v>5160</v>
      </c>
    </row>
    <row r="397" spans="2:9">
      <c r="B397" s="932" t="s">
        <v>1574</v>
      </c>
      <c r="C397" s="933" t="s">
        <v>4477</v>
      </c>
      <c r="D397" s="932"/>
      <c r="E397" s="932" t="s">
        <v>1575</v>
      </c>
      <c r="F397" s="932" t="s">
        <v>2288</v>
      </c>
      <c r="G397" s="932" t="s">
        <v>2289</v>
      </c>
      <c r="H397" s="932" t="s">
        <v>2290</v>
      </c>
      <c r="I397" s="934">
        <v>14610</v>
      </c>
    </row>
    <row r="398" spans="2:9">
      <c r="B398" s="932" t="s">
        <v>1574</v>
      </c>
      <c r="C398" s="933" t="s">
        <v>4477</v>
      </c>
      <c r="D398" s="932"/>
      <c r="E398" s="932" t="s">
        <v>1575</v>
      </c>
      <c r="F398" s="932" t="s">
        <v>2291</v>
      </c>
      <c r="G398" s="932" t="s">
        <v>2292</v>
      </c>
      <c r="H398" s="932" t="s">
        <v>2293</v>
      </c>
      <c r="I398" s="934">
        <v>15000</v>
      </c>
    </row>
    <row r="399" spans="2:9">
      <c r="B399" s="932" t="s">
        <v>1574</v>
      </c>
      <c r="C399" s="933" t="s">
        <v>4477</v>
      </c>
      <c r="D399" s="932"/>
      <c r="E399" s="932" t="s">
        <v>1575</v>
      </c>
      <c r="F399" s="932" t="s">
        <v>4938</v>
      </c>
      <c r="G399" s="932" t="s">
        <v>4939</v>
      </c>
      <c r="H399" s="932" t="s">
        <v>4940</v>
      </c>
      <c r="I399" s="934">
        <v>690</v>
      </c>
    </row>
    <row r="400" spans="2:9">
      <c r="B400" s="932" t="s">
        <v>1574</v>
      </c>
      <c r="C400" s="933" t="s">
        <v>4477</v>
      </c>
      <c r="D400" s="932"/>
      <c r="E400" s="932" t="s">
        <v>1575</v>
      </c>
      <c r="F400" s="932" t="s">
        <v>2294</v>
      </c>
      <c r="G400" s="932" t="s">
        <v>2295</v>
      </c>
      <c r="H400" s="932" t="s">
        <v>2296</v>
      </c>
      <c r="I400" s="934">
        <v>14325</v>
      </c>
    </row>
    <row r="401" spans="2:9">
      <c r="B401" s="932" t="s">
        <v>1574</v>
      </c>
      <c r="C401" s="933" t="s">
        <v>4477</v>
      </c>
      <c r="D401" s="932"/>
      <c r="E401" s="932" t="s">
        <v>1575</v>
      </c>
      <c r="F401" s="932" t="s">
        <v>4941</v>
      </c>
      <c r="G401" s="932" t="s">
        <v>4942</v>
      </c>
      <c r="H401" s="932" t="s">
        <v>4943</v>
      </c>
      <c r="I401" s="934">
        <v>2025</v>
      </c>
    </row>
    <row r="402" spans="2:9">
      <c r="B402" s="932" t="s">
        <v>1574</v>
      </c>
      <c r="C402" s="933" t="s">
        <v>4477</v>
      </c>
      <c r="D402" s="932"/>
      <c r="E402" s="932" t="s">
        <v>1575</v>
      </c>
      <c r="F402" s="932" t="s">
        <v>2297</v>
      </c>
      <c r="G402" s="932" t="s">
        <v>2298</v>
      </c>
      <c r="H402" s="932" t="s">
        <v>2299</v>
      </c>
      <c r="I402" s="934">
        <v>24380</v>
      </c>
    </row>
    <row r="403" spans="2:9">
      <c r="B403" s="932" t="s">
        <v>1574</v>
      </c>
      <c r="C403" s="933" t="s">
        <v>4477</v>
      </c>
      <c r="D403" s="932"/>
      <c r="E403" s="932" t="s">
        <v>1575</v>
      </c>
      <c r="F403" s="932" t="s">
        <v>2300</v>
      </c>
      <c r="G403" s="932" t="s">
        <v>2301</v>
      </c>
      <c r="H403" s="932" t="s">
        <v>2302</v>
      </c>
      <c r="I403" s="934">
        <v>5270</v>
      </c>
    </row>
    <row r="404" spans="2:9">
      <c r="B404" s="932" t="s">
        <v>1574</v>
      </c>
      <c r="C404" s="933" t="s">
        <v>4477</v>
      </c>
      <c r="D404" s="932"/>
      <c r="E404" s="932" t="s">
        <v>1575</v>
      </c>
      <c r="F404" s="932" t="s">
        <v>2303</v>
      </c>
      <c r="G404" s="932" t="s">
        <v>2304</v>
      </c>
      <c r="H404" s="932" t="s">
        <v>2305</v>
      </c>
      <c r="I404" s="934">
        <v>1250</v>
      </c>
    </row>
    <row r="405" spans="2:9">
      <c r="B405" s="932" t="s">
        <v>1574</v>
      </c>
      <c r="C405" s="933" t="s">
        <v>4477</v>
      </c>
      <c r="D405" s="932"/>
      <c r="E405" s="932" t="s">
        <v>1575</v>
      </c>
      <c r="F405" s="932" t="s">
        <v>4944</v>
      </c>
      <c r="G405" s="932" t="s">
        <v>4945</v>
      </c>
      <c r="H405" s="932" t="s">
        <v>4946</v>
      </c>
      <c r="I405" s="934">
        <v>4395</v>
      </c>
    </row>
    <row r="406" spans="2:9">
      <c r="B406" s="932" t="s">
        <v>1574</v>
      </c>
      <c r="C406" s="933" t="s">
        <v>4477</v>
      </c>
      <c r="D406" s="932"/>
      <c r="E406" s="932" t="s">
        <v>1575</v>
      </c>
      <c r="F406" s="932" t="s">
        <v>4947</v>
      </c>
      <c r="G406" s="932" t="s">
        <v>4948</v>
      </c>
      <c r="H406" s="932" t="s">
        <v>4949</v>
      </c>
      <c r="I406" s="934">
        <v>15000</v>
      </c>
    </row>
    <row r="407" spans="2:9">
      <c r="B407" s="932" t="s">
        <v>1574</v>
      </c>
      <c r="C407" s="933" t="s">
        <v>4477</v>
      </c>
      <c r="D407" s="932"/>
      <c r="E407" s="932" t="s">
        <v>1575</v>
      </c>
      <c r="F407" s="932" t="s">
        <v>2306</v>
      </c>
      <c r="G407" s="932" t="s">
        <v>2307</v>
      </c>
      <c r="H407" s="932" t="s">
        <v>2308</v>
      </c>
      <c r="I407" s="934">
        <v>2390</v>
      </c>
    </row>
    <row r="408" spans="2:9">
      <c r="B408" s="932" t="s">
        <v>1574</v>
      </c>
      <c r="C408" s="933" t="s">
        <v>4477</v>
      </c>
      <c r="D408" s="932"/>
      <c r="E408" s="932" t="s">
        <v>1575</v>
      </c>
      <c r="F408" s="932" t="s">
        <v>2309</v>
      </c>
      <c r="G408" s="932" t="s">
        <v>2310</v>
      </c>
      <c r="H408" s="932" t="s">
        <v>2311</v>
      </c>
      <c r="I408" s="934">
        <v>5035</v>
      </c>
    </row>
    <row r="409" spans="2:9">
      <c r="B409" s="932" t="s">
        <v>1574</v>
      </c>
      <c r="C409" s="933" t="s">
        <v>4477</v>
      </c>
      <c r="D409" s="932"/>
      <c r="E409" s="932" t="s">
        <v>1575</v>
      </c>
      <c r="F409" s="932" t="s">
        <v>2312</v>
      </c>
      <c r="G409" s="932" t="s">
        <v>2313</v>
      </c>
      <c r="H409" s="932" t="s">
        <v>2314</v>
      </c>
      <c r="I409" s="934">
        <v>5565</v>
      </c>
    </row>
    <row r="410" spans="2:9">
      <c r="B410" s="932" t="s">
        <v>1574</v>
      </c>
      <c r="C410" s="933" t="s">
        <v>4477</v>
      </c>
      <c r="D410" s="932"/>
      <c r="E410" s="932" t="s">
        <v>1575</v>
      </c>
      <c r="F410" s="932" t="s">
        <v>2315</v>
      </c>
      <c r="G410" s="932" t="s">
        <v>2316</v>
      </c>
      <c r="H410" s="932" t="s">
        <v>2317</v>
      </c>
      <c r="I410" s="934">
        <v>22108</v>
      </c>
    </row>
    <row r="411" spans="2:9">
      <c r="B411" s="932" t="s">
        <v>1574</v>
      </c>
      <c r="C411" s="933" t="s">
        <v>4477</v>
      </c>
      <c r="D411" s="932"/>
      <c r="E411" s="932" t="s">
        <v>1575</v>
      </c>
      <c r="F411" s="932" t="s">
        <v>4950</v>
      </c>
      <c r="G411" s="932" t="s">
        <v>4951</v>
      </c>
      <c r="H411" s="932" t="s">
        <v>4952</v>
      </c>
      <c r="I411" s="934">
        <v>4000</v>
      </c>
    </row>
    <row r="412" spans="2:9">
      <c r="B412" s="932" t="s">
        <v>1574</v>
      </c>
      <c r="C412" s="933" t="s">
        <v>4477</v>
      </c>
      <c r="D412" s="932"/>
      <c r="E412" s="932" t="s">
        <v>1575</v>
      </c>
      <c r="F412" s="932" t="s">
        <v>4953</v>
      </c>
      <c r="G412" s="932" t="s">
        <v>4954</v>
      </c>
      <c r="H412" s="932" t="s">
        <v>4955</v>
      </c>
      <c r="I412" s="934">
        <v>2005</v>
      </c>
    </row>
    <row r="413" spans="2:9">
      <c r="B413" s="932" t="s">
        <v>1574</v>
      </c>
      <c r="C413" s="933" t="s">
        <v>4477</v>
      </c>
      <c r="D413" s="932"/>
      <c r="E413" s="932" t="s">
        <v>1575</v>
      </c>
      <c r="F413" s="932" t="s">
        <v>2318</v>
      </c>
      <c r="G413" s="932" t="s">
        <v>2319</v>
      </c>
      <c r="H413" s="932" t="s">
        <v>2320</v>
      </c>
      <c r="I413" s="934">
        <v>4960</v>
      </c>
    </row>
    <row r="414" spans="2:9">
      <c r="B414" s="932" t="s">
        <v>1574</v>
      </c>
      <c r="C414" s="933" t="s">
        <v>4477</v>
      </c>
      <c r="D414" s="932"/>
      <c r="E414" s="932" t="s">
        <v>1575</v>
      </c>
      <c r="F414" s="932" t="s">
        <v>2321</v>
      </c>
      <c r="G414" s="932" t="s">
        <v>2322</v>
      </c>
      <c r="H414" s="932" t="s">
        <v>2323</v>
      </c>
      <c r="I414" s="934">
        <v>5942</v>
      </c>
    </row>
    <row r="415" spans="2:9">
      <c r="B415" s="932" t="s">
        <v>1574</v>
      </c>
      <c r="C415" s="933" t="s">
        <v>4477</v>
      </c>
      <c r="D415" s="932"/>
      <c r="E415" s="932" t="s">
        <v>1575</v>
      </c>
      <c r="F415" s="932" t="s">
        <v>2324</v>
      </c>
      <c r="G415" s="932" t="s">
        <v>2325</v>
      </c>
      <c r="H415" s="932" t="s">
        <v>2326</v>
      </c>
      <c r="I415" s="934">
        <v>5562</v>
      </c>
    </row>
    <row r="416" spans="2:9">
      <c r="B416" s="932" t="s">
        <v>1574</v>
      </c>
      <c r="C416" s="933" t="s">
        <v>4477</v>
      </c>
      <c r="D416" s="932"/>
      <c r="E416" s="932" t="s">
        <v>1575</v>
      </c>
      <c r="F416" s="932" t="s">
        <v>2327</v>
      </c>
      <c r="G416" s="932" t="s">
        <v>2328</v>
      </c>
      <c r="H416" s="932" t="s">
        <v>2329</v>
      </c>
      <c r="I416" s="934">
        <v>11450</v>
      </c>
    </row>
    <row r="417" spans="2:9">
      <c r="B417" s="932" t="s">
        <v>1574</v>
      </c>
      <c r="C417" s="933" t="s">
        <v>4477</v>
      </c>
      <c r="D417" s="932"/>
      <c r="E417" s="932" t="s">
        <v>1575</v>
      </c>
      <c r="F417" s="932" t="s">
        <v>4956</v>
      </c>
      <c r="G417" s="932" t="s">
        <v>4957</v>
      </c>
      <c r="H417" s="932" t="s">
        <v>4958</v>
      </c>
      <c r="I417" s="934">
        <v>1200</v>
      </c>
    </row>
    <row r="418" spans="2:9">
      <c r="B418" s="932" t="s">
        <v>1574</v>
      </c>
      <c r="C418" s="933" t="s">
        <v>4477</v>
      </c>
      <c r="D418" s="932"/>
      <c r="E418" s="932" t="s">
        <v>1575</v>
      </c>
      <c r="F418" s="932" t="s">
        <v>2330</v>
      </c>
      <c r="G418" s="932" t="s">
        <v>2331</v>
      </c>
      <c r="H418" s="932" t="s">
        <v>2332</v>
      </c>
      <c r="I418" s="934">
        <v>1258</v>
      </c>
    </row>
    <row r="419" spans="2:9">
      <c r="B419" s="932" t="s">
        <v>1574</v>
      </c>
      <c r="C419" s="933" t="s">
        <v>4477</v>
      </c>
      <c r="D419" s="932"/>
      <c r="E419" s="932" t="s">
        <v>1575</v>
      </c>
      <c r="F419" s="932" t="s">
        <v>2333</v>
      </c>
      <c r="G419" s="932" t="s">
        <v>2334</v>
      </c>
      <c r="H419" s="932" t="s">
        <v>2335</v>
      </c>
      <c r="I419" s="934">
        <v>3275</v>
      </c>
    </row>
    <row r="420" spans="2:9">
      <c r="B420" s="932" t="s">
        <v>1574</v>
      </c>
      <c r="C420" s="933" t="s">
        <v>4477</v>
      </c>
      <c r="D420" s="932"/>
      <c r="E420" s="932" t="s">
        <v>1575</v>
      </c>
      <c r="F420" s="932" t="s">
        <v>2336</v>
      </c>
      <c r="G420" s="932" t="s">
        <v>2337</v>
      </c>
      <c r="H420" s="932" t="s">
        <v>2338</v>
      </c>
      <c r="I420" s="934">
        <v>5070</v>
      </c>
    </row>
    <row r="421" spans="2:9">
      <c r="B421" s="932" t="s">
        <v>1574</v>
      </c>
      <c r="C421" s="933" t="s">
        <v>4477</v>
      </c>
      <c r="D421" s="932"/>
      <c r="E421" s="932" t="s">
        <v>1575</v>
      </c>
      <c r="F421" s="932" t="s">
        <v>4959</v>
      </c>
      <c r="G421" s="932" t="s">
        <v>4960</v>
      </c>
      <c r="H421" s="932" t="s">
        <v>4961</v>
      </c>
      <c r="I421" s="934">
        <v>680</v>
      </c>
    </row>
    <row r="422" spans="2:9">
      <c r="B422" s="932" t="s">
        <v>1574</v>
      </c>
      <c r="C422" s="933" t="s">
        <v>4477</v>
      </c>
      <c r="D422" s="932"/>
      <c r="E422" s="932" t="s">
        <v>1575</v>
      </c>
      <c r="F422" s="932" t="s">
        <v>2339</v>
      </c>
      <c r="G422" s="932" t="s">
        <v>2340</v>
      </c>
      <c r="H422" s="932" t="s">
        <v>2341</v>
      </c>
      <c r="I422" s="934">
        <v>9335</v>
      </c>
    </row>
    <row r="423" spans="2:9">
      <c r="B423" s="932" t="s">
        <v>1574</v>
      </c>
      <c r="C423" s="933" t="s">
        <v>4477</v>
      </c>
      <c r="D423" s="932"/>
      <c r="E423" s="932" t="s">
        <v>1575</v>
      </c>
      <c r="F423" s="932" t="s">
        <v>4962</v>
      </c>
      <c r="G423" s="932" t="s">
        <v>4963</v>
      </c>
      <c r="H423" s="932" t="s">
        <v>4964</v>
      </c>
      <c r="I423" s="934">
        <v>16000</v>
      </c>
    </row>
    <row r="424" spans="2:9">
      <c r="B424" s="932" t="s">
        <v>1574</v>
      </c>
      <c r="C424" s="933" t="s">
        <v>4477</v>
      </c>
      <c r="D424" s="932"/>
      <c r="E424" s="932" t="s">
        <v>1575</v>
      </c>
      <c r="F424" s="932" t="s">
        <v>2342</v>
      </c>
      <c r="G424" s="932" t="s">
        <v>2343</v>
      </c>
      <c r="H424" s="932" t="s">
        <v>2344</v>
      </c>
      <c r="I424" s="934">
        <v>5135</v>
      </c>
    </row>
    <row r="425" spans="2:9">
      <c r="B425" s="932" t="s">
        <v>1574</v>
      </c>
      <c r="C425" s="933" t="s">
        <v>4477</v>
      </c>
      <c r="D425" s="932"/>
      <c r="E425" s="932" t="s">
        <v>1575</v>
      </c>
      <c r="F425" s="932" t="s">
        <v>2345</v>
      </c>
      <c r="G425" s="932" t="s">
        <v>2346</v>
      </c>
      <c r="H425" s="932" t="s">
        <v>2347</v>
      </c>
      <c r="I425" s="934">
        <v>13200</v>
      </c>
    </row>
    <row r="426" spans="2:9">
      <c r="B426" s="932" t="s">
        <v>1574</v>
      </c>
      <c r="C426" s="933" t="s">
        <v>4477</v>
      </c>
      <c r="D426" s="932"/>
      <c r="E426" s="932" t="s">
        <v>1575</v>
      </c>
      <c r="F426" s="932" t="s">
        <v>4965</v>
      </c>
      <c r="G426" s="932" t="s">
        <v>4966</v>
      </c>
      <c r="H426" s="932" t="s">
        <v>4967</v>
      </c>
      <c r="I426" s="934">
        <v>4890</v>
      </c>
    </row>
    <row r="427" spans="2:9">
      <c r="B427" s="932" t="s">
        <v>1574</v>
      </c>
      <c r="C427" s="933" t="s">
        <v>4477</v>
      </c>
      <c r="D427" s="932"/>
      <c r="E427" s="932" t="s">
        <v>1575</v>
      </c>
      <c r="F427" s="932" t="s">
        <v>4968</v>
      </c>
      <c r="G427" s="932" t="s">
        <v>4969</v>
      </c>
      <c r="H427" s="932" t="s">
        <v>4970</v>
      </c>
      <c r="I427" s="934">
        <v>1220</v>
      </c>
    </row>
    <row r="428" spans="2:9">
      <c r="B428" s="932" t="s">
        <v>1574</v>
      </c>
      <c r="C428" s="933" t="s">
        <v>4477</v>
      </c>
      <c r="D428" s="932"/>
      <c r="E428" s="932" t="s">
        <v>1575</v>
      </c>
      <c r="F428" s="932" t="s">
        <v>4971</v>
      </c>
      <c r="G428" s="932" t="s">
        <v>4972</v>
      </c>
      <c r="H428" s="932" t="s">
        <v>4973</v>
      </c>
      <c r="I428" s="934">
        <v>9615</v>
      </c>
    </row>
    <row r="429" spans="2:9">
      <c r="B429" s="932" t="s">
        <v>1574</v>
      </c>
      <c r="C429" s="933" t="s">
        <v>4477</v>
      </c>
      <c r="D429" s="932"/>
      <c r="E429" s="932" t="s">
        <v>1575</v>
      </c>
      <c r="F429" s="932" t="s">
        <v>2348</v>
      </c>
      <c r="G429" s="932" t="s">
        <v>2349</v>
      </c>
      <c r="H429" s="932" t="s">
        <v>2350</v>
      </c>
      <c r="I429" s="934">
        <v>2312</v>
      </c>
    </row>
    <row r="430" spans="2:9">
      <c r="B430" s="932" t="s">
        <v>1574</v>
      </c>
      <c r="C430" s="933" t="s">
        <v>4477</v>
      </c>
      <c r="D430" s="932"/>
      <c r="E430" s="932" t="s">
        <v>1575</v>
      </c>
      <c r="F430" s="932" t="s">
        <v>4974</v>
      </c>
      <c r="G430" s="932" t="s">
        <v>4975</v>
      </c>
      <c r="H430" s="932" t="s">
        <v>4976</v>
      </c>
      <c r="I430" s="934">
        <v>12232</v>
      </c>
    </row>
    <row r="431" spans="2:9">
      <c r="B431" s="932" t="s">
        <v>1574</v>
      </c>
      <c r="C431" s="933" t="s">
        <v>4477</v>
      </c>
      <c r="D431" s="932"/>
      <c r="E431" s="932" t="s">
        <v>1575</v>
      </c>
      <c r="F431" s="932" t="s">
        <v>2351</v>
      </c>
      <c r="G431" s="932" t="s">
        <v>2352</v>
      </c>
      <c r="H431" s="932" t="s">
        <v>2353</v>
      </c>
      <c r="I431" s="934">
        <v>215</v>
      </c>
    </row>
    <row r="432" spans="2:9">
      <c r="B432" s="932" t="s">
        <v>1574</v>
      </c>
      <c r="C432" s="933" t="s">
        <v>4477</v>
      </c>
      <c r="D432" s="932"/>
      <c r="E432" s="932" t="s">
        <v>1575</v>
      </c>
      <c r="F432" s="932" t="s">
        <v>4977</v>
      </c>
      <c r="G432" s="932" t="s">
        <v>4978</v>
      </c>
      <c r="H432" s="932" t="s">
        <v>4979</v>
      </c>
      <c r="I432" s="934">
        <v>321</v>
      </c>
    </row>
    <row r="433" spans="2:9">
      <c r="B433" s="932" t="s">
        <v>1574</v>
      </c>
      <c r="C433" s="933" t="s">
        <v>4477</v>
      </c>
      <c r="D433" s="932"/>
      <c r="E433" s="932" t="s">
        <v>1575</v>
      </c>
      <c r="F433" s="932" t="s">
        <v>2354</v>
      </c>
      <c r="G433" s="932" t="s">
        <v>2355</v>
      </c>
      <c r="H433" s="932" t="s">
        <v>2356</v>
      </c>
      <c r="I433" s="934">
        <v>3655</v>
      </c>
    </row>
    <row r="434" spans="2:9">
      <c r="B434" s="932" t="s">
        <v>1574</v>
      </c>
      <c r="C434" s="933" t="s">
        <v>4477</v>
      </c>
      <c r="D434" s="932"/>
      <c r="E434" s="932" t="s">
        <v>1575</v>
      </c>
      <c r="F434" s="932" t="s">
        <v>2357</v>
      </c>
      <c r="G434" s="932" t="s">
        <v>2358</v>
      </c>
      <c r="H434" s="932" t="s">
        <v>2359</v>
      </c>
      <c r="I434" s="934">
        <v>4367</v>
      </c>
    </row>
    <row r="435" spans="2:9">
      <c r="B435" s="932" t="s">
        <v>1574</v>
      </c>
      <c r="C435" s="933" t="s">
        <v>4477</v>
      </c>
      <c r="D435" s="932"/>
      <c r="E435" s="932" t="s">
        <v>1575</v>
      </c>
      <c r="F435" s="932" t="s">
        <v>2360</v>
      </c>
      <c r="G435" s="932" t="s">
        <v>2361</v>
      </c>
      <c r="H435" s="932" t="s">
        <v>2362</v>
      </c>
      <c r="I435" s="934">
        <v>6920</v>
      </c>
    </row>
    <row r="436" spans="2:9">
      <c r="B436" s="932" t="s">
        <v>1574</v>
      </c>
      <c r="C436" s="933" t="s">
        <v>4477</v>
      </c>
      <c r="D436" s="932"/>
      <c r="E436" s="932" t="s">
        <v>1575</v>
      </c>
      <c r="F436" s="932" t="s">
        <v>2363</v>
      </c>
      <c r="G436" s="932" t="s">
        <v>2364</v>
      </c>
      <c r="H436" s="932" t="s">
        <v>2365</v>
      </c>
      <c r="I436" s="934">
        <v>12750</v>
      </c>
    </row>
    <row r="437" spans="2:9">
      <c r="B437" s="932" t="s">
        <v>1574</v>
      </c>
      <c r="C437" s="933" t="s">
        <v>4477</v>
      </c>
      <c r="D437" s="932"/>
      <c r="E437" s="932" t="s">
        <v>1575</v>
      </c>
      <c r="F437" s="932" t="s">
        <v>2366</v>
      </c>
      <c r="G437" s="932" t="s">
        <v>2367</v>
      </c>
      <c r="H437" s="932" t="s">
        <v>2368</v>
      </c>
      <c r="I437" s="934">
        <v>7700</v>
      </c>
    </row>
    <row r="438" spans="2:9">
      <c r="B438" s="932" t="s">
        <v>1574</v>
      </c>
      <c r="C438" s="933" t="s">
        <v>4477</v>
      </c>
      <c r="D438" s="932"/>
      <c r="E438" s="932" t="s">
        <v>1575</v>
      </c>
      <c r="F438" s="932" t="s">
        <v>2369</v>
      </c>
      <c r="G438" s="932" t="s">
        <v>2370</v>
      </c>
      <c r="H438" s="932" t="s">
        <v>2371</v>
      </c>
      <c r="I438" s="934">
        <v>4346</v>
      </c>
    </row>
    <row r="439" spans="2:9">
      <c r="B439" s="932" t="s">
        <v>1574</v>
      </c>
      <c r="C439" s="933" t="s">
        <v>4477</v>
      </c>
      <c r="D439" s="932"/>
      <c r="E439" s="932" t="s">
        <v>1575</v>
      </c>
      <c r="F439" s="932" t="s">
        <v>2372</v>
      </c>
      <c r="G439" s="932" t="s">
        <v>2373</v>
      </c>
      <c r="H439" s="932" t="s">
        <v>2374</v>
      </c>
      <c r="I439" s="934">
        <v>430</v>
      </c>
    </row>
    <row r="440" spans="2:9">
      <c r="B440" s="932" t="s">
        <v>1574</v>
      </c>
      <c r="C440" s="933" t="s">
        <v>4477</v>
      </c>
      <c r="D440" s="932"/>
      <c r="E440" s="932" t="s">
        <v>1575</v>
      </c>
      <c r="F440" s="932" t="s">
        <v>4980</v>
      </c>
      <c r="G440" s="932" t="s">
        <v>4981</v>
      </c>
      <c r="H440" s="932" t="s">
        <v>4982</v>
      </c>
      <c r="I440" s="934">
        <v>10000</v>
      </c>
    </row>
    <row r="441" spans="2:9">
      <c r="B441" s="932" t="s">
        <v>1574</v>
      </c>
      <c r="C441" s="933" t="s">
        <v>4477</v>
      </c>
      <c r="D441" s="932"/>
      <c r="E441" s="932" t="s">
        <v>1575</v>
      </c>
      <c r="F441" s="932" t="s">
        <v>4983</v>
      </c>
      <c r="G441" s="932" t="s">
        <v>4984</v>
      </c>
      <c r="H441" s="932" t="s">
        <v>4985</v>
      </c>
      <c r="I441" s="934">
        <v>5125</v>
      </c>
    </row>
    <row r="442" spans="2:9">
      <c r="B442" s="932" t="s">
        <v>1574</v>
      </c>
      <c r="C442" s="933" t="s">
        <v>4477</v>
      </c>
      <c r="D442" s="932"/>
      <c r="E442" s="932" t="s">
        <v>1575</v>
      </c>
      <c r="F442" s="932" t="s">
        <v>2375</v>
      </c>
      <c r="G442" s="932" t="s">
        <v>2376</v>
      </c>
      <c r="H442" s="932" t="s">
        <v>2377</v>
      </c>
      <c r="I442" s="934">
        <v>19278</v>
      </c>
    </row>
    <row r="443" spans="2:9">
      <c r="B443" s="932" t="s">
        <v>1574</v>
      </c>
      <c r="C443" s="933" t="s">
        <v>4477</v>
      </c>
      <c r="D443" s="932"/>
      <c r="E443" s="932" t="s">
        <v>1575</v>
      </c>
      <c r="F443" s="932" t="s">
        <v>4986</v>
      </c>
      <c r="G443" s="932" t="s">
        <v>4987</v>
      </c>
      <c r="H443" s="932" t="s">
        <v>4988</v>
      </c>
      <c r="I443" s="934">
        <v>321</v>
      </c>
    </row>
    <row r="444" spans="2:9">
      <c r="B444" s="932" t="s">
        <v>1574</v>
      </c>
      <c r="C444" s="933" t="s">
        <v>4477</v>
      </c>
      <c r="D444" s="932"/>
      <c r="E444" s="932" t="s">
        <v>1575</v>
      </c>
      <c r="F444" s="932" t="s">
        <v>2378</v>
      </c>
      <c r="G444" s="932" t="s">
        <v>2379</v>
      </c>
      <c r="H444" s="932" t="s">
        <v>2380</v>
      </c>
      <c r="I444" s="934">
        <v>8330</v>
      </c>
    </row>
    <row r="445" spans="2:9">
      <c r="B445" s="932" t="s">
        <v>1574</v>
      </c>
      <c r="C445" s="933" t="s">
        <v>4477</v>
      </c>
      <c r="D445" s="932"/>
      <c r="E445" s="932" t="s">
        <v>1575</v>
      </c>
      <c r="F445" s="932" t="s">
        <v>2381</v>
      </c>
      <c r="G445" s="932" t="s">
        <v>2382</v>
      </c>
      <c r="H445" s="932" t="s">
        <v>2383</v>
      </c>
      <c r="I445" s="934">
        <v>15000</v>
      </c>
    </row>
    <row r="446" spans="2:9">
      <c r="B446" s="932" t="s">
        <v>1574</v>
      </c>
      <c r="C446" s="933" t="s">
        <v>4477</v>
      </c>
      <c r="D446" s="932"/>
      <c r="E446" s="932" t="s">
        <v>1575</v>
      </c>
      <c r="F446" s="932" t="s">
        <v>4989</v>
      </c>
      <c r="G446" s="932" t="s">
        <v>4990</v>
      </c>
      <c r="H446" s="932" t="s">
        <v>4991</v>
      </c>
      <c r="I446" s="934">
        <v>200</v>
      </c>
    </row>
    <row r="447" spans="2:9">
      <c r="B447" s="932" t="s">
        <v>1574</v>
      </c>
      <c r="C447" s="933" t="s">
        <v>4477</v>
      </c>
      <c r="D447" s="932"/>
      <c r="E447" s="932" t="s">
        <v>1575</v>
      </c>
      <c r="F447" s="932" t="s">
        <v>2384</v>
      </c>
      <c r="G447" s="932" t="s">
        <v>2385</v>
      </c>
      <c r="H447" s="932" t="s">
        <v>2386</v>
      </c>
      <c r="I447" s="934">
        <v>19041</v>
      </c>
    </row>
    <row r="448" spans="2:9">
      <c r="B448" s="932" t="s">
        <v>1574</v>
      </c>
      <c r="C448" s="933" t="s">
        <v>4477</v>
      </c>
      <c r="D448" s="932"/>
      <c r="E448" s="932" t="s">
        <v>1575</v>
      </c>
      <c r="F448" s="932" t="s">
        <v>4992</v>
      </c>
      <c r="G448" s="932" t="s">
        <v>4993</v>
      </c>
      <c r="H448" s="932" t="s">
        <v>4994</v>
      </c>
      <c r="I448" s="934">
        <v>15962</v>
      </c>
    </row>
    <row r="449" spans="2:9">
      <c r="B449" s="932" t="s">
        <v>1574</v>
      </c>
      <c r="C449" s="933" t="s">
        <v>4477</v>
      </c>
      <c r="D449" s="932"/>
      <c r="E449" s="932" t="s">
        <v>1575</v>
      </c>
      <c r="F449" s="932" t="s">
        <v>4995</v>
      </c>
      <c r="G449" s="932" t="s">
        <v>4996</v>
      </c>
      <c r="H449" s="932" t="s">
        <v>4997</v>
      </c>
      <c r="I449" s="934">
        <v>321</v>
      </c>
    </row>
    <row r="450" spans="2:9">
      <c r="B450" s="932" t="s">
        <v>1574</v>
      </c>
      <c r="C450" s="933" t="s">
        <v>4477</v>
      </c>
      <c r="D450" s="932"/>
      <c r="E450" s="932" t="s">
        <v>1575</v>
      </c>
      <c r="F450" s="932" t="s">
        <v>2387</v>
      </c>
      <c r="G450" s="932" t="s">
        <v>2388</v>
      </c>
      <c r="H450" s="932" t="s">
        <v>2389</v>
      </c>
      <c r="I450" s="934">
        <v>102</v>
      </c>
    </row>
    <row r="451" spans="2:9">
      <c r="B451" s="932" t="s">
        <v>1574</v>
      </c>
      <c r="C451" s="933" t="s">
        <v>4477</v>
      </c>
      <c r="D451" s="932"/>
      <c r="E451" s="932" t="s">
        <v>1575</v>
      </c>
      <c r="F451" s="932" t="s">
        <v>2390</v>
      </c>
      <c r="G451" s="932" t="s">
        <v>2391</v>
      </c>
      <c r="H451" s="932" t="s">
        <v>2392</v>
      </c>
      <c r="I451" s="934">
        <v>500</v>
      </c>
    </row>
    <row r="452" spans="2:9">
      <c r="B452" s="932" t="s">
        <v>1574</v>
      </c>
      <c r="C452" s="933" t="s">
        <v>4477</v>
      </c>
      <c r="D452" s="932"/>
      <c r="E452" s="932" t="s">
        <v>1575</v>
      </c>
      <c r="F452" s="932" t="s">
        <v>2393</v>
      </c>
      <c r="G452" s="932" t="s">
        <v>2394</v>
      </c>
      <c r="H452" s="932" t="s">
        <v>2395</v>
      </c>
      <c r="I452" s="934">
        <v>15000</v>
      </c>
    </row>
    <row r="453" spans="2:9">
      <c r="B453" s="932" t="s">
        <v>1574</v>
      </c>
      <c r="C453" s="933" t="s">
        <v>4477</v>
      </c>
      <c r="D453" s="932"/>
      <c r="E453" s="932" t="s">
        <v>1575</v>
      </c>
      <c r="F453" s="932" t="s">
        <v>4998</v>
      </c>
      <c r="G453" s="932" t="s">
        <v>4999</v>
      </c>
      <c r="H453" s="932" t="s">
        <v>5000</v>
      </c>
      <c r="I453" s="934">
        <v>400</v>
      </c>
    </row>
    <row r="454" spans="2:9">
      <c r="B454" s="932" t="s">
        <v>1574</v>
      </c>
      <c r="C454" s="933" t="s">
        <v>4477</v>
      </c>
      <c r="D454" s="932"/>
      <c r="E454" s="932" t="s">
        <v>1575</v>
      </c>
      <c r="F454" s="932" t="s">
        <v>2396</v>
      </c>
      <c r="G454" s="932" t="s">
        <v>2397</v>
      </c>
      <c r="H454" s="932" t="s">
        <v>2398</v>
      </c>
      <c r="I454" s="934">
        <v>4352</v>
      </c>
    </row>
    <row r="455" spans="2:9">
      <c r="B455" s="932" t="s">
        <v>1574</v>
      </c>
      <c r="C455" s="933" t="s">
        <v>4477</v>
      </c>
      <c r="D455" s="932"/>
      <c r="E455" s="932" t="s">
        <v>1575</v>
      </c>
      <c r="F455" s="932" t="s">
        <v>5001</v>
      </c>
      <c r="G455" s="932" t="s">
        <v>5002</v>
      </c>
      <c r="H455" s="932" t="s">
        <v>5003</v>
      </c>
      <c r="I455" s="934">
        <v>642</v>
      </c>
    </row>
    <row r="456" spans="2:9">
      <c r="B456" s="932" t="s">
        <v>1574</v>
      </c>
      <c r="C456" s="933" t="s">
        <v>4477</v>
      </c>
      <c r="D456" s="932"/>
      <c r="E456" s="932" t="s">
        <v>1575</v>
      </c>
      <c r="F456" s="932" t="s">
        <v>5004</v>
      </c>
      <c r="G456" s="932" t="s">
        <v>5005</v>
      </c>
      <c r="H456" s="932" t="s">
        <v>5006</v>
      </c>
      <c r="I456" s="934">
        <v>321</v>
      </c>
    </row>
    <row r="457" spans="2:9">
      <c r="B457" s="932" t="s">
        <v>1574</v>
      </c>
      <c r="C457" s="933" t="s">
        <v>4477</v>
      </c>
      <c r="D457" s="932"/>
      <c r="E457" s="932" t="s">
        <v>1575</v>
      </c>
      <c r="F457" s="932" t="s">
        <v>2399</v>
      </c>
      <c r="G457" s="932" t="s">
        <v>2400</v>
      </c>
      <c r="H457" s="932" t="s">
        <v>2401</v>
      </c>
      <c r="I457" s="934">
        <v>3200</v>
      </c>
    </row>
    <row r="458" spans="2:9">
      <c r="B458" s="932" t="s">
        <v>1574</v>
      </c>
      <c r="C458" s="933" t="s">
        <v>4477</v>
      </c>
      <c r="D458" s="932"/>
      <c r="E458" s="932" t="s">
        <v>1575</v>
      </c>
      <c r="F458" s="932" t="s">
        <v>2402</v>
      </c>
      <c r="G458" s="932" t="s">
        <v>2403</v>
      </c>
      <c r="H458" s="932" t="s">
        <v>2404</v>
      </c>
      <c r="I458" s="934">
        <v>785</v>
      </c>
    </row>
    <row r="459" spans="2:9">
      <c r="B459" s="932" t="s">
        <v>1574</v>
      </c>
      <c r="C459" s="933" t="s">
        <v>4477</v>
      </c>
      <c r="D459" s="932"/>
      <c r="E459" s="932" t="s">
        <v>1575</v>
      </c>
      <c r="F459" s="932" t="s">
        <v>2405</v>
      </c>
      <c r="G459" s="932" t="s">
        <v>2406</v>
      </c>
      <c r="H459" s="932" t="s">
        <v>2407</v>
      </c>
      <c r="I459" s="934">
        <v>835</v>
      </c>
    </row>
    <row r="460" spans="2:9">
      <c r="B460" s="932" t="s">
        <v>1574</v>
      </c>
      <c r="C460" s="933" t="s">
        <v>4477</v>
      </c>
      <c r="D460" s="932"/>
      <c r="E460" s="932" t="s">
        <v>1575</v>
      </c>
      <c r="F460" s="932" t="s">
        <v>2408</v>
      </c>
      <c r="G460" s="932" t="s">
        <v>2409</v>
      </c>
      <c r="H460" s="932" t="s">
        <v>2410</v>
      </c>
      <c r="I460" s="934">
        <v>15000</v>
      </c>
    </row>
    <row r="461" spans="2:9">
      <c r="B461" s="932" t="s">
        <v>1574</v>
      </c>
      <c r="C461" s="933" t="s">
        <v>4477</v>
      </c>
      <c r="D461" s="932"/>
      <c r="E461" s="932" t="s">
        <v>1575</v>
      </c>
      <c r="F461" s="932" t="s">
        <v>2411</v>
      </c>
      <c r="G461" s="932" t="s">
        <v>2412</v>
      </c>
      <c r="H461" s="932" t="s">
        <v>2413</v>
      </c>
      <c r="I461" s="934">
        <v>3985</v>
      </c>
    </row>
    <row r="462" spans="2:9">
      <c r="B462" s="932" t="s">
        <v>1574</v>
      </c>
      <c r="C462" s="933" t="s">
        <v>4477</v>
      </c>
      <c r="D462" s="932"/>
      <c r="E462" s="932" t="s">
        <v>1575</v>
      </c>
      <c r="F462" s="932" t="s">
        <v>5007</v>
      </c>
      <c r="G462" s="932" t="s">
        <v>5008</v>
      </c>
      <c r="H462" s="932" t="s">
        <v>5009</v>
      </c>
      <c r="I462" s="934">
        <v>8600</v>
      </c>
    </row>
    <row r="463" spans="2:9">
      <c r="B463" s="932" t="s">
        <v>1574</v>
      </c>
      <c r="C463" s="933" t="s">
        <v>4477</v>
      </c>
      <c r="D463" s="932"/>
      <c r="E463" s="932" t="s">
        <v>1575</v>
      </c>
      <c r="F463" s="932" t="s">
        <v>5010</v>
      </c>
      <c r="G463" s="932" t="s">
        <v>5011</v>
      </c>
      <c r="H463" s="932" t="s">
        <v>5012</v>
      </c>
      <c r="I463" s="934">
        <v>12685</v>
      </c>
    </row>
    <row r="464" spans="2:9">
      <c r="B464" s="932" t="s">
        <v>1574</v>
      </c>
      <c r="C464" s="933" t="s">
        <v>4477</v>
      </c>
      <c r="D464" s="932"/>
      <c r="E464" s="932" t="s">
        <v>1575</v>
      </c>
      <c r="F464" s="932" t="s">
        <v>5013</v>
      </c>
      <c r="G464" s="932" t="s">
        <v>5014</v>
      </c>
      <c r="H464" s="932" t="s">
        <v>5015</v>
      </c>
      <c r="I464" s="934">
        <v>5000</v>
      </c>
    </row>
    <row r="465" spans="2:9">
      <c r="B465" s="932" t="s">
        <v>1574</v>
      </c>
      <c r="C465" s="933" t="s">
        <v>4477</v>
      </c>
      <c r="D465" s="932"/>
      <c r="E465" s="932" t="s">
        <v>1575</v>
      </c>
      <c r="F465" s="932" t="s">
        <v>2414</v>
      </c>
      <c r="G465" s="932" t="s">
        <v>2415</v>
      </c>
      <c r="H465" s="932" t="s">
        <v>2416</v>
      </c>
      <c r="I465" s="934">
        <v>8850</v>
      </c>
    </row>
    <row r="466" spans="2:9">
      <c r="B466" s="932" t="s">
        <v>1574</v>
      </c>
      <c r="C466" s="933" t="s">
        <v>4477</v>
      </c>
      <c r="D466" s="932"/>
      <c r="E466" s="932" t="s">
        <v>1575</v>
      </c>
      <c r="F466" s="932" t="s">
        <v>2417</v>
      </c>
      <c r="G466" s="932" t="s">
        <v>2418</v>
      </c>
      <c r="H466" s="932" t="s">
        <v>2419</v>
      </c>
      <c r="I466" s="934">
        <v>2835</v>
      </c>
    </row>
    <row r="467" spans="2:9">
      <c r="B467" s="932" t="s">
        <v>1574</v>
      </c>
      <c r="C467" s="933" t="s">
        <v>4477</v>
      </c>
      <c r="D467" s="932"/>
      <c r="E467" s="932" t="s">
        <v>1575</v>
      </c>
      <c r="F467" s="932" t="s">
        <v>5016</v>
      </c>
      <c r="G467" s="932" t="s">
        <v>5017</v>
      </c>
      <c r="H467" s="932" t="s">
        <v>5018</v>
      </c>
      <c r="I467" s="934">
        <v>3616</v>
      </c>
    </row>
    <row r="468" spans="2:9">
      <c r="B468" s="932" t="s">
        <v>1574</v>
      </c>
      <c r="C468" s="933" t="s">
        <v>4477</v>
      </c>
      <c r="D468" s="932"/>
      <c r="E468" s="932" t="s">
        <v>1575</v>
      </c>
      <c r="F468" s="932" t="s">
        <v>2420</v>
      </c>
      <c r="G468" s="932" t="s">
        <v>2421</v>
      </c>
      <c r="H468" s="932" t="s">
        <v>2422</v>
      </c>
      <c r="I468" s="934">
        <v>4285</v>
      </c>
    </row>
    <row r="469" spans="2:9">
      <c r="B469" s="932" t="s">
        <v>1574</v>
      </c>
      <c r="C469" s="933" t="s">
        <v>4477</v>
      </c>
      <c r="D469" s="932"/>
      <c r="E469" s="932" t="s">
        <v>1575</v>
      </c>
      <c r="F469" s="932" t="s">
        <v>5019</v>
      </c>
      <c r="G469" s="932" t="s">
        <v>5020</v>
      </c>
      <c r="H469" s="932" t="s">
        <v>5021</v>
      </c>
      <c r="I469" s="934">
        <v>18560</v>
      </c>
    </row>
    <row r="470" spans="2:9">
      <c r="B470" s="932" t="s">
        <v>1574</v>
      </c>
      <c r="C470" s="933" t="s">
        <v>4477</v>
      </c>
      <c r="D470" s="932"/>
      <c r="E470" s="932" t="s">
        <v>1575</v>
      </c>
      <c r="F470" s="932" t="s">
        <v>5022</v>
      </c>
      <c r="G470" s="932" t="s">
        <v>5023</v>
      </c>
      <c r="H470" s="932" t="s">
        <v>5024</v>
      </c>
      <c r="I470" s="934">
        <v>1015</v>
      </c>
    </row>
    <row r="471" spans="2:9">
      <c r="B471" s="932" t="s">
        <v>1574</v>
      </c>
      <c r="C471" s="933" t="s">
        <v>4477</v>
      </c>
      <c r="D471" s="932"/>
      <c r="E471" s="932" t="s">
        <v>1575</v>
      </c>
      <c r="F471" s="932" t="s">
        <v>2423</v>
      </c>
      <c r="G471" s="932" t="s">
        <v>2424</v>
      </c>
      <c r="H471" s="932" t="s">
        <v>2425</v>
      </c>
      <c r="I471" s="934">
        <v>6766</v>
      </c>
    </row>
    <row r="472" spans="2:9">
      <c r="B472" s="932" t="s">
        <v>1574</v>
      </c>
      <c r="C472" s="933" t="s">
        <v>4477</v>
      </c>
      <c r="D472" s="932"/>
      <c r="E472" s="932" t="s">
        <v>1575</v>
      </c>
      <c r="F472" s="932" t="s">
        <v>2426</v>
      </c>
      <c r="G472" s="932" t="s">
        <v>2427</v>
      </c>
      <c r="H472" s="932" t="s">
        <v>2428</v>
      </c>
      <c r="I472" s="934">
        <v>2670</v>
      </c>
    </row>
    <row r="473" spans="2:9">
      <c r="B473" s="932" t="s">
        <v>1574</v>
      </c>
      <c r="C473" s="933" t="s">
        <v>4477</v>
      </c>
      <c r="D473" s="932"/>
      <c r="E473" s="932" t="s">
        <v>1575</v>
      </c>
      <c r="F473" s="932" t="s">
        <v>2429</v>
      </c>
      <c r="G473" s="932" t="s">
        <v>2430</v>
      </c>
      <c r="H473" s="932" t="s">
        <v>2431</v>
      </c>
      <c r="I473" s="934">
        <v>3060</v>
      </c>
    </row>
    <row r="474" spans="2:9">
      <c r="B474" s="932" t="s">
        <v>1574</v>
      </c>
      <c r="C474" s="933" t="s">
        <v>4477</v>
      </c>
      <c r="D474" s="932"/>
      <c r="E474" s="932" t="s">
        <v>1575</v>
      </c>
      <c r="F474" s="932" t="s">
        <v>2432</v>
      </c>
      <c r="G474" s="932" t="s">
        <v>2433</v>
      </c>
      <c r="H474" s="932" t="s">
        <v>2434</v>
      </c>
      <c r="I474" s="934">
        <v>1045</v>
      </c>
    </row>
    <row r="475" spans="2:9">
      <c r="B475" s="932" t="s">
        <v>1574</v>
      </c>
      <c r="C475" s="933" t="s">
        <v>4477</v>
      </c>
      <c r="D475" s="932"/>
      <c r="E475" s="932" t="s">
        <v>1575</v>
      </c>
      <c r="F475" s="932" t="s">
        <v>5025</v>
      </c>
      <c r="G475" s="932" t="s">
        <v>5026</v>
      </c>
      <c r="H475" s="932" t="s">
        <v>5027</v>
      </c>
      <c r="I475" s="934">
        <v>5000</v>
      </c>
    </row>
    <row r="476" spans="2:9">
      <c r="B476" s="932" t="s">
        <v>1574</v>
      </c>
      <c r="C476" s="933" t="s">
        <v>4477</v>
      </c>
      <c r="D476" s="932"/>
      <c r="E476" s="932" t="s">
        <v>1575</v>
      </c>
      <c r="F476" s="932" t="s">
        <v>5028</v>
      </c>
      <c r="G476" s="932" t="s">
        <v>5029</v>
      </c>
      <c r="H476" s="932" t="s">
        <v>5030</v>
      </c>
      <c r="I476" s="934">
        <v>600</v>
      </c>
    </row>
    <row r="477" spans="2:9">
      <c r="B477" s="932" t="s">
        <v>1574</v>
      </c>
      <c r="C477" s="933" t="s">
        <v>4477</v>
      </c>
      <c r="D477" s="932"/>
      <c r="E477" s="932" t="s">
        <v>1575</v>
      </c>
      <c r="F477" s="932" t="s">
        <v>2435</v>
      </c>
      <c r="G477" s="932" t="s">
        <v>2436</v>
      </c>
      <c r="H477" s="932" t="s">
        <v>2437</v>
      </c>
      <c r="I477" s="934">
        <v>14085</v>
      </c>
    </row>
    <row r="478" spans="2:9">
      <c r="B478" s="932" t="s">
        <v>1574</v>
      </c>
      <c r="C478" s="933" t="s">
        <v>4477</v>
      </c>
      <c r="D478" s="932"/>
      <c r="E478" s="932" t="s">
        <v>1575</v>
      </c>
      <c r="F478" s="932" t="s">
        <v>2438</v>
      </c>
      <c r="G478" s="932" t="s">
        <v>2439</v>
      </c>
      <c r="H478" s="932" t="s">
        <v>2440</v>
      </c>
      <c r="I478" s="934">
        <v>5830</v>
      </c>
    </row>
    <row r="479" spans="2:9">
      <c r="B479" s="932" t="s">
        <v>1574</v>
      </c>
      <c r="C479" s="933" t="s">
        <v>4477</v>
      </c>
      <c r="D479" s="932"/>
      <c r="E479" s="932" t="s">
        <v>1575</v>
      </c>
      <c r="F479" s="932" t="s">
        <v>2441</v>
      </c>
      <c r="G479" s="932" t="s">
        <v>2442</v>
      </c>
      <c r="H479" s="932" t="s">
        <v>2443</v>
      </c>
      <c r="I479" s="934">
        <v>8675</v>
      </c>
    </row>
    <row r="480" spans="2:9">
      <c r="B480" s="932" t="s">
        <v>1574</v>
      </c>
      <c r="C480" s="933" t="s">
        <v>4477</v>
      </c>
      <c r="D480" s="932"/>
      <c r="E480" s="932" t="s">
        <v>1575</v>
      </c>
      <c r="F480" s="932" t="s">
        <v>5031</v>
      </c>
      <c r="G480" s="932" t="s">
        <v>5032</v>
      </c>
      <c r="H480" s="932" t="s">
        <v>5033</v>
      </c>
      <c r="I480" s="934">
        <v>5000</v>
      </c>
    </row>
    <row r="481" spans="2:9">
      <c r="B481" s="932" t="s">
        <v>1574</v>
      </c>
      <c r="C481" s="933" t="s">
        <v>4477</v>
      </c>
      <c r="D481" s="932"/>
      <c r="E481" s="932" t="s">
        <v>1575</v>
      </c>
      <c r="F481" s="932" t="s">
        <v>2444</v>
      </c>
      <c r="G481" s="932" t="s">
        <v>2445</v>
      </c>
      <c r="H481" s="932" t="s">
        <v>2446</v>
      </c>
      <c r="I481" s="934">
        <v>2080</v>
      </c>
    </row>
    <row r="482" spans="2:9">
      <c r="B482" s="932" t="s">
        <v>1574</v>
      </c>
      <c r="C482" s="933" t="s">
        <v>4477</v>
      </c>
      <c r="D482" s="932"/>
      <c r="E482" s="932" t="s">
        <v>1575</v>
      </c>
      <c r="F482" s="932" t="s">
        <v>5034</v>
      </c>
      <c r="G482" s="932" t="s">
        <v>5035</v>
      </c>
      <c r="H482" s="932" t="s">
        <v>5036</v>
      </c>
      <c r="I482" s="934">
        <v>1550</v>
      </c>
    </row>
    <row r="483" spans="2:9">
      <c r="B483" s="932" t="s">
        <v>1574</v>
      </c>
      <c r="C483" s="933" t="s">
        <v>4477</v>
      </c>
      <c r="D483" s="932"/>
      <c r="E483" s="932" t="s">
        <v>1575</v>
      </c>
      <c r="F483" s="932" t="s">
        <v>2447</v>
      </c>
      <c r="G483" s="932" t="s">
        <v>2448</v>
      </c>
      <c r="H483" s="932" t="s">
        <v>2449</v>
      </c>
      <c r="I483" s="934">
        <v>3672</v>
      </c>
    </row>
    <row r="484" spans="2:9">
      <c r="B484" s="932" t="s">
        <v>1574</v>
      </c>
      <c r="C484" s="933" t="s">
        <v>4477</v>
      </c>
      <c r="D484" s="932"/>
      <c r="E484" s="932" t="s">
        <v>1575</v>
      </c>
      <c r="F484" s="932" t="s">
        <v>5037</v>
      </c>
      <c r="G484" s="932" t="s">
        <v>5038</v>
      </c>
      <c r="H484" s="932" t="s">
        <v>5039</v>
      </c>
      <c r="I484" s="934">
        <v>5000</v>
      </c>
    </row>
    <row r="485" spans="2:9">
      <c r="B485" s="932" t="s">
        <v>1574</v>
      </c>
      <c r="C485" s="933" t="s">
        <v>4477</v>
      </c>
      <c r="D485" s="932"/>
      <c r="E485" s="932" t="s">
        <v>1575</v>
      </c>
      <c r="F485" s="932" t="s">
        <v>2450</v>
      </c>
      <c r="G485" s="932" t="s">
        <v>2451</v>
      </c>
      <c r="H485" s="932" t="s">
        <v>2452</v>
      </c>
      <c r="I485" s="934">
        <v>4085</v>
      </c>
    </row>
    <row r="486" spans="2:9">
      <c r="B486" s="932" t="s">
        <v>1574</v>
      </c>
      <c r="C486" s="933" t="s">
        <v>4477</v>
      </c>
      <c r="D486" s="932"/>
      <c r="E486" s="932" t="s">
        <v>1575</v>
      </c>
      <c r="F486" s="932" t="s">
        <v>2453</v>
      </c>
      <c r="G486" s="932" t="s">
        <v>2454</v>
      </c>
      <c r="H486" s="932" t="s">
        <v>2455</v>
      </c>
      <c r="I486" s="934">
        <v>10085</v>
      </c>
    </row>
    <row r="487" spans="2:9">
      <c r="B487" s="932" t="s">
        <v>1574</v>
      </c>
      <c r="C487" s="933" t="s">
        <v>4477</v>
      </c>
      <c r="D487" s="932"/>
      <c r="E487" s="932" t="s">
        <v>1575</v>
      </c>
      <c r="F487" s="932" t="s">
        <v>5040</v>
      </c>
      <c r="G487" s="932" t="s">
        <v>5041</v>
      </c>
      <c r="H487" s="932" t="s">
        <v>5042</v>
      </c>
      <c r="I487" s="934">
        <v>15000</v>
      </c>
    </row>
    <row r="488" spans="2:9">
      <c r="B488" s="932" t="s">
        <v>1574</v>
      </c>
      <c r="C488" s="933" t="s">
        <v>4477</v>
      </c>
      <c r="D488" s="932"/>
      <c r="E488" s="932" t="s">
        <v>1575</v>
      </c>
      <c r="F488" s="932" t="s">
        <v>2456</v>
      </c>
      <c r="G488" s="932" t="s">
        <v>2457</v>
      </c>
      <c r="H488" s="932" t="s">
        <v>2458</v>
      </c>
      <c r="I488" s="934">
        <v>5474</v>
      </c>
    </row>
    <row r="489" spans="2:9">
      <c r="B489" s="932" t="s">
        <v>1574</v>
      </c>
      <c r="C489" s="933" t="s">
        <v>4477</v>
      </c>
      <c r="D489" s="932"/>
      <c r="E489" s="932" t="s">
        <v>1575</v>
      </c>
      <c r="F489" s="932" t="s">
        <v>2459</v>
      </c>
      <c r="G489" s="932" t="s">
        <v>2460</v>
      </c>
      <c r="H489" s="932" t="s">
        <v>2461</v>
      </c>
      <c r="I489" s="934">
        <v>2375</v>
      </c>
    </row>
    <row r="490" spans="2:9">
      <c r="B490" s="932" t="s">
        <v>1574</v>
      </c>
      <c r="C490" s="933" t="s">
        <v>4477</v>
      </c>
      <c r="D490" s="932"/>
      <c r="E490" s="932" t="s">
        <v>1575</v>
      </c>
      <c r="F490" s="932" t="s">
        <v>2462</v>
      </c>
      <c r="G490" s="932" t="s">
        <v>2463</v>
      </c>
      <c r="H490" s="932" t="s">
        <v>2464</v>
      </c>
      <c r="I490" s="934">
        <v>15320</v>
      </c>
    </row>
    <row r="491" spans="2:9">
      <c r="B491" s="932" t="s">
        <v>1574</v>
      </c>
      <c r="C491" s="933" t="s">
        <v>4477</v>
      </c>
      <c r="D491" s="932"/>
      <c r="E491" s="932" t="s">
        <v>1575</v>
      </c>
      <c r="F491" s="932" t="s">
        <v>2465</v>
      </c>
      <c r="G491" s="932" t="s">
        <v>2466</v>
      </c>
      <c r="H491" s="932" t="s">
        <v>2467</v>
      </c>
      <c r="I491" s="934">
        <v>12665</v>
      </c>
    </row>
    <row r="492" spans="2:9">
      <c r="B492" s="932" t="s">
        <v>1574</v>
      </c>
      <c r="C492" s="933" t="s">
        <v>4477</v>
      </c>
      <c r="D492" s="932"/>
      <c r="E492" s="932" t="s">
        <v>1575</v>
      </c>
      <c r="F492" s="932" t="s">
        <v>5043</v>
      </c>
      <c r="G492" s="932" t="s">
        <v>5044</v>
      </c>
      <c r="H492" s="932" t="s">
        <v>5045</v>
      </c>
      <c r="I492" s="934">
        <v>215</v>
      </c>
    </row>
    <row r="493" spans="2:9">
      <c r="B493" s="932" t="s">
        <v>1574</v>
      </c>
      <c r="C493" s="933" t="s">
        <v>4477</v>
      </c>
      <c r="D493" s="932"/>
      <c r="E493" s="932" t="s">
        <v>1575</v>
      </c>
      <c r="F493" s="932" t="s">
        <v>5046</v>
      </c>
      <c r="G493" s="932" t="s">
        <v>5047</v>
      </c>
      <c r="H493" s="932" t="s">
        <v>5048</v>
      </c>
      <c r="I493" s="934">
        <v>3468</v>
      </c>
    </row>
    <row r="494" spans="2:9">
      <c r="B494" s="932" t="s">
        <v>1574</v>
      </c>
      <c r="C494" s="933" t="s">
        <v>4477</v>
      </c>
      <c r="D494" s="932"/>
      <c r="E494" s="932" t="s">
        <v>1575</v>
      </c>
      <c r="F494" s="932" t="s">
        <v>2468</v>
      </c>
      <c r="G494" s="932" t="s">
        <v>2469</v>
      </c>
      <c r="H494" s="932" t="s">
        <v>2470</v>
      </c>
      <c r="I494" s="934">
        <v>1120</v>
      </c>
    </row>
    <row r="495" spans="2:9">
      <c r="B495" s="932" t="s">
        <v>1574</v>
      </c>
      <c r="C495" s="933" t="s">
        <v>4477</v>
      </c>
      <c r="D495" s="932"/>
      <c r="E495" s="932" t="s">
        <v>1575</v>
      </c>
      <c r="F495" s="932" t="s">
        <v>5049</v>
      </c>
      <c r="G495" s="932" t="s">
        <v>5050</v>
      </c>
      <c r="H495" s="932" t="s">
        <v>5051</v>
      </c>
      <c r="I495" s="934">
        <v>1938</v>
      </c>
    </row>
    <row r="496" spans="2:9">
      <c r="B496" s="932" t="s">
        <v>1574</v>
      </c>
      <c r="C496" s="933" t="s">
        <v>4477</v>
      </c>
      <c r="D496" s="932"/>
      <c r="E496" s="932" t="s">
        <v>1575</v>
      </c>
      <c r="F496" s="932" t="s">
        <v>2471</v>
      </c>
      <c r="G496" s="932" t="s">
        <v>2472</v>
      </c>
      <c r="H496" s="932" t="s">
        <v>2473</v>
      </c>
      <c r="I496" s="934">
        <v>3190</v>
      </c>
    </row>
    <row r="497" spans="2:9">
      <c r="B497" s="932" t="s">
        <v>1574</v>
      </c>
      <c r="C497" s="933" t="s">
        <v>4477</v>
      </c>
      <c r="D497" s="932"/>
      <c r="E497" s="932" t="s">
        <v>1575</v>
      </c>
      <c r="F497" s="932" t="s">
        <v>2474</v>
      </c>
      <c r="G497" s="932" t="s">
        <v>2475</v>
      </c>
      <c r="H497" s="932" t="s">
        <v>2476</v>
      </c>
      <c r="I497" s="934">
        <v>1800</v>
      </c>
    </row>
    <row r="498" spans="2:9">
      <c r="B498" s="932" t="s">
        <v>1574</v>
      </c>
      <c r="C498" s="933" t="s">
        <v>4477</v>
      </c>
      <c r="D498" s="932"/>
      <c r="E498" s="932" t="s">
        <v>1575</v>
      </c>
      <c r="F498" s="932" t="s">
        <v>2477</v>
      </c>
      <c r="G498" s="932" t="s">
        <v>2478</v>
      </c>
      <c r="H498" s="932" t="s">
        <v>2479</v>
      </c>
      <c r="I498" s="934">
        <v>16390</v>
      </c>
    </row>
    <row r="499" spans="2:9">
      <c r="B499" s="932" t="s">
        <v>1574</v>
      </c>
      <c r="C499" s="933" t="s">
        <v>4477</v>
      </c>
      <c r="D499" s="932"/>
      <c r="E499" s="932" t="s">
        <v>1575</v>
      </c>
      <c r="F499" s="932" t="s">
        <v>2480</v>
      </c>
      <c r="G499" s="932" t="s">
        <v>2481</v>
      </c>
      <c r="H499" s="932" t="s">
        <v>2482</v>
      </c>
      <c r="I499" s="934">
        <v>5905</v>
      </c>
    </row>
    <row r="500" spans="2:9">
      <c r="B500" s="932" t="s">
        <v>1574</v>
      </c>
      <c r="C500" s="933" t="s">
        <v>4477</v>
      </c>
      <c r="D500" s="932"/>
      <c r="E500" s="932" t="s">
        <v>1575</v>
      </c>
      <c r="F500" s="932" t="s">
        <v>2483</v>
      </c>
      <c r="G500" s="932" t="s">
        <v>2484</v>
      </c>
      <c r="H500" s="932" t="s">
        <v>2485</v>
      </c>
      <c r="I500" s="934">
        <v>14155</v>
      </c>
    </row>
    <row r="501" spans="2:9">
      <c r="B501" s="932" t="s">
        <v>1574</v>
      </c>
      <c r="C501" s="933" t="s">
        <v>4477</v>
      </c>
      <c r="D501" s="932"/>
      <c r="E501" s="932" t="s">
        <v>1575</v>
      </c>
      <c r="F501" s="932" t="s">
        <v>2486</v>
      </c>
      <c r="G501" s="932" t="s">
        <v>2487</v>
      </c>
      <c r="H501" s="932" t="s">
        <v>2488</v>
      </c>
      <c r="I501" s="934">
        <v>15000</v>
      </c>
    </row>
    <row r="502" spans="2:9">
      <c r="B502" s="932" t="s">
        <v>1574</v>
      </c>
      <c r="C502" s="933" t="s">
        <v>4477</v>
      </c>
      <c r="D502" s="932"/>
      <c r="E502" s="932" t="s">
        <v>1575</v>
      </c>
      <c r="F502" s="932" t="s">
        <v>2489</v>
      </c>
      <c r="G502" s="932" t="s">
        <v>2490</v>
      </c>
      <c r="H502" s="932" t="s">
        <v>2491</v>
      </c>
      <c r="I502" s="934">
        <v>8005</v>
      </c>
    </row>
    <row r="503" spans="2:9">
      <c r="B503" s="932" t="s">
        <v>1574</v>
      </c>
      <c r="C503" s="933" t="s">
        <v>4477</v>
      </c>
      <c r="D503" s="932"/>
      <c r="E503" s="932" t="s">
        <v>1575</v>
      </c>
      <c r="F503" s="932" t="s">
        <v>2492</v>
      </c>
      <c r="G503" s="932" t="s">
        <v>2493</v>
      </c>
      <c r="H503" s="932" t="s">
        <v>2494</v>
      </c>
      <c r="I503" s="934">
        <v>5985</v>
      </c>
    </row>
    <row r="504" spans="2:9">
      <c r="B504" s="932" t="s">
        <v>1574</v>
      </c>
      <c r="C504" s="933" t="s">
        <v>4477</v>
      </c>
      <c r="D504" s="932"/>
      <c r="E504" s="932" t="s">
        <v>1575</v>
      </c>
      <c r="F504" s="932" t="s">
        <v>5052</v>
      </c>
      <c r="G504" s="932" t="s">
        <v>5053</v>
      </c>
      <c r="H504" s="932" t="s">
        <v>5054</v>
      </c>
      <c r="I504" s="934">
        <v>1600</v>
      </c>
    </row>
    <row r="505" spans="2:9">
      <c r="B505" s="932" t="s">
        <v>1574</v>
      </c>
      <c r="C505" s="933" t="s">
        <v>4477</v>
      </c>
      <c r="D505" s="932"/>
      <c r="E505" s="932" t="s">
        <v>1575</v>
      </c>
      <c r="F505" s="932" t="s">
        <v>5055</v>
      </c>
      <c r="G505" s="932" t="s">
        <v>5056</v>
      </c>
      <c r="H505" s="932" t="s">
        <v>5057</v>
      </c>
      <c r="I505" s="934">
        <v>748</v>
      </c>
    </row>
    <row r="506" spans="2:9">
      <c r="B506" s="932" t="s">
        <v>1574</v>
      </c>
      <c r="C506" s="933" t="s">
        <v>4477</v>
      </c>
      <c r="D506" s="932"/>
      <c r="E506" s="932" t="s">
        <v>1575</v>
      </c>
      <c r="F506" s="932" t="s">
        <v>2495</v>
      </c>
      <c r="G506" s="932" t="s">
        <v>2496</v>
      </c>
      <c r="H506" s="932" t="s">
        <v>2497</v>
      </c>
      <c r="I506" s="934">
        <v>1496</v>
      </c>
    </row>
    <row r="507" spans="2:9">
      <c r="B507" s="932" t="s">
        <v>1574</v>
      </c>
      <c r="C507" s="933" t="s">
        <v>4477</v>
      </c>
      <c r="D507" s="932"/>
      <c r="E507" s="932" t="s">
        <v>1575</v>
      </c>
      <c r="F507" s="932" t="s">
        <v>2498</v>
      </c>
      <c r="G507" s="932" t="s">
        <v>2499</v>
      </c>
      <c r="H507" s="932" t="s">
        <v>2500</v>
      </c>
      <c r="I507" s="934">
        <v>11115</v>
      </c>
    </row>
    <row r="508" spans="2:9">
      <c r="B508" s="932" t="s">
        <v>1574</v>
      </c>
      <c r="C508" s="933" t="s">
        <v>4477</v>
      </c>
      <c r="D508" s="932"/>
      <c r="E508" s="932" t="s">
        <v>1575</v>
      </c>
      <c r="F508" s="932" t="s">
        <v>2501</v>
      </c>
      <c r="G508" s="932" t="s">
        <v>2502</v>
      </c>
      <c r="H508" s="932" t="s">
        <v>2503</v>
      </c>
      <c r="I508" s="934">
        <v>13800</v>
      </c>
    </row>
    <row r="509" spans="2:9">
      <c r="B509" s="932" t="s">
        <v>1574</v>
      </c>
      <c r="C509" s="933" t="s">
        <v>4477</v>
      </c>
      <c r="D509" s="932"/>
      <c r="E509" s="932" t="s">
        <v>1575</v>
      </c>
      <c r="F509" s="932" t="s">
        <v>2504</v>
      </c>
      <c r="G509" s="932" t="s">
        <v>2505</v>
      </c>
      <c r="H509" s="932" t="s">
        <v>2506</v>
      </c>
      <c r="I509" s="934">
        <v>1595</v>
      </c>
    </row>
    <row r="510" spans="2:9">
      <c r="B510" s="932" t="s">
        <v>1574</v>
      </c>
      <c r="C510" s="933" t="s">
        <v>4477</v>
      </c>
      <c r="D510" s="932"/>
      <c r="E510" s="932" t="s">
        <v>1575</v>
      </c>
      <c r="F510" s="932" t="s">
        <v>5058</v>
      </c>
      <c r="G510" s="932" t="s">
        <v>5059</v>
      </c>
      <c r="H510" s="932" t="s">
        <v>5060</v>
      </c>
      <c r="I510" s="934">
        <v>2885</v>
      </c>
    </row>
    <row r="511" spans="2:9">
      <c r="B511" s="932" t="s">
        <v>1574</v>
      </c>
      <c r="C511" s="933" t="s">
        <v>4477</v>
      </c>
      <c r="D511" s="932"/>
      <c r="E511" s="932" t="s">
        <v>1575</v>
      </c>
      <c r="F511" s="932" t="s">
        <v>2507</v>
      </c>
      <c r="G511" s="932" t="s">
        <v>2508</v>
      </c>
      <c r="H511" s="932" t="s">
        <v>2509</v>
      </c>
      <c r="I511" s="934">
        <v>25109</v>
      </c>
    </row>
    <row r="512" spans="2:9">
      <c r="B512" s="932" t="s">
        <v>1574</v>
      </c>
      <c r="C512" s="933" t="s">
        <v>4477</v>
      </c>
      <c r="D512" s="932"/>
      <c r="E512" s="932" t="s">
        <v>1575</v>
      </c>
      <c r="F512" s="932" t="s">
        <v>2510</v>
      </c>
      <c r="G512" s="932" t="s">
        <v>2511</v>
      </c>
      <c r="H512" s="932" t="s">
        <v>2512</v>
      </c>
      <c r="I512" s="934">
        <v>18415</v>
      </c>
    </row>
    <row r="513" spans="2:9">
      <c r="B513" s="932" t="s">
        <v>1574</v>
      </c>
      <c r="C513" s="933" t="s">
        <v>4477</v>
      </c>
      <c r="D513" s="932"/>
      <c r="E513" s="932" t="s">
        <v>1575</v>
      </c>
      <c r="F513" s="932" t="s">
        <v>2513</v>
      </c>
      <c r="G513" s="932" t="s">
        <v>2514</v>
      </c>
      <c r="H513" s="932" t="s">
        <v>2515</v>
      </c>
      <c r="I513" s="934">
        <v>175</v>
      </c>
    </row>
    <row r="514" spans="2:9">
      <c r="B514" s="932" t="s">
        <v>1574</v>
      </c>
      <c r="C514" s="933" t="s">
        <v>4477</v>
      </c>
      <c r="D514" s="932"/>
      <c r="E514" s="932" t="s">
        <v>1575</v>
      </c>
      <c r="F514" s="932" t="s">
        <v>2516</v>
      </c>
      <c r="G514" s="932" t="s">
        <v>2517</v>
      </c>
      <c r="H514" s="932" t="s">
        <v>2518</v>
      </c>
      <c r="I514" s="934">
        <v>5150</v>
      </c>
    </row>
    <row r="515" spans="2:9">
      <c r="B515" s="932" t="s">
        <v>1574</v>
      </c>
      <c r="C515" s="933" t="s">
        <v>4477</v>
      </c>
      <c r="D515" s="932"/>
      <c r="E515" s="932" t="s">
        <v>1575</v>
      </c>
      <c r="F515" s="932" t="s">
        <v>2519</v>
      </c>
      <c r="G515" s="932" t="s">
        <v>2520</v>
      </c>
      <c r="H515" s="932" t="s">
        <v>2521</v>
      </c>
      <c r="I515" s="934">
        <v>7025</v>
      </c>
    </row>
    <row r="516" spans="2:9">
      <c r="B516" s="932" t="s">
        <v>1574</v>
      </c>
      <c r="C516" s="933" t="s">
        <v>4477</v>
      </c>
      <c r="D516" s="932"/>
      <c r="E516" s="932" t="s">
        <v>1575</v>
      </c>
      <c r="F516" s="932" t="s">
        <v>2522</v>
      </c>
      <c r="G516" s="932" t="s">
        <v>2523</v>
      </c>
      <c r="H516" s="932" t="s">
        <v>2524</v>
      </c>
      <c r="I516" s="934">
        <v>5150</v>
      </c>
    </row>
    <row r="517" spans="2:9">
      <c r="B517" s="932" t="s">
        <v>1574</v>
      </c>
      <c r="C517" s="933" t="s">
        <v>4477</v>
      </c>
      <c r="D517" s="932"/>
      <c r="E517" s="932" t="s">
        <v>1575</v>
      </c>
      <c r="F517" s="932" t="s">
        <v>5061</v>
      </c>
      <c r="G517" s="932" t="s">
        <v>5062</v>
      </c>
      <c r="H517" s="932" t="s">
        <v>5063</v>
      </c>
      <c r="I517" s="934">
        <v>19200</v>
      </c>
    </row>
    <row r="518" spans="2:9">
      <c r="B518" s="932" t="s">
        <v>1574</v>
      </c>
      <c r="C518" s="933" t="s">
        <v>4477</v>
      </c>
      <c r="D518" s="932"/>
      <c r="E518" s="932" t="s">
        <v>1575</v>
      </c>
      <c r="F518" s="932" t="s">
        <v>2525</v>
      </c>
      <c r="G518" s="932" t="s">
        <v>2526</v>
      </c>
      <c r="H518" s="932" t="s">
        <v>2527</v>
      </c>
      <c r="I518" s="934">
        <v>1200</v>
      </c>
    </row>
    <row r="519" spans="2:9">
      <c r="B519" s="932" t="s">
        <v>1574</v>
      </c>
      <c r="C519" s="933" t="s">
        <v>4477</v>
      </c>
      <c r="D519" s="932"/>
      <c r="E519" s="932" t="s">
        <v>1575</v>
      </c>
      <c r="F519" s="932" t="s">
        <v>5064</v>
      </c>
      <c r="G519" s="932" t="s">
        <v>5065</v>
      </c>
      <c r="H519" s="932" t="s">
        <v>5066</v>
      </c>
      <c r="I519" s="934">
        <v>2800</v>
      </c>
    </row>
    <row r="520" spans="2:9">
      <c r="B520" s="932" t="s">
        <v>1574</v>
      </c>
      <c r="C520" s="933" t="s">
        <v>4477</v>
      </c>
      <c r="D520" s="932"/>
      <c r="E520" s="932" t="s">
        <v>1575</v>
      </c>
      <c r="F520" s="932" t="s">
        <v>2528</v>
      </c>
      <c r="G520" s="932" t="s">
        <v>2529</v>
      </c>
      <c r="H520" s="932" t="s">
        <v>2530</v>
      </c>
      <c r="I520" s="934">
        <v>3460</v>
      </c>
    </row>
    <row r="521" spans="2:9">
      <c r="B521" s="932" t="s">
        <v>1574</v>
      </c>
      <c r="C521" s="933" t="s">
        <v>4477</v>
      </c>
      <c r="D521" s="932"/>
      <c r="E521" s="932" t="s">
        <v>1575</v>
      </c>
      <c r="F521" s="932" t="s">
        <v>2531</v>
      </c>
      <c r="G521" s="932" t="s">
        <v>2532</v>
      </c>
      <c r="H521" s="932" t="s">
        <v>2533</v>
      </c>
      <c r="I521" s="934">
        <v>15200</v>
      </c>
    </row>
    <row r="522" spans="2:9">
      <c r="B522" s="932" t="s">
        <v>1574</v>
      </c>
      <c r="C522" s="933" t="s">
        <v>4477</v>
      </c>
      <c r="D522" s="932"/>
      <c r="E522" s="932" t="s">
        <v>1575</v>
      </c>
      <c r="F522" s="932" t="s">
        <v>2534</v>
      </c>
      <c r="G522" s="932" t="s">
        <v>2535</v>
      </c>
      <c r="H522" s="932" t="s">
        <v>2536</v>
      </c>
      <c r="I522" s="934">
        <v>7340</v>
      </c>
    </row>
    <row r="523" spans="2:9">
      <c r="B523" s="932" t="s">
        <v>1574</v>
      </c>
      <c r="C523" s="933" t="s">
        <v>4477</v>
      </c>
      <c r="D523" s="932"/>
      <c r="E523" s="932" t="s">
        <v>1575</v>
      </c>
      <c r="F523" s="932" t="s">
        <v>2537</v>
      </c>
      <c r="G523" s="932" t="s">
        <v>2538</v>
      </c>
      <c r="H523" s="932" t="s">
        <v>2539</v>
      </c>
      <c r="I523" s="934">
        <v>3945</v>
      </c>
    </row>
    <row r="524" spans="2:9">
      <c r="B524" s="932" t="s">
        <v>1574</v>
      </c>
      <c r="C524" s="933" t="s">
        <v>4477</v>
      </c>
      <c r="D524" s="932"/>
      <c r="E524" s="932" t="s">
        <v>1575</v>
      </c>
      <c r="F524" s="932" t="s">
        <v>2540</v>
      </c>
      <c r="G524" s="932" t="s">
        <v>2541</v>
      </c>
      <c r="H524" s="932" t="s">
        <v>2542</v>
      </c>
      <c r="I524" s="934">
        <v>3030</v>
      </c>
    </row>
    <row r="525" spans="2:9">
      <c r="B525" s="932" t="s">
        <v>1574</v>
      </c>
      <c r="C525" s="933" t="s">
        <v>4477</v>
      </c>
      <c r="D525" s="932"/>
      <c r="E525" s="932" t="s">
        <v>1575</v>
      </c>
      <c r="F525" s="932" t="s">
        <v>2543</v>
      </c>
      <c r="G525" s="932" t="s">
        <v>2544</v>
      </c>
      <c r="H525" s="932" t="s">
        <v>2545</v>
      </c>
      <c r="I525" s="934">
        <v>18228</v>
      </c>
    </row>
    <row r="526" spans="2:9">
      <c r="B526" s="932" t="s">
        <v>1574</v>
      </c>
      <c r="C526" s="933" t="s">
        <v>4477</v>
      </c>
      <c r="D526" s="932"/>
      <c r="E526" s="932" t="s">
        <v>1575</v>
      </c>
      <c r="F526" s="932" t="s">
        <v>5067</v>
      </c>
      <c r="G526" s="932" t="s">
        <v>5068</v>
      </c>
      <c r="H526" s="932" t="s">
        <v>5069</v>
      </c>
      <c r="I526" s="934">
        <v>600</v>
      </c>
    </row>
    <row r="527" spans="2:9">
      <c r="B527" s="932" t="s">
        <v>1574</v>
      </c>
      <c r="C527" s="933" t="s">
        <v>4477</v>
      </c>
      <c r="D527" s="932"/>
      <c r="E527" s="932" t="s">
        <v>1575</v>
      </c>
      <c r="F527" s="932" t="s">
        <v>2546</v>
      </c>
      <c r="G527" s="932" t="s">
        <v>2547</v>
      </c>
      <c r="H527" s="932" t="s">
        <v>2548</v>
      </c>
      <c r="I527" s="934">
        <v>4702</v>
      </c>
    </row>
    <row r="528" spans="2:9">
      <c r="B528" s="932" t="s">
        <v>1574</v>
      </c>
      <c r="C528" s="933" t="s">
        <v>4477</v>
      </c>
      <c r="D528" s="932"/>
      <c r="E528" s="932" t="s">
        <v>1575</v>
      </c>
      <c r="F528" s="932" t="s">
        <v>2549</v>
      </c>
      <c r="G528" s="932" t="s">
        <v>2550</v>
      </c>
      <c r="H528" s="932" t="s">
        <v>2551</v>
      </c>
      <c r="I528" s="934">
        <v>9200</v>
      </c>
    </row>
    <row r="529" spans="2:9">
      <c r="B529" s="932" t="s">
        <v>1574</v>
      </c>
      <c r="C529" s="933" t="s">
        <v>4477</v>
      </c>
      <c r="D529" s="932"/>
      <c r="E529" s="932" t="s">
        <v>1575</v>
      </c>
      <c r="F529" s="932" t="s">
        <v>2552</v>
      </c>
      <c r="G529" s="932" t="s">
        <v>2553</v>
      </c>
      <c r="H529" s="932" t="s">
        <v>2554</v>
      </c>
      <c r="I529" s="934">
        <v>1578</v>
      </c>
    </row>
    <row r="530" spans="2:9">
      <c r="B530" s="932" t="s">
        <v>1574</v>
      </c>
      <c r="C530" s="933" t="s">
        <v>4477</v>
      </c>
      <c r="D530" s="932"/>
      <c r="E530" s="932" t="s">
        <v>1575</v>
      </c>
      <c r="F530" s="932" t="s">
        <v>5070</v>
      </c>
      <c r="G530" s="932" t="s">
        <v>5071</v>
      </c>
      <c r="H530" s="932" t="s">
        <v>5072</v>
      </c>
      <c r="I530" s="934">
        <v>15000</v>
      </c>
    </row>
    <row r="531" spans="2:9">
      <c r="B531" s="932" t="s">
        <v>1574</v>
      </c>
      <c r="C531" s="933" t="s">
        <v>4477</v>
      </c>
      <c r="D531" s="932"/>
      <c r="E531" s="932" t="s">
        <v>1575</v>
      </c>
      <c r="F531" s="932" t="s">
        <v>2555</v>
      </c>
      <c r="G531" s="932" t="s">
        <v>2556</v>
      </c>
      <c r="H531" s="932" t="s">
        <v>2557</v>
      </c>
      <c r="I531" s="934">
        <v>4850</v>
      </c>
    </row>
    <row r="532" spans="2:9">
      <c r="B532" s="932" t="s">
        <v>1574</v>
      </c>
      <c r="C532" s="933" t="s">
        <v>4477</v>
      </c>
      <c r="D532" s="932"/>
      <c r="E532" s="932" t="s">
        <v>1575</v>
      </c>
      <c r="F532" s="932" t="s">
        <v>2558</v>
      </c>
      <c r="G532" s="932" t="s">
        <v>2559</v>
      </c>
      <c r="H532" s="932" t="s">
        <v>2560</v>
      </c>
      <c r="I532" s="934">
        <v>13200</v>
      </c>
    </row>
    <row r="533" spans="2:9">
      <c r="B533" s="932" t="s">
        <v>1574</v>
      </c>
      <c r="C533" s="933" t="s">
        <v>4477</v>
      </c>
      <c r="D533" s="932"/>
      <c r="E533" s="932" t="s">
        <v>1575</v>
      </c>
      <c r="F533" s="932" t="s">
        <v>5073</v>
      </c>
      <c r="G533" s="932" t="s">
        <v>5074</v>
      </c>
      <c r="H533" s="932" t="s">
        <v>5075</v>
      </c>
      <c r="I533" s="934">
        <v>1145</v>
      </c>
    </row>
    <row r="534" spans="2:9">
      <c r="B534" s="932" t="s">
        <v>1574</v>
      </c>
      <c r="C534" s="933" t="s">
        <v>4477</v>
      </c>
      <c r="D534" s="932"/>
      <c r="E534" s="932" t="s">
        <v>1575</v>
      </c>
      <c r="F534" s="932" t="s">
        <v>5076</v>
      </c>
      <c r="G534" s="932" t="s">
        <v>5077</v>
      </c>
      <c r="H534" s="932" t="s">
        <v>5078</v>
      </c>
      <c r="I534" s="934">
        <v>200</v>
      </c>
    </row>
    <row r="535" spans="2:9">
      <c r="B535" s="932" t="s">
        <v>1574</v>
      </c>
      <c r="C535" s="933" t="s">
        <v>4477</v>
      </c>
      <c r="D535" s="932"/>
      <c r="E535" s="932" t="s">
        <v>1575</v>
      </c>
      <c r="F535" s="932" t="s">
        <v>2561</v>
      </c>
      <c r="G535" s="932" t="s">
        <v>2562</v>
      </c>
      <c r="H535" s="932" t="s">
        <v>2563</v>
      </c>
      <c r="I535" s="934">
        <v>8875</v>
      </c>
    </row>
    <row r="536" spans="2:9">
      <c r="B536" s="932" t="s">
        <v>1574</v>
      </c>
      <c r="C536" s="933" t="s">
        <v>4477</v>
      </c>
      <c r="D536" s="932"/>
      <c r="E536" s="932" t="s">
        <v>1575</v>
      </c>
      <c r="F536" s="932" t="s">
        <v>2564</v>
      </c>
      <c r="G536" s="932" t="s">
        <v>2565</v>
      </c>
      <c r="H536" s="932" t="s">
        <v>2566</v>
      </c>
      <c r="I536" s="934">
        <v>9570</v>
      </c>
    </row>
    <row r="537" spans="2:9">
      <c r="B537" s="932" t="s">
        <v>1574</v>
      </c>
      <c r="C537" s="933" t="s">
        <v>4477</v>
      </c>
      <c r="D537" s="932"/>
      <c r="E537" s="932" t="s">
        <v>1575</v>
      </c>
      <c r="F537" s="932" t="s">
        <v>5079</v>
      </c>
      <c r="G537" s="932" t="s">
        <v>5080</v>
      </c>
      <c r="H537" s="932" t="s">
        <v>5081</v>
      </c>
      <c r="I537" s="934">
        <v>600</v>
      </c>
    </row>
    <row r="538" spans="2:9">
      <c r="B538" s="932" t="s">
        <v>1574</v>
      </c>
      <c r="C538" s="933" t="s">
        <v>4477</v>
      </c>
      <c r="D538" s="932"/>
      <c r="E538" s="932" t="s">
        <v>1575</v>
      </c>
      <c r="F538" s="932" t="s">
        <v>2567</v>
      </c>
      <c r="G538" s="932" t="s">
        <v>2568</v>
      </c>
      <c r="H538" s="932" t="s">
        <v>2569</v>
      </c>
      <c r="I538" s="934">
        <v>8055</v>
      </c>
    </row>
    <row r="539" spans="2:9">
      <c r="B539" s="932" t="s">
        <v>1574</v>
      </c>
      <c r="C539" s="933" t="s">
        <v>4477</v>
      </c>
      <c r="D539" s="932"/>
      <c r="E539" s="932" t="s">
        <v>1575</v>
      </c>
      <c r="F539" s="932" t="s">
        <v>2570</v>
      </c>
      <c r="G539" s="932" t="s">
        <v>2571</v>
      </c>
      <c r="H539" s="932" t="s">
        <v>2572</v>
      </c>
      <c r="I539" s="934">
        <v>14000</v>
      </c>
    </row>
    <row r="540" spans="2:9">
      <c r="B540" s="932" t="s">
        <v>1574</v>
      </c>
      <c r="C540" s="933" t="s">
        <v>4477</v>
      </c>
      <c r="D540" s="932"/>
      <c r="E540" s="932" t="s">
        <v>1575</v>
      </c>
      <c r="F540" s="932" t="s">
        <v>2573</v>
      </c>
      <c r="G540" s="932" t="s">
        <v>2574</v>
      </c>
      <c r="H540" s="932" t="s">
        <v>2575</v>
      </c>
      <c r="I540" s="934">
        <v>2390</v>
      </c>
    </row>
    <row r="541" spans="2:9">
      <c r="B541" s="932" t="s">
        <v>1574</v>
      </c>
      <c r="C541" s="933" t="s">
        <v>4477</v>
      </c>
      <c r="D541" s="932"/>
      <c r="E541" s="932" t="s">
        <v>1575</v>
      </c>
      <c r="F541" s="932" t="s">
        <v>2576</v>
      </c>
      <c r="G541" s="932" t="s">
        <v>2577</v>
      </c>
      <c r="H541" s="932" t="s">
        <v>2578</v>
      </c>
      <c r="I541" s="934">
        <v>1378</v>
      </c>
    </row>
    <row r="542" spans="2:9">
      <c r="B542" s="932" t="s">
        <v>1574</v>
      </c>
      <c r="C542" s="933" t="s">
        <v>4477</v>
      </c>
      <c r="D542" s="932"/>
      <c r="E542" s="932" t="s">
        <v>1575</v>
      </c>
      <c r="F542" s="932" t="s">
        <v>2579</v>
      </c>
      <c r="G542" s="932" t="s">
        <v>2580</v>
      </c>
      <c r="H542" s="932" t="s">
        <v>2581</v>
      </c>
      <c r="I542" s="934">
        <v>20278</v>
      </c>
    </row>
    <row r="543" spans="2:9">
      <c r="B543" s="932" t="s">
        <v>1574</v>
      </c>
      <c r="C543" s="933" t="s">
        <v>4477</v>
      </c>
      <c r="D543" s="932"/>
      <c r="E543" s="932" t="s">
        <v>1575</v>
      </c>
      <c r="F543" s="932" t="s">
        <v>5082</v>
      </c>
      <c r="G543" s="932" t="s">
        <v>5083</v>
      </c>
      <c r="H543" s="932" t="s">
        <v>5084</v>
      </c>
      <c r="I543" s="934">
        <v>600</v>
      </c>
    </row>
    <row r="544" spans="2:9">
      <c r="B544" s="932" t="s">
        <v>1574</v>
      </c>
      <c r="C544" s="933" t="s">
        <v>4477</v>
      </c>
      <c r="D544" s="932"/>
      <c r="E544" s="932" t="s">
        <v>1575</v>
      </c>
      <c r="F544" s="932" t="s">
        <v>2582</v>
      </c>
      <c r="G544" s="932" t="s">
        <v>2583</v>
      </c>
      <c r="H544" s="932" t="s">
        <v>2584</v>
      </c>
      <c r="I544" s="934">
        <v>12400</v>
      </c>
    </row>
    <row r="545" spans="2:9">
      <c r="B545" s="932" t="s">
        <v>1574</v>
      </c>
      <c r="C545" s="933" t="s">
        <v>4477</v>
      </c>
      <c r="D545" s="932"/>
      <c r="E545" s="932" t="s">
        <v>1575</v>
      </c>
      <c r="F545" s="932" t="s">
        <v>2585</v>
      </c>
      <c r="G545" s="932" t="s">
        <v>2586</v>
      </c>
      <c r="H545" s="932" t="s">
        <v>2587</v>
      </c>
      <c r="I545" s="934">
        <v>10420</v>
      </c>
    </row>
    <row r="546" spans="2:9">
      <c r="B546" s="932" t="s">
        <v>1574</v>
      </c>
      <c r="C546" s="933" t="s">
        <v>4477</v>
      </c>
      <c r="D546" s="932"/>
      <c r="E546" s="932" t="s">
        <v>1575</v>
      </c>
      <c r="F546" s="932" t="s">
        <v>5085</v>
      </c>
      <c r="G546" s="932" t="s">
        <v>5086</v>
      </c>
      <c r="H546" s="932" t="s">
        <v>5087</v>
      </c>
      <c r="I546" s="934">
        <v>9400</v>
      </c>
    </row>
    <row r="547" spans="2:9">
      <c r="B547" s="932" t="s">
        <v>1574</v>
      </c>
      <c r="C547" s="933" t="s">
        <v>4477</v>
      </c>
      <c r="D547" s="932"/>
      <c r="E547" s="932" t="s">
        <v>1575</v>
      </c>
      <c r="F547" s="932" t="s">
        <v>2588</v>
      </c>
      <c r="G547" s="932" t="s">
        <v>2589</v>
      </c>
      <c r="H547" s="932" t="s">
        <v>2590</v>
      </c>
      <c r="I547" s="934">
        <v>5005</v>
      </c>
    </row>
    <row r="548" spans="2:9">
      <c r="B548" s="932" t="s">
        <v>1574</v>
      </c>
      <c r="C548" s="933" t="s">
        <v>4477</v>
      </c>
      <c r="D548" s="932"/>
      <c r="E548" s="932" t="s">
        <v>1575</v>
      </c>
      <c r="F548" s="932" t="s">
        <v>2591</v>
      </c>
      <c r="G548" s="932" t="s">
        <v>2592</v>
      </c>
      <c r="H548" s="932" t="s">
        <v>2593</v>
      </c>
      <c r="I548" s="934">
        <v>5550</v>
      </c>
    </row>
    <row r="549" spans="2:9">
      <c r="B549" s="932" t="s">
        <v>1574</v>
      </c>
      <c r="C549" s="933" t="s">
        <v>4477</v>
      </c>
      <c r="D549" s="932"/>
      <c r="E549" s="932" t="s">
        <v>1575</v>
      </c>
      <c r="F549" s="932" t="s">
        <v>5088</v>
      </c>
      <c r="G549" s="932" t="s">
        <v>5089</v>
      </c>
      <c r="H549" s="932" t="s">
        <v>5090</v>
      </c>
      <c r="I549" s="934">
        <v>1000</v>
      </c>
    </row>
    <row r="550" spans="2:9">
      <c r="B550" s="932" t="s">
        <v>1574</v>
      </c>
      <c r="C550" s="933" t="s">
        <v>4477</v>
      </c>
      <c r="D550" s="932"/>
      <c r="E550" s="932" t="s">
        <v>1575</v>
      </c>
      <c r="F550" s="932" t="s">
        <v>5091</v>
      </c>
      <c r="G550" s="932" t="s">
        <v>5092</v>
      </c>
      <c r="H550" s="932" t="s">
        <v>5093</v>
      </c>
      <c r="I550" s="934">
        <v>15000</v>
      </c>
    </row>
    <row r="551" spans="2:9">
      <c r="B551" s="932" t="s">
        <v>1574</v>
      </c>
      <c r="C551" s="933" t="s">
        <v>4477</v>
      </c>
      <c r="D551" s="932"/>
      <c r="E551" s="932" t="s">
        <v>1575</v>
      </c>
      <c r="F551" s="932" t="s">
        <v>2594</v>
      </c>
      <c r="G551" s="932" t="s">
        <v>2595</v>
      </c>
      <c r="H551" s="932" t="s">
        <v>2596</v>
      </c>
      <c r="I551" s="934">
        <v>5960</v>
      </c>
    </row>
    <row r="552" spans="2:9">
      <c r="B552" s="932" t="s">
        <v>1574</v>
      </c>
      <c r="C552" s="933" t="s">
        <v>4477</v>
      </c>
      <c r="D552" s="932"/>
      <c r="E552" s="932" t="s">
        <v>1575</v>
      </c>
      <c r="F552" s="932" t="s">
        <v>2597</v>
      </c>
      <c r="G552" s="932" t="s">
        <v>2598</v>
      </c>
      <c r="H552" s="932" t="s">
        <v>2599</v>
      </c>
      <c r="I552" s="934">
        <v>14760</v>
      </c>
    </row>
    <row r="553" spans="2:9">
      <c r="B553" s="932" t="s">
        <v>1574</v>
      </c>
      <c r="C553" s="933" t="s">
        <v>4477</v>
      </c>
      <c r="D553" s="932"/>
      <c r="E553" s="932" t="s">
        <v>1575</v>
      </c>
      <c r="F553" s="932" t="s">
        <v>5094</v>
      </c>
      <c r="G553" s="932" t="s">
        <v>5095</v>
      </c>
      <c r="H553" s="932" t="s">
        <v>5096</v>
      </c>
      <c r="I553" s="934">
        <v>1121</v>
      </c>
    </row>
    <row r="554" spans="2:9">
      <c r="B554" s="932" t="s">
        <v>1574</v>
      </c>
      <c r="C554" s="933" t="s">
        <v>4477</v>
      </c>
      <c r="D554" s="932"/>
      <c r="E554" s="932" t="s">
        <v>1575</v>
      </c>
      <c r="F554" s="932" t="s">
        <v>2600</v>
      </c>
      <c r="G554" s="932" t="s">
        <v>2601</v>
      </c>
      <c r="H554" s="932" t="s">
        <v>2602</v>
      </c>
      <c r="I554" s="934">
        <v>8094</v>
      </c>
    </row>
    <row r="555" spans="2:9">
      <c r="B555" s="932" t="s">
        <v>1574</v>
      </c>
      <c r="C555" s="933" t="s">
        <v>4477</v>
      </c>
      <c r="D555" s="932"/>
      <c r="E555" s="932" t="s">
        <v>1575</v>
      </c>
      <c r="F555" s="932" t="s">
        <v>5097</v>
      </c>
      <c r="G555" s="932" t="s">
        <v>5098</v>
      </c>
      <c r="H555" s="932" t="s">
        <v>5099</v>
      </c>
      <c r="I555" s="934">
        <v>4800</v>
      </c>
    </row>
    <row r="556" spans="2:9">
      <c r="B556" s="932" t="s">
        <v>1574</v>
      </c>
      <c r="C556" s="933" t="s">
        <v>4477</v>
      </c>
      <c r="D556" s="932"/>
      <c r="E556" s="932" t="s">
        <v>1575</v>
      </c>
      <c r="F556" s="932" t="s">
        <v>2603</v>
      </c>
      <c r="G556" s="932" t="s">
        <v>2604</v>
      </c>
      <c r="H556" s="932" t="s">
        <v>2605</v>
      </c>
      <c r="I556" s="934">
        <v>16978</v>
      </c>
    </row>
    <row r="557" spans="2:9">
      <c r="B557" s="932" t="s">
        <v>1574</v>
      </c>
      <c r="C557" s="933" t="s">
        <v>4477</v>
      </c>
      <c r="D557" s="932"/>
      <c r="E557" s="932" t="s">
        <v>1575</v>
      </c>
      <c r="F557" s="932" t="s">
        <v>5100</v>
      </c>
      <c r="G557" s="932" t="s">
        <v>5101</v>
      </c>
      <c r="H557" s="932" t="s">
        <v>5102</v>
      </c>
      <c r="I557" s="934">
        <v>740</v>
      </c>
    </row>
    <row r="558" spans="2:9">
      <c r="B558" s="932" t="s">
        <v>1574</v>
      </c>
      <c r="C558" s="933" t="s">
        <v>4477</v>
      </c>
      <c r="D558" s="932"/>
      <c r="E558" s="932" t="s">
        <v>1575</v>
      </c>
      <c r="F558" s="932" t="s">
        <v>2606</v>
      </c>
      <c r="G558" s="932" t="s">
        <v>2607</v>
      </c>
      <c r="H558" s="932" t="s">
        <v>2608</v>
      </c>
      <c r="I558" s="934">
        <v>7985</v>
      </c>
    </row>
    <row r="559" spans="2:9">
      <c r="B559" s="932" t="s">
        <v>1574</v>
      </c>
      <c r="C559" s="933" t="s">
        <v>4477</v>
      </c>
      <c r="D559" s="932"/>
      <c r="E559" s="932" t="s">
        <v>1575</v>
      </c>
      <c r="F559" s="932" t="s">
        <v>5103</v>
      </c>
      <c r="G559" s="932" t="s">
        <v>5104</v>
      </c>
      <c r="H559" s="932" t="s">
        <v>5105</v>
      </c>
      <c r="I559" s="934">
        <v>3200</v>
      </c>
    </row>
    <row r="560" spans="2:9">
      <c r="B560" s="932" t="s">
        <v>1574</v>
      </c>
      <c r="C560" s="933" t="s">
        <v>4477</v>
      </c>
      <c r="D560" s="932"/>
      <c r="E560" s="932" t="s">
        <v>1575</v>
      </c>
      <c r="F560" s="932" t="s">
        <v>2609</v>
      </c>
      <c r="G560" s="932" t="s">
        <v>2610</v>
      </c>
      <c r="H560" s="932" t="s">
        <v>2611</v>
      </c>
      <c r="I560" s="934">
        <v>9640</v>
      </c>
    </row>
    <row r="561" spans="2:9">
      <c r="B561" s="932" t="s">
        <v>1574</v>
      </c>
      <c r="C561" s="933" t="s">
        <v>4477</v>
      </c>
      <c r="D561" s="932"/>
      <c r="E561" s="932" t="s">
        <v>1575</v>
      </c>
      <c r="F561" s="932" t="s">
        <v>5106</v>
      </c>
      <c r="G561" s="932" t="s">
        <v>5107</v>
      </c>
      <c r="H561" s="932" t="s">
        <v>5108</v>
      </c>
      <c r="I561" s="934">
        <v>3536</v>
      </c>
    </row>
    <row r="562" spans="2:9">
      <c r="B562" s="932" t="s">
        <v>1574</v>
      </c>
      <c r="C562" s="933" t="s">
        <v>4477</v>
      </c>
      <c r="D562" s="932"/>
      <c r="E562" s="932" t="s">
        <v>1575</v>
      </c>
      <c r="F562" s="932" t="s">
        <v>5109</v>
      </c>
      <c r="G562" s="932" t="s">
        <v>5110</v>
      </c>
      <c r="H562" s="932" t="s">
        <v>5111</v>
      </c>
      <c r="I562" s="934">
        <v>2200</v>
      </c>
    </row>
    <row r="563" spans="2:9">
      <c r="B563" s="932" t="s">
        <v>1574</v>
      </c>
      <c r="C563" s="933" t="s">
        <v>4477</v>
      </c>
      <c r="D563" s="932"/>
      <c r="E563" s="932" t="s">
        <v>1575</v>
      </c>
      <c r="F563" s="932" t="s">
        <v>2612</v>
      </c>
      <c r="G563" s="932" t="s">
        <v>2613</v>
      </c>
      <c r="H563" s="932" t="s">
        <v>2614</v>
      </c>
      <c r="I563" s="934">
        <v>2740</v>
      </c>
    </row>
    <row r="564" spans="2:9">
      <c r="B564" s="932" t="s">
        <v>1574</v>
      </c>
      <c r="C564" s="933" t="s">
        <v>4477</v>
      </c>
      <c r="D564" s="932"/>
      <c r="E564" s="932" t="s">
        <v>1575</v>
      </c>
      <c r="F564" s="932" t="s">
        <v>5112</v>
      </c>
      <c r="G564" s="932" t="s">
        <v>5113</v>
      </c>
      <c r="H564" s="932" t="s">
        <v>5114</v>
      </c>
      <c r="I564" s="934">
        <v>1930</v>
      </c>
    </row>
    <row r="565" spans="2:9">
      <c r="B565" s="932" t="s">
        <v>1574</v>
      </c>
      <c r="C565" s="933" t="s">
        <v>4477</v>
      </c>
      <c r="D565" s="932"/>
      <c r="E565" s="932" t="s">
        <v>1575</v>
      </c>
      <c r="F565" s="932" t="s">
        <v>2615</v>
      </c>
      <c r="G565" s="932" t="s">
        <v>2616</v>
      </c>
      <c r="H565" s="932" t="s">
        <v>2617</v>
      </c>
      <c r="I565" s="934">
        <v>3100</v>
      </c>
    </row>
    <row r="566" spans="2:9">
      <c r="B566" s="932" t="s">
        <v>1574</v>
      </c>
      <c r="C566" s="933" t="s">
        <v>4477</v>
      </c>
      <c r="D566" s="932"/>
      <c r="E566" s="932" t="s">
        <v>1575</v>
      </c>
      <c r="F566" s="932" t="s">
        <v>2618</v>
      </c>
      <c r="G566" s="932" t="s">
        <v>2619</v>
      </c>
      <c r="H566" s="932" t="s">
        <v>2620</v>
      </c>
      <c r="I566" s="934">
        <v>5000</v>
      </c>
    </row>
    <row r="567" spans="2:9">
      <c r="B567" s="932" t="s">
        <v>1574</v>
      </c>
      <c r="C567" s="933" t="s">
        <v>4477</v>
      </c>
      <c r="D567" s="932"/>
      <c r="E567" s="932" t="s">
        <v>1575</v>
      </c>
      <c r="F567" s="932" t="s">
        <v>5115</v>
      </c>
      <c r="G567" s="932" t="s">
        <v>5116</v>
      </c>
      <c r="H567" s="932" t="s">
        <v>5117</v>
      </c>
      <c r="I567" s="934">
        <v>711</v>
      </c>
    </row>
    <row r="568" spans="2:9">
      <c r="B568" s="932" t="s">
        <v>1574</v>
      </c>
      <c r="C568" s="933" t="s">
        <v>4477</v>
      </c>
      <c r="D568" s="932"/>
      <c r="E568" s="932" t="s">
        <v>1575</v>
      </c>
      <c r="F568" s="932" t="s">
        <v>2621</v>
      </c>
      <c r="G568" s="932" t="s">
        <v>2622</v>
      </c>
      <c r="H568" s="932" t="s">
        <v>2623</v>
      </c>
      <c r="I568" s="934">
        <v>4030</v>
      </c>
    </row>
    <row r="569" spans="2:9">
      <c r="B569" s="932" t="s">
        <v>1574</v>
      </c>
      <c r="C569" s="933" t="s">
        <v>4477</v>
      </c>
      <c r="D569" s="932"/>
      <c r="E569" s="932" t="s">
        <v>1575</v>
      </c>
      <c r="F569" s="932" t="s">
        <v>2624</v>
      </c>
      <c r="G569" s="932" t="s">
        <v>2625</v>
      </c>
      <c r="H569" s="932" t="s">
        <v>2626</v>
      </c>
      <c r="I569" s="934">
        <v>10685</v>
      </c>
    </row>
    <row r="570" spans="2:9">
      <c r="B570" s="932" t="s">
        <v>1574</v>
      </c>
      <c r="C570" s="933" t="s">
        <v>4477</v>
      </c>
      <c r="D570" s="932"/>
      <c r="E570" s="932" t="s">
        <v>1575</v>
      </c>
      <c r="F570" s="932" t="s">
        <v>2627</v>
      </c>
      <c r="G570" s="932" t="s">
        <v>2628</v>
      </c>
      <c r="H570" s="932" t="s">
        <v>2629</v>
      </c>
      <c r="I570" s="934">
        <v>1585</v>
      </c>
    </row>
    <row r="571" spans="2:9">
      <c r="B571" s="932" t="s">
        <v>1574</v>
      </c>
      <c r="C571" s="933" t="s">
        <v>4477</v>
      </c>
      <c r="D571" s="932"/>
      <c r="E571" s="932" t="s">
        <v>1575</v>
      </c>
      <c r="F571" s="932" t="s">
        <v>2630</v>
      </c>
      <c r="G571" s="932" t="s">
        <v>2631</v>
      </c>
      <c r="H571" s="932" t="s">
        <v>2632</v>
      </c>
      <c r="I571" s="934">
        <v>15055</v>
      </c>
    </row>
    <row r="572" spans="2:9">
      <c r="B572" s="932" t="s">
        <v>1574</v>
      </c>
      <c r="C572" s="933" t="s">
        <v>4477</v>
      </c>
      <c r="D572" s="932"/>
      <c r="E572" s="932" t="s">
        <v>1575</v>
      </c>
      <c r="F572" s="932" t="s">
        <v>2633</v>
      </c>
      <c r="G572" s="932" t="s">
        <v>2634</v>
      </c>
      <c r="H572" s="932" t="s">
        <v>2635</v>
      </c>
      <c r="I572" s="934">
        <v>3945</v>
      </c>
    </row>
    <row r="573" spans="2:9">
      <c r="B573" s="932" t="s">
        <v>1574</v>
      </c>
      <c r="C573" s="933" t="s">
        <v>4477</v>
      </c>
      <c r="D573" s="932"/>
      <c r="E573" s="932" t="s">
        <v>1575</v>
      </c>
      <c r="F573" s="932" t="s">
        <v>5118</v>
      </c>
      <c r="G573" s="932" t="s">
        <v>5119</v>
      </c>
      <c r="H573" s="932" t="s">
        <v>5120</v>
      </c>
      <c r="I573" s="934">
        <v>2587</v>
      </c>
    </row>
    <row r="574" spans="2:9">
      <c r="B574" s="932" t="s">
        <v>1574</v>
      </c>
      <c r="C574" s="933" t="s">
        <v>4477</v>
      </c>
      <c r="D574" s="932"/>
      <c r="E574" s="932" t="s">
        <v>1575</v>
      </c>
      <c r="F574" s="932" t="s">
        <v>2636</v>
      </c>
      <c r="G574" s="932" t="s">
        <v>2637</v>
      </c>
      <c r="H574" s="932" t="s">
        <v>2638</v>
      </c>
      <c r="I574" s="934">
        <v>12264</v>
      </c>
    </row>
    <row r="575" spans="2:9">
      <c r="B575" s="932" t="s">
        <v>1574</v>
      </c>
      <c r="C575" s="933" t="s">
        <v>4477</v>
      </c>
      <c r="D575" s="932"/>
      <c r="E575" s="932" t="s">
        <v>1575</v>
      </c>
      <c r="F575" s="932" t="s">
        <v>2639</v>
      </c>
      <c r="G575" s="932" t="s">
        <v>2640</v>
      </c>
      <c r="H575" s="932" t="s">
        <v>2641</v>
      </c>
      <c r="I575" s="934">
        <v>34</v>
      </c>
    </row>
    <row r="576" spans="2:9">
      <c r="B576" s="932" t="s">
        <v>1574</v>
      </c>
      <c r="C576" s="933" t="s">
        <v>4477</v>
      </c>
      <c r="D576" s="932"/>
      <c r="E576" s="932" t="s">
        <v>1575</v>
      </c>
      <c r="F576" s="932" t="s">
        <v>5121</v>
      </c>
      <c r="G576" s="932" t="s">
        <v>5122</v>
      </c>
      <c r="H576" s="932" t="s">
        <v>5123</v>
      </c>
      <c r="I576" s="934">
        <v>7341</v>
      </c>
    </row>
    <row r="577" spans="2:9">
      <c r="B577" s="932" t="s">
        <v>1574</v>
      </c>
      <c r="C577" s="933" t="s">
        <v>4477</v>
      </c>
      <c r="D577" s="932"/>
      <c r="E577" s="932" t="s">
        <v>1575</v>
      </c>
      <c r="F577" s="932" t="s">
        <v>2642</v>
      </c>
      <c r="G577" s="932" t="s">
        <v>2643</v>
      </c>
      <c r="H577" s="932" t="s">
        <v>2644</v>
      </c>
      <c r="I577" s="934">
        <v>400</v>
      </c>
    </row>
    <row r="578" spans="2:9">
      <c r="B578" s="932" t="s">
        <v>1574</v>
      </c>
      <c r="C578" s="933" t="s">
        <v>4477</v>
      </c>
      <c r="D578" s="932"/>
      <c r="E578" s="932" t="s">
        <v>1575</v>
      </c>
      <c r="F578" s="932" t="s">
        <v>5124</v>
      </c>
      <c r="G578" s="932" t="s">
        <v>5125</v>
      </c>
      <c r="H578" s="932" t="s">
        <v>5126</v>
      </c>
      <c r="I578" s="934">
        <v>17600</v>
      </c>
    </row>
    <row r="579" spans="2:9">
      <c r="B579" s="932" t="s">
        <v>1574</v>
      </c>
      <c r="C579" s="933" t="s">
        <v>4477</v>
      </c>
      <c r="D579" s="932"/>
      <c r="E579" s="932" t="s">
        <v>1575</v>
      </c>
      <c r="F579" s="932" t="s">
        <v>2645</v>
      </c>
      <c r="G579" s="932" t="s">
        <v>2646</v>
      </c>
      <c r="H579" s="932" t="s">
        <v>2647</v>
      </c>
      <c r="I579" s="934">
        <v>3540</v>
      </c>
    </row>
    <row r="580" spans="2:9">
      <c r="B580" s="932" t="s">
        <v>1574</v>
      </c>
      <c r="C580" s="933" t="s">
        <v>4477</v>
      </c>
      <c r="D580" s="932"/>
      <c r="E580" s="932" t="s">
        <v>1575</v>
      </c>
      <c r="F580" s="932" t="s">
        <v>2648</v>
      </c>
      <c r="G580" s="932" t="s">
        <v>2649</v>
      </c>
      <c r="H580" s="932" t="s">
        <v>2650</v>
      </c>
      <c r="I580" s="934">
        <v>3835</v>
      </c>
    </row>
    <row r="581" spans="2:9">
      <c r="B581" s="932" t="s">
        <v>1574</v>
      </c>
      <c r="C581" s="933" t="s">
        <v>4477</v>
      </c>
      <c r="D581" s="932"/>
      <c r="E581" s="932" t="s">
        <v>1575</v>
      </c>
      <c r="F581" s="932" t="s">
        <v>2651</v>
      </c>
      <c r="G581" s="932" t="s">
        <v>2652</v>
      </c>
      <c r="H581" s="932" t="s">
        <v>2653</v>
      </c>
      <c r="I581" s="934">
        <v>15000</v>
      </c>
    </row>
    <row r="582" spans="2:9">
      <c r="B582" s="932" t="s">
        <v>1574</v>
      </c>
      <c r="C582" s="933" t="s">
        <v>4477</v>
      </c>
      <c r="D582" s="932"/>
      <c r="E582" s="932" t="s">
        <v>1575</v>
      </c>
      <c r="F582" s="932" t="s">
        <v>5127</v>
      </c>
      <c r="G582" s="932" t="s">
        <v>5128</v>
      </c>
      <c r="H582" s="932" t="s">
        <v>5129</v>
      </c>
      <c r="I582" s="934">
        <v>2924</v>
      </c>
    </row>
    <row r="583" spans="2:9">
      <c r="B583" s="932" t="s">
        <v>1574</v>
      </c>
      <c r="C583" s="933" t="s">
        <v>4477</v>
      </c>
      <c r="D583" s="932"/>
      <c r="E583" s="932" t="s">
        <v>1575</v>
      </c>
      <c r="F583" s="932" t="s">
        <v>2654</v>
      </c>
      <c r="G583" s="932" t="s">
        <v>2655</v>
      </c>
      <c r="H583" s="932" t="s">
        <v>2656</v>
      </c>
      <c r="I583" s="934">
        <v>9000</v>
      </c>
    </row>
    <row r="584" spans="2:9">
      <c r="B584" s="932" t="s">
        <v>1574</v>
      </c>
      <c r="C584" s="933" t="s">
        <v>4477</v>
      </c>
      <c r="D584" s="932"/>
      <c r="E584" s="932" t="s">
        <v>1575</v>
      </c>
      <c r="F584" s="932" t="s">
        <v>2657</v>
      </c>
      <c r="G584" s="932" t="s">
        <v>2658</v>
      </c>
      <c r="H584" s="932" t="s">
        <v>2659</v>
      </c>
      <c r="I584" s="934">
        <v>3128</v>
      </c>
    </row>
    <row r="585" spans="2:9">
      <c r="B585" s="932" t="s">
        <v>1574</v>
      </c>
      <c r="C585" s="933" t="s">
        <v>4477</v>
      </c>
      <c r="D585" s="932"/>
      <c r="E585" s="932" t="s">
        <v>1575</v>
      </c>
      <c r="F585" s="932" t="s">
        <v>2660</v>
      </c>
      <c r="G585" s="932" t="s">
        <v>2661</v>
      </c>
      <c r="H585" s="932" t="s">
        <v>2662</v>
      </c>
      <c r="I585" s="934">
        <v>15360</v>
      </c>
    </row>
    <row r="586" spans="2:9">
      <c r="B586" s="932" t="s">
        <v>1574</v>
      </c>
      <c r="C586" s="933" t="s">
        <v>4477</v>
      </c>
      <c r="D586" s="932"/>
      <c r="E586" s="932" t="s">
        <v>1575</v>
      </c>
      <c r="F586" s="932" t="s">
        <v>2663</v>
      </c>
      <c r="G586" s="932" t="s">
        <v>2664</v>
      </c>
      <c r="H586" s="932" t="s">
        <v>2665</v>
      </c>
      <c r="I586" s="934">
        <v>19665</v>
      </c>
    </row>
    <row r="587" spans="2:9">
      <c r="B587" s="932" t="s">
        <v>1574</v>
      </c>
      <c r="C587" s="933" t="s">
        <v>4477</v>
      </c>
      <c r="D587" s="932"/>
      <c r="E587" s="932" t="s">
        <v>1575</v>
      </c>
      <c r="F587" s="932" t="s">
        <v>5130</v>
      </c>
      <c r="G587" s="932" t="s">
        <v>5131</v>
      </c>
      <c r="H587" s="932" t="s">
        <v>5132</v>
      </c>
      <c r="I587" s="934">
        <v>1780</v>
      </c>
    </row>
    <row r="588" spans="2:9">
      <c r="B588" s="932" t="s">
        <v>1574</v>
      </c>
      <c r="C588" s="933" t="s">
        <v>4477</v>
      </c>
      <c r="D588" s="932"/>
      <c r="E588" s="932" t="s">
        <v>1575</v>
      </c>
      <c r="F588" s="932" t="s">
        <v>5133</v>
      </c>
      <c r="G588" s="932" t="s">
        <v>5134</v>
      </c>
      <c r="H588" s="932" t="s">
        <v>5135</v>
      </c>
      <c r="I588" s="934">
        <v>15000</v>
      </c>
    </row>
    <row r="589" spans="2:9">
      <c r="B589" s="932" t="s">
        <v>1574</v>
      </c>
      <c r="C589" s="933" t="s">
        <v>4477</v>
      </c>
      <c r="D589" s="932"/>
      <c r="E589" s="932" t="s">
        <v>1575</v>
      </c>
      <c r="F589" s="932" t="s">
        <v>2666</v>
      </c>
      <c r="G589" s="932" t="s">
        <v>2667</v>
      </c>
      <c r="H589" s="932" t="s">
        <v>2668</v>
      </c>
      <c r="I589" s="934">
        <v>476</v>
      </c>
    </row>
    <row r="590" spans="2:9">
      <c r="B590" s="932" t="s">
        <v>1574</v>
      </c>
      <c r="C590" s="933" t="s">
        <v>4477</v>
      </c>
      <c r="D590" s="932"/>
      <c r="E590" s="932" t="s">
        <v>1575</v>
      </c>
      <c r="F590" s="932" t="s">
        <v>2669</v>
      </c>
      <c r="G590" s="932" t="s">
        <v>2670</v>
      </c>
      <c r="H590" s="932" t="s">
        <v>2671</v>
      </c>
      <c r="I590" s="934">
        <v>2108</v>
      </c>
    </row>
    <row r="591" spans="2:9">
      <c r="B591" s="932" t="s">
        <v>1574</v>
      </c>
      <c r="C591" s="933" t="s">
        <v>4477</v>
      </c>
      <c r="D591" s="932"/>
      <c r="E591" s="932" t="s">
        <v>1575</v>
      </c>
      <c r="F591" s="932" t="s">
        <v>2672</v>
      </c>
      <c r="G591" s="932" t="s">
        <v>2673</v>
      </c>
      <c r="H591" s="932" t="s">
        <v>2674</v>
      </c>
      <c r="I591" s="934">
        <v>740</v>
      </c>
    </row>
    <row r="592" spans="2:9">
      <c r="B592" s="932" t="s">
        <v>1574</v>
      </c>
      <c r="C592" s="933" t="s">
        <v>4477</v>
      </c>
      <c r="D592" s="932"/>
      <c r="E592" s="932" t="s">
        <v>1575</v>
      </c>
      <c r="F592" s="932" t="s">
        <v>5136</v>
      </c>
      <c r="G592" s="932" t="s">
        <v>5137</v>
      </c>
      <c r="H592" s="932" t="s">
        <v>5138</v>
      </c>
      <c r="I592" s="934">
        <v>6026</v>
      </c>
    </row>
    <row r="593" spans="2:9">
      <c r="B593" s="932" t="s">
        <v>1574</v>
      </c>
      <c r="C593" s="933" t="s">
        <v>4477</v>
      </c>
      <c r="D593" s="932"/>
      <c r="E593" s="932" t="s">
        <v>1575</v>
      </c>
      <c r="F593" s="932" t="s">
        <v>2675</v>
      </c>
      <c r="G593" s="932" t="s">
        <v>2676</v>
      </c>
      <c r="H593" s="932" t="s">
        <v>2677</v>
      </c>
      <c r="I593" s="934">
        <v>19028</v>
      </c>
    </row>
    <row r="594" spans="2:9">
      <c r="B594" s="932" t="s">
        <v>1574</v>
      </c>
      <c r="C594" s="933" t="s">
        <v>4477</v>
      </c>
      <c r="D594" s="932"/>
      <c r="E594" s="932" t="s">
        <v>1575</v>
      </c>
      <c r="F594" s="932" t="s">
        <v>5139</v>
      </c>
      <c r="G594" s="932" t="s">
        <v>5140</v>
      </c>
      <c r="H594" s="932" t="s">
        <v>5141</v>
      </c>
      <c r="I594" s="934">
        <v>800</v>
      </c>
    </row>
    <row r="595" spans="2:9">
      <c r="B595" s="932" t="s">
        <v>1574</v>
      </c>
      <c r="C595" s="933" t="s">
        <v>4477</v>
      </c>
      <c r="D595" s="932"/>
      <c r="E595" s="932" t="s">
        <v>1575</v>
      </c>
      <c r="F595" s="932" t="s">
        <v>5142</v>
      </c>
      <c r="G595" s="932" t="s">
        <v>5143</v>
      </c>
      <c r="H595" s="932" t="s">
        <v>5144</v>
      </c>
      <c r="I595" s="934">
        <v>400</v>
      </c>
    </row>
    <row r="596" spans="2:9">
      <c r="B596" s="932" t="s">
        <v>1574</v>
      </c>
      <c r="C596" s="933" t="s">
        <v>4477</v>
      </c>
      <c r="D596" s="932"/>
      <c r="E596" s="932" t="s">
        <v>1575</v>
      </c>
      <c r="F596" s="932" t="s">
        <v>2678</v>
      </c>
      <c r="G596" s="932" t="s">
        <v>2679</v>
      </c>
      <c r="H596" s="932" t="s">
        <v>2680</v>
      </c>
      <c r="I596" s="934">
        <v>3585</v>
      </c>
    </row>
    <row r="597" spans="2:9">
      <c r="B597" s="932" t="s">
        <v>1574</v>
      </c>
      <c r="C597" s="933" t="s">
        <v>4477</v>
      </c>
      <c r="D597" s="932"/>
      <c r="E597" s="932" t="s">
        <v>1575</v>
      </c>
      <c r="F597" s="932" t="s">
        <v>5145</v>
      </c>
      <c r="G597" s="932" t="s">
        <v>5146</v>
      </c>
      <c r="H597" s="932" t="s">
        <v>5147</v>
      </c>
      <c r="I597" s="934">
        <v>310</v>
      </c>
    </row>
    <row r="598" spans="2:9">
      <c r="B598" s="932" t="s">
        <v>1574</v>
      </c>
      <c r="C598" s="933" t="s">
        <v>4477</v>
      </c>
      <c r="D598" s="932"/>
      <c r="E598" s="932" t="s">
        <v>1575</v>
      </c>
      <c r="F598" s="932" t="s">
        <v>5148</v>
      </c>
      <c r="G598" s="932" t="s">
        <v>5149</v>
      </c>
      <c r="H598" s="932" t="s">
        <v>5150</v>
      </c>
      <c r="I598" s="934">
        <v>400</v>
      </c>
    </row>
    <row r="599" spans="2:9">
      <c r="B599" s="932" t="s">
        <v>1574</v>
      </c>
      <c r="C599" s="933" t="s">
        <v>4477</v>
      </c>
      <c r="D599" s="932"/>
      <c r="E599" s="932" t="s">
        <v>1575</v>
      </c>
      <c r="F599" s="932" t="s">
        <v>5151</v>
      </c>
      <c r="G599" s="932" t="s">
        <v>5152</v>
      </c>
      <c r="H599" s="932" t="s">
        <v>5153</v>
      </c>
      <c r="I599" s="934">
        <v>1564</v>
      </c>
    </row>
    <row r="600" spans="2:9">
      <c r="B600" s="932" t="s">
        <v>1574</v>
      </c>
      <c r="C600" s="933" t="s">
        <v>4477</v>
      </c>
      <c r="D600" s="932"/>
      <c r="E600" s="932" t="s">
        <v>1575</v>
      </c>
      <c r="F600" s="932" t="s">
        <v>2681</v>
      </c>
      <c r="G600" s="932" t="s">
        <v>2682</v>
      </c>
      <c r="H600" s="932" t="s">
        <v>2683</v>
      </c>
      <c r="I600" s="934">
        <v>930</v>
      </c>
    </row>
    <row r="601" spans="2:9">
      <c r="B601" s="932" t="s">
        <v>1574</v>
      </c>
      <c r="C601" s="933" t="s">
        <v>4477</v>
      </c>
      <c r="D601" s="932"/>
      <c r="E601" s="932" t="s">
        <v>1575</v>
      </c>
      <c r="F601" s="932" t="s">
        <v>2684</v>
      </c>
      <c r="G601" s="932" t="s">
        <v>2685</v>
      </c>
      <c r="H601" s="932" t="s">
        <v>2686</v>
      </c>
      <c r="I601" s="934">
        <v>5750</v>
      </c>
    </row>
    <row r="602" spans="2:9">
      <c r="B602" s="932" t="s">
        <v>1574</v>
      </c>
      <c r="C602" s="933" t="s">
        <v>4477</v>
      </c>
      <c r="D602" s="932"/>
      <c r="E602" s="932" t="s">
        <v>1575</v>
      </c>
      <c r="F602" s="932" t="s">
        <v>2687</v>
      </c>
      <c r="G602" s="932" t="s">
        <v>2688</v>
      </c>
      <c r="H602" s="932" t="s">
        <v>2689</v>
      </c>
      <c r="I602" s="934">
        <v>15195</v>
      </c>
    </row>
    <row r="603" spans="2:9">
      <c r="B603" s="932" t="s">
        <v>1574</v>
      </c>
      <c r="C603" s="933" t="s">
        <v>4477</v>
      </c>
      <c r="D603" s="932"/>
      <c r="E603" s="932" t="s">
        <v>1575</v>
      </c>
      <c r="F603" s="932" t="s">
        <v>2690</v>
      </c>
      <c r="G603" s="932" t="s">
        <v>2691</v>
      </c>
      <c r="H603" s="932" t="s">
        <v>2692</v>
      </c>
      <c r="I603" s="934">
        <v>7520</v>
      </c>
    </row>
    <row r="604" spans="2:9">
      <c r="B604" s="932" t="s">
        <v>1574</v>
      </c>
      <c r="C604" s="933" t="s">
        <v>4477</v>
      </c>
      <c r="D604" s="932"/>
      <c r="E604" s="932" t="s">
        <v>1575</v>
      </c>
      <c r="F604" s="932" t="s">
        <v>2693</v>
      </c>
      <c r="G604" s="932" t="s">
        <v>2694</v>
      </c>
      <c r="H604" s="932" t="s">
        <v>2695</v>
      </c>
      <c r="I604" s="934">
        <v>6425</v>
      </c>
    </row>
    <row r="605" spans="2:9">
      <c r="B605" s="932" t="s">
        <v>1574</v>
      </c>
      <c r="C605" s="933" t="s">
        <v>4477</v>
      </c>
      <c r="D605" s="932"/>
      <c r="E605" s="932" t="s">
        <v>1575</v>
      </c>
      <c r="F605" s="932" t="s">
        <v>5154</v>
      </c>
      <c r="G605" s="932" t="s">
        <v>5155</v>
      </c>
      <c r="H605" s="932" t="s">
        <v>5156</v>
      </c>
      <c r="I605" s="934">
        <v>4080</v>
      </c>
    </row>
    <row r="606" spans="2:9">
      <c r="B606" s="932" t="s">
        <v>1574</v>
      </c>
      <c r="C606" s="933" t="s">
        <v>4477</v>
      </c>
      <c r="D606" s="932"/>
      <c r="E606" s="932" t="s">
        <v>1575</v>
      </c>
      <c r="F606" s="932" t="s">
        <v>2696</v>
      </c>
      <c r="G606" s="932" t="s">
        <v>2697</v>
      </c>
      <c r="H606" s="932" t="s">
        <v>2698</v>
      </c>
      <c r="I606" s="934">
        <v>1020</v>
      </c>
    </row>
    <row r="607" spans="2:9">
      <c r="B607" s="932" t="s">
        <v>1574</v>
      </c>
      <c r="C607" s="933" t="s">
        <v>4477</v>
      </c>
      <c r="D607" s="932"/>
      <c r="E607" s="932" t="s">
        <v>1575</v>
      </c>
      <c r="F607" s="932" t="s">
        <v>2699</v>
      </c>
      <c r="G607" s="932" t="s">
        <v>2700</v>
      </c>
      <c r="H607" s="932" t="s">
        <v>2701</v>
      </c>
      <c r="I607" s="934">
        <v>3570</v>
      </c>
    </row>
    <row r="608" spans="2:9">
      <c r="B608" s="932" t="s">
        <v>1574</v>
      </c>
      <c r="C608" s="933" t="s">
        <v>4477</v>
      </c>
      <c r="D608" s="932"/>
      <c r="E608" s="932" t="s">
        <v>1575</v>
      </c>
      <c r="F608" s="932" t="s">
        <v>2702</v>
      </c>
      <c r="G608" s="932" t="s">
        <v>2703</v>
      </c>
      <c r="H608" s="932" t="s">
        <v>2704</v>
      </c>
      <c r="I608" s="934">
        <v>3355</v>
      </c>
    </row>
    <row r="609" spans="2:9">
      <c r="B609" s="932" t="s">
        <v>1574</v>
      </c>
      <c r="C609" s="933" t="s">
        <v>4477</v>
      </c>
      <c r="D609" s="932"/>
      <c r="E609" s="932" t="s">
        <v>1575</v>
      </c>
      <c r="F609" s="932" t="s">
        <v>2705</v>
      </c>
      <c r="G609" s="932" t="s">
        <v>2706</v>
      </c>
      <c r="H609" s="932" t="s">
        <v>2707</v>
      </c>
      <c r="I609" s="934">
        <v>6005</v>
      </c>
    </row>
    <row r="610" spans="2:9">
      <c r="B610" s="932" t="s">
        <v>1574</v>
      </c>
      <c r="C610" s="933" t="s">
        <v>4477</v>
      </c>
      <c r="D610" s="932"/>
      <c r="E610" s="932" t="s">
        <v>1575</v>
      </c>
      <c r="F610" s="932" t="s">
        <v>2708</v>
      </c>
      <c r="G610" s="932" t="s">
        <v>2709</v>
      </c>
      <c r="H610" s="932" t="s">
        <v>2710</v>
      </c>
      <c r="I610" s="934">
        <v>430</v>
      </c>
    </row>
    <row r="611" spans="2:9">
      <c r="B611" s="932" t="s">
        <v>1574</v>
      </c>
      <c r="C611" s="933" t="s">
        <v>4477</v>
      </c>
      <c r="D611" s="932"/>
      <c r="E611" s="932" t="s">
        <v>1575</v>
      </c>
      <c r="F611" s="932" t="s">
        <v>5157</v>
      </c>
      <c r="G611" s="932" t="s">
        <v>5158</v>
      </c>
      <c r="H611" s="932" t="s">
        <v>5159</v>
      </c>
      <c r="I611" s="934">
        <v>4430</v>
      </c>
    </row>
    <row r="612" spans="2:9">
      <c r="B612" s="932" t="s">
        <v>1574</v>
      </c>
      <c r="C612" s="933" t="s">
        <v>4477</v>
      </c>
      <c r="D612" s="932"/>
      <c r="E612" s="932" t="s">
        <v>1575</v>
      </c>
      <c r="F612" s="932" t="s">
        <v>2711</v>
      </c>
      <c r="G612" s="932" t="s">
        <v>2712</v>
      </c>
      <c r="H612" s="932" t="s">
        <v>2713</v>
      </c>
      <c r="I612" s="934">
        <v>2730</v>
      </c>
    </row>
    <row r="613" spans="2:9">
      <c r="B613" s="932" t="s">
        <v>1574</v>
      </c>
      <c r="C613" s="933" t="s">
        <v>4477</v>
      </c>
      <c r="D613" s="932"/>
      <c r="E613" s="932" t="s">
        <v>1575</v>
      </c>
      <c r="F613" s="932" t="s">
        <v>2714</v>
      </c>
      <c r="G613" s="932" t="s">
        <v>2715</v>
      </c>
      <c r="H613" s="932" t="s">
        <v>2716</v>
      </c>
      <c r="I613" s="934">
        <v>6766</v>
      </c>
    </row>
    <row r="614" spans="2:9">
      <c r="B614" s="932" t="s">
        <v>1574</v>
      </c>
      <c r="C614" s="933" t="s">
        <v>4477</v>
      </c>
      <c r="D614" s="932"/>
      <c r="E614" s="932" t="s">
        <v>1575</v>
      </c>
      <c r="F614" s="932" t="s">
        <v>5160</v>
      </c>
      <c r="G614" s="932" t="s">
        <v>5161</v>
      </c>
      <c r="H614" s="932" t="s">
        <v>5162</v>
      </c>
      <c r="I614" s="934">
        <v>7442</v>
      </c>
    </row>
    <row r="615" spans="2:9">
      <c r="B615" s="932" t="s">
        <v>1574</v>
      </c>
      <c r="C615" s="933" t="s">
        <v>4477</v>
      </c>
      <c r="D615" s="932"/>
      <c r="E615" s="932" t="s">
        <v>1575</v>
      </c>
      <c r="F615" s="932" t="s">
        <v>5163</v>
      </c>
      <c r="G615" s="932" t="s">
        <v>5164</v>
      </c>
      <c r="H615" s="932" t="s">
        <v>5165</v>
      </c>
      <c r="I615" s="934">
        <v>2005</v>
      </c>
    </row>
    <row r="616" spans="2:9">
      <c r="B616" s="932" t="s">
        <v>1574</v>
      </c>
      <c r="C616" s="933" t="s">
        <v>4477</v>
      </c>
      <c r="D616" s="932"/>
      <c r="E616" s="932" t="s">
        <v>1575</v>
      </c>
      <c r="F616" s="932" t="s">
        <v>2717</v>
      </c>
      <c r="G616" s="932" t="s">
        <v>2718</v>
      </c>
      <c r="H616" s="932" t="s">
        <v>2719</v>
      </c>
      <c r="I616" s="934">
        <v>15000</v>
      </c>
    </row>
    <row r="617" spans="2:9">
      <c r="B617" s="932" t="s">
        <v>1574</v>
      </c>
      <c r="C617" s="933" t="s">
        <v>4477</v>
      </c>
      <c r="D617" s="932"/>
      <c r="E617" s="932" t="s">
        <v>1575</v>
      </c>
      <c r="F617" s="932" t="s">
        <v>5166</v>
      </c>
      <c r="G617" s="932" t="s">
        <v>5167</v>
      </c>
      <c r="H617" s="932" t="s">
        <v>5168</v>
      </c>
      <c r="I617" s="934">
        <v>1200</v>
      </c>
    </row>
    <row r="618" spans="2:9">
      <c r="B618" s="932" t="s">
        <v>1574</v>
      </c>
      <c r="C618" s="933" t="s">
        <v>4477</v>
      </c>
      <c r="D618" s="932"/>
      <c r="E618" s="932" t="s">
        <v>1575</v>
      </c>
      <c r="F618" s="932" t="s">
        <v>5169</v>
      </c>
      <c r="G618" s="932" t="s">
        <v>5170</v>
      </c>
      <c r="H618" s="932" t="s">
        <v>5171</v>
      </c>
      <c r="I618" s="934">
        <v>10800</v>
      </c>
    </row>
    <row r="619" spans="2:9">
      <c r="B619" s="932" t="s">
        <v>1574</v>
      </c>
      <c r="C619" s="933" t="s">
        <v>4477</v>
      </c>
      <c r="D619" s="932"/>
      <c r="E619" s="932" t="s">
        <v>1575</v>
      </c>
      <c r="F619" s="932" t="s">
        <v>5172</v>
      </c>
      <c r="G619" s="932" t="s">
        <v>5173</v>
      </c>
      <c r="H619" s="932" t="s">
        <v>5174</v>
      </c>
      <c r="I619" s="934">
        <v>4600</v>
      </c>
    </row>
    <row r="620" spans="2:9">
      <c r="B620" s="932" t="s">
        <v>1574</v>
      </c>
      <c r="C620" s="933" t="s">
        <v>4477</v>
      </c>
      <c r="D620" s="932"/>
      <c r="E620" s="932" t="s">
        <v>1575</v>
      </c>
      <c r="F620" s="932" t="s">
        <v>5175</v>
      </c>
      <c r="G620" s="932" t="s">
        <v>5176</v>
      </c>
      <c r="H620" s="932" t="s">
        <v>5177</v>
      </c>
      <c r="I620" s="934">
        <v>5735</v>
      </c>
    </row>
    <row r="621" spans="2:9">
      <c r="B621" s="932" t="s">
        <v>1574</v>
      </c>
      <c r="C621" s="933" t="s">
        <v>4477</v>
      </c>
      <c r="D621" s="932"/>
      <c r="E621" s="932" t="s">
        <v>1575</v>
      </c>
      <c r="F621" s="932" t="s">
        <v>2720</v>
      </c>
      <c r="G621" s="932" t="s">
        <v>2721</v>
      </c>
      <c r="H621" s="932" t="s">
        <v>2722</v>
      </c>
      <c r="I621" s="934">
        <v>3434</v>
      </c>
    </row>
    <row r="622" spans="2:9">
      <c r="B622" s="932" t="s">
        <v>1574</v>
      </c>
      <c r="C622" s="933" t="s">
        <v>4477</v>
      </c>
      <c r="D622" s="932"/>
      <c r="E622" s="932" t="s">
        <v>1575</v>
      </c>
      <c r="F622" s="932" t="s">
        <v>2723</v>
      </c>
      <c r="G622" s="932" t="s">
        <v>2724</v>
      </c>
      <c r="H622" s="932" t="s">
        <v>2725</v>
      </c>
      <c r="I622" s="934">
        <v>3220</v>
      </c>
    </row>
    <row r="623" spans="2:9">
      <c r="B623" s="932" t="s">
        <v>1574</v>
      </c>
      <c r="C623" s="933" t="s">
        <v>4477</v>
      </c>
      <c r="D623" s="932"/>
      <c r="E623" s="932" t="s">
        <v>1575</v>
      </c>
      <c r="F623" s="932" t="s">
        <v>5178</v>
      </c>
      <c r="G623" s="932" t="s">
        <v>5179</v>
      </c>
      <c r="H623" s="932" t="s">
        <v>5180</v>
      </c>
      <c r="I623" s="934">
        <v>800</v>
      </c>
    </row>
    <row r="624" spans="2:9">
      <c r="B624" s="932" t="s">
        <v>1574</v>
      </c>
      <c r="C624" s="933" t="s">
        <v>4477</v>
      </c>
      <c r="D624" s="932"/>
      <c r="E624" s="932" t="s">
        <v>1575</v>
      </c>
      <c r="F624" s="932" t="s">
        <v>5181</v>
      </c>
      <c r="G624" s="932" t="s">
        <v>5182</v>
      </c>
      <c r="H624" s="932" t="s">
        <v>5183</v>
      </c>
      <c r="I624" s="934">
        <v>620</v>
      </c>
    </row>
    <row r="625" spans="2:9">
      <c r="B625" s="932" t="s">
        <v>1574</v>
      </c>
      <c r="C625" s="933" t="s">
        <v>4477</v>
      </c>
      <c r="D625" s="932"/>
      <c r="E625" s="932" t="s">
        <v>1575</v>
      </c>
      <c r="F625" s="932" t="s">
        <v>5184</v>
      </c>
      <c r="G625" s="932" t="s">
        <v>5185</v>
      </c>
      <c r="H625" s="932" t="s">
        <v>5186</v>
      </c>
      <c r="I625" s="934">
        <v>1025</v>
      </c>
    </row>
    <row r="626" spans="2:9">
      <c r="B626" s="932" t="s">
        <v>1574</v>
      </c>
      <c r="C626" s="933" t="s">
        <v>4477</v>
      </c>
      <c r="D626" s="932"/>
      <c r="E626" s="932" t="s">
        <v>1575</v>
      </c>
      <c r="F626" s="932" t="s">
        <v>2726</v>
      </c>
      <c r="G626" s="932" t="s">
        <v>2727</v>
      </c>
      <c r="H626" s="932" t="s">
        <v>2728</v>
      </c>
      <c r="I626" s="934">
        <v>215</v>
      </c>
    </row>
    <row r="627" spans="2:9">
      <c r="B627" s="932" t="s">
        <v>1574</v>
      </c>
      <c r="C627" s="933" t="s">
        <v>4477</v>
      </c>
      <c r="D627" s="932"/>
      <c r="E627" s="932" t="s">
        <v>1575</v>
      </c>
      <c r="F627" s="932" t="s">
        <v>2729</v>
      </c>
      <c r="G627" s="932" t="s">
        <v>2730</v>
      </c>
      <c r="H627" s="932" t="s">
        <v>2731</v>
      </c>
      <c r="I627" s="934">
        <v>680</v>
      </c>
    </row>
    <row r="628" spans="2:9">
      <c r="B628" s="932" t="s">
        <v>1574</v>
      </c>
      <c r="C628" s="933" t="s">
        <v>4477</v>
      </c>
      <c r="D628" s="932"/>
      <c r="E628" s="932" t="s">
        <v>1575</v>
      </c>
      <c r="F628" s="932" t="s">
        <v>5187</v>
      </c>
      <c r="G628" s="932" t="s">
        <v>5188</v>
      </c>
      <c r="H628" s="932" t="s">
        <v>5189</v>
      </c>
      <c r="I628" s="934">
        <v>11000</v>
      </c>
    </row>
    <row r="629" spans="2:9">
      <c r="B629" s="932" t="s">
        <v>1574</v>
      </c>
      <c r="C629" s="933" t="s">
        <v>4477</v>
      </c>
      <c r="D629" s="932"/>
      <c r="E629" s="932" t="s">
        <v>1575</v>
      </c>
      <c r="F629" s="932" t="s">
        <v>5190</v>
      </c>
      <c r="G629" s="932" t="s">
        <v>5191</v>
      </c>
      <c r="H629" s="932" t="s">
        <v>5192</v>
      </c>
      <c r="I629" s="934">
        <v>2610</v>
      </c>
    </row>
    <row r="630" spans="2:9">
      <c r="B630" s="932" t="s">
        <v>1574</v>
      </c>
      <c r="C630" s="933" t="s">
        <v>4477</v>
      </c>
      <c r="D630" s="932"/>
      <c r="E630" s="932" t="s">
        <v>1575</v>
      </c>
      <c r="F630" s="932" t="s">
        <v>2732</v>
      </c>
      <c r="G630" s="932" t="s">
        <v>2733</v>
      </c>
      <c r="H630" s="932" t="s">
        <v>2734</v>
      </c>
      <c r="I630" s="934">
        <v>3546</v>
      </c>
    </row>
    <row r="631" spans="2:9">
      <c r="B631" s="932" t="s">
        <v>1574</v>
      </c>
      <c r="C631" s="933" t="s">
        <v>4477</v>
      </c>
      <c r="D631" s="932"/>
      <c r="E631" s="932" t="s">
        <v>1575</v>
      </c>
      <c r="F631" s="932" t="s">
        <v>2735</v>
      </c>
      <c r="G631" s="932" t="s">
        <v>2736</v>
      </c>
      <c r="H631" s="932" t="s">
        <v>2737</v>
      </c>
      <c r="I631" s="934">
        <v>995</v>
      </c>
    </row>
    <row r="632" spans="2:9">
      <c r="B632" s="932" t="s">
        <v>1574</v>
      </c>
      <c r="C632" s="933" t="s">
        <v>4477</v>
      </c>
      <c r="D632" s="932"/>
      <c r="E632" s="932" t="s">
        <v>1575</v>
      </c>
      <c r="F632" s="932" t="s">
        <v>2738</v>
      </c>
      <c r="G632" s="932" t="s">
        <v>2739</v>
      </c>
      <c r="H632" s="932" t="s">
        <v>2740</v>
      </c>
      <c r="I632" s="934">
        <v>2754</v>
      </c>
    </row>
    <row r="633" spans="2:9">
      <c r="B633" s="932" t="s">
        <v>1574</v>
      </c>
      <c r="C633" s="933" t="s">
        <v>4477</v>
      </c>
      <c r="D633" s="932"/>
      <c r="E633" s="932" t="s">
        <v>1575</v>
      </c>
      <c r="F633" s="932" t="s">
        <v>5193</v>
      </c>
      <c r="G633" s="932" t="s">
        <v>5194</v>
      </c>
      <c r="H633" s="932" t="s">
        <v>5195</v>
      </c>
      <c r="I633" s="934">
        <v>200</v>
      </c>
    </row>
    <row r="634" spans="2:9">
      <c r="B634" s="932" t="s">
        <v>1574</v>
      </c>
      <c r="C634" s="933" t="s">
        <v>4477</v>
      </c>
      <c r="D634" s="932"/>
      <c r="E634" s="932" t="s">
        <v>1575</v>
      </c>
      <c r="F634" s="932" t="s">
        <v>2741</v>
      </c>
      <c r="G634" s="932" t="s">
        <v>2742</v>
      </c>
      <c r="H634" s="932" t="s">
        <v>2743</v>
      </c>
      <c r="I634" s="934">
        <v>1760</v>
      </c>
    </row>
    <row r="635" spans="2:9">
      <c r="B635" s="932" t="s">
        <v>1574</v>
      </c>
      <c r="C635" s="933" t="s">
        <v>4477</v>
      </c>
      <c r="D635" s="932"/>
      <c r="E635" s="932" t="s">
        <v>1575</v>
      </c>
      <c r="F635" s="932" t="s">
        <v>2744</v>
      </c>
      <c r="G635" s="932" t="s">
        <v>2745</v>
      </c>
      <c r="H635" s="932" t="s">
        <v>2746</v>
      </c>
      <c r="I635" s="934">
        <v>16459</v>
      </c>
    </row>
    <row r="636" spans="2:9">
      <c r="B636" s="932" t="s">
        <v>1574</v>
      </c>
      <c r="C636" s="933" t="s">
        <v>4477</v>
      </c>
      <c r="D636" s="932"/>
      <c r="E636" s="932" t="s">
        <v>1575</v>
      </c>
      <c r="F636" s="932" t="s">
        <v>2747</v>
      </c>
      <c r="G636" s="932" t="s">
        <v>2748</v>
      </c>
      <c r="H636" s="932" t="s">
        <v>2749</v>
      </c>
      <c r="I636" s="934">
        <v>1200</v>
      </c>
    </row>
    <row r="637" spans="2:9">
      <c r="B637" s="932" t="s">
        <v>1574</v>
      </c>
      <c r="C637" s="933" t="s">
        <v>4477</v>
      </c>
      <c r="D637" s="932"/>
      <c r="E637" s="932" t="s">
        <v>1575</v>
      </c>
      <c r="F637" s="932" t="s">
        <v>2750</v>
      </c>
      <c r="G637" s="932" t="s">
        <v>2751</v>
      </c>
      <c r="H637" s="932" t="s">
        <v>2752</v>
      </c>
      <c r="I637" s="934">
        <v>5041</v>
      </c>
    </row>
    <row r="638" spans="2:9">
      <c r="B638" s="932" t="s">
        <v>1574</v>
      </c>
      <c r="C638" s="933" t="s">
        <v>4477</v>
      </c>
      <c r="D638" s="932"/>
      <c r="E638" s="932" t="s">
        <v>1575</v>
      </c>
      <c r="F638" s="932" t="s">
        <v>2753</v>
      </c>
      <c r="G638" s="932" t="s">
        <v>2754</v>
      </c>
      <c r="H638" s="932" t="s">
        <v>2755</v>
      </c>
      <c r="I638" s="934">
        <v>630</v>
      </c>
    </row>
    <row r="639" spans="2:9">
      <c r="B639" s="932" t="s">
        <v>1574</v>
      </c>
      <c r="C639" s="933" t="s">
        <v>4477</v>
      </c>
      <c r="D639" s="932"/>
      <c r="E639" s="932" t="s">
        <v>1575</v>
      </c>
      <c r="F639" s="932" t="s">
        <v>2756</v>
      </c>
      <c r="G639" s="932" t="s">
        <v>2757</v>
      </c>
      <c r="H639" s="932" t="s">
        <v>2758</v>
      </c>
      <c r="I639" s="934">
        <v>1015</v>
      </c>
    </row>
    <row r="640" spans="2:9">
      <c r="B640" s="932" t="s">
        <v>1574</v>
      </c>
      <c r="C640" s="933" t="s">
        <v>4477</v>
      </c>
      <c r="D640" s="932"/>
      <c r="E640" s="932" t="s">
        <v>1575</v>
      </c>
      <c r="F640" s="932" t="s">
        <v>2759</v>
      </c>
      <c r="G640" s="932" t="s">
        <v>2760</v>
      </c>
      <c r="H640" s="932" t="s">
        <v>2761</v>
      </c>
      <c r="I640" s="934">
        <v>5288</v>
      </c>
    </row>
    <row r="641" spans="2:9">
      <c r="B641" s="932" t="s">
        <v>1574</v>
      </c>
      <c r="C641" s="933" t="s">
        <v>4477</v>
      </c>
      <c r="D641" s="932"/>
      <c r="E641" s="932" t="s">
        <v>1575</v>
      </c>
      <c r="F641" s="932" t="s">
        <v>5196</v>
      </c>
      <c r="G641" s="932" t="s">
        <v>5197</v>
      </c>
      <c r="H641" s="932" t="s">
        <v>5198</v>
      </c>
      <c r="I641" s="934">
        <v>9000</v>
      </c>
    </row>
    <row r="642" spans="2:9">
      <c r="B642" s="932" t="s">
        <v>1574</v>
      </c>
      <c r="C642" s="933" t="s">
        <v>4477</v>
      </c>
      <c r="D642" s="932"/>
      <c r="E642" s="932" t="s">
        <v>1575</v>
      </c>
      <c r="F642" s="932" t="s">
        <v>2762</v>
      </c>
      <c r="G642" s="932" t="s">
        <v>2763</v>
      </c>
      <c r="H642" s="932" t="s">
        <v>2764</v>
      </c>
      <c r="I642" s="934">
        <v>2800</v>
      </c>
    </row>
    <row r="643" spans="2:9">
      <c r="B643" s="932" t="s">
        <v>1574</v>
      </c>
      <c r="C643" s="933" t="s">
        <v>4477</v>
      </c>
      <c r="D643" s="932"/>
      <c r="E643" s="932" t="s">
        <v>1575</v>
      </c>
      <c r="F643" s="932" t="s">
        <v>5199</v>
      </c>
      <c r="G643" s="932" t="s">
        <v>5200</v>
      </c>
      <c r="H643" s="932" t="s">
        <v>5201</v>
      </c>
      <c r="I643" s="934">
        <v>17600</v>
      </c>
    </row>
    <row r="644" spans="2:9">
      <c r="B644" s="932" t="s">
        <v>1574</v>
      </c>
      <c r="C644" s="933" t="s">
        <v>4477</v>
      </c>
      <c r="D644" s="932"/>
      <c r="E644" s="932" t="s">
        <v>1575</v>
      </c>
      <c r="F644" s="932" t="s">
        <v>5202</v>
      </c>
      <c r="G644" s="932" t="s">
        <v>5203</v>
      </c>
      <c r="H644" s="932" t="s">
        <v>5204</v>
      </c>
      <c r="I644" s="934">
        <v>642</v>
      </c>
    </row>
    <row r="645" spans="2:9">
      <c r="B645" s="932" t="s">
        <v>1574</v>
      </c>
      <c r="C645" s="933" t="s">
        <v>4477</v>
      </c>
      <c r="D645" s="932"/>
      <c r="E645" s="932" t="s">
        <v>1575</v>
      </c>
      <c r="F645" s="932" t="s">
        <v>2765</v>
      </c>
      <c r="G645" s="932" t="s">
        <v>2766</v>
      </c>
      <c r="H645" s="932" t="s">
        <v>2767</v>
      </c>
      <c r="I645" s="934">
        <v>1530</v>
      </c>
    </row>
    <row r="646" spans="2:9">
      <c r="B646" s="932" t="s">
        <v>1574</v>
      </c>
      <c r="C646" s="933" t="s">
        <v>4477</v>
      </c>
      <c r="D646" s="932"/>
      <c r="E646" s="932" t="s">
        <v>1575</v>
      </c>
      <c r="F646" s="932" t="s">
        <v>5205</v>
      </c>
      <c r="G646" s="932" t="s">
        <v>5206</v>
      </c>
      <c r="H646" s="932" t="s">
        <v>5207</v>
      </c>
      <c r="I646" s="934">
        <v>2686</v>
      </c>
    </row>
    <row r="647" spans="2:9">
      <c r="B647" s="932" t="s">
        <v>1574</v>
      </c>
      <c r="C647" s="933" t="s">
        <v>4477</v>
      </c>
      <c r="D647" s="932"/>
      <c r="E647" s="932" t="s">
        <v>1575</v>
      </c>
      <c r="F647" s="932" t="s">
        <v>2768</v>
      </c>
      <c r="G647" s="932" t="s">
        <v>2769</v>
      </c>
      <c r="H647" s="932" t="s">
        <v>2770</v>
      </c>
      <c r="I647" s="934">
        <v>7800</v>
      </c>
    </row>
    <row r="648" spans="2:9">
      <c r="B648" s="932" t="s">
        <v>1574</v>
      </c>
      <c r="C648" s="933" t="s">
        <v>4477</v>
      </c>
      <c r="D648" s="932"/>
      <c r="E648" s="932" t="s">
        <v>1575</v>
      </c>
      <c r="F648" s="932" t="s">
        <v>2771</v>
      </c>
      <c r="G648" s="932" t="s">
        <v>2772</v>
      </c>
      <c r="H648" s="932" t="s">
        <v>2773</v>
      </c>
      <c r="I648" s="934">
        <v>9885</v>
      </c>
    </row>
    <row r="649" spans="2:9">
      <c r="B649" s="932" t="s">
        <v>1574</v>
      </c>
      <c r="C649" s="933" t="s">
        <v>4477</v>
      </c>
      <c r="D649" s="932"/>
      <c r="E649" s="932" t="s">
        <v>1575</v>
      </c>
      <c r="F649" s="932" t="s">
        <v>2774</v>
      </c>
      <c r="G649" s="932" t="s">
        <v>2775</v>
      </c>
      <c r="H649" s="932" t="s">
        <v>2776</v>
      </c>
      <c r="I649" s="934">
        <v>4295</v>
      </c>
    </row>
    <row r="650" spans="2:9">
      <c r="B650" s="932" t="s">
        <v>1574</v>
      </c>
      <c r="C650" s="933" t="s">
        <v>4477</v>
      </c>
      <c r="D650" s="932"/>
      <c r="E650" s="932" t="s">
        <v>1575</v>
      </c>
      <c r="F650" s="932" t="s">
        <v>5208</v>
      </c>
      <c r="G650" s="932" t="s">
        <v>5209</v>
      </c>
      <c r="H650" s="932" t="s">
        <v>5210</v>
      </c>
      <c r="I650" s="934">
        <v>2412</v>
      </c>
    </row>
    <row r="651" spans="2:9">
      <c r="B651" s="932" t="s">
        <v>1574</v>
      </c>
      <c r="C651" s="933" t="s">
        <v>4477</v>
      </c>
      <c r="D651" s="932"/>
      <c r="E651" s="932" t="s">
        <v>1575</v>
      </c>
      <c r="F651" s="932" t="s">
        <v>2777</v>
      </c>
      <c r="G651" s="932" t="s">
        <v>2778</v>
      </c>
      <c r="H651" s="932" t="s">
        <v>2779</v>
      </c>
      <c r="I651" s="934">
        <v>2005</v>
      </c>
    </row>
    <row r="652" spans="2:9">
      <c r="B652" s="932" t="s">
        <v>1574</v>
      </c>
      <c r="C652" s="933" t="s">
        <v>4477</v>
      </c>
      <c r="D652" s="932"/>
      <c r="E652" s="932" t="s">
        <v>1575</v>
      </c>
      <c r="F652" s="932" t="s">
        <v>5211</v>
      </c>
      <c r="G652" s="932" t="s">
        <v>5212</v>
      </c>
      <c r="H652" s="932" t="s">
        <v>5213</v>
      </c>
      <c r="I652" s="934">
        <v>800</v>
      </c>
    </row>
    <row r="653" spans="2:9">
      <c r="B653" s="932" t="s">
        <v>1574</v>
      </c>
      <c r="C653" s="933" t="s">
        <v>4477</v>
      </c>
      <c r="D653" s="932"/>
      <c r="E653" s="932" t="s">
        <v>1575</v>
      </c>
      <c r="F653" s="932" t="s">
        <v>2780</v>
      </c>
      <c r="G653" s="932" t="s">
        <v>2781</v>
      </c>
      <c r="H653" s="932" t="s">
        <v>2782</v>
      </c>
      <c r="I653" s="934">
        <v>3502</v>
      </c>
    </row>
    <row r="654" spans="2:9">
      <c r="B654" s="932" t="s">
        <v>1574</v>
      </c>
      <c r="C654" s="933" t="s">
        <v>4477</v>
      </c>
      <c r="D654" s="932"/>
      <c r="E654" s="932" t="s">
        <v>1575</v>
      </c>
      <c r="F654" s="932" t="s">
        <v>2783</v>
      </c>
      <c r="G654" s="932" t="s">
        <v>2784</v>
      </c>
      <c r="H654" s="932" t="s">
        <v>2785</v>
      </c>
      <c r="I654" s="934">
        <v>24488</v>
      </c>
    </row>
    <row r="655" spans="2:9">
      <c r="B655" s="932" t="s">
        <v>1574</v>
      </c>
      <c r="C655" s="933" t="s">
        <v>4477</v>
      </c>
      <c r="D655" s="932"/>
      <c r="E655" s="932" t="s">
        <v>1575</v>
      </c>
      <c r="F655" s="932" t="s">
        <v>5214</v>
      </c>
      <c r="G655" s="932" t="s">
        <v>5215</v>
      </c>
      <c r="H655" s="932" t="s">
        <v>5216</v>
      </c>
      <c r="I655" s="934">
        <v>215</v>
      </c>
    </row>
    <row r="656" spans="2:9">
      <c r="B656" s="932" t="s">
        <v>1574</v>
      </c>
      <c r="C656" s="933" t="s">
        <v>4477</v>
      </c>
      <c r="D656" s="932"/>
      <c r="E656" s="932" t="s">
        <v>1575</v>
      </c>
      <c r="F656" s="932" t="s">
        <v>2786</v>
      </c>
      <c r="G656" s="932" t="s">
        <v>2787</v>
      </c>
      <c r="H656" s="932" t="s">
        <v>2788</v>
      </c>
      <c r="I656" s="934">
        <v>5066</v>
      </c>
    </row>
    <row r="657" spans="2:9">
      <c r="B657" s="932" t="s">
        <v>1574</v>
      </c>
      <c r="C657" s="933" t="s">
        <v>4477</v>
      </c>
      <c r="D657" s="932"/>
      <c r="E657" s="932" t="s">
        <v>1575</v>
      </c>
      <c r="F657" s="932" t="s">
        <v>5217</v>
      </c>
      <c r="G657" s="932" t="s">
        <v>5218</v>
      </c>
      <c r="H657" s="932" t="s">
        <v>5219</v>
      </c>
      <c r="I657" s="934">
        <v>800</v>
      </c>
    </row>
    <row r="658" spans="2:9">
      <c r="B658" s="932" t="s">
        <v>1574</v>
      </c>
      <c r="C658" s="933" t="s">
        <v>4477</v>
      </c>
      <c r="D658" s="932"/>
      <c r="E658" s="932" t="s">
        <v>1575</v>
      </c>
      <c r="F658" s="932" t="s">
        <v>2789</v>
      </c>
      <c r="G658" s="932" t="s">
        <v>2790</v>
      </c>
      <c r="H658" s="932" t="s">
        <v>2791</v>
      </c>
      <c r="I658" s="934">
        <v>19278</v>
      </c>
    </row>
    <row r="659" spans="2:9">
      <c r="B659" s="932" t="s">
        <v>1574</v>
      </c>
      <c r="C659" s="933" t="s">
        <v>4477</v>
      </c>
      <c r="D659" s="932"/>
      <c r="E659" s="932" t="s">
        <v>1575</v>
      </c>
      <c r="F659" s="932" t="s">
        <v>5220</v>
      </c>
      <c r="G659" s="932" t="s">
        <v>5221</v>
      </c>
      <c r="H659" s="932" t="s">
        <v>5222</v>
      </c>
      <c r="I659" s="934">
        <v>321</v>
      </c>
    </row>
    <row r="660" spans="2:9">
      <c r="B660" s="932" t="s">
        <v>1574</v>
      </c>
      <c r="C660" s="933" t="s">
        <v>4477</v>
      </c>
      <c r="D660" s="932"/>
      <c r="E660" s="932" t="s">
        <v>1575</v>
      </c>
      <c r="F660" s="932" t="s">
        <v>2792</v>
      </c>
      <c r="G660" s="932" t="s">
        <v>2793</v>
      </c>
      <c r="H660" s="932" t="s">
        <v>2794</v>
      </c>
      <c r="I660" s="934">
        <v>7134</v>
      </c>
    </row>
    <row r="661" spans="2:9">
      <c r="B661" s="932" t="s">
        <v>1574</v>
      </c>
      <c r="C661" s="933" t="s">
        <v>4477</v>
      </c>
      <c r="D661" s="932"/>
      <c r="E661" s="932" t="s">
        <v>1575</v>
      </c>
      <c r="F661" s="932" t="s">
        <v>2795</v>
      </c>
      <c r="G661" s="932" t="s">
        <v>2796</v>
      </c>
      <c r="H661" s="932" t="s">
        <v>2797</v>
      </c>
      <c r="I661" s="934">
        <v>1240</v>
      </c>
    </row>
    <row r="662" spans="2:9">
      <c r="B662" s="932" t="s">
        <v>1574</v>
      </c>
      <c r="C662" s="933" t="s">
        <v>4477</v>
      </c>
      <c r="D662" s="932"/>
      <c r="E662" s="932" t="s">
        <v>1575</v>
      </c>
      <c r="F662" s="932" t="s">
        <v>5223</v>
      </c>
      <c r="G662" s="932" t="s">
        <v>5224</v>
      </c>
      <c r="H662" s="932" t="s">
        <v>5225</v>
      </c>
      <c r="I662" s="934">
        <v>215</v>
      </c>
    </row>
    <row r="663" spans="2:9">
      <c r="B663" s="932" t="s">
        <v>1574</v>
      </c>
      <c r="C663" s="933" t="s">
        <v>4477</v>
      </c>
      <c r="D663" s="932"/>
      <c r="E663" s="932" t="s">
        <v>1575</v>
      </c>
      <c r="F663" s="932" t="s">
        <v>5226</v>
      </c>
      <c r="G663" s="932" t="s">
        <v>5227</v>
      </c>
      <c r="H663" s="932" t="s">
        <v>5228</v>
      </c>
      <c r="I663" s="934">
        <v>510</v>
      </c>
    </row>
    <row r="664" spans="2:9">
      <c r="B664" s="932" t="s">
        <v>1574</v>
      </c>
      <c r="C664" s="933" t="s">
        <v>4477</v>
      </c>
      <c r="D664" s="932"/>
      <c r="E664" s="932" t="s">
        <v>1575</v>
      </c>
      <c r="F664" s="932" t="s">
        <v>5229</v>
      </c>
      <c r="G664" s="932" t="s">
        <v>5230</v>
      </c>
      <c r="H664" s="932" t="s">
        <v>5231</v>
      </c>
      <c r="I664" s="934">
        <v>17323</v>
      </c>
    </row>
    <row r="665" spans="2:9">
      <c r="B665" s="932" t="s">
        <v>1574</v>
      </c>
      <c r="C665" s="933" t="s">
        <v>4477</v>
      </c>
      <c r="D665" s="932"/>
      <c r="E665" s="932" t="s">
        <v>1575</v>
      </c>
      <c r="F665" s="932" t="s">
        <v>2798</v>
      </c>
      <c r="G665" s="932" t="s">
        <v>2799</v>
      </c>
      <c r="H665" s="932" t="s">
        <v>2800</v>
      </c>
      <c r="I665" s="934">
        <v>26765</v>
      </c>
    </row>
    <row r="666" spans="2:9">
      <c r="B666" s="932" t="s">
        <v>1574</v>
      </c>
      <c r="C666" s="933" t="s">
        <v>4477</v>
      </c>
      <c r="D666" s="932"/>
      <c r="E666" s="932" t="s">
        <v>1575</v>
      </c>
      <c r="F666" s="932" t="s">
        <v>5232</v>
      </c>
      <c r="G666" s="932" t="s">
        <v>5233</v>
      </c>
      <c r="H666" s="932" t="s">
        <v>5234</v>
      </c>
      <c r="I666" s="934">
        <v>500</v>
      </c>
    </row>
    <row r="667" spans="2:9">
      <c r="B667" s="932" t="s">
        <v>1574</v>
      </c>
      <c r="C667" s="933" t="s">
        <v>4477</v>
      </c>
      <c r="D667" s="932"/>
      <c r="E667" s="932" t="s">
        <v>1575</v>
      </c>
      <c r="F667" s="932" t="s">
        <v>2801</v>
      </c>
      <c r="G667" s="932" t="s">
        <v>2802</v>
      </c>
      <c r="H667" s="932" t="s">
        <v>2803</v>
      </c>
      <c r="I667" s="934">
        <v>14770</v>
      </c>
    </row>
    <row r="668" spans="2:9">
      <c r="B668" s="932" t="s">
        <v>1574</v>
      </c>
      <c r="C668" s="933" t="s">
        <v>4477</v>
      </c>
      <c r="D668" s="932"/>
      <c r="E668" s="932" t="s">
        <v>1575</v>
      </c>
      <c r="F668" s="932" t="s">
        <v>2804</v>
      </c>
      <c r="G668" s="932" t="s">
        <v>2805</v>
      </c>
      <c r="H668" s="932" t="s">
        <v>2806</v>
      </c>
      <c r="I668" s="934">
        <v>13082</v>
      </c>
    </row>
    <row r="669" spans="2:9">
      <c r="B669" s="932" t="s">
        <v>1574</v>
      </c>
      <c r="C669" s="933" t="s">
        <v>4477</v>
      </c>
      <c r="D669" s="932"/>
      <c r="E669" s="932" t="s">
        <v>1575</v>
      </c>
      <c r="F669" s="932" t="s">
        <v>2807</v>
      </c>
      <c r="G669" s="932" t="s">
        <v>2808</v>
      </c>
      <c r="H669" s="932" t="s">
        <v>2809</v>
      </c>
      <c r="I669" s="934">
        <v>11195</v>
      </c>
    </row>
    <row r="670" spans="2:9">
      <c r="B670" s="932" t="s">
        <v>1574</v>
      </c>
      <c r="C670" s="933" t="s">
        <v>4477</v>
      </c>
      <c r="D670" s="932"/>
      <c r="E670" s="932" t="s">
        <v>1575</v>
      </c>
      <c r="F670" s="932" t="s">
        <v>5235</v>
      </c>
      <c r="G670" s="932" t="s">
        <v>5236</v>
      </c>
      <c r="H670" s="932" t="s">
        <v>5237</v>
      </c>
      <c r="I670" s="934">
        <v>2800</v>
      </c>
    </row>
    <row r="671" spans="2:9">
      <c r="B671" s="932" t="s">
        <v>1574</v>
      </c>
      <c r="C671" s="933" t="s">
        <v>4477</v>
      </c>
      <c r="D671" s="932"/>
      <c r="E671" s="932" t="s">
        <v>1575</v>
      </c>
      <c r="F671" s="932" t="s">
        <v>5238</v>
      </c>
      <c r="G671" s="932" t="s">
        <v>5239</v>
      </c>
      <c r="H671" s="932" t="s">
        <v>5240</v>
      </c>
      <c r="I671" s="934">
        <v>1040</v>
      </c>
    </row>
    <row r="672" spans="2:9">
      <c r="B672" s="932" t="s">
        <v>1574</v>
      </c>
      <c r="C672" s="933" t="s">
        <v>4477</v>
      </c>
      <c r="D672" s="932"/>
      <c r="E672" s="932" t="s">
        <v>1575</v>
      </c>
      <c r="F672" s="932" t="s">
        <v>5241</v>
      </c>
      <c r="G672" s="932" t="s">
        <v>5242</v>
      </c>
      <c r="H672" s="932" t="s">
        <v>5243</v>
      </c>
      <c r="I672" s="934">
        <v>250</v>
      </c>
    </row>
    <row r="673" spans="2:9">
      <c r="B673" s="932" t="s">
        <v>1574</v>
      </c>
      <c r="C673" s="933" t="s">
        <v>4477</v>
      </c>
      <c r="D673" s="932"/>
      <c r="E673" s="932" t="s">
        <v>1575</v>
      </c>
      <c r="F673" s="932" t="s">
        <v>2810</v>
      </c>
      <c r="G673" s="932" t="s">
        <v>2811</v>
      </c>
      <c r="H673" s="932" t="s">
        <v>2812</v>
      </c>
      <c r="I673" s="934">
        <v>2380</v>
      </c>
    </row>
    <row r="674" spans="2:9">
      <c r="B674" s="932" t="s">
        <v>1574</v>
      </c>
      <c r="C674" s="933" t="s">
        <v>4477</v>
      </c>
      <c r="D674" s="932"/>
      <c r="E674" s="932" t="s">
        <v>1575</v>
      </c>
      <c r="F674" s="932" t="s">
        <v>2813</v>
      </c>
      <c r="G674" s="932" t="s">
        <v>2814</v>
      </c>
      <c r="H674" s="932" t="s">
        <v>2815</v>
      </c>
      <c r="I674" s="934">
        <v>575</v>
      </c>
    </row>
    <row r="675" spans="2:9">
      <c r="B675" s="932" t="s">
        <v>1574</v>
      </c>
      <c r="C675" s="933" t="s">
        <v>4477</v>
      </c>
      <c r="D675" s="932"/>
      <c r="E675" s="932" t="s">
        <v>1575</v>
      </c>
      <c r="F675" s="932" t="s">
        <v>2816</v>
      </c>
      <c r="G675" s="932" t="s">
        <v>2817</v>
      </c>
      <c r="H675" s="932" t="s">
        <v>2818</v>
      </c>
      <c r="I675" s="934">
        <v>3468</v>
      </c>
    </row>
    <row r="676" spans="2:9">
      <c r="B676" s="932" t="s">
        <v>1574</v>
      </c>
      <c r="C676" s="933" t="s">
        <v>4477</v>
      </c>
      <c r="D676" s="932"/>
      <c r="E676" s="932" t="s">
        <v>1575</v>
      </c>
      <c r="F676" s="932" t="s">
        <v>5244</v>
      </c>
      <c r="G676" s="932" t="s">
        <v>5245</v>
      </c>
      <c r="H676" s="932" t="s">
        <v>5246</v>
      </c>
      <c r="I676" s="934">
        <v>400</v>
      </c>
    </row>
    <row r="677" spans="2:9">
      <c r="B677" s="932" t="s">
        <v>1574</v>
      </c>
      <c r="C677" s="933" t="s">
        <v>4477</v>
      </c>
      <c r="D677" s="932"/>
      <c r="E677" s="932" t="s">
        <v>1575</v>
      </c>
      <c r="F677" s="932" t="s">
        <v>2819</v>
      </c>
      <c r="G677" s="932" t="s">
        <v>2820</v>
      </c>
      <c r="H677" s="932" t="s">
        <v>2821</v>
      </c>
      <c r="I677" s="934">
        <v>2190</v>
      </c>
    </row>
    <row r="678" spans="2:9">
      <c r="B678" s="932" t="s">
        <v>1574</v>
      </c>
      <c r="C678" s="933" t="s">
        <v>4477</v>
      </c>
      <c r="D678" s="932"/>
      <c r="E678" s="932" t="s">
        <v>1575</v>
      </c>
      <c r="F678" s="932" t="s">
        <v>2822</v>
      </c>
      <c r="G678" s="932" t="s">
        <v>2823</v>
      </c>
      <c r="H678" s="932" t="s">
        <v>2824</v>
      </c>
      <c r="I678" s="934">
        <v>2006</v>
      </c>
    </row>
    <row r="679" spans="2:9">
      <c r="B679" s="932" t="s">
        <v>1574</v>
      </c>
      <c r="C679" s="933" t="s">
        <v>4477</v>
      </c>
      <c r="D679" s="932"/>
      <c r="E679" s="932" t="s">
        <v>1575</v>
      </c>
      <c r="F679" s="932" t="s">
        <v>2825</v>
      </c>
      <c r="G679" s="932" t="s">
        <v>2826</v>
      </c>
      <c r="H679" s="932" t="s">
        <v>2827</v>
      </c>
      <c r="I679" s="934">
        <v>1630</v>
      </c>
    </row>
    <row r="680" spans="2:9">
      <c r="B680" s="932" t="s">
        <v>1574</v>
      </c>
      <c r="C680" s="933" t="s">
        <v>4477</v>
      </c>
      <c r="D680" s="932"/>
      <c r="E680" s="932" t="s">
        <v>1575</v>
      </c>
      <c r="F680" s="932" t="s">
        <v>5247</v>
      </c>
      <c r="G680" s="932" t="s">
        <v>5248</v>
      </c>
      <c r="H680" s="932" t="s">
        <v>5249</v>
      </c>
      <c r="I680" s="934">
        <v>400</v>
      </c>
    </row>
    <row r="681" spans="2:9">
      <c r="B681" s="932" t="s">
        <v>1574</v>
      </c>
      <c r="C681" s="933" t="s">
        <v>4477</v>
      </c>
      <c r="D681" s="932"/>
      <c r="E681" s="932" t="s">
        <v>1575</v>
      </c>
      <c r="F681" s="932" t="s">
        <v>2828</v>
      </c>
      <c r="G681" s="932" t="s">
        <v>2829</v>
      </c>
      <c r="H681" s="932" t="s">
        <v>2830</v>
      </c>
      <c r="I681" s="934">
        <v>9325</v>
      </c>
    </row>
    <row r="682" spans="2:9">
      <c r="B682" s="932" t="s">
        <v>1574</v>
      </c>
      <c r="C682" s="933" t="s">
        <v>4477</v>
      </c>
      <c r="D682" s="932"/>
      <c r="E682" s="932" t="s">
        <v>1575</v>
      </c>
      <c r="F682" s="932" t="s">
        <v>5250</v>
      </c>
      <c r="G682" s="932" t="s">
        <v>5251</v>
      </c>
      <c r="H682" s="932" t="s">
        <v>5252</v>
      </c>
      <c r="I682" s="934">
        <v>321</v>
      </c>
    </row>
    <row r="683" spans="2:9">
      <c r="B683" s="932" t="s">
        <v>1574</v>
      </c>
      <c r="C683" s="933" t="s">
        <v>4477</v>
      </c>
      <c r="D683" s="932"/>
      <c r="E683" s="932" t="s">
        <v>1575</v>
      </c>
      <c r="F683" s="932" t="s">
        <v>5253</v>
      </c>
      <c r="G683" s="932" t="s">
        <v>5254</v>
      </c>
      <c r="H683" s="932" t="s">
        <v>5255</v>
      </c>
      <c r="I683" s="934">
        <v>15065</v>
      </c>
    </row>
    <row r="684" spans="2:9">
      <c r="B684" s="932" t="s">
        <v>1574</v>
      </c>
      <c r="C684" s="933" t="s">
        <v>4477</v>
      </c>
      <c r="D684" s="932"/>
      <c r="E684" s="932" t="s">
        <v>1575</v>
      </c>
      <c r="F684" s="932" t="s">
        <v>2831</v>
      </c>
      <c r="G684" s="932" t="s">
        <v>2832</v>
      </c>
      <c r="H684" s="932" t="s">
        <v>2833</v>
      </c>
      <c r="I684" s="934">
        <v>2350</v>
      </c>
    </row>
    <row r="685" spans="2:9">
      <c r="B685" s="932" t="s">
        <v>1574</v>
      </c>
      <c r="C685" s="933" t="s">
        <v>4477</v>
      </c>
      <c r="D685" s="932"/>
      <c r="E685" s="932" t="s">
        <v>1575</v>
      </c>
      <c r="F685" s="932" t="s">
        <v>2834</v>
      </c>
      <c r="G685" s="932" t="s">
        <v>2835</v>
      </c>
      <c r="H685" s="932" t="s">
        <v>2836</v>
      </c>
      <c r="I685" s="934">
        <v>1035</v>
      </c>
    </row>
    <row r="686" spans="2:9">
      <c r="B686" s="932" t="s">
        <v>1574</v>
      </c>
      <c r="C686" s="933" t="s">
        <v>4477</v>
      </c>
      <c r="D686" s="932"/>
      <c r="E686" s="932" t="s">
        <v>1575</v>
      </c>
      <c r="F686" s="932" t="s">
        <v>2837</v>
      </c>
      <c r="G686" s="932" t="s">
        <v>2838</v>
      </c>
      <c r="H686" s="932" t="s">
        <v>2839</v>
      </c>
      <c r="I686" s="934">
        <v>6010</v>
      </c>
    </row>
    <row r="687" spans="2:9">
      <c r="B687" s="932" t="s">
        <v>1574</v>
      </c>
      <c r="C687" s="933" t="s">
        <v>4477</v>
      </c>
      <c r="D687" s="932"/>
      <c r="E687" s="932" t="s">
        <v>1575</v>
      </c>
      <c r="F687" s="932" t="s">
        <v>2840</v>
      </c>
      <c r="G687" s="932" t="s">
        <v>2841</v>
      </c>
      <c r="H687" s="932" t="s">
        <v>2842</v>
      </c>
      <c r="I687" s="934">
        <v>12365</v>
      </c>
    </row>
    <row r="688" spans="2:9">
      <c r="B688" s="932" t="s">
        <v>1574</v>
      </c>
      <c r="C688" s="933" t="s">
        <v>4477</v>
      </c>
      <c r="D688" s="932"/>
      <c r="E688" s="932" t="s">
        <v>1575</v>
      </c>
      <c r="F688" s="932" t="s">
        <v>5256</v>
      </c>
      <c r="G688" s="932" t="s">
        <v>5257</v>
      </c>
      <c r="H688" s="932" t="s">
        <v>5258</v>
      </c>
      <c r="I688" s="934">
        <v>1600</v>
      </c>
    </row>
    <row r="689" spans="2:9">
      <c r="B689" s="932" t="s">
        <v>1574</v>
      </c>
      <c r="C689" s="933" t="s">
        <v>4477</v>
      </c>
      <c r="D689" s="932"/>
      <c r="E689" s="932" t="s">
        <v>1575</v>
      </c>
      <c r="F689" s="932" t="s">
        <v>5259</v>
      </c>
      <c r="G689" s="932" t="s">
        <v>5260</v>
      </c>
      <c r="H689" s="932" t="s">
        <v>5261</v>
      </c>
      <c r="I689" s="934">
        <v>200</v>
      </c>
    </row>
    <row r="690" spans="2:9">
      <c r="B690" s="932" t="s">
        <v>1574</v>
      </c>
      <c r="C690" s="933" t="s">
        <v>4477</v>
      </c>
      <c r="D690" s="932"/>
      <c r="E690" s="932" t="s">
        <v>1575</v>
      </c>
      <c r="F690" s="932" t="s">
        <v>2843</v>
      </c>
      <c r="G690" s="932" t="s">
        <v>2844</v>
      </c>
      <c r="H690" s="932" t="s">
        <v>2845</v>
      </c>
      <c r="I690" s="934">
        <v>285</v>
      </c>
    </row>
    <row r="691" spans="2:9">
      <c r="B691" s="932" t="s">
        <v>1574</v>
      </c>
      <c r="C691" s="933" t="s">
        <v>4477</v>
      </c>
      <c r="D691" s="932"/>
      <c r="E691" s="932" t="s">
        <v>1575</v>
      </c>
      <c r="F691" s="932" t="s">
        <v>5262</v>
      </c>
      <c r="G691" s="932" t="s">
        <v>5263</v>
      </c>
      <c r="H691" s="932" t="s">
        <v>5264</v>
      </c>
      <c r="I691" s="934">
        <v>860</v>
      </c>
    </row>
    <row r="692" spans="2:9">
      <c r="B692" s="932" t="s">
        <v>1574</v>
      </c>
      <c r="C692" s="933" t="s">
        <v>4477</v>
      </c>
      <c r="D692" s="932"/>
      <c r="E692" s="932" t="s">
        <v>1575</v>
      </c>
      <c r="F692" s="932" t="s">
        <v>2846</v>
      </c>
      <c r="G692" s="932" t="s">
        <v>2847</v>
      </c>
      <c r="H692" s="932" t="s">
        <v>2848</v>
      </c>
      <c r="I692" s="934">
        <v>5168</v>
      </c>
    </row>
    <row r="693" spans="2:9">
      <c r="B693" s="932" t="s">
        <v>1574</v>
      </c>
      <c r="C693" s="933" t="s">
        <v>4477</v>
      </c>
      <c r="D693" s="932"/>
      <c r="E693" s="932" t="s">
        <v>1575</v>
      </c>
      <c r="F693" s="932" t="s">
        <v>2849</v>
      </c>
      <c r="G693" s="932" t="s">
        <v>2850</v>
      </c>
      <c r="H693" s="932" t="s">
        <v>2851</v>
      </c>
      <c r="I693" s="934">
        <v>6090</v>
      </c>
    </row>
    <row r="694" spans="2:9">
      <c r="B694" s="932" t="s">
        <v>1574</v>
      </c>
      <c r="C694" s="933" t="s">
        <v>4477</v>
      </c>
      <c r="D694" s="932"/>
      <c r="E694" s="932" t="s">
        <v>1575</v>
      </c>
      <c r="F694" s="932" t="s">
        <v>2852</v>
      </c>
      <c r="G694" s="932" t="s">
        <v>2853</v>
      </c>
      <c r="H694" s="932" t="s">
        <v>2854</v>
      </c>
      <c r="I694" s="934">
        <v>2515</v>
      </c>
    </row>
    <row r="695" spans="2:9">
      <c r="B695" s="932" t="s">
        <v>1574</v>
      </c>
      <c r="C695" s="933" t="s">
        <v>4477</v>
      </c>
      <c r="D695" s="932"/>
      <c r="E695" s="932" t="s">
        <v>1575</v>
      </c>
      <c r="F695" s="932" t="s">
        <v>5265</v>
      </c>
      <c r="G695" s="932" t="s">
        <v>5266</v>
      </c>
      <c r="H695" s="932" t="s">
        <v>5267</v>
      </c>
      <c r="I695" s="934">
        <v>6762</v>
      </c>
    </row>
    <row r="696" spans="2:9">
      <c r="B696" s="932" t="s">
        <v>1574</v>
      </c>
      <c r="C696" s="933" t="s">
        <v>4477</v>
      </c>
      <c r="D696" s="932"/>
      <c r="E696" s="932" t="s">
        <v>1575</v>
      </c>
      <c r="F696" s="932" t="s">
        <v>2855</v>
      </c>
      <c r="G696" s="932" t="s">
        <v>2856</v>
      </c>
      <c r="H696" s="932" t="s">
        <v>2857</v>
      </c>
      <c r="I696" s="934">
        <v>10645</v>
      </c>
    </row>
    <row r="697" spans="2:9">
      <c r="B697" s="932" t="s">
        <v>1574</v>
      </c>
      <c r="C697" s="933" t="s">
        <v>4477</v>
      </c>
      <c r="D697" s="932"/>
      <c r="E697" s="932" t="s">
        <v>1575</v>
      </c>
      <c r="F697" s="932" t="s">
        <v>5268</v>
      </c>
      <c r="G697" s="932" t="s">
        <v>5269</v>
      </c>
      <c r="H697" s="932" t="s">
        <v>5270</v>
      </c>
      <c r="I697" s="934">
        <v>620</v>
      </c>
    </row>
    <row r="698" spans="2:9">
      <c r="B698" s="932" t="s">
        <v>1574</v>
      </c>
      <c r="C698" s="933" t="s">
        <v>4477</v>
      </c>
      <c r="D698" s="932"/>
      <c r="E698" s="932" t="s">
        <v>1575</v>
      </c>
      <c r="F698" s="932" t="s">
        <v>2858</v>
      </c>
      <c r="G698" s="932" t="s">
        <v>2859</v>
      </c>
      <c r="H698" s="932" t="s">
        <v>2860</v>
      </c>
      <c r="I698" s="934">
        <v>9010</v>
      </c>
    </row>
    <row r="699" spans="2:9">
      <c r="B699" s="932" t="s">
        <v>1574</v>
      </c>
      <c r="C699" s="933" t="s">
        <v>4477</v>
      </c>
      <c r="D699" s="932"/>
      <c r="E699" s="932" t="s">
        <v>1575</v>
      </c>
      <c r="F699" s="932" t="s">
        <v>2861</v>
      </c>
      <c r="G699" s="932" t="s">
        <v>2862</v>
      </c>
      <c r="H699" s="932" t="s">
        <v>2863</v>
      </c>
      <c r="I699" s="934">
        <v>27578</v>
      </c>
    </row>
    <row r="700" spans="2:9">
      <c r="B700" s="932" t="s">
        <v>1574</v>
      </c>
      <c r="C700" s="933" t="s">
        <v>4477</v>
      </c>
      <c r="D700" s="932"/>
      <c r="E700" s="932" t="s">
        <v>1575</v>
      </c>
      <c r="F700" s="932" t="s">
        <v>5271</v>
      </c>
      <c r="G700" s="932" t="s">
        <v>5272</v>
      </c>
      <c r="H700" s="932" t="s">
        <v>5273</v>
      </c>
      <c r="I700" s="934">
        <v>215</v>
      </c>
    </row>
    <row r="701" spans="2:9">
      <c r="B701" s="932" t="s">
        <v>1574</v>
      </c>
      <c r="C701" s="933" t="s">
        <v>4477</v>
      </c>
      <c r="D701" s="932"/>
      <c r="E701" s="932" t="s">
        <v>1575</v>
      </c>
      <c r="F701" s="932" t="s">
        <v>2864</v>
      </c>
      <c r="G701" s="932" t="s">
        <v>2865</v>
      </c>
      <c r="H701" s="932" t="s">
        <v>2866</v>
      </c>
      <c r="I701" s="934">
        <v>19795</v>
      </c>
    </row>
    <row r="702" spans="2:9">
      <c r="B702" s="932" t="s">
        <v>1574</v>
      </c>
      <c r="C702" s="933" t="s">
        <v>4477</v>
      </c>
      <c r="D702" s="932"/>
      <c r="E702" s="932" t="s">
        <v>1575</v>
      </c>
      <c r="F702" s="932" t="s">
        <v>5274</v>
      </c>
      <c r="G702" s="932" t="s">
        <v>5275</v>
      </c>
      <c r="H702" s="932" t="s">
        <v>5276</v>
      </c>
      <c r="I702" s="934">
        <v>8000</v>
      </c>
    </row>
    <row r="703" spans="2:9">
      <c r="B703" s="932" t="s">
        <v>1574</v>
      </c>
      <c r="C703" s="933" t="s">
        <v>4477</v>
      </c>
      <c r="D703" s="932"/>
      <c r="E703" s="932" t="s">
        <v>1575</v>
      </c>
      <c r="F703" s="932" t="s">
        <v>5277</v>
      </c>
      <c r="G703" s="932" t="s">
        <v>5278</v>
      </c>
      <c r="H703" s="932" t="s">
        <v>5279</v>
      </c>
      <c r="I703" s="934">
        <v>2690</v>
      </c>
    </row>
    <row r="704" spans="2:9">
      <c r="B704" s="932" t="s">
        <v>1574</v>
      </c>
      <c r="C704" s="933" t="s">
        <v>4477</v>
      </c>
      <c r="D704" s="932"/>
      <c r="E704" s="932" t="s">
        <v>1575</v>
      </c>
      <c r="F704" s="932" t="s">
        <v>5280</v>
      </c>
      <c r="G704" s="932" t="s">
        <v>5281</v>
      </c>
      <c r="H704" s="932" t="s">
        <v>5282</v>
      </c>
      <c r="I704" s="934">
        <v>1290</v>
      </c>
    </row>
    <row r="705" spans="2:9">
      <c r="B705" s="932" t="s">
        <v>1574</v>
      </c>
      <c r="C705" s="933" t="s">
        <v>4477</v>
      </c>
      <c r="D705" s="932"/>
      <c r="E705" s="932" t="s">
        <v>1575</v>
      </c>
      <c r="F705" s="932" t="s">
        <v>5283</v>
      </c>
      <c r="G705" s="932" t="s">
        <v>5284</v>
      </c>
      <c r="H705" s="932" t="s">
        <v>5285</v>
      </c>
      <c r="I705" s="934">
        <v>1360</v>
      </c>
    </row>
    <row r="706" spans="2:9">
      <c r="B706" s="932" t="s">
        <v>1574</v>
      </c>
      <c r="C706" s="933" t="s">
        <v>4477</v>
      </c>
      <c r="D706" s="932"/>
      <c r="E706" s="932" t="s">
        <v>1575</v>
      </c>
      <c r="F706" s="932" t="s">
        <v>2867</v>
      </c>
      <c r="G706" s="932" t="s">
        <v>2868</v>
      </c>
      <c r="H706" s="932" t="s">
        <v>2869</v>
      </c>
      <c r="I706" s="934">
        <v>11785</v>
      </c>
    </row>
    <row r="707" spans="2:9">
      <c r="B707" s="932" t="s">
        <v>1574</v>
      </c>
      <c r="C707" s="933" t="s">
        <v>4477</v>
      </c>
      <c r="D707" s="932"/>
      <c r="E707" s="932" t="s">
        <v>1575</v>
      </c>
      <c r="F707" s="932" t="s">
        <v>2870</v>
      </c>
      <c r="G707" s="932" t="s">
        <v>2871</v>
      </c>
      <c r="H707" s="932" t="s">
        <v>2872</v>
      </c>
      <c r="I707" s="934">
        <v>26435</v>
      </c>
    </row>
    <row r="708" spans="2:9">
      <c r="B708" s="932" t="s">
        <v>1574</v>
      </c>
      <c r="C708" s="933" t="s">
        <v>4477</v>
      </c>
      <c r="D708" s="932"/>
      <c r="E708" s="932" t="s">
        <v>1575</v>
      </c>
      <c r="F708" s="932" t="s">
        <v>2873</v>
      </c>
      <c r="G708" s="932" t="s">
        <v>2874</v>
      </c>
      <c r="H708" s="932" t="s">
        <v>2875</v>
      </c>
      <c r="I708" s="934">
        <v>9400</v>
      </c>
    </row>
    <row r="709" spans="2:9">
      <c r="B709" s="932" t="s">
        <v>1574</v>
      </c>
      <c r="C709" s="933" t="s">
        <v>4477</v>
      </c>
      <c r="D709" s="932"/>
      <c r="E709" s="932" t="s">
        <v>1575</v>
      </c>
      <c r="F709" s="932" t="s">
        <v>2876</v>
      </c>
      <c r="G709" s="932" t="s">
        <v>2877</v>
      </c>
      <c r="H709" s="932" t="s">
        <v>2878</v>
      </c>
      <c r="I709" s="934">
        <v>7000</v>
      </c>
    </row>
    <row r="710" spans="2:9">
      <c r="B710" s="932" t="s">
        <v>1574</v>
      </c>
      <c r="C710" s="933" t="s">
        <v>4477</v>
      </c>
      <c r="D710" s="932"/>
      <c r="E710" s="932" t="s">
        <v>1575</v>
      </c>
      <c r="F710" s="932" t="s">
        <v>2879</v>
      </c>
      <c r="G710" s="932" t="s">
        <v>2880</v>
      </c>
      <c r="H710" s="932" t="s">
        <v>2881</v>
      </c>
      <c r="I710" s="934">
        <v>10665</v>
      </c>
    </row>
    <row r="711" spans="2:9">
      <c r="B711" s="932" t="s">
        <v>1574</v>
      </c>
      <c r="C711" s="933" t="s">
        <v>4477</v>
      </c>
      <c r="D711" s="932"/>
      <c r="E711" s="932" t="s">
        <v>1575</v>
      </c>
      <c r="F711" s="932" t="s">
        <v>2882</v>
      </c>
      <c r="G711" s="932" t="s">
        <v>2883</v>
      </c>
      <c r="H711" s="932" t="s">
        <v>2884</v>
      </c>
      <c r="I711" s="934">
        <v>8778</v>
      </c>
    </row>
    <row r="712" spans="2:9">
      <c r="B712" s="932" t="s">
        <v>1574</v>
      </c>
      <c r="C712" s="933" t="s">
        <v>4477</v>
      </c>
      <c r="D712" s="932"/>
      <c r="E712" s="932" t="s">
        <v>1575</v>
      </c>
      <c r="F712" s="932" t="s">
        <v>5286</v>
      </c>
      <c r="G712" s="932" t="s">
        <v>5287</v>
      </c>
      <c r="H712" s="932" t="s">
        <v>5288</v>
      </c>
      <c r="I712" s="934">
        <v>918</v>
      </c>
    </row>
    <row r="713" spans="2:9">
      <c r="B713" s="932" t="s">
        <v>1574</v>
      </c>
      <c r="C713" s="933" t="s">
        <v>4477</v>
      </c>
      <c r="D713" s="932"/>
      <c r="E713" s="932" t="s">
        <v>1575</v>
      </c>
      <c r="F713" s="932" t="s">
        <v>2885</v>
      </c>
      <c r="G713" s="932" t="s">
        <v>2886</v>
      </c>
      <c r="H713" s="932" t="s">
        <v>2887</v>
      </c>
      <c r="I713" s="934">
        <v>6050</v>
      </c>
    </row>
    <row r="714" spans="2:9">
      <c r="B714" s="932" t="s">
        <v>1574</v>
      </c>
      <c r="C714" s="933" t="s">
        <v>4477</v>
      </c>
      <c r="D714" s="932"/>
      <c r="E714" s="932" t="s">
        <v>1575</v>
      </c>
      <c r="F714" s="932" t="s">
        <v>2888</v>
      </c>
      <c r="G714" s="932" t="s">
        <v>2889</v>
      </c>
      <c r="H714" s="932" t="s">
        <v>2890</v>
      </c>
      <c r="I714" s="934">
        <v>8000</v>
      </c>
    </row>
    <row r="715" spans="2:9">
      <c r="B715" s="932" t="s">
        <v>1574</v>
      </c>
      <c r="C715" s="933" t="s">
        <v>4477</v>
      </c>
      <c r="D715" s="932"/>
      <c r="E715" s="932" t="s">
        <v>1575</v>
      </c>
      <c r="F715" s="932" t="s">
        <v>5289</v>
      </c>
      <c r="G715" s="932" t="s">
        <v>5290</v>
      </c>
      <c r="H715" s="932" t="s">
        <v>5291</v>
      </c>
      <c r="I715" s="934">
        <v>680</v>
      </c>
    </row>
    <row r="716" spans="2:9">
      <c r="B716" s="932" t="s">
        <v>1574</v>
      </c>
      <c r="C716" s="933" t="s">
        <v>4477</v>
      </c>
      <c r="D716" s="932"/>
      <c r="E716" s="932" t="s">
        <v>1575</v>
      </c>
      <c r="F716" s="932" t="s">
        <v>5292</v>
      </c>
      <c r="G716" s="932" t="s">
        <v>5293</v>
      </c>
      <c r="H716" s="932" t="s">
        <v>5294</v>
      </c>
      <c r="I716" s="934">
        <v>1306</v>
      </c>
    </row>
    <row r="717" spans="2:9">
      <c r="B717" s="932" t="s">
        <v>1574</v>
      </c>
      <c r="C717" s="933" t="s">
        <v>4477</v>
      </c>
      <c r="D717" s="932"/>
      <c r="E717" s="932" t="s">
        <v>1575</v>
      </c>
      <c r="F717" s="932" t="s">
        <v>2891</v>
      </c>
      <c r="G717" s="932" t="s">
        <v>2892</v>
      </c>
      <c r="H717" s="932" t="s">
        <v>2893</v>
      </c>
      <c r="I717" s="934">
        <v>14575</v>
      </c>
    </row>
    <row r="718" spans="2:9">
      <c r="B718" s="932" t="s">
        <v>1574</v>
      </c>
      <c r="C718" s="933" t="s">
        <v>4477</v>
      </c>
      <c r="D718" s="932"/>
      <c r="E718" s="932" t="s">
        <v>1575</v>
      </c>
      <c r="F718" s="932" t="s">
        <v>2894</v>
      </c>
      <c r="G718" s="932" t="s">
        <v>2895</v>
      </c>
      <c r="H718" s="932" t="s">
        <v>2896</v>
      </c>
      <c r="I718" s="934">
        <v>7548</v>
      </c>
    </row>
    <row r="719" spans="2:9">
      <c r="B719" s="932" t="s">
        <v>1574</v>
      </c>
      <c r="C719" s="933" t="s">
        <v>4477</v>
      </c>
      <c r="D719" s="932"/>
      <c r="E719" s="932" t="s">
        <v>1575</v>
      </c>
      <c r="F719" s="932" t="s">
        <v>2897</v>
      </c>
      <c r="G719" s="932" t="s">
        <v>2898</v>
      </c>
      <c r="H719" s="932" t="s">
        <v>2899</v>
      </c>
      <c r="I719" s="934">
        <v>4305</v>
      </c>
    </row>
    <row r="720" spans="2:9">
      <c r="B720" s="932" t="s">
        <v>1574</v>
      </c>
      <c r="C720" s="933" t="s">
        <v>4477</v>
      </c>
      <c r="D720" s="932"/>
      <c r="E720" s="932" t="s">
        <v>1575</v>
      </c>
      <c r="F720" s="932" t="s">
        <v>5295</v>
      </c>
      <c r="G720" s="932" t="s">
        <v>5296</v>
      </c>
      <c r="H720" s="932" t="s">
        <v>5297</v>
      </c>
      <c r="I720" s="934">
        <v>1180</v>
      </c>
    </row>
    <row r="721" spans="2:9">
      <c r="B721" s="932" t="s">
        <v>1574</v>
      </c>
      <c r="C721" s="933" t="s">
        <v>4477</v>
      </c>
      <c r="D721" s="932"/>
      <c r="E721" s="932" t="s">
        <v>1575</v>
      </c>
      <c r="F721" s="932" t="s">
        <v>5298</v>
      </c>
      <c r="G721" s="932" t="s">
        <v>5299</v>
      </c>
      <c r="H721" s="932" t="s">
        <v>5300</v>
      </c>
      <c r="I721" s="934">
        <v>14800</v>
      </c>
    </row>
    <row r="722" spans="2:9">
      <c r="B722" s="932" t="s">
        <v>1574</v>
      </c>
      <c r="C722" s="933" t="s">
        <v>4477</v>
      </c>
      <c r="D722" s="932"/>
      <c r="E722" s="932" t="s">
        <v>1575</v>
      </c>
      <c r="F722" s="932" t="s">
        <v>5301</v>
      </c>
      <c r="G722" s="932" t="s">
        <v>5302</v>
      </c>
      <c r="H722" s="932" t="s">
        <v>5303</v>
      </c>
      <c r="I722" s="934">
        <v>400</v>
      </c>
    </row>
    <row r="723" spans="2:9">
      <c r="B723" s="932" t="s">
        <v>1574</v>
      </c>
      <c r="C723" s="933" t="s">
        <v>4477</v>
      </c>
      <c r="D723" s="932"/>
      <c r="E723" s="932" t="s">
        <v>1575</v>
      </c>
      <c r="F723" s="932" t="s">
        <v>5304</v>
      </c>
      <c r="G723" s="932" t="s">
        <v>5305</v>
      </c>
      <c r="H723" s="932" t="s">
        <v>5306</v>
      </c>
      <c r="I723" s="934">
        <v>1600</v>
      </c>
    </row>
    <row r="724" spans="2:9">
      <c r="B724" s="932" t="s">
        <v>1574</v>
      </c>
      <c r="C724" s="933" t="s">
        <v>4477</v>
      </c>
      <c r="D724" s="932"/>
      <c r="E724" s="932" t="s">
        <v>1575</v>
      </c>
      <c r="F724" s="932" t="s">
        <v>5307</v>
      </c>
      <c r="G724" s="932" t="s">
        <v>5308</v>
      </c>
      <c r="H724" s="932" t="s">
        <v>5309</v>
      </c>
      <c r="I724" s="934">
        <v>405</v>
      </c>
    </row>
    <row r="725" spans="2:9">
      <c r="B725" s="932" t="s">
        <v>1574</v>
      </c>
      <c r="C725" s="933" t="s">
        <v>4477</v>
      </c>
      <c r="D725" s="932"/>
      <c r="E725" s="932" t="s">
        <v>1575</v>
      </c>
      <c r="F725" s="932" t="s">
        <v>2900</v>
      </c>
      <c r="G725" s="932" t="s">
        <v>2901</v>
      </c>
      <c r="H725" s="932" t="s">
        <v>2902</v>
      </c>
      <c r="I725" s="934">
        <v>4828</v>
      </c>
    </row>
    <row r="726" spans="2:9">
      <c r="B726" s="932" t="s">
        <v>1574</v>
      </c>
      <c r="C726" s="933" t="s">
        <v>4477</v>
      </c>
      <c r="D726" s="932"/>
      <c r="E726" s="932" t="s">
        <v>1575</v>
      </c>
      <c r="F726" s="932" t="s">
        <v>2903</v>
      </c>
      <c r="G726" s="932" t="s">
        <v>2904</v>
      </c>
      <c r="H726" s="932" t="s">
        <v>2905</v>
      </c>
      <c r="I726" s="934">
        <v>3800</v>
      </c>
    </row>
    <row r="727" spans="2:9">
      <c r="B727" s="932" t="s">
        <v>1574</v>
      </c>
      <c r="C727" s="933" t="s">
        <v>4477</v>
      </c>
      <c r="D727" s="932"/>
      <c r="E727" s="932" t="s">
        <v>1575</v>
      </c>
      <c r="F727" s="932" t="s">
        <v>5310</v>
      </c>
      <c r="G727" s="932" t="s">
        <v>5311</v>
      </c>
      <c r="H727" s="932" t="s">
        <v>5312</v>
      </c>
      <c r="I727" s="934">
        <v>215</v>
      </c>
    </row>
    <row r="728" spans="2:9">
      <c r="B728" s="932" t="s">
        <v>1574</v>
      </c>
      <c r="C728" s="933" t="s">
        <v>4477</v>
      </c>
      <c r="D728" s="932"/>
      <c r="E728" s="932" t="s">
        <v>1575</v>
      </c>
      <c r="F728" s="932" t="s">
        <v>5313</v>
      </c>
      <c r="G728" s="932" t="s">
        <v>5314</v>
      </c>
      <c r="H728" s="932" t="s">
        <v>5315</v>
      </c>
      <c r="I728" s="934">
        <v>4080</v>
      </c>
    </row>
    <row r="729" spans="2:9">
      <c r="B729" s="932" t="s">
        <v>1574</v>
      </c>
      <c r="C729" s="933" t="s">
        <v>4477</v>
      </c>
      <c r="D729" s="932"/>
      <c r="E729" s="932" t="s">
        <v>1575</v>
      </c>
      <c r="F729" s="932" t="s">
        <v>2906</v>
      </c>
      <c r="G729" s="932" t="s">
        <v>2907</v>
      </c>
      <c r="H729" s="932" t="s">
        <v>2908</v>
      </c>
      <c r="I729" s="934">
        <v>14400</v>
      </c>
    </row>
    <row r="730" spans="2:9">
      <c r="B730" s="932" t="s">
        <v>1574</v>
      </c>
      <c r="C730" s="933" t="s">
        <v>4477</v>
      </c>
      <c r="D730" s="932"/>
      <c r="E730" s="932" t="s">
        <v>1575</v>
      </c>
      <c r="F730" s="932" t="s">
        <v>5316</v>
      </c>
      <c r="G730" s="932" t="s">
        <v>5317</v>
      </c>
      <c r="H730" s="932" t="s">
        <v>5318</v>
      </c>
      <c r="I730" s="934">
        <v>10000</v>
      </c>
    </row>
    <row r="731" spans="2:9">
      <c r="B731" s="932" t="s">
        <v>1574</v>
      </c>
      <c r="C731" s="933" t="s">
        <v>4477</v>
      </c>
      <c r="D731" s="932"/>
      <c r="E731" s="932" t="s">
        <v>1575</v>
      </c>
      <c r="F731" s="932" t="s">
        <v>5319</v>
      </c>
      <c r="G731" s="932" t="s">
        <v>5320</v>
      </c>
      <c r="H731" s="932" t="s">
        <v>5321</v>
      </c>
      <c r="I731" s="934">
        <v>321</v>
      </c>
    </row>
    <row r="732" spans="2:9">
      <c r="B732" s="932" t="s">
        <v>1574</v>
      </c>
      <c r="C732" s="933" t="s">
        <v>4477</v>
      </c>
      <c r="D732" s="932"/>
      <c r="E732" s="932" t="s">
        <v>1575</v>
      </c>
      <c r="F732" s="932" t="s">
        <v>2909</v>
      </c>
      <c r="G732" s="932" t="s">
        <v>2910</v>
      </c>
      <c r="H732" s="932" t="s">
        <v>2911</v>
      </c>
      <c r="I732" s="934">
        <v>1600</v>
      </c>
    </row>
    <row r="733" spans="2:9">
      <c r="B733" s="932" t="s">
        <v>1574</v>
      </c>
      <c r="C733" s="933" t="s">
        <v>4477</v>
      </c>
      <c r="D733" s="932"/>
      <c r="E733" s="932" t="s">
        <v>1575</v>
      </c>
      <c r="F733" s="932" t="s">
        <v>2912</v>
      </c>
      <c r="G733" s="932" t="s">
        <v>2913</v>
      </c>
      <c r="H733" s="932" t="s">
        <v>2914</v>
      </c>
      <c r="I733" s="934">
        <v>15000</v>
      </c>
    </row>
    <row r="734" spans="2:9">
      <c r="B734" s="932" t="s">
        <v>1574</v>
      </c>
      <c r="C734" s="933" t="s">
        <v>4477</v>
      </c>
      <c r="D734" s="932"/>
      <c r="E734" s="932" t="s">
        <v>1575</v>
      </c>
      <c r="F734" s="932" t="s">
        <v>5322</v>
      </c>
      <c r="G734" s="932" t="s">
        <v>5323</v>
      </c>
      <c r="H734" s="932" t="s">
        <v>5324</v>
      </c>
      <c r="I734" s="934">
        <v>408</v>
      </c>
    </row>
    <row r="735" spans="2:9">
      <c r="B735" s="932" t="s">
        <v>1574</v>
      </c>
      <c r="C735" s="933" t="s">
        <v>4477</v>
      </c>
      <c r="D735" s="932"/>
      <c r="E735" s="932" t="s">
        <v>1575</v>
      </c>
      <c r="F735" s="932" t="s">
        <v>5325</v>
      </c>
      <c r="G735" s="932" t="s">
        <v>5326</v>
      </c>
      <c r="H735" s="932" t="s">
        <v>5327</v>
      </c>
      <c r="I735" s="934">
        <v>2280</v>
      </c>
    </row>
    <row r="736" spans="2:9">
      <c r="B736" s="932" t="s">
        <v>1574</v>
      </c>
      <c r="C736" s="933" t="s">
        <v>4477</v>
      </c>
      <c r="D736" s="932"/>
      <c r="E736" s="932" t="s">
        <v>1575</v>
      </c>
      <c r="F736" s="932" t="s">
        <v>5328</v>
      </c>
      <c r="G736" s="932" t="s">
        <v>5329</v>
      </c>
      <c r="H736" s="932" t="s">
        <v>5330</v>
      </c>
      <c r="I736" s="934">
        <v>5000</v>
      </c>
    </row>
    <row r="737" spans="2:9">
      <c r="B737" s="932" t="s">
        <v>1574</v>
      </c>
      <c r="C737" s="933" t="s">
        <v>4477</v>
      </c>
      <c r="D737" s="932"/>
      <c r="E737" s="932" t="s">
        <v>1575</v>
      </c>
      <c r="F737" s="932" t="s">
        <v>2915</v>
      </c>
      <c r="G737" s="932" t="s">
        <v>2916</v>
      </c>
      <c r="H737" s="932" t="s">
        <v>2917</v>
      </c>
      <c r="I737" s="934">
        <v>15000</v>
      </c>
    </row>
    <row r="738" spans="2:9">
      <c r="B738" s="932" t="s">
        <v>1574</v>
      </c>
      <c r="C738" s="933" t="s">
        <v>4477</v>
      </c>
      <c r="D738" s="932"/>
      <c r="E738" s="932" t="s">
        <v>1575</v>
      </c>
      <c r="F738" s="932" t="s">
        <v>2918</v>
      </c>
      <c r="G738" s="932" t="s">
        <v>2919</v>
      </c>
      <c r="H738" s="932" t="s">
        <v>2920</v>
      </c>
      <c r="I738" s="934">
        <v>1363</v>
      </c>
    </row>
    <row r="739" spans="2:9">
      <c r="B739" s="932" t="s">
        <v>1574</v>
      </c>
      <c r="C739" s="933" t="s">
        <v>4477</v>
      </c>
      <c r="D739" s="932"/>
      <c r="E739" s="932" t="s">
        <v>1575</v>
      </c>
      <c r="F739" s="932" t="s">
        <v>5331</v>
      </c>
      <c r="G739" s="932" t="s">
        <v>5332</v>
      </c>
      <c r="H739" s="932" t="s">
        <v>5333</v>
      </c>
      <c r="I739" s="934">
        <v>95</v>
      </c>
    </row>
    <row r="740" spans="2:9">
      <c r="B740" s="932" t="s">
        <v>1574</v>
      </c>
      <c r="C740" s="933" t="s">
        <v>4477</v>
      </c>
      <c r="D740" s="932"/>
      <c r="E740" s="932" t="s">
        <v>1575</v>
      </c>
      <c r="F740" s="932" t="s">
        <v>2921</v>
      </c>
      <c r="G740" s="932" t="s">
        <v>2922</v>
      </c>
      <c r="H740" s="932" t="s">
        <v>2923</v>
      </c>
      <c r="I740" s="934">
        <v>20328</v>
      </c>
    </row>
    <row r="741" spans="2:9">
      <c r="B741" s="932" t="s">
        <v>1574</v>
      </c>
      <c r="C741" s="933" t="s">
        <v>4477</v>
      </c>
      <c r="D741" s="932"/>
      <c r="E741" s="932" t="s">
        <v>1575</v>
      </c>
      <c r="F741" s="932" t="s">
        <v>2924</v>
      </c>
      <c r="G741" s="932" t="s">
        <v>2925</v>
      </c>
      <c r="H741" s="932" t="s">
        <v>2926</v>
      </c>
      <c r="I741" s="934">
        <v>15000</v>
      </c>
    </row>
    <row r="742" spans="2:9">
      <c r="B742" s="932" t="s">
        <v>1574</v>
      </c>
      <c r="C742" s="933" t="s">
        <v>4477</v>
      </c>
      <c r="D742" s="932"/>
      <c r="E742" s="932" t="s">
        <v>1575</v>
      </c>
      <c r="F742" s="932" t="s">
        <v>2927</v>
      </c>
      <c r="G742" s="932" t="s">
        <v>2928</v>
      </c>
      <c r="H742" s="932" t="s">
        <v>2929</v>
      </c>
      <c r="I742" s="934">
        <v>9990</v>
      </c>
    </row>
    <row r="743" spans="2:9">
      <c r="B743" s="932" t="s">
        <v>1574</v>
      </c>
      <c r="C743" s="933" t="s">
        <v>4477</v>
      </c>
      <c r="D743" s="932"/>
      <c r="E743" s="932" t="s">
        <v>1575</v>
      </c>
      <c r="F743" s="932" t="s">
        <v>2930</v>
      </c>
      <c r="G743" s="932" t="s">
        <v>2931</v>
      </c>
      <c r="H743" s="932" t="s">
        <v>2932</v>
      </c>
      <c r="I743" s="934">
        <v>8986</v>
      </c>
    </row>
    <row r="744" spans="2:9">
      <c r="B744" s="932" t="s">
        <v>1574</v>
      </c>
      <c r="C744" s="933" t="s">
        <v>4477</v>
      </c>
      <c r="D744" s="932"/>
      <c r="E744" s="932" t="s">
        <v>1575</v>
      </c>
      <c r="F744" s="932" t="s">
        <v>2933</v>
      </c>
      <c r="G744" s="932" t="s">
        <v>2934</v>
      </c>
      <c r="H744" s="932" t="s">
        <v>2935</v>
      </c>
      <c r="I744" s="934">
        <v>3345</v>
      </c>
    </row>
    <row r="745" spans="2:9">
      <c r="B745" s="932" t="s">
        <v>1574</v>
      </c>
      <c r="C745" s="933" t="s">
        <v>4477</v>
      </c>
      <c r="D745" s="932"/>
      <c r="E745" s="932" t="s">
        <v>1575</v>
      </c>
      <c r="F745" s="932" t="s">
        <v>2936</v>
      </c>
      <c r="G745" s="932" t="s">
        <v>2937</v>
      </c>
      <c r="H745" s="932" t="s">
        <v>2938</v>
      </c>
      <c r="I745" s="934">
        <v>3930</v>
      </c>
    </row>
    <row r="746" spans="2:9">
      <c r="B746" s="932" t="s">
        <v>1574</v>
      </c>
      <c r="C746" s="933" t="s">
        <v>4477</v>
      </c>
      <c r="D746" s="932"/>
      <c r="E746" s="932" t="s">
        <v>1575</v>
      </c>
      <c r="F746" s="932" t="s">
        <v>5334</v>
      </c>
      <c r="G746" s="932" t="s">
        <v>5335</v>
      </c>
      <c r="H746" s="932" t="s">
        <v>5336</v>
      </c>
      <c r="I746" s="934">
        <v>1600</v>
      </c>
    </row>
    <row r="747" spans="2:9">
      <c r="B747" s="932" t="s">
        <v>1574</v>
      </c>
      <c r="C747" s="933" t="s">
        <v>4477</v>
      </c>
      <c r="D747" s="932"/>
      <c r="E747" s="932" t="s">
        <v>1575</v>
      </c>
      <c r="F747" s="932" t="s">
        <v>5337</v>
      </c>
      <c r="G747" s="932" t="s">
        <v>5338</v>
      </c>
      <c r="H747" s="932" t="s">
        <v>5339</v>
      </c>
      <c r="I747" s="934">
        <v>1560</v>
      </c>
    </row>
    <row r="748" spans="2:9">
      <c r="B748" s="932" t="s">
        <v>1574</v>
      </c>
      <c r="C748" s="933" t="s">
        <v>4477</v>
      </c>
      <c r="D748" s="932"/>
      <c r="E748" s="932" t="s">
        <v>1575</v>
      </c>
      <c r="F748" s="932" t="s">
        <v>2939</v>
      </c>
      <c r="G748" s="932" t="s">
        <v>2940</v>
      </c>
      <c r="H748" s="932" t="s">
        <v>2941</v>
      </c>
      <c r="I748" s="934">
        <v>2295</v>
      </c>
    </row>
    <row r="749" spans="2:9">
      <c r="B749" s="932" t="s">
        <v>1574</v>
      </c>
      <c r="C749" s="933" t="s">
        <v>4477</v>
      </c>
      <c r="D749" s="932"/>
      <c r="E749" s="932" t="s">
        <v>1575</v>
      </c>
      <c r="F749" s="932" t="s">
        <v>2942</v>
      </c>
      <c r="G749" s="932" t="s">
        <v>2943</v>
      </c>
      <c r="H749" s="932" t="s">
        <v>2944</v>
      </c>
      <c r="I749" s="934">
        <v>8590</v>
      </c>
    </row>
    <row r="750" spans="2:9">
      <c r="B750" s="932" t="s">
        <v>1574</v>
      </c>
      <c r="C750" s="933" t="s">
        <v>4477</v>
      </c>
      <c r="D750" s="932"/>
      <c r="E750" s="932" t="s">
        <v>1575</v>
      </c>
      <c r="F750" s="932" t="s">
        <v>2945</v>
      </c>
      <c r="G750" s="932" t="s">
        <v>2946</v>
      </c>
      <c r="H750" s="932" t="s">
        <v>2947</v>
      </c>
      <c r="I750" s="934">
        <v>4556</v>
      </c>
    </row>
    <row r="751" spans="2:9">
      <c r="B751" s="932" t="s">
        <v>1574</v>
      </c>
      <c r="C751" s="933" t="s">
        <v>4477</v>
      </c>
      <c r="D751" s="932"/>
      <c r="E751" s="932" t="s">
        <v>1575</v>
      </c>
      <c r="F751" s="932" t="s">
        <v>2948</v>
      </c>
      <c r="G751" s="932" t="s">
        <v>2949</v>
      </c>
      <c r="H751" s="932" t="s">
        <v>2950</v>
      </c>
      <c r="I751" s="934">
        <v>14800</v>
      </c>
    </row>
    <row r="752" spans="2:9">
      <c r="B752" s="932" t="s">
        <v>1574</v>
      </c>
      <c r="C752" s="933" t="s">
        <v>4477</v>
      </c>
      <c r="D752" s="932"/>
      <c r="E752" s="932" t="s">
        <v>1575</v>
      </c>
      <c r="F752" s="932" t="s">
        <v>2951</v>
      </c>
      <c r="G752" s="932" t="s">
        <v>2952</v>
      </c>
      <c r="H752" s="932" t="s">
        <v>2953</v>
      </c>
      <c r="I752" s="934">
        <v>7200</v>
      </c>
    </row>
    <row r="753" spans="2:9">
      <c r="B753" s="932" t="s">
        <v>1574</v>
      </c>
      <c r="C753" s="933" t="s">
        <v>4477</v>
      </c>
      <c r="D753" s="932"/>
      <c r="E753" s="932" t="s">
        <v>1575</v>
      </c>
      <c r="F753" s="932" t="s">
        <v>5340</v>
      </c>
      <c r="G753" s="932" t="s">
        <v>5341</v>
      </c>
      <c r="H753" s="932" t="s">
        <v>5342</v>
      </c>
      <c r="I753" s="934">
        <v>675</v>
      </c>
    </row>
    <row r="754" spans="2:9">
      <c r="B754" s="932" t="s">
        <v>1574</v>
      </c>
      <c r="C754" s="933" t="s">
        <v>4477</v>
      </c>
      <c r="D754" s="932"/>
      <c r="E754" s="932" t="s">
        <v>1575</v>
      </c>
      <c r="F754" s="932" t="s">
        <v>5343</v>
      </c>
      <c r="G754" s="932" t="s">
        <v>5344</v>
      </c>
      <c r="H754" s="932" t="s">
        <v>5345</v>
      </c>
      <c r="I754" s="934">
        <v>2370</v>
      </c>
    </row>
    <row r="755" spans="2:9">
      <c r="B755" s="932" t="s">
        <v>1574</v>
      </c>
      <c r="C755" s="933" t="s">
        <v>4477</v>
      </c>
      <c r="D755" s="932"/>
      <c r="E755" s="932" t="s">
        <v>1575</v>
      </c>
      <c r="F755" s="932" t="s">
        <v>5346</v>
      </c>
      <c r="G755" s="932" t="s">
        <v>5347</v>
      </c>
      <c r="H755" s="932" t="s">
        <v>5348</v>
      </c>
      <c r="I755" s="934">
        <v>1285</v>
      </c>
    </row>
    <row r="756" spans="2:9">
      <c r="B756" s="932" t="s">
        <v>1574</v>
      </c>
      <c r="C756" s="933" t="s">
        <v>4477</v>
      </c>
      <c r="D756" s="932"/>
      <c r="E756" s="932" t="s">
        <v>1575</v>
      </c>
      <c r="F756" s="932" t="s">
        <v>2954</v>
      </c>
      <c r="G756" s="932" t="s">
        <v>2955</v>
      </c>
      <c r="H756" s="932" t="s">
        <v>2956</v>
      </c>
      <c r="I756" s="934">
        <v>15000</v>
      </c>
    </row>
    <row r="757" spans="2:9">
      <c r="B757" s="932" t="s">
        <v>1574</v>
      </c>
      <c r="C757" s="933" t="s">
        <v>4477</v>
      </c>
      <c r="D757" s="932"/>
      <c r="E757" s="932" t="s">
        <v>1575</v>
      </c>
      <c r="F757" s="932" t="s">
        <v>2957</v>
      </c>
      <c r="G757" s="932" t="s">
        <v>2958</v>
      </c>
      <c r="H757" s="932" t="s">
        <v>2959</v>
      </c>
      <c r="I757" s="934">
        <v>2310</v>
      </c>
    </row>
    <row r="758" spans="2:9">
      <c r="B758" s="932" t="s">
        <v>1574</v>
      </c>
      <c r="C758" s="933" t="s">
        <v>4477</v>
      </c>
      <c r="D758" s="932"/>
      <c r="E758" s="932" t="s">
        <v>1575</v>
      </c>
      <c r="F758" s="932" t="s">
        <v>2960</v>
      </c>
      <c r="G758" s="932" t="s">
        <v>2961</v>
      </c>
      <c r="H758" s="932" t="s">
        <v>2962</v>
      </c>
      <c r="I758" s="934">
        <v>6325</v>
      </c>
    </row>
    <row r="759" spans="2:9">
      <c r="B759" s="932" t="s">
        <v>1574</v>
      </c>
      <c r="C759" s="933" t="s">
        <v>4477</v>
      </c>
      <c r="D759" s="932"/>
      <c r="E759" s="932" t="s">
        <v>1575</v>
      </c>
      <c r="F759" s="932" t="s">
        <v>2963</v>
      </c>
      <c r="G759" s="932" t="s">
        <v>2964</v>
      </c>
      <c r="H759" s="932" t="s">
        <v>2965</v>
      </c>
      <c r="I759" s="934">
        <v>13500</v>
      </c>
    </row>
    <row r="760" spans="2:9">
      <c r="B760" s="932" t="s">
        <v>1574</v>
      </c>
      <c r="C760" s="933" t="s">
        <v>4477</v>
      </c>
      <c r="D760" s="932"/>
      <c r="E760" s="932" t="s">
        <v>1575</v>
      </c>
      <c r="F760" s="932" t="s">
        <v>2966</v>
      </c>
      <c r="G760" s="932" t="s">
        <v>2967</v>
      </c>
      <c r="H760" s="932" t="s">
        <v>2968</v>
      </c>
      <c r="I760" s="934">
        <v>4990</v>
      </c>
    </row>
    <row r="761" spans="2:9">
      <c r="B761" s="932" t="s">
        <v>1574</v>
      </c>
      <c r="C761" s="933" t="s">
        <v>4477</v>
      </c>
      <c r="D761" s="932"/>
      <c r="E761" s="932" t="s">
        <v>1575</v>
      </c>
      <c r="F761" s="932" t="s">
        <v>5349</v>
      </c>
      <c r="G761" s="932" t="s">
        <v>5350</v>
      </c>
      <c r="H761" s="932" t="s">
        <v>5351</v>
      </c>
      <c r="I761" s="934">
        <v>321</v>
      </c>
    </row>
    <row r="762" spans="2:9">
      <c r="B762" s="932" t="s">
        <v>1574</v>
      </c>
      <c r="C762" s="933" t="s">
        <v>4477</v>
      </c>
      <c r="D762" s="932"/>
      <c r="E762" s="932" t="s">
        <v>1575</v>
      </c>
      <c r="F762" s="932" t="s">
        <v>2969</v>
      </c>
      <c r="G762" s="932" t="s">
        <v>2970</v>
      </c>
      <c r="H762" s="932" t="s">
        <v>2971</v>
      </c>
      <c r="I762" s="934">
        <v>6445</v>
      </c>
    </row>
    <row r="763" spans="2:9">
      <c r="B763" s="932" t="s">
        <v>1574</v>
      </c>
      <c r="C763" s="933" t="s">
        <v>4477</v>
      </c>
      <c r="D763" s="932"/>
      <c r="E763" s="932" t="s">
        <v>1575</v>
      </c>
      <c r="F763" s="932" t="s">
        <v>5352</v>
      </c>
      <c r="G763" s="932" t="s">
        <v>5353</v>
      </c>
      <c r="H763" s="932" t="s">
        <v>5354</v>
      </c>
      <c r="I763" s="934">
        <v>321</v>
      </c>
    </row>
    <row r="764" spans="2:9">
      <c r="B764" s="932" t="s">
        <v>1574</v>
      </c>
      <c r="C764" s="933" t="s">
        <v>4477</v>
      </c>
      <c r="D764" s="932"/>
      <c r="E764" s="932" t="s">
        <v>1575</v>
      </c>
      <c r="F764" s="932" t="s">
        <v>2972</v>
      </c>
      <c r="G764" s="932" t="s">
        <v>2973</v>
      </c>
      <c r="H764" s="932" t="s">
        <v>2974</v>
      </c>
      <c r="I764" s="934">
        <v>9845</v>
      </c>
    </row>
    <row r="765" spans="2:9">
      <c r="B765" s="932" t="s">
        <v>1574</v>
      </c>
      <c r="C765" s="933" t="s">
        <v>4477</v>
      </c>
      <c r="D765" s="932"/>
      <c r="E765" s="932" t="s">
        <v>1575</v>
      </c>
      <c r="F765" s="932" t="s">
        <v>5355</v>
      </c>
      <c r="G765" s="932" t="s">
        <v>5356</v>
      </c>
      <c r="H765" s="932" t="s">
        <v>5357</v>
      </c>
      <c r="I765" s="934">
        <v>1330</v>
      </c>
    </row>
    <row r="766" spans="2:9">
      <c r="B766" s="932" t="s">
        <v>1574</v>
      </c>
      <c r="C766" s="933" t="s">
        <v>4477</v>
      </c>
      <c r="D766" s="932"/>
      <c r="E766" s="932" t="s">
        <v>1575</v>
      </c>
      <c r="F766" s="932" t="s">
        <v>2975</v>
      </c>
      <c r="G766" s="932" t="s">
        <v>2976</v>
      </c>
      <c r="H766" s="932" t="s">
        <v>2977</v>
      </c>
      <c r="I766" s="934">
        <v>17125</v>
      </c>
    </row>
    <row r="767" spans="2:9">
      <c r="B767" s="932" t="s">
        <v>1574</v>
      </c>
      <c r="C767" s="933" t="s">
        <v>4477</v>
      </c>
      <c r="D767" s="932"/>
      <c r="E767" s="932" t="s">
        <v>1575</v>
      </c>
      <c r="F767" s="932" t="s">
        <v>5358</v>
      </c>
      <c r="G767" s="932" t="s">
        <v>5359</v>
      </c>
      <c r="H767" s="932" t="s">
        <v>5360</v>
      </c>
      <c r="I767" s="934">
        <v>1700</v>
      </c>
    </row>
    <row r="768" spans="2:9">
      <c r="B768" s="932" t="s">
        <v>1574</v>
      </c>
      <c r="C768" s="933" t="s">
        <v>4477</v>
      </c>
      <c r="D768" s="932"/>
      <c r="E768" s="932" t="s">
        <v>1575</v>
      </c>
      <c r="F768" s="932" t="s">
        <v>5361</v>
      </c>
      <c r="G768" s="932" t="s">
        <v>5362</v>
      </c>
      <c r="H768" s="932" t="s">
        <v>5363</v>
      </c>
      <c r="I768" s="934">
        <v>1835</v>
      </c>
    </row>
    <row r="769" spans="2:9">
      <c r="B769" s="932" t="s">
        <v>1574</v>
      </c>
      <c r="C769" s="933" t="s">
        <v>4477</v>
      </c>
      <c r="D769" s="932"/>
      <c r="E769" s="932" t="s">
        <v>1575</v>
      </c>
      <c r="F769" s="932" t="s">
        <v>2978</v>
      </c>
      <c r="G769" s="932" t="s">
        <v>2979</v>
      </c>
      <c r="H769" s="932" t="s">
        <v>2980</v>
      </c>
      <c r="I769" s="934">
        <v>2355</v>
      </c>
    </row>
    <row r="770" spans="2:9">
      <c r="B770" s="932" t="s">
        <v>1574</v>
      </c>
      <c r="C770" s="933" t="s">
        <v>4477</v>
      </c>
      <c r="D770" s="932"/>
      <c r="E770" s="932" t="s">
        <v>1575</v>
      </c>
      <c r="F770" s="932" t="s">
        <v>2981</v>
      </c>
      <c r="G770" s="932" t="s">
        <v>2982</v>
      </c>
      <c r="H770" s="932" t="s">
        <v>2983</v>
      </c>
      <c r="I770" s="934">
        <v>5125</v>
      </c>
    </row>
    <row r="771" spans="2:9">
      <c r="B771" s="932" t="s">
        <v>1574</v>
      </c>
      <c r="C771" s="933" t="s">
        <v>4477</v>
      </c>
      <c r="D771" s="932"/>
      <c r="E771" s="932" t="s">
        <v>1575</v>
      </c>
      <c r="F771" s="932" t="s">
        <v>2984</v>
      </c>
      <c r="G771" s="932" t="s">
        <v>2985</v>
      </c>
      <c r="H771" s="932" t="s">
        <v>2986</v>
      </c>
      <c r="I771" s="934">
        <v>18078</v>
      </c>
    </row>
    <row r="772" spans="2:9">
      <c r="B772" s="932" t="s">
        <v>1574</v>
      </c>
      <c r="C772" s="933" t="s">
        <v>4477</v>
      </c>
      <c r="D772" s="932"/>
      <c r="E772" s="932" t="s">
        <v>1575</v>
      </c>
      <c r="F772" s="932" t="s">
        <v>2987</v>
      </c>
      <c r="G772" s="932" t="s">
        <v>2988</v>
      </c>
      <c r="H772" s="932" t="s">
        <v>2989</v>
      </c>
      <c r="I772" s="934">
        <v>5930</v>
      </c>
    </row>
    <row r="773" spans="2:9">
      <c r="B773" s="932" t="s">
        <v>1574</v>
      </c>
      <c r="C773" s="933" t="s">
        <v>4477</v>
      </c>
      <c r="D773" s="932"/>
      <c r="E773" s="932" t="s">
        <v>1575</v>
      </c>
      <c r="F773" s="932" t="s">
        <v>2990</v>
      </c>
      <c r="G773" s="932" t="s">
        <v>2991</v>
      </c>
      <c r="H773" s="932" t="s">
        <v>2992</v>
      </c>
      <c r="I773" s="934">
        <v>10250</v>
      </c>
    </row>
    <row r="774" spans="2:9">
      <c r="B774" s="932" t="s">
        <v>1574</v>
      </c>
      <c r="C774" s="933" t="s">
        <v>4477</v>
      </c>
      <c r="D774" s="932"/>
      <c r="E774" s="932" t="s">
        <v>1575</v>
      </c>
      <c r="F774" s="932" t="s">
        <v>2993</v>
      </c>
      <c r="G774" s="932" t="s">
        <v>2994</v>
      </c>
      <c r="H774" s="932" t="s">
        <v>2995</v>
      </c>
      <c r="I774" s="934">
        <v>1131</v>
      </c>
    </row>
    <row r="775" spans="2:9">
      <c r="B775" s="932" t="s">
        <v>1574</v>
      </c>
      <c r="C775" s="933" t="s">
        <v>4477</v>
      </c>
      <c r="D775" s="932"/>
      <c r="E775" s="932" t="s">
        <v>1575</v>
      </c>
      <c r="F775" s="932" t="s">
        <v>2996</v>
      </c>
      <c r="G775" s="932" t="s">
        <v>2997</v>
      </c>
      <c r="H775" s="932" t="s">
        <v>2998</v>
      </c>
      <c r="I775" s="934">
        <v>4955</v>
      </c>
    </row>
    <row r="776" spans="2:9">
      <c r="B776" s="932" t="s">
        <v>1574</v>
      </c>
      <c r="C776" s="933" t="s">
        <v>4477</v>
      </c>
      <c r="D776" s="932"/>
      <c r="E776" s="932" t="s">
        <v>1575</v>
      </c>
      <c r="F776" s="932" t="s">
        <v>2999</v>
      </c>
      <c r="G776" s="932" t="s">
        <v>3000</v>
      </c>
      <c r="H776" s="932" t="s">
        <v>3001</v>
      </c>
      <c r="I776" s="934">
        <v>14174</v>
      </c>
    </row>
    <row r="777" spans="2:9">
      <c r="B777" s="932" t="s">
        <v>1574</v>
      </c>
      <c r="C777" s="933" t="s">
        <v>4477</v>
      </c>
      <c r="D777" s="932"/>
      <c r="E777" s="932" t="s">
        <v>1575</v>
      </c>
      <c r="F777" s="932" t="s">
        <v>5364</v>
      </c>
      <c r="G777" s="932" t="s">
        <v>5365</v>
      </c>
      <c r="H777" s="932" t="s">
        <v>5366</v>
      </c>
      <c r="I777" s="934">
        <v>12502</v>
      </c>
    </row>
    <row r="778" spans="2:9">
      <c r="B778" s="932" t="s">
        <v>1574</v>
      </c>
      <c r="C778" s="933" t="s">
        <v>4477</v>
      </c>
      <c r="D778" s="932"/>
      <c r="E778" s="932" t="s">
        <v>1575</v>
      </c>
      <c r="F778" s="932" t="s">
        <v>3002</v>
      </c>
      <c r="G778" s="932" t="s">
        <v>3003</v>
      </c>
      <c r="H778" s="932" t="s">
        <v>3004</v>
      </c>
      <c r="I778" s="934">
        <v>310</v>
      </c>
    </row>
    <row r="779" spans="2:9">
      <c r="B779" s="932" t="s">
        <v>1574</v>
      </c>
      <c r="C779" s="933" t="s">
        <v>4477</v>
      </c>
      <c r="D779" s="932"/>
      <c r="E779" s="932" t="s">
        <v>1575</v>
      </c>
      <c r="F779" s="932" t="s">
        <v>5367</v>
      </c>
      <c r="G779" s="932" t="s">
        <v>5368</v>
      </c>
      <c r="H779" s="932" t="s">
        <v>5369</v>
      </c>
      <c r="I779" s="934">
        <v>190</v>
      </c>
    </row>
    <row r="780" spans="2:9">
      <c r="B780" s="932" t="s">
        <v>1574</v>
      </c>
      <c r="C780" s="933" t="s">
        <v>4477</v>
      </c>
      <c r="D780" s="932"/>
      <c r="E780" s="932" t="s">
        <v>1575</v>
      </c>
      <c r="F780" s="932" t="s">
        <v>5370</v>
      </c>
      <c r="G780" s="932" t="s">
        <v>5371</v>
      </c>
      <c r="H780" s="932" t="s">
        <v>5372</v>
      </c>
      <c r="I780" s="934">
        <v>525</v>
      </c>
    </row>
    <row r="781" spans="2:9">
      <c r="B781" s="932" t="s">
        <v>1574</v>
      </c>
      <c r="C781" s="933" t="s">
        <v>4477</v>
      </c>
      <c r="D781" s="932"/>
      <c r="E781" s="932" t="s">
        <v>1575</v>
      </c>
      <c r="F781" s="932" t="s">
        <v>3005</v>
      </c>
      <c r="G781" s="932" t="s">
        <v>3006</v>
      </c>
      <c r="H781" s="932" t="s">
        <v>3007</v>
      </c>
      <c r="I781" s="934">
        <v>2480</v>
      </c>
    </row>
    <row r="782" spans="2:9">
      <c r="B782" s="932" t="s">
        <v>1574</v>
      </c>
      <c r="C782" s="933" t="s">
        <v>4477</v>
      </c>
      <c r="D782" s="932"/>
      <c r="E782" s="932" t="s">
        <v>1575</v>
      </c>
      <c r="F782" s="932" t="s">
        <v>5373</v>
      </c>
      <c r="G782" s="932" t="s">
        <v>5374</v>
      </c>
      <c r="H782" s="932" t="s">
        <v>5375</v>
      </c>
      <c r="I782" s="934">
        <v>400</v>
      </c>
    </row>
    <row r="783" spans="2:9">
      <c r="B783" s="932" t="s">
        <v>1574</v>
      </c>
      <c r="C783" s="933" t="s">
        <v>4477</v>
      </c>
      <c r="D783" s="932"/>
      <c r="E783" s="932" t="s">
        <v>1575</v>
      </c>
      <c r="F783" s="932" t="s">
        <v>3008</v>
      </c>
      <c r="G783" s="932" t="s">
        <v>3009</v>
      </c>
      <c r="H783" s="932" t="s">
        <v>3010</v>
      </c>
      <c r="I783" s="934">
        <v>2900</v>
      </c>
    </row>
    <row r="784" spans="2:9">
      <c r="B784" s="932" t="s">
        <v>1574</v>
      </c>
      <c r="C784" s="933" t="s">
        <v>4477</v>
      </c>
      <c r="D784" s="932"/>
      <c r="E784" s="932" t="s">
        <v>1575</v>
      </c>
      <c r="F784" s="932" t="s">
        <v>3011</v>
      </c>
      <c r="G784" s="932" t="s">
        <v>3012</v>
      </c>
      <c r="H784" s="932" t="s">
        <v>3013</v>
      </c>
      <c r="I784" s="934">
        <v>5400</v>
      </c>
    </row>
    <row r="785" spans="2:9">
      <c r="B785" s="932" t="s">
        <v>1574</v>
      </c>
      <c r="C785" s="933" t="s">
        <v>4477</v>
      </c>
      <c r="D785" s="932"/>
      <c r="E785" s="932" t="s">
        <v>1575</v>
      </c>
      <c r="F785" s="932" t="s">
        <v>3014</v>
      </c>
      <c r="G785" s="932" t="s">
        <v>3015</v>
      </c>
      <c r="H785" s="932" t="s">
        <v>3016</v>
      </c>
      <c r="I785" s="934">
        <v>2080</v>
      </c>
    </row>
    <row r="786" spans="2:9">
      <c r="B786" s="932" t="s">
        <v>1574</v>
      </c>
      <c r="C786" s="933" t="s">
        <v>4477</v>
      </c>
      <c r="D786" s="932"/>
      <c r="E786" s="932" t="s">
        <v>1575</v>
      </c>
      <c r="F786" s="932" t="s">
        <v>3017</v>
      </c>
      <c r="G786" s="932" t="s">
        <v>3018</v>
      </c>
      <c r="H786" s="932" t="s">
        <v>3019</v>
      </c>
      <c r="I786" s="934">
        <v>10950</v>
      </c>
    </row>
    <row r="787" spans="2:9">
      <c r="B787" s="932" t="s">
        <v>1574</v>
      </c>
      <c r="C787" s="933" t="s">
        <v>4477</v>
      </c>
      <c r="D787" s="932"/>
      <c r="E787" s="932" t="s">
        <v>1575</v>
      </c>
      <c r="F787" s="932" t="s">
        <v>3020</v>
      </c>
      <c r="G787" s="932" t="s">
        <v>3021</v>
      </c>
      <c r="H787" s="932" t="s">
        <v>3022</v>
      </c>
      <c r="I787" s="934">
        <v>6725</v>
      </c>
    </row>
    <row r="788" spans="2:9">
      <c r="B788" s="932" t="s">
        <v>1574</v>
      </c>
      <c r="C788" s="933" t="s">
        <v>4477</v>
      </c>
      <c r="D788" s="932"/>
      <c r="E788" s="932" t="s">
        <v>1575</v>
      </c>
      <c r="F788" s="932" t="s">
        <v>5376</v>
      </c>
      <c r="G788" s="932" t="s">
        <v>5377</v>
      </c>
      <c r="H788" s="932" t="s">
        <v>5378</v>
      </c>
      <c r="I788" s="934">
        <v>95</v>
      </c>
    </row>
    <row r="789" spans="2:9">
      <c r="B789" s="932" t="s">
        <v>1574</v>
      </c>
      <c r="C789" s="933" t="s">
        <v>4477</v>
      </c>
      <c r="D789" s="932"/>
      <c r="E789" s="932" t="s">
        <v>1575</v>
      </c>
      <c r="F789" s="932" t="s">
        <v>3023</v>
      </c>
      <c r="G789" s="932" t="s">
        <v>3024</v>
      </c>
      <c r="H789" s="932" t="s">
        <v>3025</v>
      </c>
      <c r="I789" s="934">
        <v>21423</v>
      </c>
    </row>
    <row r="790" spans="2:9">
      <c r="B790" s="932" t="s">
        <v>1574</v>
      </c>
      <c r="C790" s="933" t="s">
        <v>4477</v>
      </c>
      <c r="D790" s="932"/>
      <c r="E790" s="932" t="s">
        <v>1575</v>
      </c>
      <c r="F790" s="932" t="s">
        <v>5379</v>
      </c>
      <c r="G790" s="932" t="s">
        <v>5380</v>
      </c>
      <c r="H790" s="932" t="s">
        <v>5381</v>
      </c>
      <c r="I790" s="934">
        <v>5035</v>
      </c>
    </row>
    <row r="791" spans="2:9">
      <c r="B791" s="932" t="s">
        <v>1574</v>
      </c>
      <c r="C791" s="933" t="s">
        <v>4477</v>
      </c>
      <c r="D791" s="932"/>
      <c r="E791" s="932" t="s">
        <v>1575</v>
      </c>
      <c r="F791" s="932" t="s">
        <v>3026</v>
      </c>
      <c r="G791" s="932" t="s">
        <v>3027</v>
      </c>
      <c r="H791" s="932" t="s">
        <v>3028</v>
      </c>
      <c r="I791" s="934">
        <v>3672</v>
      </c>
    </row>
    <row r="792" spans="2:9">
      <c r="B792" s="932" t="s">
        <v>1574</v>
      </c>
      <c r="C792" s="933" t="s">
        <v>4477</v>
      </c>
      <c r="D792" s="932"/>
      <c r="E792" s="932" t="s">
        <v>1575</v>
      </c>
      <c r="F792" s="932" t="s">
        <v>3029</v>
      </c>
      <c r="G792" s="932" t="s">
        <v>3030</v>
      </c>
      <c r="H792" s="932" t="s">
        <v>3031</v>
      </c>
      <c r="I792" s="934">
        <v>6400</v>
      </c>
    </row>
    <row r="793" spans="2:9">
      <c r="B793" s="932" t="s">
        <v>1574</v>
      </c>
      <c r="C793" s="933" t="s">
        <v>4477</v>
      </c>
      <c r="D793" s="932"/>
      <c r="E793" s="932" t="s">
        <v>1575</v>
      </c>
      <c r="F793" s="932" t="s">
        <v>3032</v>
      </c>
      <c r="G793" s="932" t="s">
        <v>3033</v>
      </c>
      <c r="H793" s="932" t="s">
        <v>3034</v>
      </c>
      <c r="I793" s="934">
        <v>11945</v>
      </c>
    </row>
    <row r="794" spans="2:9">
      <c r="B794" s="932" t="s">
        <v>1574</v>
      </c>
      <c r="C794" s="933" t="s">
        <v>4477</v>
      </c>
      <c r="D794" s="932"/>
      <c r="E794" s="932" t="s">
        <v>1575</v>
      </c>
      <c r="F794" s="932" t="s">
        <v>3035</v>
      </c>
      <c r="G794" s="932" t="s">
        <v>3036</v>
      </c>
      <c r="H794" s="932" t="s">
        <v>3037</v>
      </c>
      <c r="I794" s="934">
        <v>10800</v>
      </c>
    </row>
    <row r="795" spans="2:9">
      <c r="B795" s="932" t="s">
        <v>1574</v>
      </c>
      <c r="C795" s="933" t="s">
        <v>4477</v>
      </c>
      <c r="D795" s="932"/>
      <c r="E795" s="932" t="s">
        <v>1575</v>
      </c>
      <c r="F795" s="932" t="s">
        <v>3038</v>
      </c>
      <c r="G795" s="932" t="s">
        <v>3039</v>
      </c>
      <c r="H795" s="932" t="s">
        <v>3040</v>
      </c>
      <c r="I795" s="934">
        <v>310</v>
      </c>
    </row>
    <row r="796" spans="2:9">
      <c r="B796" s="932" t="s">
        <v>1574</v>
      </c>
      <c r="C796" s="933" t="s">
        <v>4477</v>
      </c>
      <c r="D796" s="932"/>
      <c r="E796" s="932" t="s">
        <v>1575</v>
      </c>
      <c r="F796" s="932" t="s">
        <v>3041</v>
      </c>
      <c r="G796" s="932" t="s">
        <v>3042</v>
      </c>
      <c r="H796" s="932" t="s">
        <v>3043</v>
      </c>
      <c r="I796" s="934">
        <v>8500</v>
      </c>
    </row>
    <row r="797" spans="2:9">
      <c r="B797" s="932" t="s">
        <v>1574</v>
      </c>
      <c r="C797" s="933" t="s">
        <v>4477</v>
      </c>
      <c r="D797" s="932"/>
      <c r="E797" s="932" t="s">
        <v>1575</v>
      </c>
      <c r="F797" s="932" t="s">
        <v>5382</v>
      </c>
      <c r="G797" s="932" t="s">
        <v>5383</v>
      </c>
      <c r="H797" s="932" t="s">
        <v>5384</v>
      </c>
      <c r="I797" s="934">
        <v>5000</v>
      </c>
    </row>
    <row r="798" spans="2:9">
      <c r="B798" s="932" t="s">
        <v>1574</v>
      </c>
      <c r="C798" s="933" t="s">
        <v>4477</v>
      </c>
      <c r="D798" s="932"/>
      <c r="E798" s="932" t="s">
        <v>1575</v>
      </c>
      <c r="F798" s="932" t="s">
        <v>3044</v>
      </c>
      <c r="G798" s="932" t="s">
        <v>3045</v>
      </c>
      <c r="H798" s="932" t="s">
        <v>3046</v>
      </c>
      <c r="I798" s="934">
        <v>3944</v>
      </c>
    </row>
    <row r="799" spans="2:9">
      <c r="B799" s="932" t="s">
        <v>1574</v>
      </c>
      <c r="C799" s="933" t="s">
        <v>4477</v>
      </c>
      <c r="D799" s="932"/>
      <c r="E799" s="932" t="s">
        <v>1575</v>
      </c>
      <c r="F799" s="932" t="s">
        <v>5385</v>
      </c>
      <c r="G799" s="932" t="s">
        <v>5386</v>
      </c>
      <c r="H799" s="932" t="s">
        <v>5387</v>
      </c>
      <c r="I799" s="934">
        <v>1763</v>
      </c>
    </row>
    <row r="800" spans="2:9">
      <c r="B800" s="932" t="s">
        <v>1574</v>
      </c>
      <c r="C800" s="933" t="s">
        <v>4477</v>
      </c>
      <c r="D800" s="932"/>
      <c r="E800" s="932" t="s">
        <v>1575</v>
      </c>
      <c r="F800" s="932" t="s">
        <v>5388</v>
      </c>
      <c r="G800" s="932" t="s">
        <v>5389</v>
      </c>
      <c r="H800" s="932" t="s">
        <v>5390</v>
      </c>
      <c r="I800" s="934">
        <v>300</v>
      </c>
    </row>
    <row r="801" spans="2:9">
      <c r="B801" s="932" t="s">
        <v>1574</v>
      </c>
      <c r="C801" s="933" t="s">
        <v>4477</v>
      </c>
      <c r="D801" s="932"/>
      <c r="E801" s="932" t="s">
        <v>1575</v>
      </c>
      <c r="F801" s="932" t="s">
        <v>3047</v>
      </c>
      <c r="G801" s="932" t="s">
        <v>3048</v>
      </c>
      <c r="H801" s="932" t="s">
        <v>3049</v>
      </c>
      <c r="I801" s="934">
        <v>2699</v>
      </c>
    </row>
    <row r="802" spans="2:9">
      <c r="B802" s="932" t="s">
        <v>1574</v>
      </c>
      <c r="C802" s="933" t="s">
        <v>4477</v>
      </c>
      <c r="D802" s="932"/>
      <c r="E802" s="932" t="s">
        <v>1575</v>
      </c>
      <c r="F802" s="932" t="s">
        <v>3050</v>
      </c>
      <c r="G802" s="932" t="s">
        <v>3051</v>
      </c>
      <c r="H802" s="932" t="s">
        <v>3052</v>
      </c>
      <c r="I802" s="934">
        <v>430</v>
      </c>
    </row>
    <row r="803" spans="2:9">
      <c r="B803" s="932" t="s">
        <v>1574</v>
      </c>
      <c r="C803" s="933" t="s">
        <v>4477</v>
      </c>
      <c r="D803" s="932"/>
      <c r="E803" s="932" t="s">
        <v>1575</v>
      </c>
      <c r="F803" s="932" t="s">
        <v>5391</v>
      </c>
      <c r="G803" s="932" t="s">
        <v>5392</v>
      </c>
      <c r="H803" s="932" t="s">
        <v>5393</v>
      </c>
      <c r="I803" s="934">
        <v>2321</v>
      </c>
    </row>
    <row r="804" spans="2:9">
      <c r="B804" s="932" t="s">
        <v>1574</v>
      </c>
      <c r="C804" s="933" t="s">
        <v>4477</v>
      </c>
      <c r="D804" s="932"/>
      <c r="E804" s="932" t="s">
        <v>1575</v>
      </c>
      <c r="F804" s="932" t="s">
        <v>3053</v>
      </c>
      <c r="G804" s="932" t="s">
        <v>3054</v>
      </c>
      <c r="H804" s="932" t="s">
        <v>3055</v>
      </c>
      <c r="I804" s="934">
        <v>18895</v>
      </c>
    </row>
    <row r="805" spans="2:9">
      <c r="B805" s="932" t="s">
        <v>1574</v>
      </c>
      <c r="C805" s="933" t="s">
        <v>4477</v>
      </c>
      <c r="D805" s="932"/>
      <c r="E805" s="932" t="s">
        <v>1575</v>
      </c>
      <c r="F805" s="932" t="s">
        <v>3056</v>
      </c>
      <c r="G805" s="932" t="s">
        <v>3057</v>
      </c>
      <c r="H805" s="932" t="s">
        <v>3058</v>
      </c>
      <c r="I805" s="934">
        <v>8415</v>
      </c>
    </row>
    <row r="806" spans="2:9">
      <c r="B806" s="932" t="s">
        <v>1574</v>
      </c>
      <c r="C806" s="933" t="s">
        <v>4477</v>
      </c>
      <c r="D806" s="932"/>
      <c r="E806" s="932" t="s">
        <v>1575</v>
      </c>
      <c r="F806" s="932" t="s">
        <v>5394</v>
      </c>
      <c r="G806" s="932" t="s">
        <v>5395</v>
      </c>
      <c r="H806" s="932" t="s">
        <v>5396</v>
      </c>
      <c r="I806" s="934">
        <v>5000</v>
      </c>
    </row>
    <row r="807" spans="2:9">
      <c r="B807" s="932" t="s">
        <v>1574</v>
      </c>
      <c r="C807" s="933" t="s">
        <v>4477</v>
      </c>
      <c r="D807" s="932"/>
      <c r="E807" s="932" t="s">
        <v>1575</v>
      </c>
      <c r="F807" s="932" t="s">
        <v>3059</v>
      </c>
      <c r="G807" s="932" t="s">
        <v>3060</v>
      </c>
      <c r="H807" s="932" t="s">
        <v>3061</v>
      </c>
      <c r="I807" s="934">
        <v>11310</v>
      </c>
    </row>
    <row r="808" spans="2:9">
      <c r="B808" s="932" t="s">
        <v>1574</v>
      </c>
      <c r="C808" s="933" t="s">
        <v>4477</v>
      </c>
      <c r="D808" s="932"/>
      <c r="E808" s="932" t="s">
        <v>1575</v>
      </c>
      <c r="F808" s="932" t="s">
        <v>3062</v>
      </c>
      <c r="G808" s="932" t="s">
        <v>3063</v>
      </c>
      <c r="H808" s="932" t="s">
        <v>3064</v>
      </c>
      <c r="I808" s="934">
        <v>3121</v>
      </c>
    </row>
    <row r="809" spans="2:9">
      <c r="B809" s="932" t="s">
        <v>1574</v>
      </c>
      <c r="C809" s="933" t="s">
        <v>4477</v>
      </c>
      <c r="D809" s="932"/>
      <c r="E809" s="932" t="s">
        <v>1575</v>
      </c>
      <c r="F809" s="932" t="s">
        <v>3065</v>
      </c>
      <c r="G809" s="932" t="s">
        <v>3066</v>
      </c>
      <c r="H809" s="932" t="s">
        <v>3067</v>
      </c>
      <c r="I809" s="934">
        <v>21930</v>
      </c>
    </row>
    <row r="810" spans="2:9">
      <c r="B810" s="932" t="s">
        <v>1574</v>
      </c>
      <c r="C810" s="933" t="s">
        <v>4477</v>
      </c>
      <c r="D810" s="932"/>
      <c r="E810" s="932" t="s">
        <v>1575</v>
      </c>
      <c r="F810" s="932" t="s">
        <v>3068</v>
      </c>
      <c r="G810" s="932" t="s">
        <v>3069</v>
      </c>
      <c r="H810" s="932" t="s">
        <v>3070</v>
      </c>
      <c r="I810" s="934">
        <v>12400</v>
      </c>
    </row>
    <row r="811" spans="2:9">
      <c r="B811" s="932" t="s">
        <v>1574</v>
      </c>
      <c r="C811" s="933" t="s">
        <v>4477</v>
      </c>
      <c r="D811" s="932"/>
      <c r="E811" s="932" t="s">
        <v>1575</v>
      </c>
      <c r="F811" s="932" t="s">
        <v>3071</v>
      </c>
      <c r="G811" s="932" t="s">
        <v>3072</v>
      </c>
      <c r="H811" s="932" t="s">
        <v>3073</v>
      </c>
      <c r="I811" s="934">
        <v>2040</v>
      </c>
    </row>
    <row r="812" spans="2:9">
      <c r="B812" s="932" t="s">
        <v>1574</v>
      </c>
      <c r="C812" s="933" t="s">
        <v>4477</v>
      </c>
      <c r="D812" s="932"/>
      <c r="E812" s="932" t="s">
        <v>1575</v>
      </c>
      <c r="F812" s="932" t="s">
        <v>3074</v>
      </c>
      <c r="G812" s="932" t="s">
        <v>3075</v>
      </c>
      <c r="H812" s="932" t="s">
        <v>3076</v>
      </c>
      <c r="I812" s="934">
        <v>2935</v>
      </c>
    </row>
    <row r="813" spans="2:9">
      <c r="B813" s="932" t="s">
        <v>1574</v>
      </c>
      <c r="C813" s="933" t="s">
        <v>4477</v>
      </c>
      <c r="D813" s="932"/>
      <c r="E813" s="932" t="s">
        <v>1575</v>
      </c>
      <c r="F813" s="932" t="s">
        <v>5397</v>
      </c>
      <c r="G813" s="932" t="s">
        <v>5398</v>
      </c>
      <c r="H813" s="932" t="s">
        <v>5399</v>
      </c>
      <c r="I813" s="934">
        <v>215</v>
      </c>
    </row>
    <row r="814" spans="2:9">
      <c r="B814" s="932" t="s">
        <v>1574</v>
      </c>
      <c r="C814" s="933" t="s">
        <v>4477</v>
      </c>
      <c r="D814" s="932"/>
      <c r="E814" s="932" t="s">
        <v>1575</v>
      </c>
      <c r="F814" s="932" t="s">
        <v>5400</v>
      </c>
      <c r="G814" s="932" t="s">
        <v>5401</v>
      </c>
      <c r="H814" s="932" t="s">
        <v>5402</v>
      </c>
      <c r="I814" s="934">
        <v>642</v>
      </c>
    </row>
    <row r="815" spans="2:9">
      <c r="B815" s="932" t="s">
        <v>1574</v>
      </c>
      <c r="C815" s="933" t="s">
        <v>4477</v>
      </c>
      <c r="D815" s="932"/>
      <c r="E815" s="932" t="s">
        <v>1575</v>
      </c>
      <c r="F815" s="932" t="s">
        <v>5403</v>
      </c>
      <c r="G815" s="932" t="s">
        <v>5404</v>
      </c>
      <c r="H815" s="932" t="s">
        <v>5405</v>
      </c>
      <c r="I815" s="934">
        <v>3735</v>
      </c>
    </row>
    <row r="816" spans="2:9">
      <c r="B816" s="932" t="s">
        <v>1574</v>
      </c>
      <c r="C816" s="933" t="s">
        <v>4477</v>
      </c>
      <c r="D816" s="932"/>
      <c r="E816" s="932" t="s">
        <v>1575</v>
      </c>
      <c r="F816" s="932" t="s">
        <v>5406</v>
      </c>
      <c r="G816" s="932" t="s">
        <v>5407</v>
      </c>
      <c r="H816" s="932" t="s">
        <v>5408</v>
      </c>
      <c r="I816" s="934">
        <v>2260</v>
      </c>
    </row>
    <row r="817" spans="2:9">
      <c r="B817" s="932" t="s">
        <v>1574</v>
      </c>
      <c r="C817" s="933" t="s">
        <v>4477</v>
      </c>
      <c r="D817" s="932"/>
      <c r="E817" s="932" t="s">
        <v>1575</v>
      </c>
      <c r="F817" s="932" t="s">
        <v>5409</v>
      </c>
      <c r="G817" s="932" t="s">
        <v>5410</v>
      </c>
      <c r="H817" s="932" t="s">
        <v>5411</v>
      </c>
      <c r="I817" s="934">
        <v>505</v>
      </c>
    </row>
    <row r="818" spans="2:9">
      <c r="B818" s="932" t="s">
        <v>1574</v>
      </c>
      <c r="C818" s="933" t="s">
        <v>4477</v>
      </c>
      <c r="D818" s="932"/>
      <c r="E818" s="932" t="s">
        <v>1575</v>
      </c>
      <c r="F818" s="932" t="s">
        <v>3077</v>
      </c>
      <c r="G818" s="932" t="s">
        <v>3078</v>
      </c>
      <c r="H818" s="932" t="s">
        <v>3079</v>
      </c>
      <c r="I818" s="934">
        <v>6510</v>
      </c>
    </row>
    <row r="819" spans="2:9">
      <c r="B819" s="932" t="s">
        <v>1574</v>
      </c>
      <c r="C819" s="933" t="s">
        <v>4477</v>
      </c>
      <c r="D819" s="932"/>
      <c r="E819" s="932" t="s">
        <v>1575</v>
      </c>
      <c r="F819" s="932" t="s">
        <v>5412</v>
      </c>
      <c r="G819" s="932" t="s">
        <v>5413</v>
      </c>
      <c r="H819" s="932" t="s">
        <v>5414</v>
      </c>
      <c r="I819" s="934">
        <v>321</v>
      </c>
    </row>
    <row r="820" spans="2:9">
      <c r="B820" s="932" t="s">
        <v>1574</v>
      </c>
      <c r="C820" s="933" t="s">
        <v>4477</v>
      </c>
      <c r="D820" s="932"/>
      <c r="E820" s="932" t="s">
        <v>1575</v>
      </c>
      <c r="F820" s="932" t="s">
        <v>3080</v>
      </c>
      <c r="G820" s="932" t="s">
        <v>3081</v>
      </c>
      <c r="H820" s="932" t="s">
        <v>3082</v>
      </c>
      <c r="I820" s="934">
        <v>3570</v>
      </c>
    </row>
    <row r="821" spans="2:9">
      <c r="B821" s="932" t="s">
        <v>1574</v>
      </c>
      <c r="C821" s="933" t="s">
        <v>4477</v>
      </c>
      <c r="D821" s="932"/>
      <c r="E821" s="932" t="s">
        <v>1575</v>
      </c>
      <c r="F821" s="932" t="s">
        <v>5415</v>
      </c>
      <c r="G821" s="932" t="s">
        <v>5416</v>
      </c>
      <c r="H821" s="932" t="s">
        <v>5417</v>
      </c>
      <c r="I821" s="934">
        <v>16000</v>
      </c>
    </row>
    <row r="822" spans="2:9">
      <c r="B822" s="932" t="s">
        <v>1574</v>
      </c>
      <c r="C822" s="933" t="s">
        <v>4477</v>
      </c>
      <c r="D822" s="932"/>
      <c r="E822" s="932" t="s">
        <v>1575</v>
      </c>
      <c r="F822" s="932" t="s">
        <v>5418</v>
      </c>
      <c r="G822" s="932" t="s">
        <v>5419</v>
      </c>
      <c r="H822" s="932" t="s">
        <v>5420</v>
      </c>
      <c r="I822" s="934">
        <v>600</v>
      </c>
    </row>
    <row r="823" spans="2:9">
      <c r="B823" s="932" t="s">
        <v>1574</v>
      </c>
      <c r="C823" s="933" t="s">
        <v>4477</v>
      </c>
      <c r="D823" s="932"/>
      <c r="E823" s="932" t="s">
        <v>1575</v>
      </c>
      <c r="F823" s="932" t="s">
        <v>3083</v>
      </c>
      <c r="G823" s="932" t="s">
        <v>3084</v>
      </c>
      <c r="H823" s="932" t="s">
        <v>3085</v>
      </c>
      <c r="I823" s="934">
        <v>5710</v>
      </c>
    </row>
    <row r="824" spans="2:9">
      <c r="B824" s="932" t="s">
        <v>1574</v>
      </c>
      <c r="C824" s="933" t="s">
        <v>4477</v>
      </c>
      <c r="D824" s="932"/>
      <c r="E824" s="932" t="s">
        <v>1575</v>
      </c>
      <c r="F824" s="932" t="s">
        <v>5421</v>
      </c>
      <c r="G824" s="932" t="s">
        <v>5422</v>
      </c>
      <c r="H824" s="932" t="s">
        <v>5423</v>
      </c>
      <c r="I824" s="934">
        <v>2335</v>
      </c>
    </row>
    <row r="825" spans="2:9">
      <c r="B825" s="932" t="s">
        <v>1574</v>
      </c>
      <c r="C825" s="933" t="s">
        <v>4477</v>
      </c>
      <c r="D825" s="932"/>
      <c r="E825" s="932" t="s">
        <v>1575</v>
      </c>
      <c r="F825" s="932" t="s">
        <v>3086</v>
      </c>
      <c r="G825" s="932" t="s">
        <v>3087</v>
      </c>
      <c r="H825" s="932" t="s">
        <v>3088</v>
      </c>
      <c r="I825" s="934">
        <v>3820</v>
      </c>
    </row>
    <row r="826" spans="2:9">
      <c r="B826" s="932" t="s">
        <v>1574</v>
      </c>
      <c r="C826" s="933" t="s">
        <v>4477</v>
      </c>
      <c r="D826" s="932"/>
      <c r="E826" s="932" t="s">
        <v>1575</v>
      </c>
      <c r="F826" s="932" t="s">
        <v>3089</v>
      </c>
      <c r="G826" s="932" t="s">
        <v>3090</v>
      </c>
      <c r="H826" s="932" t="s">
        <v>3091</v>
      </c>
      <c r="I826" s="934">
        <v>9126</v>
      </c>
    </row>
    <row r="827" spans="2:9">
      <c r="B827" s="932" t="s">
        <v>1574</v>
      </c>
      <c r="C827" s="933" t="s">
        <v>4477</v>
      </c>
      <c r="D827" s="932"/>
      <c r="E827" s="932" t="s">
        <v>1575</v>
      </c>
      <c r="F827" s="932" t="s">
        <v>3092</v>
      </c>
      <c r="G827" s="932" t="s">
        <v>3093</v>
      </c>
      <c r="H827" s="932" t="s">
        <v>3094</v>
      </c>
      <c r="I827" s="934">
        <v>15000</v>
      </c>
    </row>
    <row r="828" spans="2:9">
      <c r="B828" s="932" t="s">
        <v>1574</v>
      </c>
      <c r="C828" s="933" t="s">
        <v>4477</v>
      </c>
      <c r="D828" s="932"/>
      <c r="E828" s="932" t="s">
        <v>1575</v>
      </c>
      <c r="F828" s="932" t="s">
        <v>3095</v>
      </c>
      <c r="G828" s="932" t="s">
        <v>3096</v>
      </c>
      <c r="H828" s="932" t="s">
        <v>3097</v>
      </c>
      <c r="I828" s="934">
        <v>3650</v>
      </c>
    </row>
    <row r="829" spans="2:9">
      <c r="B829" s="932" t="s">
        <v>1574</v>
      </c>
      <c r="C829" s="933" t="s">
        <v>4477</v>
      </c>
      <c r="D829" s="932"/>
      <c r="E829" s="932" t="s">
        <v>1575</v>
      </c>
      <c r="F829" s="932" t="s">
        <v>5424</v>
      </c>
      <c r="G829" s="932" t="s">
        <v>5425</v>
      </c>
      <c r="H829" s="932" t="s">
        <v>5426</v>
      </c>
      <c r="I829" s="934">
        <v>4656</v>
      </c>
    </row>
    <row r="830" spans="2:9">
      <c r="B830" s="932" t="s">
        <v>1574</v>
      </c>
      <c r="C830" s="933" t="s">
        <v>4477</v>
      </c>
      <c r="D830" s="932"/>
      <c r="E830" s="932" t="s">
        <v>1575</v>
      </c>
      <c r="F830" s="932" t="s">
        <v>5427</v>
      </c>
      <c r="G830" s="932" t="s">
        <v>5428</v>
      </c>
      <c r="H830" s="932" t="s">
        <v>5429</v>
      </c>
      <c r="I830" s="934">
        <v>1800</v>
      </c>
    </row>
    <row r="831" spans="2:9">
      <c r="B831" s="932" t="s">
        <v>1574</v>
      </c>
      <c r="C831" s="933" t="s">
        <v>4477</v>
      </c>
      <c r="D831" s="932"/>
      <c r="E831" s="932" t="s">
        <v>1575</v>
      </c>
      <c r="F831" s="932" t="s">
        <v>3098</v>
      </c>
      <c r="G831" s="932" t="s">
        <v>3099</v>
      </c>
      <c r="H831" s="932" t="s">
        <v>3100</v>
      </c>
      <c r="I831" s="934">
        <v>8620</v>
      </c>
    </row>
    <row r="832" spans="2:9">
      <c r="B832" s="932" t="s">
        <v>1574</v>
      </c>
      <c r="C832" s="933" t="s">
        <v>4477</v>
      </c>
      <c r="D832" s="932"/>
      <c r="E832" s="932" t="s">
        <v>1575</v>
      </c>
      <c r="F832" s="932" t="s">
        <v>5430</v>
      </c>
      <c r="G832" s="932" t="s">
        <v>5431</v>
      </c>
      <c r="H832" s="932" t="s">
        <v>5432</v>
      </c>
      <c r="I832" s="934">
        <v>1070</v>
      </c>
    </row>
    <row r="833" spans="2:9">
      <c r="B833" s="932" t="s">
        <v>1574</v>
      </c>
      <c r="C833" s="933" t="s">
        <v>4477</v>
      </c>
      <c r="D833" s="932"/>
      <c r="E833" s="932" t="s">
        <v>1575</v>
      </c>
      <c r="F833" s="932" t="s">
        <v>3101</v>
      </c>
      <c r="G833" s="932" t="s">
        <v>3102</v>
      </c>
      <c r="H833" s="932" t="s">
        <v>3103</v>
      </c>
      <c r="I833" s="934">
        <v>300</v>
      </c>
    </row>
    <row r="834" spans="2:9">
      <c r="B834" s="932" t="s">
        <v>1574</v>
      </c>
      <c r="C834" s="933" t="s">
        <v>4477</v>
      </c>
      <c r="D834" s="932"/>
      <c r="E834" s="932" t="s">
        <v>1575</v>
      </c>
      <c r="F834" s="932" t="s">
        <v>3104</v>
      </c>
      <c r="G834" s="932" t="s">
        <v>3105</v>
      </c>
      <c r="H834" s="932" t="s">
        <v>3106</v>
      </c>
      <c r="I834" s="934">
        <v>735</v>
      </c>
    </row>
    <row r="835" spans="2:9">
      <c r="B835" s="932" t="s">
        <v>1574</v>
      </c>
      <c r="C835" s="933" t="s">
        <v>4477</v>
      </c>
      <c r="D835" s="932"/>
      <c r="E835" s="932" t="s">
        <v>1575</v>
      </c>
      <c r="F835" s="932" t="s">
        <v>5433</v>
      </c>
      <c r="G835" s="932" t="s">
        <v>5434</v>
      </c>
      <c r="H835" s="932" t="s">
        <v>5435</v>
      </c>
      <c r="I835" s="934">
        <v>915</v>
      </c>
    </row>
    <row r="836" spans="2:9">
      <c r="B836" s="932" t="s">
        <v>1574</v>
      </c>
      <c r="C836" s="933" t="s">
        <v>4477</v>
      </c>
      <c r="D836" s="932"/>
      <c r="E836" s="932" t="s">
        <v>1575</v>
      </c>
      <c r="F836" s="932" t="s">
        <v>3107</v>
      </c>
      <c r="G836" s="932" t="s">
        <v>3108</v>
      </c>
      <c r="H836" s="932" t="s">
        <v>3109</v>
      </c>
      <c r="I836" s="934">
        <v>15000</v>
      </c>
    </row>
    <row r="837" spans="2:9">
      <c r="B837" s="932" t="s">
        <v>1574</v>
      </c>
      <c r="C837" s="933" t="s">
        <v>4477</v>
      </c>
      <c r="D837" s="932"/>
      <c r="E837" s="932" t="s">
        <v>1575</v>
      </c>
      <c r="F837" s="932" t="s">
        <v>5436</v>
      </c>
      <c r="G837" s="932" t="s">
        <v>5437</v>
      </c>
      <c r="H837" s="932" t="s">
        <v>5438</v>
      </c>
      <c r="I837" s="934">
        <v>200</v>
      </c>
    </row>
    <row r="838" spans="2:9">
      <c r="B838" s="932" t="s">
        <v>1574</v>
      </c>
      <c r="C838" s="933" t="s">
        <v>4477</v>
      </c>
      <c r="D838" s="932"/>
      <c r="E838" s="932" t="s">
        <v>1575</v>
      </c>
      <c r="F838" s="932" t="s">
        <v>5439</v>
      </c>
      <c r="G838" s="932" t="s">
        <v>5440</v>
      </c>
      <c r="H838" s="932" t="s">
        <v>5441</v>
      </c>
      <c r="I838" s="934">
        <v>1045</v>
      </c>
    </row>
    <row r="839" spans="2:9">
      <c r="B839" s="932" t="s">
        <v>1574</v>
      </c>
      <c r="C839" s="933" t="s">
        <v>4477</v>
      </c>
      <c r="D839" s="932"/>
      <c r="E839" s="932" t="s">
        <v>1575</v>
      </c>
      <c r="F839" s="932" t="s">
        <v>5442</v>
      </c>
      <c r="G839" s="932" t="s">
        <v>5443</v>
      </c>
      <c r="H839" s="932" t="s">
        <v>5444</v>
      </c>
      <c r="I839" s="934">
        <v>6400</v>
      </c>
    </row>
    <row r="840" spans="2:9">
      <c r="B840" s="932" t="s">
        <v>1574</v>
      </c>
      <c r="C840" s="933" t="s">
        <v>4477</v>
      </c>
      <c r="D840" s="932"/>
      <c r="E840" s="932" t="s">
        <v>1575</v>
      </c>
      <c r="F840" s="932" t="s">
        <v>3110</v>
      </c>
      <c r="G840" s="932" t="s">
        <v>3111</v>
      </c>
      <c r="H840" s="932" t="s">
        <v>3112</v>
      </c>
      <c r="I840" s="934">
        <v>3013</v>
      </c>
    </row>
    <row r="841" spans="2:9">
      <c r="B841" s="932" t="s">
        <v>1574</v>
      </c>
      <c r="C841" s="933" t="s">
        <v>4477</v>
      </c>
      <c r="D841" s="932"/>
      <c r="E841" s="932" t="s">
        <v>1575</v>
      </c>
      <c r="F841" s="932" t="s">
        <v>5445</v>
      </c>
      <c r="G841" s="932" t="s">
        <v>5446</v>
      </c>
      <c r="H841" s="932" t="s">
        <v>5447</v>
      </c>
      <c r="I841" s="934">
        <v>3638</v>
      </c>
    </row>
    <row r="842" spans="2:9">
      <c r="B842" s="932" t="s">
        <v>1574</v>
      </c>
      <c r="C842" s="933" t="s">
        <v>4477</v>
      </c>
      <c r="D842" s="932"/>
      <c r="E842" s="932" t="s">
        <v>1575</v>
      </c>
      <c r="F842" s="932" t="s">
        <v>3113</v>
      </c>
      <c r="G842" s="932" t="s">
        <v>3114</v>
      </c>
      <c r="H842" s="932" t="s">
        <v>3115</v>
      </c>
      <c r="I842" s="934">
        <v>2856</v>
      </c>
    </row>
    <row r="843" spans="2:9">
      <c r="B843" s="932" t="s">
        <v>1574</v>
      </c>
      <c r="C843" s="933" t="s">
        <v>4477</v>
      </c>
      <c r="D843" s="932"/>
      <c r="E843" s="932" t="s">
        <v>1575</v>
      </c>
      <c r="F843" s="932" t="s">
        <v>5448</v>
      </c>
      <c r="G843" s="932" t="s">
        <v>5449</v>
      </c>
      <c r="H843" s="932" t="s">
        <v>5450</v>
      </c>
      <c r="I843" s="934">
        <v>1110</v>
      </c>
    </row>
    <row r="844" spans="2:9">
      <c r="B844" s="932" t="s">
        <v>1574</v>
      </c>
      <c r="C844" s="933" t="s">
        <v>4477</v>
      </c>
      <c r="D844" s="932"/>
      <c r="E844" s="932" t="s">
        <v>1575</v>
      </c>
      <c r="F844" s="932" t="s">
        <v>5451</v>
      </c>
      <c r="G844" s="932" t="s">
        <v>5452</v>
      </c>
      <c r="H844" s="932" t="s">
        <v>5453</v>
      </c>
      <c r="I844" s="934">
        <v>5400</v>
      </c>
    </row>
    <row r="845" spans="2:9">
      <c r="B845" s="932" t="s">
        <v>1574</v>
      </c>
      <c r="C845" s="933" t="s">
        <v>4477</v>
      </c>
      <c r="D845" s="932"/>
      <c r="E845" s="932" t="s">
        <v>1575</v>
      </c>
      <c r="F845" s="932" t="s">
        <v>5454</v>
      </c>
      <c r="G845" s="932" t="s">
        <v>5455</v>
      </c>
      <c r="H845" s="932" t="s">
        <v>5456</v>
      </c>
      <c r="I845" s="934">
        <v>2720</v>
      </c>
    </row>
    <row r="846" spans="2:9">
      <c r="B846" s="932" t="s">
        <v>1574</v>
      </c>
      <c r="C846" s="933" t="s">
        <v>4477</v>
      </c>
      <c r="D846" s="932"/>
      <c r="E846" s="932" t="s">
        <v>1575</v>
      </c>
      <c r="F846" s="932" t="s">
        <v>3116</v>
      </c>
      <c r="G846" s="932" t="s">
        <v>3117</v>
      </c>
      <c r="H846" s="932" t="s">
        <v>3118</v>
      </c>
      <c r="I846" s="934">
        <v>200</v>
      </c>
    </row>
    <row r="847" spans="2:9">
      <c r="B847" s="932" t="s">
        <v>1574</v>
      </c>
      <c r="C847" s="933" t="s">
        <v>4477</v>
      </c>
      <c r="D847" s="932"/>
      <c r="E847" s="932" t="s">
        <v>1575</v>
      </c>
      <c r="F847" s="932" t="s">
        <v>3119</v>
      </c>
      <c r="G847" s="932" t="s">
        <v>3120</v>
      </c>
      <c r="H847" s="932" t="s">
        <v>3121</v>
      </c>
      <c r="I847" s="934">
        <v>18528</v>
      </c>
    </row>
    <row r="848" spans="2:9">
      <c r="B848" s="932" t="s">
        <v>1574</v>
      </c>
      <c r="C848" s="933" t="s">
        <v>4477</v>
      </c>
      <c r="D848" s="932"/>
      <c r="E848" s="932" t="s">
        <v>1575</v>
      </c>
      <c r="F848" s="932" t="s">
        <v>5457</v>
      </c>
      <c r="G848" s="932" t="s">
        <v>5458</v>
      </c>
      <c r="H848" s="932" t="s">
        <v>5459</v>
      </c>
      <c r="I848" s="934">
        <v>1020</v>
      </c>
    </row>
    <row r="849" spans="2:9">
      <c r="B849" s="932" t="s">
        <v>1574</v>
      </c>
      <c r="C849" s="933" t="s">
        <v>4477</v>
      </c>
      <c r="D849" s="932"/>
      <c r="E849" s="932" t="s">
        <v>1575</v>
      </c>
      <c r="F849" s="932" t="s">
        <v>3122</v>
      </c>
      <c r="G849" s="932" t="s">
        <v>3123</v>
      </c>
      <c r="H849" s="932" t="s">
        <v>3124</v>
      </c>
      <c r="I849" s="934">
        <v>8400</v>
      </c>
    </row>
    <row r="850" spans="2:9">
      <c r="B850" s="932" t="s">
        <v>1574</v>
      </c>
      <c r="C850" s="933" t="s">
        <v>4477</v>
      </c>
      <c r="D850" s="932"/>
      <c r="E850" s="932" t="s">
        <v>1575</v>
      </c>
      <c r="F850" s="932" t="s">
        <v>3125</v>
      </c>
      <c r="G850" s="932" t="s">
        <v>3126</v>
      </c>
      <c r="H850" s="932" t="s">
        <v>3127</v>
      </c>
      <c r="I850" s="934">
        <v>5975</v>
      </c>
    </row>
    <row r="851" spans="2:9">
      <c r="B851" s="932" t="s">
        <v>1574</v>
      </c>
      <c r="C851" s="933" t="s">
        <v>4477</v>
      </c>
      <c r="D851" s="932"/>
      <c r="E851" s="932" t="s">
        <v>1575</v>
      </c>
      <c r="F851" s="932" t="s">
        <v>3128</v>
      </c>
      <c r="G851" s="932" t="s">
        <v>3129</v>
      </c>
      <c r="H851" s="932" t="s">
        <v>3130</v>
      </c>
      <c r="I851" s="934">
        <v>2482</v>
      </c>
    </row>
    <row r="852" spans="2:9">
      <c r="B852" s="932" t="s">
        <v>1574</v>
      </c>
      <c r="C852" s="933" t="s">
        <v>4477</v>
      </c>
      <c r="D852" s="932"/>
      <c r="E852" s="932" t="s">
        <v>1575</v>
      </c>
      <c r="F852" s="932" t="s">
        <v>3131</v>
      </c>
      <c r="G852" s="932" t="s">
        <v>3132</v>
      </c>
      <c r="H852" s="932" t="s">
        <v>3133</v>
      </c>
      <c r="I852" s="934">
        <v>1960</v>
      </c>
    </row>
    <row r="853" spans="2:9">
      <c r="B853" s="932" t="s">
        <v>1574</v>
      </c>
      <c r="C853" s="933" t="s">
        <v>4477</v>
      </c>
      <c r="D853" s="932"/>
      <c r="E853" s="932" t="s">
        <v>1575</v>
      </c>
      <c r="F853" s="932" t="s">
        <v>3134</v>
      </c>
      <c r="G853" s="932" t="s">
        <v>3135</v>
      </c>
      <c r="H853" s="932" t="s">
        <v>3136</v>
      </c>
      <c r="I853" s="934">
        <v>800</v>
      </c>
    </row>
    <row r="854" spans="2:9">
      <c r="B854" s="932" t="s">
        <v>1574</v>
      </c>
      <c r="C854" s="933" t="s">
        <v>4477</v>
      </c>
      <c r="D854" s="932"/>
      <c r="E854" s="932" t="s">
        <v>1575</v>
      </c>
      <c r="F854" s="932" t="s">
        <v>3137</v>
      </c>
      <c r="G854" s="932" t="s">
        <v>3138</v>
      </c>
      <c r="H854" s="932" t="s">
        <v>3139</v>
      </c>
      <c r="I854" s="934">
        <v>3550</v>
      </c>
    </row>
    <row r="855" spans="2:9">
      <c r="B855" s="932" t="s">
        <v>1574</v>
      </c>
      <c r="C855" s="933" t="s">
        <v>4477</v>
      </c>
      <c r="D855" s="932"/>
      <c r="E855" s="932" t="s">
        <v>1575</v>
      </c>
      <c r="F855" s="932" t="s">
        <v>5460</v>
      </c>
      <c r="G855" s="932" t="s">
        <v>5461</v>
      </c>
      <c r="H855" s="932" t="s">
        <v>5462</v>
      </c>
      <c r="I855" s="934">
        <v>4800</v>
      </c>
    </row>
    <row r="856" spans="2:9">
      <c r="B856" s="932" t="s">
        <v>1574</v>
      </c>
      <c r="C856" s="933" t="s">
        <v>4477</v>
      </c>
      <c r="D856" s="932"/>
      <c r="E856" s="932" t="s">
        <v>1575</v>
      </c>
      <c r="F856" s="932" t="s">
        <v>3140</v>
      </c>
      <c r="G856" s="932" t="s">
        <v>3141</v>
      </c>
      <c r="H856" s="932" t="s">
        <v>3142</v>
      </c>
      <c r="I856" s="934">
        <v>765</v>
      </c>
    </row>
    <row r="857" spans="2:9">
      <c r="B857" s="932" t="s">
        <v>1574</v>
      </c>
      <c r="C857" s="933" t="s">
        <v>4477</v>
      </c>
      <c r="D857" s="932"/>
      <c r="E857" s="932" t="s">
        <v>1575</v>
      </c>
      <c r="F857" s="932" t="s">
        <v>5463</v>
      </c>
      <c r="G857" s="932" t="s">
        <v>5464</v>
      </c>
      <c r="H857" s="932" t="s">
        <v>5465</v>
      </c>
      <c r="I857" s="934">
        <v>1595</v>
      </c>
    </row>
    <row r="858" spans="2:9">
      <c r="B858" s="932" t="s">
        <v>1574</v>
      </c>
      <c r="C858" s="933" t="s">
        <v>4477</v>
      </c>
      <c r="D858" s="932"/>
      <c r="E858" s="932" t="s">
        <v>1575</v>
      </c>
      <c r="F858" s="932" t="s">
        <v>3143</v>
      </c>
      <c r="G858" s="932" t="s">
        <v>3144</v>
      </c>
      <c r="H858" s="932" t="s">
        <v>3145</v>
      </c>
      <c r="I858" s="934">
        <v>10065</v>
      </c>
    </row>
    <row r="859" spans="2:9">
      <c r="B859" s="932" t="s">
        <v>1574</v>
      </c>
      <c r="C859" s="933" t="s">
        <v>4477</v>
      </c>
      <c r="D859" s="932"/>
      <c r="E859" s="932" t="s">
        <v>1575</v>
      </c>
      <c r="F859" s="932" t="s">
        <v>5466</v>
      </c>
      <c r="G859" s="932" t="s">
        <v>5467</v>
      </c>
      <c r="H859" s="932" t="s">
        <v>5468</v>
      </c>
      <c r="I859" s="934">
        <v>190</v>
      </c>
    </row>
    <row r="860" spans="2:9">
      <c r="B860" s="932" t="s">
        <v>1574</v>
      </c>
      <c r="C860" s="933" t="s">
        <v>4477</v>
      </c>
      <c r="D860" s="932"/>
      <c r="E860" s="932" t="s">
        <v>1575</v>
      </c>
      <c r="F860" s="932" t="s">
        <v>3146</v>
      </c>
      <c r="G860" s="932" t="s">
        <v>3147</v>
      </c>
      <c r="H860" s="932" t="s">
        <v>3148</v>
      </c>
      <c r="I860" s="934">
        <v>2150</v>
      </c>
    </row>
    <row r="861" spans="2:9">
      <c r="B861" s="932" t="s">
        <v>1574</v>
      </c>
      <c r="C861" s="933" t="s">
        <v>4477</v>
      </c>
      <c r="D861" s="932"/>
      <c r="E861" s="932" t="s">
        <v>1575</v>
      </c>
      <c r="F861" s="932" t="s">
        <v>5469</v>
      </c>
      <c r="G861" s="932" t="s">
        <v>5470</v>
      </c>
      <c r="H861" s="932" t="s">
        <v>5471</v>
      </c>
      <c r="I861" s="934">
        <v>810</v>
      </c>
    </row>
    <row r="862" spans="2:9">
      <c r="B862" s="932" t="s">
        <v>1574</v>
      </c>
      <c r="C862" s="933" t="s">
        <v>4477</v>
      </c>
      <c r="D862" s="932"/>
      <c r="E862" s="932" t="s">
        <v>1575</v>
      </c>
      <c r="F862" s="932" t="s">
        <v>3149</v>
      </c>
      <c r="G862" s="932" t="s">
        <v>3150</v>
      </c>
      <c r="H862" s="932" t="s">
        <v>3151</v>
      </c>
      <c r="I862" s="934">
        <v>5916</v>
      </c>
    </row>
    <row r="863" spans="2:9">
      <c r="B863" s="932" t="s">
        <v>1574</v>
      </c>
      <c r="C863" s="933" t="s">
        <v>4477</v>
      </c>
      <c r="D863" s="932"/>
      <c r="E863" s="932" t="s">
        <v>1575</v>
      </c>
      <c r="F863" s="932" t="s">
        <v>5472</v>
      </c>
      <c r="G863" s="932" t="s">
        <v>5473</v>
      </c>
      <c r="H863" s="932" t="s">
        <v>5474</v>
      </c>
      <c r="I863" s="934">
        <v>4987</v>
      </c>
    </row>
    <row r="864" spans="2:9">
      <c r="B864" s="932" t="s">
        <v>1574</v>
      </c>
      <c r="C864" s="933" t="s">
        <v>4477</v>
      </c>
      <c r="D864" s="932"/>
      <c r="E864" s="932" t="s">
        <v>1575</v>
      </c>
      <c r="F864" s="932" t="s">
        <v>3152</v>
      </c>
      <c r="G864" s="932" t="s">
        <v>3153</v>
      </c>
      <c r="H864" s="932" t="s">
        <v>3154</v>
      </c>
      <c r="I864" s="934">
        <v>6550</v>
      </c>
    </row>
    <row r="865" spans="2:9">
      <c r="B865" s="932" t="s">
        <v>1574</v>
      </c>
      <c r="C865" s="933" t="s">
        <v>4477</v>
      </c>
      <c r="D865" s="932"/>
      <c r="E865" s="932" t="s">
        <v>1575</v>
      </c>
      <c r="F865" s="932" t="s">
        <v>5475</v>
      </c>
      <c r="G865" s="932" t="s">
        <v>5476</v>
      </c>
      <c r="H865" s="932" t="s">
        <v>5477</v>
      </c>
      <c r="I865" s="934">
        <v>3490</v>
      </c>
    </row>
    <row r="866" spans="2:9">
      <c r="B866" s="932" t="s">
        <v>1574</v>
      </c>
      <c r="C866" s="933" t="s">
        <v>4477</v>
      </c>
      <c r="D866" s="932"/>
      <c r="E866" s="932" t="s">
        <v>1575</v>
      </c>
      <c r="F866" s="932" t="s">
        <v>5478</v>
      </c>
      <c r="G866" s="932" t="s">
        <v>5479</v>
      </c>
      <c r="H866" s="932" t="s">
        <v>5480</v>
      </c>
      <c r="I866" s="934">
        <v>5000</v>
      </c>
    </row>
    <row r="867" spans="2:9">
      <c r="B867" s="932" t="s">
        <v>1574</v>
      </c>
      <c r="C867" s="933" t="s">
        <v>4477</v>
      </c>
      <c r="D867" s="932"/>
      <c r="E867" s="932" t="s">
        <v>1575</v>
      </c>
      <c r="F867" s="932" t="s">
        <v>3155</v>
      </c>
      <c r="G867" s="932" t="s">
        <v>3156</v>
      </c>
      <c r="H867" s="932" t="s">
        <v>3157</v>
      </c>
      <c r="I867" s="934">
        <v>85</v>
      </c>
    </row>
    <row r="868" spans="2:9">
      <c r="B868" s="932" t="s">
        <v>1574</v>
      </c>
      <c r="C868" s="933" t="s">
        <v>4477</v>
      </c>
      <c r="D868" s="932"/>
      <c r="E868" s="932" t="s">
        <v>1575</v>
      </c>
      <c r="F868" s="932" t="s">
        <v>5481</v>
      </c>
      <c r="G868" s="932" t="s">
        <v>5482</v>
      </c>
      <c r="H868" s="932" t="s">
        <v>5483</v>
      </c>
      <c r="I868" s="934">
        <v>2940</v>
      </c>
    </row>
    <row r="869" spans="2:9">
      <c r="B869" s="932" t="s">
        <v>1574</v>
      </c>
      <c r="C869" s="933" t="s">
        <v>4477</v>
      </c>
      <c r="D869" s="932"/>
      <c r="E869" s="932" t="s">
        <v>1575</v>
      </c>
      <c r="F869" s="932" t="s">
        <v>3158</v>
      </c>
      <c r="G869" s="932" t="s">
        <v>3159</v>
      </c>
      <c r="H869" s="932" t="s">
        <v>3160</v>
      </c>
      <c r="I869" s="934">
        <v>85</v>
      </c>
    </row>
    <row r="870" spans="2:9">
      <c r="B870" s="932" t="s">
        <v>1574</v>
      </c>
      <c r="C870" s="933" t="s">
        <v>4477</v>
      </c>
      <c r="D870" s="932"/>
      <c r="E870" s="932" t="s">
        <v>1575</v>
      </c>
      <c r="F870" s="932" t="s">
        <v>3161</v>
      </c>
      <c r="G870" s="932" t="s">
        <v>3162</v>
      </c>
      <c r="H870" s="932" t="s">
        <v>3163</v>
      </c>
      <c r="I870" s="934">
        <v>15000</v>
      </c>
    </row>
    <row r="871" spans="2:9">
      <c r="B871" s="932" t="s">
        <v>1574</v>
      </c>
      <c r="C871" s="933" t="s">
        <v>4477</v>
      </c>
      <c r="D871" s="932"/>
      <c r="E871" s="932" t="s">
        <v>1575</v>
      </c>
      <c r="F871" s="932" t="s">
        <v>3164</v>
      </c>
      <c r="G871" s="932" t="s">
        <v>3165</v>
      </c>
      <c r="H871" s="932" t="s">
        <v>3166</v>
      </c>
      <c r="I871" s="934">
        <v>7845</v>
      </c>
    </row>
    <row r="872" spans="2:9">
      <c r="B872" s="932" t="s">
        <v>1574</v>
      </c>
      <c r="C872" s="933" t="s">
        <v>4477</v>
      </c>
      <c r="D872" s="932"/>
      <c r="E872" s="932" t="s">
        <v>1575</v>
      </c>
      <c r="F872" s="932" t="s">
        <v>3167</v>
      </c>
      <c r="G872" s="932" t="s">
        <v>3168</v>
      </c>
      <c r="H872" s="932" t="s">
        <v>3169</v>
      </c>
      <c r="I872" s="934">
        <v>7615</v>
      </c>
    </row>
    <row r="873" spans="2:9">
      <c r="B873" s="932" t="s">
        <v>1574</v>
      </c>
      <c r="C873" s="933" t="s">
        <v>4477</v>
      </c>
      <c r="D873" s="932"/>
      <c r="E873" s="932" t="s">
        <v>1575</v>
      </c>
      <c r="F873" s="932" t="s">
        <v>5484</v>
      </c>
      <c r="G873" s="932" t="s">
        <v>5485</v>
      </c>
      <c r="H873" s="932" t="s">
        <v>5486</v>
      </c>
      <c r="I873" s="934">
        <v>95</v>
      </c>
    </row>
    <row r="874" spans="2:9">
      <c r="B874" s="932" t="s">
        <v>1574</v>
      </c>
      <c r="C874" s="933" t="s">
        <v>4477</v>
      </c>
      <c r="D874" s="932"/>
      <c r="E874" s="932" t="s">
        <v>1575</v>
      </c>
      <c r="F874" s="932" t="s">
        <v>3170</v>
      </c>
      <c r="G874" s="932" t="s">
        <v>3171</v>
      </c>
      <c r="H874" s="932" t="s">
        <v>3172</v>
      </c>
      <c r="I874" s="934">
        <v>2142</v>
      </c>
    </row>
    <row r="875" spans="2:9">
      <c r="B875" s="932" t="s">
        <v>1574</v>
      </c>
      <c r="C875" s="933" t="s">
        <v>4477</v>
      </c>
      <c r="D875" s="932"/>
      <c r="E875" s="932" t="s">
        <v>1575</v>
      </c>
      <c r="F875" s="932" t="s">
        <v>3173</v>
      </c>
      <c r="G875" s="932" t="s">
        <v>3174</v>
      </c>
      <c r="H875" s="932" t="s">
        <v>3175</v>
      </c>
      <c r="I875" s="934">
        <v>3026</v>
      </c>
    </row>
    <row r="876" spans="2:9">
      <c r="B876" s="932" t="s">
        <v>1574</v>
      </c>
      <c r="C876" s="933" t="s">
        <v>4477</v>
      </c>
      <c r="D876" s="932"/>
      <c r="E876" s="932" t="s">
        <v>1575</v>
      </c>
      <c r="F876" s="932" t="s">
        <v>3176</v>
      </c>
      <c r="G876" s="932" t="s">
        <v>3177</v>
      </c>
      <c r="H876" s="932" t="s">
        <v>3178</v>
      </c>
      <c r="I876" s="934">
        <v>28315</v>
      </c>
    </row>
    <row r="877" spans="2:9">
      <c r="B877" s="932" t="s">
        <v>1574</v>
      </c>
      <c r="C877" s="933" t="s">
        <v>4477</v>
      </c>
      <c r="D877" s="932"/>
      <c r="E877" s="932" t="s">
        <v>1575</v>
      </c>
      <c r="F877" s="932" t="s">
        <v>3179</v>
      </c>
      <c r="G877" s="932" t="s">
        <v>3180</v>
      </c>
      <c r="H877" s="932" t="s">
        <v>3181</v>
      </c>
      <c r="I877" s="934">
        <v>15000</v>
      </c>
    </row>
    <row r="878" spans="2:9">
      <c r="B878" s="932" t="s">
        <v>1574</v>
      </c>
      <c r="C878" s="933" t="s">
        <v>4477</v>
      </c>
      <c r="D878" s="932"/>
      <c r="E878" s="932" t="s">
        <v>1575</v>
      </c>
      <c r="F878" s="932" t="s">
        <v>3182</v>
      </c>
      <c r="G878" s="932" t="s">
        <v>3183</v>
      </c>
      <c r="H878" s="932" t="s">
        <v>3184</v>
      </c>
      <c r="I878" s="934">
        <v>4170</v>
      </c>
    </row>
    <row r="879" spans="2:9">
      <c r="B879" s="932" t="s">
        <v>1574</v>
      </c>
      <c r="C879" s="933" t="s">
        <v>4477</v>
      </c>
      <c r="D879" s="932"/>
      <c r="E879" s="932" t="s">
        <v>1575</v>
      </c>
      <c r="F879" s="932" t="s">
        <v>3185</v>
      </c>
      <c r="G879" s="932" t="s">
        <v>3186</v>
      </c>
      <c r="H879" s="932" t="s">
        <v>3187</v>
      </c>
      <c r="I879" s="934">
        <v>24525</v>
      </c>
    </row>
    <row r="880" spans="2:9">
      <c r="B880" s="932" t="s">
        <v>1574</v>
      </c>
      <c r="C880" s="933" t="s">
        <v>4477</v>
      </c>
      <c r="D880" s="932"/>
      <c r="E880" s="932" t="s">
        <v>1575</v>
      </c>
      <c r="F880" s="932" t="s">
        <v>3188</v>
      </c>
      <c r="G880" s="932" t="s">
        <v>3189</v>
      </c>
      <c r="H880" s="932" t="s">
        <v>3190</v>
      </c>
      <c r="I880" s="934">
        <v>2085</v>
      </c>
    </row>
    <row r="881" spans="2:9">
      <c r="B881" s="932" t="s">
        <v>1574</v>
      </c>
      <c r="C881" s="933" t="s">
        <v>4477</v>
      </c>
      <c r="D881" s="932"/>
      <c r="E881" s="932" t="s">
        <v>1575</v>
      </c>
      <c r="F881" s="932" t="s">
        <v>3191</v>
      </c>
      <c r="G881" s="932" t="s">
        <v>3192</v>
      </c>
      <c r="H881" s="932" t="s">
        <v>3193</v>
      </c>
      <c r="I881" s="934">
        <v>7620</v>
      </c>
    </row>
    <row r="882" spans="2:9">
      <c r="B882" s="932" t="s">
        <v>1574</v>
      </c>
      <c r="C882" s="933" t="s">
        <v>4477</v>
      </c>
      <c r="D882" s="932"/>
      <c r="E882" s="932" t="s">
        <v>1575</v>
      </c>
      <c r="F882" s="932" t="s">
        <v>3194</v>
      </c>
      <c r="G882" s="932" t="s">
        <v>3195</v>
      </c>
      <c r="H882" s="932" t="s">
        <v>3196</v>
      </c>
      <c r="I882" s="934">
        <v>9890</v>
      </c>
    </row>
    <row r="883" spans="2:9">
      <c r="B883" s="932" t="s">
        <v>1574</v>
      </c>
      <c r="C883" s="933" t="s">
        <v>4477</v>
      </c>
      <c r="D883" s="932"/>
      <c r="E883" s="932" t="s">
        <v>1575</v>
      </c>
      <c r="F883" s="932" t="s">
        <v>5487</v>
      </c>
      <c r="G883" s="932" t="s">
        <v>5488</v>
      </c>
      <c r="H883" s="932" t="s">
        <v>5489</v>
      </c>
      <c r="I883" s="934">
        <v>215</v>
      </c>
    </row>
    <row r="884" spans="2:9">
      <c r="B884" s="932" t="s">
        <v>1574</v>
      </c>
      <c r="C884" s="933" t="s">
        <v>4477</v>
      </c>
      <c r="D884" s="932"/>
      <c r="E884" s="932" t="s">
        <v>1575</v>
      </c>
      <c r="F884" s="932" t="s">
        <v>3197</v>
      </c>
      <c r="G884" s="932" t="s">
        <v>3198</v>
      </c>
      <c r="H884" s="932" t="s">
        <v>3199</v>
      </c>
      <c r="I884" s="934">
        <v>1280</v>
      </c>
    </row>
    <row r="885" spans="2:9">
      <c r="B885" s="932" t="s">
        <v>1574</v>
      </c>
      <c r="C885" s="933" t="s">
        <v>4477</v>
      </c>
      <c r="D885" s="932"/>
      <c r="E885" s="932" t="s">
        <v>1575</v>
      </c>
      <c r="F885" s="932" t="s">
        <v>3200</v>
      </c>
      <c r="G885" s="932" t="s">
        <v>3201</v>
      </c>
      <c r="H885" s="932" t="s">
        <v>3202</v>
      </c>
      <c r="I885" s="934">
        <v>19855</v>
      </c>
    </row>
    <row r="886" spans="2:9">
      <c r="B886" s="932" t="s">
        <v>1574</v>
      </c>
      <c r="C886" s="933" t="s">
        <v>4477</v>
      </c>
      <c r="D886" s="932"/>
      <c r="E886" s="932" t="s">
        <v>1575</v>
      </c>
      <c r="F886" s="932" t="s">
        <v>3203</v>
      </c>
      <c r="G886" s="932" t="s">
        <v>3204</v>
      </c>
      <c r="H886" s="932" t="s">
        <v>3205</v>
      </c>
      <c r="I886" s="934">
        <v>5620</v>
      </c>
    </row>
    <row r="887" spans="2:9">
      <c r="B887" s="932" t="s">
        <v>1574</v>
      </c>
      <c r="C887" s="933" t="s">
        <v>4477</v>
      </c>
      <c r="D887" s="932"/>
      <c r="E887" s="932" t="s">
        <v>1575</v>
      </c>
      <c r="F887" s="932" t="s">
        <v>5490</v>
      </c>
      <c r="G887" s="932" t="s">
        <v>5491</v>
      </c>
      <c r="H887" s="932" t="s">
        <v>5492</v>
      </c>
      <c r="I887" s="934">
        <v>900</v>
      </c>
    </row>
    <row r="888" spans="2:9">
      <c r="B888" s="932" t="s">
        <v>1574</v>
      </c>
      <c r="C888" s="933" t="s">
        <v>4477</v>
      </c>
      <c r="D888" s="932"/>
      <c r="E888" s="932" t="s">
        <v>1575</v>
      </c>
      <c r="F888" s="932" t="s">
        <v>3206</v>
      </c>
      <c r="G888" s="932" t="s">
        <v>3207</v>
      </c>
      <c r="H888" s="932" t="s">
        <v>3208</v>
      </c>
      <c r="I888" s="934">
        <v>14600</v>
      </c>
    </row>
    <row r="889" spans="2:9">
      <c r="B889" s="932" t="s">
        <v>1574</v>
      </c>
      <c r="C889" s="933" t="s">
        <v>4477</v>
      </c>
      <c r="D889" s="932"/>
      <c r="E889" s="932" t="s">
        <v>1575</v>
      </c>
      <c r="F889" s="932" t="s">
        <v>3209</v>
      </c>
      <c r="G889" s="932" t="s">
        <v>3210</v>
      </c>
      <c r="H889" s="932" t="s">
        <v>3211</v>
      </c>
      <c r="I889" s="934">
        <v>1860</v>
      </c>
    </row>
    <row r="890" spans="2:9">
      <c r="B890" s="932" t="s">
        <v>1574</v>
      </c>
      <c r="C890" s="933" t="s">
        <v>4477</v>
      </c>
      <c r="D890" s="932"/>
      <c r="E890" s="932" t="s">
        <v>1575</v>
      </c>
      <c r="F890" s="932" t="s">
        <v>5493</v>
      </c>
      <c r="G890" s="932" t="s">
        <v>5494</v>
      </c>
      <c r="H890" s="932" t="s">
        <v>5495</v>
      </c>
      <c r="I890" s="934">
        <v>6428</v>
      </c>
    </row>
    <row r="891" spans="2:9">
      <c r="B891" s="932" t="s">
        <v>1574</v>
      </c>
      <c r="C891" s="933" t="s">
        <v>4477</v>
      </c>
      <c r="D891" s="932"/>
      <c r="E891" s="932" t="s">
        <v>1575</v>
      </c>
      <c r="F891" s="932" t="s">
        <v>3212</v>
      </c>
      <c r="G891" s="932" t="s">
        <v>3213</v>
      </c>
      <c r="H891" s="932" t="s">
        <v>3214</v>
      </c>
      <c r="I891" s="934">
        <v>1650</v>
      </c>
    </row>
    <row r="892" spans="2:9">
      <c r="B892" s="932" t="s">
        <v>1574</v>
      </c>
      <c r="C892" s="933" t="s">
        <v>4477</v>
      </c>
      <c r="D892" s="932"/>
      <c r="E892" s="932" t="s">
        <v>1575</v>
      </c>
      <c r="F892" s="932" t="s">
        <v>5496</v>
      </c>
      <c r="G892" s="932" t="s">
        <v>5497</v>
      </c>
      <c r="H892" s="932" t="s">
        <v>5498</v>
      </c>
      <c r="I892" s="934">
        <v>12015</v>
      </c>
    </row>
    <row r="893" spans="2:9">
      <c r="B893" s="932" t="s">
        <v>1574</v>
      </c>
      <c r="C893" s="933" t="s">
        <v>4477</v>
      </c>
      <c r="D893" s="932"/>
      <c r="E893" s="932" t="s">
        <v>1575</v>
      </c>
      <c r="F893" s="932" t="s">
        <v>3215</v>
      </c>
      <c r="G893" s="932" t="s">
        <v>3216</v>
      </c>
      <c r="H893" s="932" t="s">
        <v>3217</v>
      </c>
      <c r="I893" s="934">
        <v>5406</v>
      </c>
    </row>
    <row r="894" spans="2:9">
      <c r="B894" s="932" t="s">
        <v>1574</v>
      </c>
      <c r="C894" s="933" t="s">
        <v>4477</v>
      </c>
      <c r="D894" s="932"/>
      <c r="E894" s="932" t="s">
        <v>1575</v>
      </c>
      <c r="F894" s="932" t="s">
        <v>5499</v>
      </c>
      <c r="G894" s="932" t="s">
        <v>5500</v>
      </c>
      <c r="H894" s="932" t="s">
        <v>5501</v>
      </c>
      <c r="I894" s="934">
        <v>5000</v>
      </c>
    </row>
    <row r="895" spans="2:9">
      <c r="B895" s="932" t="s">
        <v>1574</v>
      </c>
      <c r="C895" s="933" t="s">
        <v>4477</v>
      </c>
      <c r="D895" s="932"/>
      <c r="E895" s="932" t="s">
        <v>1575</v>
      </c>
      <c r="F895" s="932" t="s">
        <v>5502</v>
      </c>
      <c r="G895" s="932" t="s">
        <v>5503</v>
      </c>
      <c r="H895" s="932" t="s">
        <v>5504</v>
      </c>
      <c r="I895" s="934">
        <v>3170</v>
      </c>
    </row>
    <row r="896" spans="2:9">
      <c r="B896" s="932" t="s">
        <v>1574</v>
      </c>
      <c r="C896" s="933" t="s">
        <v>4477</v>
      </c>
      <c r="D896" s="932"/>
      <c r="E896" s="932" t="s">
        <v>1575</v>
      </c>
      <c r="F896" s="932" t="s">
        <v>3218</v>
      </c>
      <c r="G896" s="932" t="s">
        <v>3219</v>
      </c>
      <c r="H896" s="932" t="s">
        <v>3220</v>
      </c>
      <c r="I896" s="934">
        <v>4365</v>
      </c>
    </row>
    <row r="897" spans="2:9">
      <c r="B897" s="932" t="s">
        <v>1574</v>
      </c>
      <c r="C897" s="933" t="s">
        <v>4477</v>
      </c>
      <c r="D897" s="932"/>
      <c r="E897" s="932" t="s">
        <v>1575</v>
      </c>
      <c r="F897" s="932" t="s">
        <v>3221</v>
      </c>
      <c r="G897" s="932" t="s">
        <v>3222</v>
      </c>
      <c r="H897" s="932" t="s">
        <v>3223</v>
      </c>
      <c r="I897" s="934">
        <v>23050</v>
      </c>
    </row>
    <row r="898" spans="2:9">
      <c r="B898" s="932" t="s">
        <v>1574</v>
      </c>
      <c r="C898" s="933" t="s">
        <v>4477</v>
      </c>
      <c r="D898" s="932"/>
      <c r="E898" s="932" t="s">
        <v>1575</v>
      </c>
      <c r="F898" s="932" t="s">
        <v>3224</v>
      </c>
      <c r="G898" s="932" t="s">
        <v>3225</v>
      </c>
      <c r="H898" s="932" t="s">
        <v>3226</v>
      </c>
      <c r="I898" s="934">
        <v>8665</v>
      </c>
    </row>
    <row r="899" spans="2:9">
      <c r="B899" s="932" t="s">
        <v>1574</v>
      </c>
      <c r="C899" s="933" t="s">
        <v>4477</v>
      </c>
      <c r="D899" s="932"/>
      <c r="E899" s="932" t="s">
        <v>1575</v>
      </c>
      <c r="F899" s="932" t="s">
        <v>5505</v>
      </c>
      <c r="G899" s="932" t="s">
        <v>5506</v>
      </c>
      <c r="H899" s="932" t="s">
        <v>5507</v>
      </c>
      <c r="I899" s="934">
        <v>200</v>
      </c>
    </row>
    <row r="900" spans="2:9">
      <c r="B900" s="932" t="s">
        <v>1574</v>
      </c>
      <c r="C900" s="933" t="s">
        <v>4477</v>
      </c>
      <c r="D900" s="932"/>
      <c r="E900" s="932" t="s">
        <v>1575</v>
      </c>
      <c r="F900" s="932" t="s">
        <v>5508</v>
      </c>
      <c r="G900" s="932" t="s">
        <v>5509</v>
      </c>
      <c r="H900" s="932" t="s">
        <v>5510</v>
      </c>
      <c r="I900" s="934">
        <v>7560</v>
      </c>
    </row>
    <row r="901" spans="2:9">
      <c r="B901" s="932" t="s">
        <v>1574</v>
      </c>
      <c r="C901" s="933" t="s">
        <v>4477</v>
      </c>
      <c r="D901" s="932"/>
      <c r="E901" s="932" t="s">
        <v>1575</v>
      </c>
      <c r="F901" s="932" t="s">
        <v>5511</v>
      </c>
      <c r="G901" s="932" t="s">
        <v>5512</v>
      </c>
      <c r="H901" s="932" t="s">
        <v>5513</v>
      </c>
      <c r="I901" s="934">
        <v>400</v>
      </c>
    </row>
    <row r="902" spans="2:9">
      <c r="B902" s="932" t="s">
        <v>1574</v>
      </c>
      <c r="C902" s="933" t="s">
        <v>4477</v>
      </c>
      <c r="D902" s="932"/>
      <c r="E902" s="932" t="s">
        <v>1575</v>
      </c>
      <c r="F902" s="932" t="s">
        <v>3227</v>
      </c>
      <c r="G902" s="932" t="s">
        <v>3228</v>
      </c>
      <c r="H902" s="932" t="s">
        <v>3229</v>
      </c>
      <c r="I902" s="934">
        <v>6800</v>
      </c>
    </row>
    <row r="903" spans="2:9">
      <c r="B903" s="932" t="s">
        <v>1574</v>
      </c>
      <c r="C903" s="933" t="s">
        <v>4477</v>
      </c>
      <c r="D903" s="932"/>
      <c r="E903" s="932" t="s">
        <v>1575</v>
      </c>
      <c r="F903" s="932" t="s">
        <v>3230</v>
      </c>
      <c r="G903" s="932" t="s">
        <v>3231</v>
      </c>
      <c r="H903" s="932" t="s">
        <v>3232</v>
      </c>
      <c r="I903" s="934">
        <v>7636</v>
      </c>
    </row>
    <row r="904" spans="2:9">
      <c r="B904" s="932" t="s">
        <v>1574</v>
      </c>
      <c r="C904" s="933" t="s">
        <v>4477</v>
      </c>
      <c r="D904" s="932"/>
      <c r="E904" s="932" t="s">
        <v>1575</v>
      </c>
      <c r="F904" s="932" t="s">
        <v>3233</v>
      </c>
      <c r="G904" s="932" t="s">
        <v>3234</v>
      </c>
      <c r="H904" s="932" t="s">
        <v>3235</v>
      </c>
      <c r="I904" s="934">
        <v>11085</v>
      </c>
    </row>
    <row r="905" spans="2:9">
      <c r="B905" s="932" t="s">
        <v>1574</v>
      </c>
      <c r="C905" s="933" t="s">
        <v>4477</v>
      </c>
      <c r="D905" s="932"/>
      <c r="E905" s="932" t="s">
        <v>1575</v>
      </c>
      <c r="F905" s="932" t="s">
        <v>5514</v>
      </c>
      <c r="G905" s="932" t="s">
        <v>5515</v>
      </c>
      <c r="H905" s="932" t="s">
        <v>5516</v>
      </c>
      <c r="I905" s="934">
        <v>570</v>
      </c>
    </row>
    <row r="906" spans="2:9">
      <c r="B906" s="932" t="s">
        <v>1574</v>
      </c>
      <c r="C906" s="933" t="s">
        <v>4477</v>
      </c>
      <c r="D906" s="932"/>
      <c r="E906" s="932" t="s">
        <v>1575</v>
      </c>
      <c r="F906" s="932" t="s">
        <v>5517</v>
      </c>
      <c r="G906" s="932" t="s">
        <v>5518</v>
      </c>
      <c r="H906" s="932" t="s">
        <v>5519</v>
      </c>
      <c r="I906" s="934">
        <v>215</v>
      </c>
    </row>
    <row r="907" spans="2:9">
      <c r="B907" s="932" t="s">
        <v>1574</v>
      </c>
      <c r="C907" s="933" t="s">
        <v>4477</v>
      </c>
      <c r="D907" s="932"/>
      <c r="E907" s="932" t="s">
        <v>1575</v>
      </c>
      <c r="F907" s="932" t="s">
        <v>3236</v>
      </c>
      <c r="G907" s="932" t="s">
        <v>3237</v>
      </c>
      <c r="H907" s="932" t="s">
        <v>3238</v>
      </c>
      <c r="I907" s="934">
        <v>13905</v>
      </c>
    </row>
    <row r="908" spans="2:9">
      <c r="B908" s="932" t="s">
        <v>1574</v>
      </c>
      <c r="C908" s="933" t="s">
        <v>4477</v>
      </c>
      <c r="D908" s="932"/>
      <c r="E908" s="932" t="s">
        <v>1575</v>
      </c>
      <c r="F908" s="932" t="s">
        <v>3239</v>
      </c>
      <c r="G908" s="932" t="s">
        <v>3240</v>
      </c>
      <c r="H908" s="932" t="s">
        <v>3241</v>
      </c>
      <c r="I908" s="934">
        <v>2550</v>
      </c>
    </row>
    <row r="909" spans="2:9">
      <c r="B909" s="932" t="s">
        <v>1574</v>
      </c>
      <c r="C909" s="933" t="s">
        <v>4477</v>
      </c>
      <c r="D909" s="932"/>
      <c r="E909" s="932" t="s">
        <v>1575</v>
      </c>
      <c r="F909" s="932" t="s">
        <v>5520</v>
      </c>
      <c r="G909" s="932" t="s">
        <v>5521</v>
      </c>
      <c r="H909" s="932" t="s">
        <v>5522</v>
      </c>
      <c r="I909" s="934">
        <v>12600</v>
      </c>
    </row>
    <row r="910" spans="2:9">
      <c r="B910" s="932" t="s">
        <v>1574</v>
      </c>
      <c r="C910" s="933" t="s">
        <v>4477</v>
      </c>
      <c r="D910" s="932"/>
      <c r="E910" s="932" t="s">
        <v>1575</v>
      </c>
      <c r="F910" s="932" t="s">
        <v>5523</v>
      </c>
      <c r="G910" s="932" t="s">
        <v>5524</v>
      </c>
      <c r="H910" s="932" t="s">
        <v>5525</v>
      </c>
      <c r="I910" s="934">
        <v>13488</v>
      </c>
    </row>
    <row r="911" spans="2:9">
      <c r="B911" s="932" t="s">
        <v>1574</v>
      </c>
      <c r="C911" s="933" t="s">
        <v>4477</v>
      </c>
      <c r="D911" s="932"/>
      <c r="E911" s="932" t="s">
        <v>1575</v>
      </c>
      <c r="F911" s="932" t="s">
        <v>3242</v>
      </c>
      <c r="G911" s="932" t="s">
        <v>3243</v>
      </c>
      <c r="H911" s="932" t="s">
        <v>3244</v>
      </c>
      <c r="I911" s="934">
        <v>9205</v>
      </c>
    </row>
    <row r="912" spans="2:9">
      <c r="B912" s="932" t="s">
        <v>1574</v>
      </c>
      <c r="C912" s="933" t="s">
        <v>4477</v>
      </c>
      <c r="D912" s="932"/>
      <c r="E912" s="932" t="s">
        <v>1575</v>
      </c>
      <c r="F912" s="932" t="s">
        <v>3245</v>
      </c>
      <c r="G912" s="932" t="s">
        <v>3246</v>
      </c>
      <c r="H912" s="932" t="s">
        <v>3247</v>
      </c>
      <c r="I912" s="934">
        <v>10800</v>
      </c>
    </row>
    <row r="913" spans="2:9">
      <c r="B913" s="932" t="s">
        <v>1574</v>
      </c>
      <c r="C913" s="933" t="s">
        <v>4477</v>
      </c>
      <c r="D913" s="932"/>
      <c r="E913" s="932" t="s">
        <v>1575</v>
      </c>
      <c r="F913" s="932" t="s">
        <v>3248</v>
      </c>
      <c r="G913" s="932" t="s">
        <v>3249</v>
      </c>
      <c r="H913" s="932" t="s">
        <v>3250</v>
      </c>
      <c r="I913" s="934">
        <v>2155</v>
      </c>
    </row>
    <row r="914" spans="2:9">
      <c r="B914" s="932" t="s">
        <v>1574</v>
      </c>
      <c r="C914" s="933" t="s">
        <v>4477</v>
      </c>
      <c r="D914" s="932"/>
      <c r="E914" s="932" t="s">
        <v>1575</v>
      </c>
      <c r="F914" s="932" t="s">
        <v>5526</v>
      </c>
      <c r="G914" s="932" t="s">
        <v>5527</v>
      </c>
      <c r="H914" s="932" t="s">
        <v>5528</v>
      </c>
      <c r="I914" s="934">
        <v>750</v>
      </c>
    </row>
    <row r="915" spans="2:9">
      <c r="B915" s="932" t="s">
        <v>1574</v>
      </c>
      <c r="C915" s="933" t="s">
        <v>4477</v>
      </c>
      <c r="D915" s="932"/>
      <c r="E915" s="932" t="s">
        <v>1575</v>
      </c>
      <c r="F915" s="932" t="s">
        <v>5529</v>
      </c>
      <c r="G915" s="932" t="s">
        <v>5530</v>
      </c>
      <c r="H915" s="932" t="s">
        <v>5531</v>
      </c>
      <c r="I915" s="934">
        <v>321</v>
      </c>
    </row>
    <row r="916" spans="2:9">
      <c r="B916" s="932" t="s">
        <v>1574</v>
      </c>
      <c r="C916" s="933" t="s">
        <v>4477</v>
      </c>
      <c r="D916" s="932"/>
      <c r="E916" s="932" t="s">
        <v>1575</v>
      </c>
      <c r="F916" s="932" t="s">
        <v>5532</v>
      </c>
      <c r="G916" s="932" t="s">
        <v>5533</v>
      </c>
      <c r="H916" s="932" t="s">
        <v>5534</v>
      </c>
      <c r="I916" s="934">
        <v>600</v>
      </c>
    </row>
    <row r="917" spans="2:9">
      <c r="B917" s="932" t="s">
        <v>1574</v>
      </c>
      <c r="C917" s="933" t="s">
        <v>4477</v>
      </c>
      <c r="D917" s="932"/>
      <c r="E917" s="932" t="s">
        <v>1575</v>
      </c>
      <c r="F917" s="932" t="s">
        <v>3251</v>
      </c>
      <c r="G917" s="932" t="s">
        <v>3252</v>
      </c>
      <c r="H917" s="932" t="s">
        <v>3253</v>
      </c>
      <c r="I917" s="934">
        <v>1121</v>
      </c>
    </row>
    <row r="918" spans="2:9">
      <c r="B918" s="932" t="s">
        <v>1574</v>
      </c>
      <c r="C918" s="933" t="s">
        <v>4477</v>
      </c>
      <c r="D918" s="932"/>
      <c r="E918" s="932" t="s">
        <v>1575</v>
      </c>
      <c r="F918" s="932" t="s">
        <v>5535</v>
      </c>
      <c r="G918" s="932" t="s">
        <v>5536</v>
      </c>
      <c r="H918" s="932" t="s">
        <v>5537</v>
      </c>
      <c r="I918" s="934">
        <v>1938</v>
      </c>
    </row>
    <row r="919" spans="2:9">
      <c r="B919" s="932" t="s">
        <v>1574</v>
      </c>
      <c r="C919" s="933" t="s">
        <v>4477</v>
      </c>
      <c r="D919" s="932"/>
      <c r="E919" s="932" t="s">
        <v>1575</v>
      </c>
      <c r="F919" s="932" t="s">
        <v>3254</v>
      </c>
      <c r="G919" s="932" t="s">
        <v>3255</v>
      </c>
      <c r="H919" s="932" t="s">
        <v>3256</v>
      </c>
      <c r="I919" s="934">
        <v>6535</v>
      </c>
    </row>
    <row r="920" spans="2:9">
      <c r="B920" s="932" t="s">
        <v>1574</v>
      </c>
      <c r="C920" s="933" t="s">
        <v>4477</v>
      </c>
      <c r="D920" s="932"/>
      <c r="E920" s="932" t="s">
        <v>1575</v>
      </c>
      <c r="F920" s="932" t="s">
        <v>5538</v>
      </c>
      <c r="G920" s="932" t="s">
        <v>5539</v>
      </c>
      <c r="H920" s="932" t="s">
        <v>5540</v>
      </c>
      <c r="I920" s="934">
        <v>215</v>
      </c>
    </row>
    <row r="921" spans="2:9">
      <c r="B921" s="932" t="s">
        <v>1574</v>
      </c>
      <c r="C921" s="933" t="s">
        <v>4477</v>
      </c>
      <c r="D921" s="932"/>
      <c r="E921" s="932" t="s">
        <v>1575</v>
      </c>
      <c r="F921" s="932" t="s">
        <v>3257</v>
      </c>
      <c r="G921" s="932" t="s">
        <v>3258</v>
      </c>
      <c r="H921" s="932" t="s">
        <v>3259</v>
      </c>
      <c r="I921" s="934">
        <v>14400</v>
      </c>
    </row>
    <row r="922" spans="2:9">
      <c r="B922" s="932" t="s">
        <v>1574</v>
      </c>
      <c r="C922" s="933" t="s">
        <v>4477</v>
      </c>
      <c r="D922" s="932"/>
      <c r="E922" s="932" t="s">
        <v>1575</v>
      </c>
      <c r="F922" s="932" t="s">
        <v>5541</v>
      </c>
      <c r="G922" s="932" t="s">
        <v>5542</v>
      </c>
      <c r="H922" s="932" t="s">
        <v>5543</v>
      </c>
      <c r="I922" s="934">
        <v>5000</v>
      </c>
    </row>
    <row r="923" spans="2:9">
      <c r="B923" s="932" t="s">
        <v>1574</v>
      </c>
      <c r="C923" s="933" t="s">
        <v>4477</v>
      </c>
      <c r="D923" s="932"/>
      <c r="E923" s="932" t="s">
        <v>1575</v>
      </c>
      <c r="F923" s="932" t="s">
        <v>5544</v>
      </c>
      <c r="G923" s="932" t="s">
        <v>5545</v>
      </c>
      <c r="H923" s="932" t="s">
        <v>5546</v>
      </c>
      <c r="I923" s="934">
        <v>321</v>
      </c>
    </row>
    <row r="924" spans="2:9">
      <c r="B924" s="932" t="s">
        <v>1574</v>
      </c>
      <c r="C924" s="933" t="s">
        <v>4477</v>
      </c>
      <c r="D924" s="932"/>
      <c r="E924" s="932" t="s">
        <v>1575</v>
      </c>
      <c r="F924" s="932" t="s">
        <v>5547</v>
      </c>
      <c r="G924" s="932" t="s">
        <v>5548</v>
      </c>
      <c r="H924" s="932" t="s">
        <v>5549</v>
      </c>
      <c r="I924" s="934">
        <v>9200</v>
      </c>
    </row>
    <row r="925" spans="2:9">
      <c r="B925" s="932" t="s">
        <v>1574</v>
      </c>
      <c r="C925" s="933" t="s">
        <v>4477</v>
      </c>
      <c r="D925" s="932"/>
      <c r="E925" s="932" t="s">
        <v>1575</v>
      </c>
      <c r="F925" s="932" t="s">
        <v>5550</v>
      </c>
      <c r="G925" s="932" t="s">
        <v>5551</v>
      </c>
      <c r="H925" s="932" t="s">
        <v>5552</v>
      </c>
      <c r="I925" s="934">
        <v>9200</v>
      </c>
    </row>
    <row r="926" spans="2:9">
      <c r="B926" s="932" t="s">
        <v>1574</v>
      </c>
      <c r="C926" s="933" t="s">
        <v>4477</v>
      </c>
      <c r="D926" s="932"/>
      <c r="E926" s="932" t="s">
        <v>1575</v>
      </c>
      <c r="F926" s="932" t="s">
        <v>3260</v>
      </c>
      <c r="G926" s="932" t="s">
        <v>3261</v>
      </c>
      <c r="H926" s="932" t="s">
        <v>3262</v>
      </c>
      <c r="I926" s="934">
        <v>2006</v>
      </c>
    </row>
    <row r="927" spans="2:9">
      <c r="B927" s="932" t="s">
        <v>1574</v>
      </c>
      <c r="C927" s="933" t="s">
        <v>4477</v>
      </c>
      <c r="D927" s="932"/>
      <c r="E927" s="932" t="s">
        <v>1575</v>
      </c>
      <c r="F927" s="932" t="s">
        <v>5553</v>
      </c>
      <c r="G927" s="932" t="s">
        <v>5554</v>
      </c>
      <c r="H927" s="932" t="s">
        <v>5555</v>
      </c>
      <c r="I927" s="934">
        <v>1058</v>
      </c>
    </row>
    <row r="928" spans="2:9">
      <c r="B928" s="932" t="s">
        <v>1574</v>
      </c>
      <c r="C928" s="933" t="s">
        <v>4477</v>
      </c>
      <c r="D928" s="932"/>
      <c r="E928" s="932" t="s">
        <v>1575</v>
      </c>
      <c r="F928" s="932" t="s">
        <v>3263</v>
      </c>
      <c r="G928" s="932" t="s">
        <v>3264</v>
      </c>
      <c r="H928" s="932" t="s">
        <v>3265</v>
      </c>
      <c r="I928" s="934">
        <v>3960</v>
      </c>
    </row>
    <row r="929" spans="2:9">
      <c r="B929" s="932" t="s">
        <v>1574</v>
      </c>
      <c r="C929" s="933" t="s">
        <v>4477</v>
      </c>
      <c r="D929" s="932"/>
      <c r="E929" s="932" t="s">
        <v>1575</v>
      </c>
      <c r="F929" s="932" t="s">
        <v>5556</v>
      </c>
      <c r="G929" s="932" t="s">
        <v>5557</v>
      </c>
      <c r="H929" s="932" t="s">
        <v>5558</v>
      </c>
      <c r="I929" s="934">
        <v>4795</v>
      </c>
    </row>
    <row r="930" spans="2:9">
      <c r="B930" s="932" t="s">
        <v>1574</v>
      </c>
      <c r="C930" s="933" t="s">
        <v>4477</v>
      </c>
      <c r="D930" s="932"/>
      <c r="E930" s="932" t="s">
        <v>1575</v>
      </c>
      <c r="F930" s="932" t="s">
        <v>3266</v>
      </c>
      <c r="G930" s="932" t="s">
        <v>3267</v>
      </c>
      <c r="H930" s="932" t="s">
        <v>3268</v>
      </c>
      <c r="I930" s="934">
        <v>9935</v>
      </c>
    </row>
    <row r="931" spans="2:9">
      <c r="B931" s="932" t="s">
        <v>1574</v>
      </c>
      <c r="C931" s="933" t="s">
        <v>4477</v>
      </c>
      <c r="D931" s="932"/>
      <c r="E931" s="932" t="s">
        <v>1575</v>
      </c>
      <c r="F931" s="932" t="s">
        <v>3269</v>
      </c>
      <c r="G931" s="932" t="s">
        <v>3270</v>
      </c>
      <c r="H931" s="932" t="s">
        <v>3271</v>
      </c>
      <c r="I931" s="934">
        <v>1930</v>
      </c>
    </row>
    <row r="932" spans="2:9">
      <c r="B932" s="932" t="s">
        <v>1574</v>
      </c>
      <c r="C932" s="933" t="s">
        <v>4477</v>
      </c>
      <c r="D932" s="932"/>
      <c r="E932" s="932" t="s">
        <v>1575</v>
      </c>
      <c r="F932" s="932" t="s">
        <v>3272</v>
      </c>
      <c r="G932" s="932" t="s">
        <v>3273</v>
      </c>
      <c r="H932" s="932" t="s">
        <v>3274</v>
      </c>
      <c r="I932" s="934">
        <v>11475</v>
      </c>
    </row>
    <row r="933" spans="2:9">
      <c r="B933" s="932" t="s">
        <v>1574</v>
      </c>
      <c r="C933" s="933" t="s">
        <v>4477</v>
      </c>
      <c r="D933" s="932"/>
      <c r="E933" s="932" t="s">
        <v>1575</v>
      </c>
      <c r="F933" s="932" t="s">
        <v>3275</v>
      </c>
      <c r="G933" s="932" t="s">
        <v>3276</v>
      </c>
      <c r="H933" s="932" t="s">
        <v>3277</v>
      </c>
      <c r="I933" s="934">
        <v>8595</v>
      </c>
    </row>
    <row r="934" spans="2:9">
      <c r="B934" s="932" t="s">
        <v>1574</v>
      </c>
      <c r="C934" s="933" t="s">
        <v>4477</v>
      </c>
      <c r="D934" s="932"/>
      <c r="E934" s="932" t="s">
        <v>1575</v>
      </c>
      <c r="F934" s="932" t="s">
        <v>5559</v>
      </c>
      <c r="G934" s="932" t="s">
        <v>5560</v>
      </c>
      <c r="H934" s="932" t="s">
        <v>5561</v>
      </c>
      <c r="I934" s="934">
        <v>6970</v>
      </c>
    </row>
    <row r="935" spans="2:9">
      <c r="B935" s="932" t="s">
        <v>1574</v>
      </c>
      <c r="C935" s="933" t="s">
        <v>4477</v>
      </c>
      <c r="D935" s="932"/>
      <c r="E935" s="932" t="s">
        <v>1575</v>
      </c>
      <c r="F935" s="932" t="s">
        <v>5562</v>
      </c>
      <c r="G935" s="932" t="s">
        <v>5563</v>
      </c>
      <c r="H935" s="932" t="s">
        <v>5564</v>
      </c>
      <c r="I935" s="934">
        <v>2520</v>
      </c>
    </row>
    <row r="936" spans="2:9">
      <c r="B936" s="932" t="s">
        <v>1574</v>
      </c>
      <c r="C936" s="933" t="s">
        <v>4477</v>
      </c>
      <c r="D936" s="932"/>
      <c r="E936" s="932" t="s">
        <v>1575</v>
      </c>
      <c r="F936" s="932" t="s">
        <v>5565</v>
      </c>
      <c r="G936" s="932" t="s">
        <v>5566</v>
      </c>
      <c r="H936" s="932" t="s">
        <v>5567</v>
      </c>
      <c r="I936" s="934">
        <v>16520</v>
      </c>
    </row>
    <row r="937" spans="2:9">
      <c r="B937" s="932" t="s">
        <v>1574</v>
      </c>
      <c r="C937" s="933" t="s">
        <v>4477</v>
      </c>
      <c r="D937" s="932"/>
      <c r="E937" s="932" t="s">
        <v>1575</v>
      </c>
      <c r="F937" s="932" t="s">
        <v>3278</v>
      </c>
      <c r="G937" s="932" t="s">
        <v>3279</v>
      </c>
      <c r="H937" s="932" t="s">
        <v>3280</v>
      </c>
      <c r="I937" s="934">
        <v>11265</v>
      </c>
    </row>
    <row r="938" spans="2:9">
      <c r="B938" s="932" t="s">
        <v>1574</v>
      </c>
      <c r="C938" s="933" t="s">
        <v>4477</v>
      </c>
      <c r="D938" s="932"/>
      <c r="E938" s="932" t="s">
        <v>1575</v>
      </c>
      <c r="F938" s="932" t="s">
        <v>3281</v>
      </c>
      <c r="G938" s="932" t="s">
        <v>3282</v>
      </c>
      <c r="H938" s="932" t="s">
        <v>3283</v>
      </c>
      <c r="I938" s="934">
        <v>445</v>
      </c>
    </row>
    <row r="939" spans="2:9">
      <c r="B939" s="932" t="s">
        <v>1574</v>
      </c>
      <c r="C939" s="933" t="s">
        <v>4477</v>
      </c>
      <c r="D939" s="932"/>
      <c r="E939" s="932" t="s">
        <v>1575</v>
      </c>
      <c r="F939" s="932" t="s">
        <v>5568</v>
      </c>
      <c r="G939" s="932" t="s">
        <v>5569</v>
      </c>
      <c r="H939" s="932" t="s">
        <v>5570</v>
      </c>
      <c r="I939" s="934">
        <v>1896</v>
      </c>
    </row>
    <row r="940" spans="2:9">
      <c r="B940" s="932" t="s">
        <v>1574</v>
      </c>
      <c r="C940" s="933" t="s">
        <v>4477</v>
      </c>
      <c r="D940" s="932"/>
      <c r="E940" s="932" t="s">
        <v>1575</v>
      </c>
      <c r="F940" s="932" t="s">
        <v>3284</v>
      </c>
      <c r="G940" s="932" t="s">
        <v>3285</v>
      </c>
      <c r="H940" s="932" t="s">
        <v>3286</v>
      </c>
      <c r="I940" s="934">
        <v>7038</v>
      </c>
    </row>
    <row r="941" spans="2:9">
      <c r="B941" s="932" t="s">
        <v>1574</v>
      </c>
      <c r="C941" s="933" t="s">
        <v>4477</v>
      </c>
      <c r="D941" s="932"/>
      <c r="E941" s="932" t="s">
        <v>1575</v>
      </c>
      <c r="F941" s="932" t="s">
        <v>5571</v>
      </c>
      <c r="G941" s="932" t="s">
        <v>5572</v>
      </c>
      <c r="H941" s="932" t="s">
        <v>5573</v>
      </c>
      <c r="I941" s="934">
        <v>1121</v>
      </c>
    </row>
    <row r="942" spans="2:9">
      <c r="B942" s="932" t="s">
        <v>1574</v>
      </c>
      <c r="C942" s="933" t="s">
        <v>4477</v>
      </c>
      <c r="D942" s="932"/>
      <c r="E942" s="932" t="s">
        <v>1575</v>
      </c>
      <c r="F942" s="932" t="s">
        <v>5574</v>
      </c>
      <c r="G942" s="932" t="s">
        <v>5575</v>
      </c>
      <c r="H942" s="932" t="s">
        <v>5576</v>
      </c>
      <c r="I942" s="934">
        <v>4050</v>
      </c>
    </row>
    <row r="943" spans="2:9">
      <c r="B943" s="932" t="s">
        <v>1574</v>
      </c>
      <c r="C943" s="933" t="s">
        <v>4477</v>
      </c>
      <c r="D943" s="932"/>
      <c r="E943" s="932" t="s">
        <v>1575</v>
      </c>
      <c r="F943" s="932" t="s">
        <v>3287</v>
      </c>
      <c r="G943" s="932" t="s">
        <v>3288</v>
      </c>
      <c r="H943" s="932" t="s">
        <v>3289</v>
      </c>
      <c r="I943" s="934">
        <v>7600</v>
      </c>
    </row>
    <row r="944" spans="2:9">
      <c r="B944" s="932" t="s">
        <v>1574</v>
      </c>
      <c r="C944" s="933" t="s">
        <v>4477</v>
      </c>
      <c r="D944" s="932"/>
      <c r="E944" s="932" t="s">
        <v>1575</v>
      </c>
      <c r="F944" s="932" t="s">
        <v>3290</v>
      </c>
      <c r="G944" s="932" t="s">
        <v>3291</v>
      </c>
      <c r="H944" s="932" t="s">
        <v>3292</v>
      </c>
      <c r="I944" s="934">
        <v>18078</v>
      </c>
    </row>
    <row r="945" spans="2:9">
      <c r="B945" s="932" t="s">
        <v>1574</v>
      </c>
      <c r="C945" s="933" t="s">
        <v>4477</v>
      </c>
      <c r="D945" s="932"/>
      <c r="E945" s="932" t="s">
        <v>1575</v>
      </c>
      <c r="F945" s="932" t="s">
        <v>3293</v>
      </c>
      <c r="G945" s="932" t="s">
        <v>3294</v>
      </c>
      <c r="H945" s="932" t="s">
        <v>3295</v>
      </c>
      <c r="I945" s="934">
        <v>4080</v>
      </c>
    </row>
    <row r="946" spans="2:9">
      <c r="B946" s="932" t="s">
        <v>1574</v>
      </c>
      <c r="C946" s="933" t="s">
        <v>4477</v>
      </c>
      <c r="D946" s="932"/>
      <c r="E946" s="932" t="s">
        <v>1575</v>
      </c>
      <c r="F946" s="932" t="s">
        <v>3296</v>
      </c>
      <c r="G946" s="932" t="s">
        <v>3297</v>
      </c>
      <c r="H946" s="932" t="s">
        <v>3298</v>
      </c>
      <c r="I946" s="934">
        <v>18933</v>
      </c>
    </row>
    <row r="947" spans="2:9">
      <c r="B947" s="932" t="s">
        <v>1574</v>
      </c>
      <c r="C947" s="933" t="s">
        <v>4477</v>
      </c>
      <c r="D947" s="932"/>
      <c r="E947" s="932" t="s">
        <v>1575</v>
      </c>
      <c r="F947" s="932" t="s">
        <v>5577</v>
      </c>
      <c r="G947" s="932" t="s">
        <v>5578</v>
      </c>
      <c r="H947" s="932" t="s">
        <v>5579</v>
      </c>
      <c r="I947" s="934">
        <v>321</v>
      </c>
    </row>
    <row r="948" spans="2:9">
      <c r="B948" s="932" t="s">
        <v>1574</v>
      </c>
      <c r="C948" s="933" t="s">
        <v>4477</v>
      </c>
      <c r="D948" s="932"/>
      <c r="E948" s="932" t="s">
        <v>1575</v>
      </c>
      <c r="F948" s="932" t="s">
        <v>3299</v>
      </c>
      <c r="G948" s="932" t="s">
        <v>3300</v>
      </c>
      <c r="H948" s="932" t="s">
        <v>3301</v>
      </c>
      <c r="I948" s="934">
        <v>6358</v>
      </c>
    </row>
    <row r="949" spans="2:9">
      <c r="B949" s="932" t="s">
        <v>1574</v>
      </c>
      <c r="C949" s="933" t="s">
        <v>4477</v>
      </c>
      <c r="D949" s="932"/>
      <c r="E949" s="932" t="s">
        <v>1575</v>
      </c>
      <c r="F949" s="932" t="s">
        <v>3302</v>
      </c>
      <c r="G949" s="932" t="s">
        <v>3303</v>
      </c>
      <c r="H949" s="932" t="s">
        <v>3304</v>
      </c>
      <c r="I949" s="934">
        <v>12442</v>
      </c>
    </row>
    <row r="950" spans="2:9">
      <c r="B950" s="932" t="s">
        <v>1574</v>
      </c>
      <c r="C950" s="933" t="s">
        <v>4477</v>
      </c>
      <c r="D950" s="932"/>
      <c r="E950" s="932" t="s">
        <v>1575</v>
      </c>
      <c r="F950" s="932" t="s">
        <v>5580</v>
      </c>
      <c r="G950" s="932" t="s">
        <v>5581</v>
      </c>
      <c r="H950" s="932" t="s">
        <v>5582</v>
      </c>
      <c r="I950" s="934">
        <v>642</v>
      </c>
    </row>
    <row r="951" spans="2:9">
      <c r="B951" s="932" t="s">
        <v>1574</v>
      </c>
      <c r="C951" s="933" t="s">
        <v>4477</v>
      </c>
      <c r="D951" s="932"/>
      <c r="E951" s="932" t="s">
        <v>1575</v>
      </c>
      <c r="F951" s="932" t="s">
        <v>3305</v>
      </c>
      <c r="G951" s="932" t="s">
        <v>3306</v>
      </c>
      <c r="H951" s="932" t="s">
        <v>3307</v>
      </c>
      <c r="I951" s="934">
        <v>250</v>
      </c>
    </row>
    <row r="952" spans="2:9">
      <c r="B952" s="932" t="s">
        <v>1574</v>
      </c>
      <c r="C952" s="933" t="s">
        <v>4477</v>
      </c>
      <c r="D952" s="932"/>
      <c r="E952" s="932" t="s">
        <v>1575</v>
      </c>
      <c r="F952" s="932" t="s">
        <v>3308</v>
      </c>
      <c r="G952" s="932" t="s">
        <v>3309</v>
      </c>
      <c r="H952" s="932" t="s">
        <v>3310</v>
      </c>
      <c r="I952" s="934">
        <v>6210</v>
      </c>
    </row>
    <row r="953" spans="2:9">
      <c r="B953" s="932" t="s">
        <v>1574</v>
      </c>
      <c r="C953" s="933" t="s">
        <v>4477</v>
      </c>
      <c r="D953" s="932"/>
      <c r="E953" s="932" t="s">
        <v>1575</v>
      </c>
      <c r="F953" s="932" t="s">
        <v>3311</v>
      </c>
      <c r="G953" s="932" t="s">
        <v>3312</v>
      </c>
      <c r="H953" s="932" t="s">
        <v>3313</v>
      </c>
      <c r="I953" s="934">
        <v>1515</v>
      </c>
    </row>
    <row r="954" spans="2:9">
      <c r="B954" s="932" t="s">
        <v>1574</v>
      </c>
      <c r="C954" s="933" t="s">
        <v>4477</v>
      </c>
      <c r="D954" s="932"/>
      <c r="E954" s="932" t="s">
        <v>1575</v>
      </c>
      <c r="F954" s="932" t="s">
        <v>5583</v>
      </c>
      <c r="G954" s="932" t="s">
        <v>5584</v>
      </c>
      <c r="H954" s="932" t="s">
        <v>5585</v>
      </c>
      <c r="I954" s="934">
        <v>400</v>
      </c>
    </row>
    <row r="955" spans="2:9">
      <c r="B955" s="932" t="s">
        <v>1574</v>
      </c>
      <c r="C955" s="933" t="s">
        <v>4477</v>
      </c>
      <c r="D955" s="932"/>
      <c r="E955" s="932" t="s">
        <v>1575</v>
      </c>
      <c r="F955" s="932" t="s">
        <v>3314</v>
      </c>
      <c r="G955" s="932" t="s">
        <v>3315</v>
      </c>
      <c r="H955" s="932" t="s">
        <v>3316</v>
      </c>
      <c r="I955" s="934">
        <v>8665</v>
      </c>
    </row>
    <row r="956" spans="2:9">
      <c r="B956" s="932" t="s">
        <v>1574</v>
      </c>
      <c r="C956" s="933" t="s">
        <v>4477</v>
      </c>
      <c r="D956" s="932"/>
      <c r="E956" s="932" t="s">
        <v>1575</v>
      </c>
      <c r="F956" s="932" t="s">
        <v>3317</v>
      </c>
      <c r="G956" s="932" t="s">
        <v>3318</v>
      </c>
      <c r="H956" s="932" t="s">
        <v>3319</v>
      </c>
      <c r="I956" s="934">
        <v>12202</v>
      </c>
    </row>
    <row r="957" spans="2:9">
      <c r="B957" s="932" t="s">
        <v>1574</v>
      </c>
      <c r="C957" s="933" t="s">
        <v>4477</v>
      </c>
      <c r="D957" s="932"/>
      <c r="E957" s="932" t="s">
        <v>1575</v>
      </c>
      <c r="F957" s="932" t="s">
        <v>3320</v>
      </c>
      <c r="G957" s="932" t="s">
        <v>3321</v>
      </c>
      <c r="H957" s="932" t="s">
        <v>3322</v>
      </c>
      <c r="I957" s="934">
        <v>5644</v>
      </c>
    </row>
    <row r="958" spans="2:9">
      <c r="B958" s="932" t="s">
        <v>1574</v>
      </c>
      <c r="C958" s="933" t="s">
        <v>4477</v>
      </c>
      <c r="D958" s="932"/>
      <c r="E958" s="932" t="s">
        <v>1575</v>
      </c>
      <c r="F958" s="932" t="s">
        <v>3323</v>
      </c>
      <c r="G958" s="932" t="s">
        <v>3324</v>
      </c>
      <c r="H958" s="932" t="s">
        <v>3325</v>
      </c>
      <c r="I958" s="934">
        <v>21848</v>
      </c>
    </row>
    <row r="959" spans="2:9">
      <c r="B959" s="932" t="s">
        <v>1574</v>
      </c>
      <c r="C959" s="933" t="s">
        <v>4477</v>
      </c>
      <c r="D959" s="932"/>
      <c r="E959" s="932" t="s">
        <v>1575</v>
      </c>
      <c r="F959" s="932" t="s">
        <v>3326</v>
      </c>
      <c r="G959" s="932" t="s">
        <v>3327</v>
      </c>
      <c r="H959" s="932" t="s">
        <v>3328</v>
      </c>
      <c r="I959" s="934">
        <v>2465</v>
      </c>
    </row>
    <row r="960" spans="2:9">
      <c r="B960" s="932" t="s">
        <v>1574</v>
      </c>
      <c r="C960" s="933" t="s">
        <v>4477</v>
      </c>
      <c r="D960" s="932"/>
      <c r="E960" s="932" t="s">
        <v>1575</v>
      </c>
      <c r="F960" s="932" t="s">
        <v>3329</v>
      </c>
      <c r="G960" s="932" t="s">
        <v>3330</v>
      </c>
      <c r="H960" s="932" t="s">
        <v>3331</v>
      </c>
      <c r="I960" s="934">
        <v>1530</v>
      </c>
    </row>
    <row r="961" spans="2:9">
      <c r="B961" s="932" t="s">
        <v>1574</v>
      </c>
      <c r="C961" s="933" t="s">
        <v>4477</v>
      </c>
      <c r="D961" s="932"/>
      <c r="E961" s="932" t="s">
        <v>1575</v>
      </c>
      <c r="F961" s="932" t="s">
        <v>3332</v>
      </c>
      <c r="G961" s="932" t="s">
        <v>3333</v>
      </c>
      <c r="H961" s="932" t="s">
        <v>3334</v>
      </c>
      <c r="I961" s="934">
        <v>5644</v>
      </c>
    </row>
    <row r="962" spans="2:9">
      <c r="B962" s="932" t="s">
        <v>1574</v>
      </c>
      <c r="C962" s="933" t="s">
        <v>4477</v>
      </c>
      <c r="D962" s="932"/>
      <c r="E962" s="932" t="s">
        <v>1575</v>
      </c>
      <c r="F962" s="932" t="s">
        <v>5586</v>
      </c>
      <c r="G962" s="932" t="s">
        <v>5587</v>
      </c>
      <c r="H962" s="932" t="s">
        <v>5588</v>
      </c>
      <c r="I962" s="934">
        <v>1855</v>
      </c>
    </row>
    <row r="963" spans="2:9">
      <c r="B963" s="932" t="s">
        <v>1574</v>
      </c>
      <c r="C963" s="933" t="s">
        <v>4477</v>
      </c>
      <c r="D963" s="932"/>
      <c r="E963" s="932" t="s">
        <v>1575</v>
      </c>
      <c r="F963" s="932" t="s">
        <v>5589</v>
      </c>
      <c r="G963" s="932" t="s">
        <v>5590</v>
      </c>
      <c r="H963" s="932" t="s">
        <v>5591</v>
      </c>
      <c r="I963" s="934">
        <v>95</v>
      </c>
    </row>
    <row r="964" spans="2:9">
      <c r="B964" s="932" t="s">
        <v>1574</v>
      </c>
      <c r="C964" s="933" t="s">
        <v>4477</v>
      </c>
      <c r="D964" s="932"/>
      <c r="E964" s="932" t="s">
        <v>1575</v>
      </c>
      <c r="F964" s="932" t="s">
        <v>3335</v>
      </c>
      <c r="G964" s="932" t="s">
        <v>3336</v>
      </c>
      <c r="H964" s="932" t="s">
        <v>3337</v>
      </c>
      <c r="I964" s="934">
        <v>12300</v>
      </c>
    </row>
    <row r="965" spans="2:9">
      <c r="B965" s="932" t="s">
        <v>1574</v>
      </c>
      <c r="C965" s="933" t="s">
        <v>4477</v>
      </c>
      <c r="D965" s="932"/>
      <c r="E965" s="932" t="s">
        <v>1575</v>
      </c>
      <c r="F965" s="932" t="s">
        <v>3338</v>
      </c>
      <c r="G965" s="932" t="s">
        <v>3339</v>
      </c>
      <c r="H965" s="932" t="s">
        <v>3340</v>
      </c>
      <c r="I965" s="934">
        <v>190</v>
      </c>
    </row>
    <row r="966" spans="2:9">
      <c r="B966" s="932" t="s">
        <v>1574</v>
      </c>
      <c r="C966" s="933" t="s">
        <v>4477</v>
      </c>
      <c r="D966" s="932"/>
      <c r="E966" s="932" t="s">
        <v>1575</v>
      </c>
      <c r="F966" s="932" t="s">
        <v>5592</v>
      </c>
      <c r="G966" s="932" t="s">
        <v>5593</v>
      </c>
      <c r="H966" s="932" t="s">
        <v>5594</v>
      </c>
      <c r="I966" s="934">
        <v>860</v>
      </c>
    </row>
    <row r="967" spans="2:9">
      <c r="B967" s="932" t="s">
        <v>1574</v>
      </c>
      <c r="C967" s="933" t="s">
        <v>4477</v>
      </c>
      <c r="D967" s="932"/>
      <c r="E967" s="932" t="s">
        <v>1575</v>
      </c>
      <c r="F967" s="932" t="s">
        <v>3341</v>
      </c>
      <c r="G967" s="932" t="s">
        <v>3342</v>
      </c>
      <c r="H967" s="932" t="s">
        <v>3343</v>
      </c>
      <c r="I967" s="934">
        <v>715</v>
      </c>
    </row>
    <row r="968" spans="2:9">
      <c r="B968" s="932" t="s">
        <v>1574</v>
      </c>
      <c r="C968" s="933" t="s">
        <v>4477</v>
      </c>
      <c r="D968" s="932"/>
      <c r="E968" s="932" t="s">
        <v>1575</v>
      </c>
      <c r="F968" s="932" t="s">
        <v>5595</v>
      </c>
      <c r="G968" s="932" t="s">
        <v>5596</v>
      </c>
      <c r="H968" s="932" t="s">
        <v>5597</v>
      </c>
      <c r="I968" s="934">
        <v>15520</v>
      </c>
    </row>
    <row r="969" spans="2:9">
      <c r="B969" s="932" t="s">
        <v>1574</v>
      </c>
      <c r="C969" s="933" t="s">
        <v>4477</v>
      </c>
      <c r="D969" s="932"/>
      <c r="E969" s="932" t="s">
        <v>1575</v>
      </c>
      <c r="F969" s="932" t="s">
        <v>3344</v>
      </c>
      <c r="G969" s="932" t="s">
        <v>3345</v>
      </c>
      <c r="H969" s="932" t="s">
        <v>3346</v>
      </c>
      <c r="I969" s="934">
        <v>15000</v>
      </c>
    </row>
    <row r="970" spans="2:9">
      <c r="B970" s="932" t="s">
        <v>1574</v>
      </c>
      <c r="C970" s="933" t="s">
        <v>4477</v>
      </c>
      <c r="D970" s="932"/>
      <c r="E970" s="932" t="s">
        <v>1575</v>
      </c>
      <c r="F970" s="932" t="s">
        <v>5598</v>
      </c>
      <c r="G970" s="932" t="s">
        <v>5599</v>
      </c>
      <c r="H970" s="932" t="s">
        <v>5600</v>
      </c>
      <c r="I970" s="934">
        <v>680</v>
      </c>
    </row>
    <row r="971" spans="2:9">
      <c r="B971" s="932" t="s">
        <v>1574</v>
      </c>
      <c r="C971" s="933" t="s">
        <v>4477</v>
      </c>
      <c r="D971" s="932"/>
      <c r="E971" s="932" t="s">
        <v>1575</v>
      </c>
      <c r="F971" s="932" t="s">
        <v>3347</v>
      </c>
      <c r="G971" s="932" t="s">
        <v>3348</v>
      </c>
      <c r="H971" s="932" t="s">
        <v>3349</v>
      </c>
      <c r="I971" s="934">
        <v>15425</v>
      </c>
    </row>
    <row r="972" spans="2:9">
      <c r="B972" s="932" t="s">
        <v>1574</v>
      </c>
      <c r="C972" s="933" t="s">
        <v>4477</v>
      </c>
      <c r="D972" s="932"/>
      <c r="E972" s="932" t="s">
        <v>1575</v>
      </c>
      <c r="F972" s="932" t="s">
        <v>5601</v>
      </c>
      <c r="G972" s="932" t="s">
        <v>5602</v>
      </c>
      <c r="H972" s="932" t="s">
        <v>5603</v>
      </c>
      <c r="I972" s="934">
        <v>5000</v>
      </c>
    </row>
    <row r="973" spans="2:9">
      <c r="B973" s="932" t="s">
        <v>1574</v>
      </c>
      <c r="C973" s="933" t="s">
        <v>4477</v>
      </c>
      <c r="D973" s="932"/>
      <c r="E973" s="932" t="s">
        <v>1575</v>
      </c>
      <c r="F973" s="932" t="s">
        <v>3350</v>
      </c>
      <c r="G973" s="932" t="s">
        <v>3351</v>
      </c>
      <c r="H973" s="932" t="s">
        <v>3352</v>
      </c>
      <c r="I973" s="934">
        <v>11430</v>
      </c>
    </row>
    <row r="974" spans="2:9">
      <c r="B974" s="932" t="s">
        <v>1574</v>
      </c>
      <c r="C974" s="933" t="s">
        <v>4477</v>
      </c>
      <c r="D974" s="932"/>
      <c r="E974" s="932" t="s">
        <v>1575</v>
      </c>
      <c r="F974" s="932" t="s">
        <v>3353</v>
      </c>
      <c r="G974" s="932" t="s">
        <v>3354</v>
      </c>
      <c r="H974" s="932" t="s">
        <v>3355</v>
      </c>
      <c r="I974" s="934">
        <v>5345</v>
      </c>
    </row>
    <row r="975" spans="2:9">
      <c r="B975" s="932" t="s">
        <v>1574</v>
      </c>
      <c r="C975" s="933" t="s">
        <v>4477</v>
      </c>
      <c r="D975" s="932"/>
      <c r="E975" s="932" t="s">
        <v>1575</v>
      </c>
      <c r="F975" s="932" t="s">
        <v>5604</v>
      </c>
      <c r="G975" s="932" t="s">
        <v>5605</v>
      </c>
      <c r="H975" s="932" t="s">
        <v>5606</v>
      </c>
      <c r="I975" s="934">
        <v>1600</v>
      </c>
    </row>
    <row r="976" spans="2:9">
      <c r="B976" s="932" t="s">
        <v>1574</v>
      </c>
      <c r="C976" s="933" t="s">
        <v>4477</v>
      </c>
      <c r="D976" s="932"/>
      <c r="E976" s="932" t="s">
        <v>1575</v>
      </c>
      <c r="F976" s="932" t="s">
        <v>5607</v>
      </c>
      <c r="G976" s="932" t="s">
        <v>5608</v>
      </c>
      <c r="H976" s="932" t="s">
        <v>5609</v>
      </c>
      <c r="I976" s="934">
        <v>321</v>
      </c>
    </row>
    <row r="977" spans="2:9">
      <c r="B977" s="932" t="s">
        <v>1574</v>
      </c>
      <c r="C977" s="933" t="s">
        <v>4477</v>
      </c>
      <c r="D977" s="932"/>
      <c r="E977" s="932" t="s">
        <v>1575</v>
      </c>
      <c r="F977" s="932" t="s">
        <v>5610</v>
      </c>
      <c r="G977" s="932" t="s">
        <v>5611</v>
      </c>
      <c r="H977" s="932" t="s">
        <v>5612</v>
      </c>
      <c r="I977" s="934">
        <v>2170</v>
      </c>
    </row>
    <row r="978" spans="2:9">
      <c r="B978" s="932" t="s">
        <v>1574</v>
      </c>
      <c r="C978" s="933" t="s">
        <v>4477</v>
      </c>
      <c r="D978" s="932"/>
      <c r="E978" s="932" t="s">
        <v>1575</v>
      </c>
      <c r="F978" s="932" t="s">
        <v>3356</v>
      </c>
      <c r="G978" s="932" t="s">
        <v>3357</v>
      </c>
      <c r="H978" s="932" t="s">
        <v>3358</v>
      </c>
      <c r="I978" s="934">
        <v>4540</v>
      </c>
    </row>
    <row r="979" spans="2:9">
      <c r="B979" s="932" t="s">
        <v>1574</v>
      </c>
      <c r="C979" s="933" t="s">
        <v>4477</v>
      </c>
      <c r="D979" s="932"/>
      <c r="E979" s="932" t="s">
        <v>1575</v>
      </c>
      <c r="F979" s="932" t="s">
        <v>3359</v>
      </c>
      <c r="G979" s="932" t="s">
        <v>3360</v>
      </c>
      <c r="H979" s="932" t="s">
        <v>3361</v>
      </c>
      <c r="I979" s="934">
        <v>6580</v>
      </c>
    </row>
    <row r="980" spans="2:9">
      <c r="B980" s="932" t="s">
        <v>1574</v>
      </c>
      <c r="C980" s="933" t="s">
        <v>4477</v>
      </c>
      <c r="D980" s="932"/>
      <c r="E980" s="932" t="s">
        <v>1575</v>
      </c>
      <c r="F980" s="932" t="s">
        <v>3362</v>
      </c>
      <c r="G980" s="932" t="s">
        <v>3363</v>
      </c>
      <c r="H980" s="932" t="s">
        <v>3364</v>
      </c>
      <c r="I980" s="934">
        <v>4092</v>
      </c>
    </row>
    <row r="981" spans="2:9">
      <c r="B981" s="932" t="s">
        <v>1574</v>
      </c>
      <c r="C981" s="933" t="s">
        <v>4477</v>
      </c>
      <c r="D981" s="932"/>
      <c r="E981" s="932" t="s">
        <v>1575</v>
      </c>
      <c r="F981" s="932" t="s">
        <v>5613</v>
      </c>
      <c r="G981" s="932" t="s">
        <v>5614</v>
      </c>
      <c r="H981" s="932" t="s">
        <v>5615</v>
      </c>
      <c r="I981" s="934">
        <v>650</v>
      </c>
    </row>
    <row r="982" spans="2:9">
      <c r="B982" s="932" t="s">
        <v>1574</v>
      </c>
      <c r="C982" s="933" t="s">
        <v>4477</v>
      </c>
      <c r="D982" s="932"/>
      <c r="E982" s="932" t="s">
        <v>1575</v>
      </c>
      <c r="F982" s="932" t="s">
        <v>3365</v>
      </c>
      <c r="G982" s="932" t="s">
        <v>3366</v>
      </c>
      <c r="H982" s="932" t="s">
        <v>3367</v>
      </c>
      <c r="I982" s="934">
        <v>2480</v>
      </c>
    </row>
    <row r="983" spans="2:9">
      <c r="B983" s="932" t="s">
        <v>1574</v>
      </c>
      <c r="C983" s="933" t="s">
        <v>4477</v>
      </c>
      <c r="D983" s="932"/>
      <c r="E983" s="932" t="s">
        <v>1575</v>
      </c>
      <c r="F983" s="932" t="s">
        <v>3368</v>
      </c>
      <c r="G983" s="932" t="s">
        <v>3369</v>
      </c>
      <c r="H983" s="932" t="s">
        <v>3370</v>
      </c>
      <c r="I983" s="934">
        <v>5265</v>
      </c>
    </row>
    <row r="984" spans="2:9">
      <c r="B984" s="932" t="s">
        <v>1574</v>
      </c>
      <c r="C984" s="933" t="s">
        <v>4477</v>
      </c>
      <c r="D984" s="932"/>
      <c r="E984" s="932" t="s">
        <v>1575</v>
      </c>
      <c r="F984" s="932" t="s">
        <v>3371</v>
      </c>
      <c r="G984" s="932" t="s">
        <v>3372</v>
      </c>
      <c r="H984" s="932" t="s">
        <v>3373</v>
      </c>
      <c r="I984" s="934">
        <v>13080</v>
      </c>
    </row>
    <row r="985" spans="2:9">
      <c r="B985" s="932" t="s">
        <v>1574</v>
      </c>
      <c r="C985" s="933" t="s">
        <v>4477</v>
      </c>
      <c r="D985" s="932"/>
      <c r="E985" s="932" t="s">
        <v>1575</v>
      </c>
      <c r="F985" s="932" t="s">
        <v>3374</v>
      </c>
      <c r="G985" s="932" t="s">
        <v>3375</v>
      </c>
      <c r="H985" s="932" t="s">
        <v>3376</v>
      </c>
      <c r="I985" s="934">
        <v>4120</v>
      </c>
    </row>
    <row r="986" spans="2:9">
      <c r="B986" s="932" t="s">
        <v>1574</v>
      </c>
      <c r="C986" s="933" t="s">
        <v>4477</v>
      </c>
      <c r="D986" s="932"/>
      <c r="E986" s="932" t="s">
        <v>1575</v>
      </c>
      <c r="F986" s="932" t="s">
        <v>3377</v>
      </c>
      <c r="G986" s="932" t="s">
        <v>3378</v>
      </c>
      <c r="H986" s="932" t="s">
        <v>3379</v>
      </c>
      <c r="I986" s="934">
        <v>4522</v>
      </c>
    </row>
    <row r="987" spans="2:9">
      <c r="B987" s="932" t="s">
        <v>1574</v>
      </c>
      <c r="C987" s="933" t="s">
        <v>4477</v>
      </c>
      <c r="D987" s="932"/>
      <c r="E987" s="932" t="s">
        <v>1575</v>
      </c>
      <c r="F987" s="932" t="s">
        <v>3380</v>
      </c>
      <c r="G987" s="932" t="s">
        <v>3381</v>
      </c>
      <c r="H987" s="932" t="s">
        <v>3382</v>
      </c>
      <c r="I987" s="934">
        <v>7186</v>
      </c>
    </row>
    <row r="988" spans="2:9">
      <c r="B988" s="932" t="s">
        <v>1574</v>
      </c>
      <c r="C988" s="933" t="s">
        <v>4477</v>
      </c>
      <c r="D988" s="932"/>
      <c r="E988" s="932" t="s">
        <v>1575</v>
      </c>
      <c r="F988" s="932" t="s">
        <v>3383</v>
      </c>
      <c r="G988" s="932" t="s">
        <v>3384</v>
      </c>
      <c r="H988" s="932" t="s">
        <v>3385</v>
      </c>
      <c r="I988" s="934">
        <v>5850</v>
      </c>
    </row>
    <row r="989" spans="2:9">
      <c r="B989" s="932" t="s">
        <v>1574</v>
      </c>
      <c r="C989" s="933" t="s">
        <v>4477</v>
      </c>
      <c r="D989" s="932"/>
      <c r="E989" s="932" t="s">
        <v>1575</v>
      </c>
      <c r="F989" s="932" t="s">
        <v>3386</v>
      </c>
      <c r="G989" s="932" t="s">
        <v>3387</v>
      </c>
      <c r="H989" s="932" t="s">
        <v>3388</v>
      </c>
      <c r="I989" s="934">
        <v>6441</v>
      </c>
    </row>
    <row r="990" spans="2:9">
      <c r="B990" s="932" t="s">
        <v>1574</v>
      </c>
      <c r="C990" s="933" t="s">
        <v>4477</v>
      </c>
      <c r="D990" s="932"/>
      <c r="E990" s="932" t="s">
        <v>1575</v>
      </c>
      <c r="F990" s="932" t="s">
        <v>3389</v>
      </c>
      <c r="G990" s="932" t="s">
        <v>3390</v>
      </c>
      <c r="H990" s="932" t="s">
        <v>3391</v>
      </c>
      <c r="I990" s="934">
        <v>12380</v>
      </c>
    </row>
    <row r="991" spans="2:9">
      <c r="B991" s="932" t="s">
        <v>1574</v>
      </c>
      <c r="C991" s="933" t="s">
        <v>4477</v>
      </c>
      <c r="D991" s="932"/>
      <c r="E991" s="932" t="s">
        <v>1575</v>
      </c>
      <c r="F991" s="932" t="s">
        <v>3392</v>
      </c>
      <c r="G991" s="932" t="s">
        <v>3393</v>
      </c>
      <c r="H991" s="932" t="s">
        <v>3394</v>
      </c>
      <c r="I991" s="934">
        <v>21838</v>
      </c>
    </row>
    <row r="992" spans="2:9">
      <c r="B992" s="932" t="s">
        <v>1574</v>
      </c>
      <c r="C992" s="933" t="s">
        <v>4477</v>
      </c>
      <c r="D992" s="932"/>
      <c r="E992" s="932" t="s">
        <v>1575</v>
      </c>
      <c r="F992" s="932" t="s">
        <v>3395</v>
      </c>
      <c r="G992" s="932" t="s">
        <v>3396</v>
      </c>
      <c r="H992" s="932" t="s">
        <v>3397</v>
      </c>
      <c r="I992" s="934">
        <v>4400</v>
      </c>
    </row>
    <row r="993" spans="2:9">
      <c r="B993" s="932" t="s">
        <v>1574</v>
      </c>
      <c r="C993" s="933" t="s">
        <v>4477</v>
      </c>
      <c r="D993" s="932"/>
      <c r="E993" s="932" t="s">
        <v>1575</v>
      </c>
      <c r="F993" s="932" t="s">
        <v>3398</v>
      </c>
      <c r="G993" s="932" t="s">
        <v>3399</v>
      </c>
      <c r="H993" s="932" t="s">
        <v>3400</v>
      </c>
      <c r="I993" s="934">
        <v>6685</v>
      </c>
    </row>
    <row r="994" spans="2:9">
      <c r="B994" s="932" t="s">
        <v>1574</v>
      </c>
      <c r="C994" s="933" t="s">
        <v>4477</v>
      </c>
      <c r="D994" s="932"/>
      <c r="E994" s="932" t="s">
        <v>1575</v>
      </c>
      <c r="F994" s="932" t="s">
        <v>5616</v>
      </c>
      <c r="G994" s="932" t="s">
        <v>5617</v>
      </c>
      <c r="H994" s="932" t="s">
        <v>5618</v>
      </c>
      <c r="I994" s="934">
        <v>895</v>
      </c>
    </row>
    <row r="995" spans="2:9">
      <c r="B995" s="932" t="s">
        <v>1574</v>
      </c>
      <c r="C995" s="933" t="s">
        <v>4477</v>
      </c>
      <c r="D995" s="932"/>
      <c r="E995" s="932" t="s">
        <v>1575</v>
      </c>
      <c r="F995" s="932" t="s">
        <v>3401</v>
      </c>
      <c r="G995" s="932" t="s">
        <v>3402</v>
      </c>
      <c r="H995" s="932" t="s">
        <v>3403</v>
      </c>
      <c r="I995" s="934">
        <v>4702</v>
      </c>
    </row>
    <row r="996" spans="2:9">
      <c r="B996" s="932" t="s">
        <v>1574</v>
      </c>
      <c r="C996" s="933" t="s">
        <v>4477</v>
      </c>
      <c r="D996" s="932"/>
      <c r="E996" s="932" t="s">
        <v>1575</v>
      </c>
      <c r="F996" s="932" t="s">
        <v>3404</v>
      </c>
      <c r="G996" s="932" t="s">
        <v>3405</v>
      </c>
      <c r="H996" s="932" t="s">
        <v>3406</v>
      </c>
      <c r="I996" s="934">
        <v>3815</v>
      </c>
    </row>
    <row r="997" spans="2:9">
      <c r="B997" s="932" t="s">
        <v>1574</v>
      </c>
      <c r="C997" s="933" t="s">
        <v>4477</v>
      </c>
      <c r="D997" s="932"/>
      <c r="E997" s="932" t="s">
        <v>1575</v>
      </c>
      <c r="F997" s="932" t="s">
        <v>5619</v>
      </c>
      <c r="G997" s="932" t="s">
        <v>5620</v>
      </c>
      <c r="H997" s="932" t="s">
        <v>5621</v>
      </c>
      <c r="I997" s="934">
        <v>7115</v>
      </c>
    </row>
    <row r="998" spans="2:9">
      <c r="B998" s="932" t="s">
        <v>1574</v>
      </c>
      <c r="C998" s="933" t="s">
        <v>4477</v>
      </c>
      <c r="D998" s="932"/>
      <c r="E998" s="932" t="s">
        <v>1575</v>
      </c>
      <c r="F998" s="932" t="s">
        <v>3407</v>
      </c>
      <c r="G998" s="932" t="s">
        <v>3408</v>
      </c>
      <c r="H998" s="932" t="s">
        <v>3409</v>
      </c>
      <c r="I998" s="934">
        <v>9160</v>
      </c>
    </row>
    <row r="999" spans="2:9">
      <c r="B999" s="932" t="s">
        <v>1574</v>
      </c>
      <c r="C999" s="933" t="s">
        <v>4477</v>
      </c>
      <c r="D999" s="932"/>
      <c r="E999" s="932" t="s">
        <v>1575</v>
      </c>
      <c r="F999" s="932" t="s">
        <v>5622</v>
      </c>
      <c r="G999" s="932" t="s">
        <v>5623</v>
      </c>
      <c r="H999" s="932" t="s">
        <v>5624</v>
      </c>
      <c r="I999" s="934">
        <v>1111</v>
      </c>
    </row>
    <row r="1000" spans="2:9">
      <c r="B1000" s="932" t="s">
        <v>1574</v>
      </c>
      <c r="C1000" s="933" t="s">
        <v>4477</v>
      </c>
      <c r="D1000" s="932"/>
      <c r="E1000" s="932" t="s">
        <v>1575</v>
      </c>
      <c r="F1000" s="932" t="s">
        <v>3410</v>
      </c>
      <c r="G1000" s="932" t="s">
        <v>3411</v>
      </c>
      <c r="H1000" s="932" t="s">
        <v>3412</v>
      </c>
      <c r="I1000" s="934">
        <v>5880</v>
      </c>
    </row>
    <row r="1001" spans="2:9">
      <c r="B1001" s="932" t="s">
        <v>1574</v>
      </c>
      <c r="C1001" s="933" t="s">
        <v>4477</v>
      </c>
      <c r="D1001" s="932"/>
      <c r="E1001" s="932" t="s">
        <v>1575</v>
      </c>
      <c r="F1001" s="932" t="s">
        <v>5625</v>
      </c>
      <c r="G1001" s="932" t="s">
        <v>5626</v>
      </c>
      <c r="H1001" s="932" t="s">
        <v>5627</v>
      </c>
      <c r="I1001" s="934">
        <v>1600</v>
      </c>
    </row>
    <row r="1002" spans="2:9">
      <c r="B1002" s="932" t="s">
        <v>1574</v>
      </c>
      <c r="C1002" s="933" t="s">
        <v>4477</v>
      </c>
      <c r="D1002" s="932"/>
      <c r="E1002" s="932" t="s">
        <v>1575</v>
      </c>
      <c r="F1002" s="932" t="s">
        <v>3413</v>
      </c>
      <c r="G1002" s="932" t="s">
        <v>3414</v>
      </c>
      <c r="H1002" s="932" t="s">
        <v>3415</v>
      </c>
      <c r="I1002" s="934">
        <v>400</v>
      </c>
    </row>
    <row r="1003" spans="2:9">
      <c r="B1003" s="932" t="s">
        <v>1574</v>
      </c>
      <c r="C1003" s="933" t="s">
        <v>4477</v>
      </c>
      <c r="D1003" s="932"/>
      <c r="E1003" s="932" t="s">
        <v>1575</v>
      </c>
      <c r="F1003" s="932" t="s">
        <v>5628</v>
      </c>
      <c r="G1003" s="932" t="s">
        <v>5629</v>
      </c>
      <c r="H1003" s="932" t="s">
        <v>5630</v>
      </c>
      <c r="I1003" s="934">
        <v>7495</v>
      </c>
    </row>
    <row r="1004" spans="2:9">
      <c r="B1004" s="932" t="s">
        <v>1574</v>
      </c>
      <c r="C1004" s="933" t="s">
        <v>4477</v>
      </c>
      <c r="D1004" s="932"/>
      <c r="E1004" s="932" t="s">
        <v>1575</v>
      </c>
      <c r="F1004" s="932" t="s">
        <v>5631</v>
      </c>
      <c r="G1004" s="932" t="s">
        <v>5632</v>
      </c>
      <c r="H1004" s="932" t="s">
        <v>5633</v>
      </c>
      <c r="I1004" s="934">
        <v>800</v>
      </c>
    </row>
    <row r="1005" spans="2:9">
      <c r="B1005" s="932" t="s">
        <v>1574</v>
      </c>
      <c r="C1005" s="933" t="s">
        <v>4477</v>
      </c>
      <c r="D1005" s="932"/>
      <c r="E1005" s="932" t="s">
        <v>1575</v>
      </c>
      <c r="F1005" s="932" t="s">
        <v>3416</v>
      </c>
      <c r="G1005" s="932" t="s">
        <v>3417</v>
      </c>
      <c r="H1005" s="932" t="s">
        <v>3418</v>
      </c>
      <c r="I1005" s="934">
        <v>2137</v>
      </c>
    </row>
    <row r="1006" spans="2:9">
      <c r="B1006" s="932" t="s">
        <v>1574</v>
      </c>
      <c r="C1006" s="933" t="s">
        <v>4477</v>
      </c>
      <c r="D1006" s="932"/>
      <c r="E1006" s="932" t="s">
        <v>1575</v>
      </c>
      <c r="F1006" s="932" t="s">
        <v>3419</v>
      </c>
      <c r="G1006" s="932" t="s">
        <v>3420</v>
      </c>
      <c r="H1006" s="932" t="s">
        <v>3421</v>
      </c>
      <c r="I1006" s="934">
        <v>9000</v>
      </c>
    </row>
    <row r="1007" spans="2:9">
      <c r="B1007" s="932" t="s">
        <v>1574</v>
      </c>
      <c r="C1007" s="933" t="s">
        <v>4477</v>
      </c>
      <c r="D1007" s="932"/>
      <c r="E1007" s="932" t="s">
        <v>1575</v>
      </c>
      <c r="F1007" s="932" t="s">
        <v>5634</v>
      </c>
      <c r="G1007" s="932" t="s">
        <v>5635</v>
      </c>
      <c r="H1007" s="932" t="s">
        <v>5636</v>
      </c>
      <c r="I1007" s="934">
        <v>850</v>
      </c>
    </row>
    <row r="1008" spans="2:9">
      <c r="B1008" s="932" t="s">
        <v>1574</v>
      </c>
      <c r="C1008" s="933" t="s">
        <v>4477</v>
      </c>
      <c r="D1008" s="932"/>
      <c r="E1008" s="932" t="s">
        <v>1575</v>
      </c>
      <c r="F1008" s="932" t="s">
        <v>3422</v>
      </c>
      <c r="G1008" s="932" t="s">
        <v>3423</v>
      </c>
      <c r="H1008" s="932" t="s">
        <v>3424</v>
      </c>
      <c r="I1008" s="934">
        <v>8705</v>
      </c>
    </row>
    <row r="1009" spans="2:9">
      <c r="B1009" s="932" t="s">
        <v>1574</v>
      </c>
      <c r="C1009" s="933" t="s">
        <v>4477</v>
      </c>
      <c r="D1009" s="932"/>
      <c r="E1009" s="932" t="s">
        <v>1575</v>
      </c>
      <c r="F1009" s="932" t="s">
        <v>3425</v>
      </c>
      <c r="G1009" s="932" t="s">
        <v>3426</v>
      </c>
      <c r="H1009" s="932" t="s">
        <v>3427</v>
      </c>
      <c r="I1009" s="934">
        <v>170</v>
      </c>
    </row>
    <row r="1010" spans="2:9">
      <c r="B1010" s="932" t="s">
        <v>1574</v>
      </c>
      <c r="C1010" s="933" t="s">
        <v>4477</v>
      </c>
      <c r="D1010" s="932"/>
      <c r="E1010" s="932" t="s">
        <v>1575</v>
      </c>
      <c r="F1010" s="932" t="s">
        <v>3428</v>
      </c>
      <c r="G1010" s="932" t="s">
        <v>3429</v>
      </c>
      <c r="H1010" s="932" t="s">
        <v>3430</v>
      </c>
      <c r="I1010" s="934">
        <v>525</v>
      </c>
    </row>
    <row r="1011" spans="2:9">
      <c r="B1011" s="932" t="s">
        <v>1574</v>
      </c>
      <c r="C1011" s="933" t="s">
        <v>4477</v>
      </c>
      <c r="D1011" s="932"/>
      <c r="E1011" s="932" t="s">
        <v>1575</v>
      </c>
      <c r="F1011" s="932" t="s">
        <v>3431</v>
      </c>
      <c r="G1011" s="932" t="s">
        <v>3432</v>
      </c>
      <c r="H1011" s="932" t="s">
        <v>3433</v>
      </c>
      <c r="I1011" s="934">
        <v>5645</v>
      </c>
    </row>
    <row r="1012" spans="2:9">
      <c r="B1012" s="932" t="s">
        <v>1574</v>
      </c>
      <c r="C1012" s="933" t="s">
        <v>4477</v>
      </c>
      <c r="D1012" s="932"/>
      <c r="E1012" s="932" t="s">
        <v>1575</v>
      </c>
      <c r="F1012" s="932" t="s">
        <v>5637</v>
      </c>
      <c r="G1012" s="932" t="s">
        <v>5638</v>
      </c>
      <c r="H1012" s="932" t="s">
        <v>5639</v>
      </c>
      <c r="I1012" s="934">
        <v>1360</v>
      </c>
    </row>
    <row r="1013" spans="2:9">
      <c r="B1013" s="932" t="s">
        <v>1574</v>
      </c>
      <c r="C1013" s="933" t="s">
        <v>4477</v>
      </c>
      <c r="D1013" s="932"/>
      <c r="E1013" s="932" t="s">
        <v>1575</v>
      </c>
      <c r="F1013" s="932" t="s">
        <v>3434</v>
      </c>
      <c r="G1013" s="932" t="s">
        <v>3435</v>
      </c>
      <c r="H1013" s="932" t="s">
        <v>3436</v>
      </c>
      <c r="I1013" s="934">
        <v>7920</v>
      </c>
    </row>
    <row r="1014" spans="2:9">
      <c r="B1014" s="932" t="s">
        <v>1574</v>
      </c>
      <c r="C1014" s="933" t="s">
        <v>4477</v>
      </c>
      <c r="D1014" s="932"/>
      <c r="E1014" s="932" t="s">
        <v>1575</v>
      </c>
      <c r="F1014" s="932" t="s">
        <v>3437</v>
      </c>
      <c r="G1014" s="932" t="s">
        <v>3438</v>
      </c>
      <c r="H1014" s="932" t="s">
        <v>3439</v>
      </c>
      <c r="I1014" s="934">
        <v>12585</v>
      </c>
    </row>
    <row r="1015" spans="2:9">
      <c r="B1015" s="932" t="s">
        <v>1574</v>
      </c>
      <c r="C1015" s="933" t="s">
        <v>4477</v>
      </c>
      <c r="D1015" s="932"/>
      <c r="E1015" s="932" t="s">
        <v>1575</v>
      </c>
      <c r="F1015" s="932" t="s">
        <v>3440</v>
      </c>
      <c r="G1015" s="932" t="s">
        <v>3441</v>
      </c>
      <c r="H1015" s="932" t="s">
        <v>3442</v>
      </c>
      <c r="I1015" s="934">
        <v>13575</v>
      </c>
    </row>
    <row r="1016" spans="2:9">
      <c r="B1016" s="932" t="s">
        <v>1574</v>
      </c>
      <c r="C1016" s="933" t="s">
        <v>4477</v>
      </c>
      <c r="D1016" s="932"/>
      <c r="E1016" s="932" t="s">
        <v>1575</v>
      </c>
      <c r="F1016" s="932" t="s">
        <v>5640</v>
      </c>
      <c r="G1016" s="932" t="s">
        <v>5641</v>
      </c>
      <c r="H1016" s="932" t="s">
        <v>5642</v>
      </c>
      <c r="I1016" s="934">
        <v>95</v>
      </c>
    </row>
    <row r="1017" spans="2:9">
      <c r="B1017" s="932" t="s">
        <v>1574</v>
      </c>
      <c r="C1017" s="933" t="s">
        <v>4477</v>
      </c>
      <c r="D1017" s="932"/>
      <c r="E1017" s="932" t="s">
        <v>1575</v>
      </c>
      <c r="F1017" s="932" t="s">
        <v>3443</v>
      </c>
      <c r="G1017" s="932" t="s">
        <v>3444</v>
      </c>
      <c r="H1017" s="932" t="s">
        <v>3445</v>
      </c>
      <c r="I1017" s="934">
        <v>1020</v>
      </c>
    </row>
    <row r="1018" spans="2:9">
      <c r="B1018" s="932" t="s">
        <v>1574</v>
      </c>
      <c r="C1018" s="933" t="s">
        <v>4477</v>
      </c>
      <c r="D1018" s="932"/>
      <c r="E1018" s="932" t="s">
        <v>1575</v>
      </c>
      <c r="F1018" s="932" t="s">
        <v>3446</v>
      </c>
      <c r="G1018" s="932" t="s">
        <v>3447</v>
      </c>
      <c r="H1018" s="932" t="s">
        <v>3448</v>
      </c>
      <c r="I1018" s="934">
        <v>5644</v>
      </c>
    </row>
    <row r="1019" spans="2:9">
      <c r="B1019" s="932" t="s">
        <v>1574</v>
      </c>
      <c r="C1019" s="933" t="s">
        <v>4477</v>
      </c>
      <c r="D1019" s="932"/>
      <c r="E1019" s="932" t="s">
        <v>1575</v>
      </c>
      <c r="F1019" s="932" t="s">
        <v>5643</v>
      </c>
      <c r="G1019" s="932" t="s">
        <v>5644</v>
      </c>
      <c r="H1019" s="932" t="s">
        <v>5645</v>
      </c>
      <c r="I1019" s="934">
        <v>4000</v>
      </c>
    </row>
    <row r="1020" spans="2:9">
      <c r="B1020" s="932" t="s">
        <v>1574</v>
      </c>
      <c r="C1020" s="933" t="s">
        <v>4477</v>
      </c>
      <c r="D1020" s="932"/>
      <c r="E1020" s="932" t="s">
        <v>1575</v>
      </c>
      <c r="F1020" s="932" t="s">
        <v>5646</v>
      </c>
      <c r="G1020" s="932" t="s">
        <v>5647</v>
      </c>
      <c r="H1020" s="932" t="s">
        <v>5648</v>
      </c>
      <c r="I1020" s="934">
        <v>8800</v>
      </c>
    </row>
    <row r="1021" spans="2:9">
      <c r="B1021" s="932" t="s">
        <v>1574</v>
      </c>
      <c r="C1021" s="933" t="s">
        <v>4477</v>
      </c>
      <c r="D1021" s="932"/>
      <c r="E1021" s="932" t="s">
        <v>1575</v>
      </c>
      <c r="F1021" s="932" t="s">
        <v>3449</v>
      </c>
      <c r="G1021" s="932" t="s">
        <v>3450</v>
      </c>
      <c r="H1021" s="932" t="s">
        <v>3451</v>
      </c>
      <c r="I1021" s="934">
        <v>5000</v>
      </c>
    </row>
    <row r="1022" spans="2:9">
      <c r="B1022" s="932" t="s">
        <v>1574</v>
      </c>
      <c r="C1022" s="933" t="s">
        <v>4477</v>
      </c>
      <c r="D1022" s="932"/>
      <c r="E1022" s="932" t="s">
        <v>1575</v>
      </c>
      <c r="F1022" s="932" t="s">
        <v>3452</v>
      </c>
      <c r="G1022" s="932" t="s">
        <v>3453</v>
      </c>
      <c r="H1022" s="932" t="s">
        <v>3454</v>
      </c>
      <c r="I1022" s="934">
        <v>3013</v>
      </c>
    </row>
    <row r="1023" spans="2:9">
      <c r="B1023" s="932" t="s">
        <v>1574</v>
      </c>
      <c r="C1023" s="933" t="s">
        <v>4477</v>
      </c>
      <c r="D1023" s="932"/>
      <c r="E1023" s="932" t="s">
        <v>1575</v>
      </c>
      <c r="F1023" s="932" t="s">
        <v>5649</v>
      </c>
      <c r="G1023" s="932" t="s">
        <v>5650</v>
      </c>
      <c r="H1023" s="932" t="s">
        <v>5651</v>
      </c>
      <c r="I1023" s="934">
        <v>18400</v>
      </c>
    </row>
    <row r="1024" spans="2:9">
      <c r="B1024" s="932" t="s">
        <v>1574</v>
      </c>
      <c r="C1024" s="933" t="s">
        <v>4477</v>
      </c>
      <c r="D1024" s="932"/>
      <c r="E1024" s="932" t="s">
        <v>1575</v>
      </c>
      <c r="F1024" s="932" t="s">
        <v>5652</v>
      </c>
      <c r="G1024" s="932" t="s">
        <v>5653</v>
      </c>
      <c r="H1024" s="932" t="s">
        <v>5654</v>
      </c>
      <c r="I1024" s="934">
        <v>321</v>
      </c>
    </row>
    <row r="1025" spans="2:9">
      <c r="B1025" s="932" t="s">
        <v>1574</v>
      </c>
      <c r="C1025" s="933" t="s">
        <v>4477</v>
      </c>
      <c r="D1025" s="932"/>
      <c r="E1025" s="932" t="s">
        <v>1575</v>
      </c>
      <c r="F1025" s="932" t="s">
        <v>3455</v>
      </c>
      <c r="G1025" s="932" t="s">
        <v>3456</v>
      </c>
      <c r="H1025" s="932" t="s">
        <v>3457</v>
      </c>
      <c r="I1025" s="934">
        <v>1428</v>
      </c>
    </row>
    <row r="1026" spans="2:9">
      <c r="B1026" s="932" t="s">
        <v>1574</v>
      </c>
      <c r="C1026" s="933" t="s">
        <v>4477</v>
      </c>
      <c r="D1026" s="932"/>
      <c r="E1026" s="932" t="s">
        <v>1575</v>
      </c>
      <c r="F1026" s="932" t="s">
        <v>3458</v>
      </c>
      <c r="G1026" s="932" t="s">
        <v>3459</v>
      </c>
      <c r="H1026" s="932" t="s">
        <v>3460</v>
      </c>
      <c r="I1026" s="934">
        <v>575</v>
      </c>
    </row>
    <row r="1027" spans="2:9">
      <c r="B1027" s="932" t="s">
        <v>1574</v>
      </c>
      <c r="C1027" s="933" t="s">
        <v>4477</v>
      </c>
      <c r="D1027" s="932"/>
      <c r="E1027" s="932" t="s">
        <v>1575</v>
      </c>
      <c r="F1027" s="932" t="s">
        <v>5655</v>
      </c>
      <c r="G1027" s="932" t="s">
        <v>5656</v>
      </c>
      <c r="H1027" s="932" t="s">
        <v>5657</v>
      </c>
      <c r="I1027" s="934">
        <v>511</v>
      </c>
    </row>
    <row r="1028" spans="2:9">
      <c r="B1028" s="932" t="s">
        <v>1574</v>
      </c>
      <c r="C1028" s="933" t="s">
        <v>4477</v>
      </c>
      <c r="D1028" s="932"/>
      <c r="E1028" s="932" t="s">
        <v>1575</v>
      </c>
      <c r="F1028" s="932" t="s">
        <v>3461</v>
      </c>
      <c r="G1028" s="932" t="s">
        <v>3462</v>
      </c>
      <c r="H1028" s="932" t="s">
        <v>3463</v>
      </c>
      <c r="I1028" s="934">
        <v>3468</v>
      </c>
    </row>
    <row r="1029" spans="2:9">
      <c r="B1029" s="932" t="s">
        <v>1574</v>
      </c>
      <c r="C1029" s="933" t="s">
        <v>4477</v>
      </c>
      <c r="D1029" s="932"/>
      <c r="E1029" s="932" t="s">
        <v>1575</v>
      </c>
      <c r="F1029" s="932" t="s">
        <v>3464</v>
      </c>
      <c r="G1029" s="932" t="s">
        <v>3465</v>
      </c>
      <c r="H1029" s="932" t="s">
        <v>3466</v>
      </c>
      <c r="I1029" s="934">
        <v>4390</v>
      </c>
    </row>
    <row r="1030" spans="2:9">
      <c r="B1030" s="932" t="s">
        <v>1574</v>
      </c>
      <c r="C1030" s="933" t="s">
        <v>4477</v>
      </c>
      <c r="D1030" s="932"/>
      <c r="E1030" s="932" t="s">
        <v>1575</v>
      </c>
      <c r="F1030" s="932" t="s">
        <v>3467</v>
      </c>
      <c r="G1030" s="932" t="s">
        <v>3468</v>
      </c>
      <c r="H1030" s="932" t="s">
        <v>3469</v>
      </c>
      <c r="I1030" s="934">
        <v>6545</v>
      </c>
    </row>
    <row r="1031" spans="2:9">
      <c r="B1031" s="932" t="s">
        <v>1574</v>
      </c>
      <c r="C1031" s="933" t="s">
        <v>4477</v>
      </c>
      <c r="D1031" s="932"/>
      <c r="E1031" s="932" t="s">
        <v>1575</v>
      </c>
      <c r="F1031" s="932" t="s">
        <v>5658</v>
      </c>
      <c r="G1031" s="932" t="s">
        <v>5659</v>
      </c>
      <c r="H1031" s="932" t="s">
        <v>5660</v>
      </c>
      <c r="I1031" s="934">
        <v>10475</v>
      </c>
    </row>
    <row r="1032" spans="2:9">
      <c r="B1032" s="932" t="s">
        <v>1574</v>
      </c>
      <c r="C1032" s="933" t="s">
        <v>4477</v>
      </c>
      <c r="D1032" s="932"/>
      <c r="E1032" s="932" t="s">
        <v>1575</v>
      </c>
      <c r="F1032" s="932" t="s">
        <v>3470</v>
      </c>
      <c r="G1032" s="932" t="s">
        <v>3471</v>
      </c>
      <c r="H1032" s="932" t="s">
        <v>3472</v>
      </c>
      <c r="I1032" s="934">
        <v>2810</v>
      </c>
    </row>
    <row r="1033" spans="2:9">
      <c r="B1033" s="932" t="s">
        <v>1574</v>
      </c>
      <c r="C1033" s="933" t="s">
        <v>4477</v>
      </c>
      <c r="D1033" s="932"/>
      <c r="E1033" s="932" t="s">
        <v>1575</v>
      </c>
      <c r="F1033" s="932" t="s">
        <v>3473</v>
      </c>
      <c r="G1033" s="932" t="s">
        <v>3474</v>
      </c>
      <c r="H1033" s="932" t="s">
        <v>3475</v>
      </c>
      <c r="I1033" s="934">
        <v>8000</v>
      </c>
    </row>
    <row r="1034" spans="2:9">
      <c r="B1034" s="932" t="s">
        <v>1574</v>
      </c>
      <c r="C1034" s="933" t="s">
        <v>4477</v>
      </c>
      <c r="D1034" s="932"/>
      <c r="E1034" s="932" t="s">
        <v>1575</v>
      </c>
      <c r="F1034" s="932" t="s">
        <v>3476</v>
      </c>
      <c r="G1034" s="932" t="s">
        <v>3477</v>
      </c>
      <c r="H1034" s="932" t="s">
        <v>3478</v>
      </c>
      <c r="I1034" s="934">
        <v>4680</v>
      </c>
    </row>
    <row r="1035" spans="2:9">
      <c r="B1035" s="932" t="s">
        <v>1574</v>
      </c>
      <c r="C1035" s="933" t="s">
        <v>4477</v>
      </c>
      <c r="D1035" s="932"/>
      <c r="E1035" s="932" t="s">
        <v>1575</v>
      </c>
      <c r="F1035" s="932" t="s">
        <v>5661</v>
      </c>
      <c r="G1035" s="932" t="s">
        <v>5662</v>
      </c>
      <c r="H1035" s="932" t="s">
        <v>5663</v>
      </c>
      <c r="I1035" s="934">
        <v>238</v>
      </c>
    </row>
    <row r="1036" spans="2:9">
      <c r="B1036" s="932" t="s">
        <v>1574</v>
      </c>
      <c r="C1036" s="933" t="s">
        <v>4477</v>
      </c>
      <c r="D1036" s="932"/>
      <c r="E1036" s="932" t="s">
        <v>1575</v>
      </c>
      <c r="F1036" s="932" t="s">
        <v>3479</v>
      </c>
      <c r="G1036" s="932" t="s">
        <v>3480</v>
      </c>
      <c r="H1036" s="932" t="s">
        <v>3481</v>
      </c>
      <c r="I1036" s="934">
        <v>6010</v>
      </c>
    </row>
    <row r="1037" spans="2:9">
      <c r="B1037" s="932" t="s">
        <v>1574</v>
      </c>
      <c r="C1037" s="933" t="s">
        <v>4477</v>
      </c>
      <c r="D1037" s="932"/>
      <c r="E1037" s="932" t="s">
        <v>1575</v>
      </c>
      <c r="F1037" s="932" t="s">
        <v>3482</v>
      </c>
      <c r="G1037" s="932" t="s">
        <v>3483</v>
      </c>
      <c r="H1037" s="932" t="s">
        <v>3484</v>
      </c>
      <c r="I1037" s="934">
        <v>2278</v>
      </c>
    </row>
    <row r="1038" spans="2:9">
      <c r="B1038" s="932" t="s">
        <v>1574</v>
      </c>
      <c r="C1038" s="933" t="s">
        <v>4477</v>
      </c>
      <c r="D1038" s="932"/>
      <c r="E1038" s="932" t="s">
        <v>1575</v>
      </c>
      <c r="F1038" s="932" t="s">
        <v>5664</v>
      </c>
      <c r="G1038" s="932" t="s">
        <v>5665</v>
      </c>
      <c r="H1038" s="932" t="s">
        <v>5666</v>
      </c>
      <c r="I1038" s="934">
        <v>680</v>
      </c>
    </row>
    <row r="1039" spans="2:9">
      <c r="B1039" s="932" t="s">
        <v>1574</v>
      </c>
      <c r="C1039" s="933" t="s">
        <v>4477</v>
      </c>
      <c r="D1039" s="932"/>
      <c r="E1039" s="932" t="s">
        <v>1575</v>
      </c>
      <c r="F1039" s="932" t="s">
        <v>3485</v>
      </c>
      <c r="G1039" s="932" t="s">
        <v>3486</v>
      </c>
      <c r="H1039" s="932" t="s">
        <v>3487</v>
      </c>
      <c r="I1039" s="934">
        <v>200</v>
      </c>
    </row>
    <row r="1040" spans="2:9">
      <c r="B1040" s="932" t="s">
        <v>1574</v>
      </c>
      <c r="C1040" s="933" t="s">
        <v>4477</v>
      </c>
      <c r="D1040" s="932"/>
      <c r="E1040" s="932" t="s">
        <v>1575</v>
      </c>
      <c r="F1040" s="932" t="s">
        <v>3488</v>
      </c>
      <c r="G1040" s="932" t="s">
        <v>3489</v>
      </c>
      <c r="H1040" s="932" t="s">
        <v>3490</v>
      </c>
      <c r="I1040" s="934">
        <v>11325</v>
      </c>
    </row>
    <row r="1041" spans="2:9">
      <c r="B1041" s="932" t="s">
        <v>1574</v>
      </c>
      <c r="C1041" s="933" t="s">
        <v>4477</v>
      </c>
      <c r="D1041" s="932"/>
      <c r="E1041" s="932" t="s">
        <v>1575</v>
      </c>
      <c r="F1041" s="932" t="s">
        <v>3491</v>
      </c>
      <c r="G1041" s="932" t="s">
        <v>3492</v>
      </c>
      <c r="H1041" s="932" t="s">
        <v>3493</v>
      </c>
      <c r="I1041" s="934">
        <v>7369</v>
      </c>
    </row>
    <row r="1042" spans="2:9">
      <c r="B1042" s="932" t="s">
        <v>1574</v>
      </c>
      <c r="C1042" s="933" t="s">
        <v>4477</v>
      </c>
      <c r="D1042" s="932"/>
      <c r="E1042" s="932" t="s">
        <v>1575</v>
      </c>
      <c r="F1042" s="932" t="s">
        <v>3494</v>
      </c>
      <c r="G1042" s="932" t="s">
        <v>3495</v>
      </c>
      <c r="H1042" s="932" t="s">
        <v>3496</v>
      </c>
      <c r="I1042" s="934">
        <v>17025</v>
      </c>
    </row>
    <row r="1043" spans="2:9">
      <c r="B1043" s="932" t="s">
        <v>1574</v>
      </c>
      <c r="C1043" s="933" t="s">
        <v>4477</v>
      </c>
      <c r="D1043" s="932"/>
      <c r="E1043" s="932" t="s">
        <v>1575</v>
      </c>
      <c r="F1043" s="932" t="s">
        <v>5667</v>
      </c>
      <c r="G1043" s="932" t="s">
        <v>5668</v>
      </c>
      <c r="H1043" s="932" t="s">
        <v>5669</v>
      </c>
      <c r="I1043" s="934">
        <v>5000</v>
      </c>
    </row>
    <row r="1044" spans="2:9">
      <c r="B1044" s="932" t="s">
        <v>1574</v>
      </c>
      <c r="C1044" s="933" t="s">
        <v>4477</v>
      </c>
      <c r="D1044" s="932"/>
      <c r="E1044" s="932" t="s">
        <v>1575</v>
      </c>
      <c r="F1044" s="932" t="s">
        <v>3497</v>
      </c>
      <c r="G1044" s="932" t="s">
        <v>3498</v>
      </c>
      <c r="H1044" s="932" t="s">
        <v>3499</v>
      </c>
      <c r="I1044" s="934">
        <v>16770</v>
      </c>
    </row>
    <row r="1045" spans="2:9">
      <c r="B1045" s="932" t="s">
        <v>1574</v>
      </c>
      <c r="C1045" s="933" t="s">
        <v>4477</v>
      </c>
      <c r="D1045" s="932"/>
      <c r="E1045" s="932" t="s">
        <v>1575</v>
      </c>
      <c r="F1045" s="932" t="s">
        <v>5670</v>
      </c>
      <c r="G1045" s="932" t="s">
        <v>5671</v>
      </c>
      <c r="H1045" s="932" t="s">
        <v>5672</v>
      </c>
      <c r="I1045" s="934">
        <v>4800</v>
      </c>
    </row>
    <row r="1046" spans="2:9">
      <c r="B1046" s="932" t="s">
        <v>1574</v>
      </c>
      <c r="C1046" s="933" t="s">
        <v>4477</v>
      </c>
      <c r="D1046" s="932"/>
      <c r="E1046" s="932" t="s">
        <v>1575</v>
      </c>
      <c r="F1046" s="932" t="s">
        <v>5673</v>
      </c>
      <c r="G1046" s="932" t="s">
        <v>5674</v>
      </c>
      <c r="H1046" s="932" t="s">
        <v>5675</v>
      </c>
      <c r="I1046" s="934">
        <v>200</v>
      </c>
    </row>
    <row r="1047" spans="2:9">
      <c r="B1047" s="932" t="s">
        <v>1574</v>
      </c>
      <c r="C1047" s="933" t="s">
        <v>4477</v>
      </c>
      <c r="D1047" s="932"/>
      <c r="E1047" s="932" t="s">
        <v>1575</v>
      </c>
      <c r="F1047" s="932" t="s">
        <v>5676</v>
      </c>
      <c r="G1047" s="932" t="s">
        <v>5677</v>
      </c>
      <c r="H1047" s="932" t="s">
        <v>5678</v>
      </c>
      <c r="I1047" s="934">
        <v>321</v>
      </c>
    </row>
    <row r="1048" spans="2:9">
      <c r="B1048" s="932" t="s">
        <v>1574</v>
      </c>
      <c r="C1048" s="933" t="s">
        <v>4477</v>
      </c>
      <c r="D1048" s="932"/>
      <c r="E1048" s="932" t="s">
        <v>1575</v>
      </c>
      <c r="F1048" s="932" t="s">
        <v>3500</v>
      </c>
      <c r="G1048" s="932" t="s">
        <v>3501</v>
      </c>
      <c r="H1048" s="932" t="s">
        <v>3502</v>
      </c>
      <c r="I1048" s="934">
        <v>10000</v>
      </c>
    </row>
    <row r="1049" spans="2:9">
      <c r="B1049" s="932" t="s">
        <v>1574</v>
      </c>
      <c r="C1049" s="933" t="s">
        <v>4477</v>
      </c>
      <c r="D1049" s="932"/>
      <c r="E1049" s="932" t="s">
        <v>1575</v>
      </c>
      <c r="F1049" s="932" t="s">
        <v>3503</v>
      </c>
      <c r="G1049" s="932" t="s">
        <v>3504</v>
      </c>
      <c r="H1049" s="932" t="s">
        <v>3505</v>
      </c>
      <c r="I1049" s="934">
        <v>18790</v>
      </c>
    </row>
    <row r="1050" spans="2:9">
      <c r="B1050" s="932" t="s">
        <v>1574</v>
      </c>
      <c r="C1050" s="933" t="s">
        <v>4477</v>
      </c>
      <c r="D1050" s="932"/>
      <c r="E1050" s="932" t="s">
        <v>1575</v>
      </c>
      <c r="F1050" s="932" t="s">
        <v>5679</v>
      </c>
      <c r="G1050" s="932" t="s">
        <v>5680</v>
      </c>
      <c r="H1050" s="932" t="s">
        <v>5681</v>
      </c>
      <c r="I1050" s="934">
        <v>810</v>
      </c>
    </row>
    <row r="1051" spans="2:9">
      <c r="B1051" s="932" t="s">
        <v>1574</v>
      </c>
      <c r="C1051" s="933" t="s">
        <v>4477</v>
      </c>
      <c r="D1051" s="932"/>
      <c r="E1051" s="932" t="s">
        <v>1575</v>
      </c>
      <c r="F1051" s="932" t="s">
        <v>5682</v>
      </c>
      <c r="G1051" s="932" t="s">
        <v>5683</v>
      </c>
      <c r="H1051" s="932" t="s">
        <v>5684</v>
      </c>
      <c r="I1051" s="934">
        <v>13498</v>
      </c>
    </row>
    <row r="1052" spans="2:9">
      <c r="B1052" s="932" t="s">
        <v>1574</v>
      </c>
      <c r="C1052" s="933" t="s">
        <v>4477</v>
      </c>
      <c r="D1052" s="932"/>
      <c r="E1052" s="932" t="s">
        <v>1575</v>
      </c>
      <c r="F1052" s="932" t="s">
        <v>3506</v>
      </c>
      <c r="G1052" s="932" t="s">
        <v>3507</v>
      </c>
      <c r="H1052" s="932" t="s">
        <v>3508</v>
      </c>
      <c r="I1052" s="934">
        <v>2490</v>
      </c>
    </row>
    <row r="1053" spans="2:9">
      <c r="B1053" s="932" t="s">
        <v>1574</v>
      </c>
      <c r="C1053" s="933" t="s">
        <v>4477</v>
      </c>
      <c r="D1053" s="932"/>
      <c r="E1053" s="932" t="s">
        <v>1575</v>
      </c>
      <c r="F1053" s="932" t="s">
        <v>5685</v>
      </c>
      <c r="G1053" s="932" t="s">
        <v>5686</v>
      </c>
      <c r="H1053" s="932" t="s">
        <v>5687</v>
      </c>
      <c r="I1053" s="934">
        <v>215</v>
      </c>
    </row>
    <row r="1054" spans="2:9">
      <c r="B1054" s="932" t="s">
        <v>1574</v>
      </c>
      <c r="C1054" s="933" t="s">
        <v>4477</v>
      </c>
      <c r="D1054" s="932"/>
      <c r="E1054" s="932" t="s">
        <v>1575</v>
      </c>
      <c r="F1054" s="932" t="s">
        <v>3509</v>
      </c>
      <c r="G1054" s="932" t="s">
        <v>3510</v>
      </c>
      <c r="H1054" s="932" t="s">
        <v>3511</v>
      </c>
      <c r="I1054" s="934">
        <v>16050</v>
      </c>
    </row>
    <row r="1055" spans="2:9">
      <c r="B1055" s="932" t="s">
        <v>1574</v>
      </c>
      <c r="C1055" s="933" t="s">
        <v>4477</v>
      </c>
      <c r="D1055" s="932"/>
      <c r="E1055" s="932" t="s">
        <v>1575</v>
      </c>
      <c r="F1055" s="932" t="s">
        <v>5688</v>
      </c>
      <c r="G1055" s="932" t="s">
        <v>5689</v>
      </c>
      <c r="H1055" s="932" t="s">
        <v>5690</v>
      </c>
      <c r="I1055" s="934">
        <v>2010</v>
      </c>
    </row>
    <row r="1056" spans="2:9">
      <c r="B1056" s="932" t="s">
        <v>1574</v>
      </c>
      <c r="C1056" s="933" t="s">
        <v>4477</v>
      </c>
      <c r="D1056" s="932"/>
      <c r="E1056" s="932" t="s">
        <v>1575</v>
      </c>
      <c r="F1056" s="932" t="s">
        <v>3512</v>
      </c>
      <c r="G1056" s="932" t="s">
        <v>3513</v>
      </c>
      <c r="H1056" s="932" t="s">
        <v>3514</v>
      </c>
      <c r="I1056" s="934">
        <v>1230</v>
      </c>
    </row>
    <row r="1057" spans="2:9">
      <c r="B1057" s="932" t="s">
        <v>1574</v>
      </c>
      <c r="C1057" s="933" t="s">
        <v>4477</v>
      </c>
      <c r="D1057" s="932"/>
      <c r="E1057" s="932" t="s">
        <v>1575</v>
      </c>
      <c r="F1057" s="932" t="s">
        <v>5691</v>
      </c>
      <c r="G1057" s="932" t="s">
        <v>5692</v>
      </c>
      <c r="H1057" s="932" t="s">
        <v>5693</v>
      </c>
      <c r="I1057" s="934">
        <v>17800</v>
      </c>
    </row>
    <row r="1058" spans="2:9">
      <c r="B1058" s="932" t="s">
        <v>1574</v>
      </c>
      <c r="C1058" s="933" t="s">
        <v>4477</v>
      </c>
      <c r="D1058" s="932"/>
      <c r="E1058" s="932" t="s">
        <v>1575</v>
      </c>
      <c r="F1058" s="932" t="s">
        <v>5694</v>
      </c>
      <c r="G1058" s="932" t="s">
        <v>5695</v>
      </c>
      <c r="H1058" s="932" t="s">
        <v>5696</v>
      </c>
      <c r="I1058" s="934">
        <v>215</v>
      </c>
    </row>
    <row r="1059" spans="2:9">
      <c r="B1059" s="932" t="s">
        <v>1574</v>
      </c>
      <c r="C1059" s="933" t="s">
        <v>4477</v>
      </c>
      <c r="D1059" s="932"/>
      <c r="E1059" s="932" t="s">
        <v>1575</v>
      </c>
      <c r="F1059" s="932" t="s">
        <v>3515</v>
      </c>
      <c r="G1059" s="932" t="s">
        <v>3516</v>
      </c>
      <c r="H1059" s="932" t="s">
        <v>3517</v>
      </c>
      <c r="I1059" s="934">
        <v>2176</v>
      </c>
    </row>
    <row r="1060" spans="2:9">
      <c r="B1060" s="932" t="s">
        <v>1574</v>
      </c>
      <c r="C1060" s="933" t="s">
        <v>4477</v>
      </c>
      <c r="D1060" s="932"/>
      <c r="E1060" s="932" t="s">
        <v>1575</v>
      </c>
      <c r="F1060" s="932" t="s">
        <v>5697</v>
      </c>
      <c r="G1060" s="932" t="s">
        <v>5698</v>
      </c>
      <c r="H1060" s="932" t="s">
        <v>5699</v>
      </c>
      <c r="I1060" s="934">
        <v>5000</v>
      </c>
    </row>
    <row r="1061" spans="2:9">
      <c r="B1061" s="932" t="s">
        <v>1574</v>
      </c>
      <c r="C1061" s="933" t="s">
        <v>4477</v>
      </c>
      <c r="D1061" s="932"/>
      <c r="E1061" s="932" t="s">
        <v>1575</v>
      </c>
      <c r="F1061" s="932" t="s">
        <v>3518</v>
      </c>
      <c r="G1061" s="932" t="s">
        <v>3519</v>
      </c>
      <c r="H1061" s="932" t="s">
        <v>3520</v>
      </c>
      <c r="I1061" s="934">
        <v>2730</v>
      </c>
    </row>
    <row r="1062" spans="2:9">
      <c r="B1062" s="932" t="s">
        <v>1574</v>
      </c>
      <c r="C1062" s="933" t="s">
        <v>4477</v>
      </c>
      <c r="D1062" s="932"/>
      <c r="E1062" s="932" t="s">
        <v>1575</v>
      </c>
      <c r="F1062" s="932" t="s">
        <v>3521</v>
      </c>
      <c r="G1062" s="932" t="s">
        <v>3522</v>
      </c>
      <c r="H1062" s="932" t="s">
        <v>3523</v>
      </c>
      <c r="I1062" s="934">
        <v>15000</v>
      </c>
    </row>
    <row r="1063" spans="2:9">
      <c r="B1063" s="932" t="s">
        <v>1574</v>
      </c>
      <c r="C1063" s="933" t="s">
        <v>4477</v>
      </c>
      <c r="D1063" s="932"/>
      <c r="E1063" s="932" t="s">
        <v>1575</v>
      </c>
      <c r="F1063" s="932" t="s">
        <v>3524</v>
      </c>
      <c r="G1063" s="932" t="s">
        <v>3525</v>
      </c>
      <c r="H1063" s="932" t="s">
        <v>3526</v>
      </c>
      <c r="I1063" s="934">
        <v>16150</v>
      </c>
    </row>
    <row r="1064" spans="2:9">
      <c r="B1064" s="932" t="s">
        <v>1574</v>
      </c>
      <c r="C1064" s="933" t="s">
        <v>4477</v>
      </c>
      <c r="D1064" s="932"/>
      <c r="E1064" s="932" t="s">
        <v>1575</v>
      </c>
      <c r="F1064" s="932" t="s">
        <v>5700</v>
      </c>
      <c r="G1064" s="932" t="s">
        <v>5701</v>
      </c>
      <c r="H1064" s="932" t="s">
        <v>5702</v>
      </c>
      <c r="I1064" s="934">
        <v>1000</v>
      </c>
    </row>
    <row r="1065" spans="2:9">
      <c r="B1065" s="932" t="s">
        <v>1574</v>
      </c>
      <c r="C1065" s="933" t="s">
        <v>4477</v>
      </c>
      <c r="D1065" s="932"/>
      <c r="E1065" s="932" t="s">
        <v>1575</v>
      </c>
      <c r="F1065" s="932" t="s">
        <v>5703</v>
      </c>
      <c r="G1065" s="932" t="s">
        <v>5704</v>
      </c>
      <c r="H1065" s="932" t="s">
        <v>5705</v>
      </c>
      <c r="I1065" s="934">
        <v>1945</v>
      </c>
    </row>
    <row r="1066" spans="2:9">
      <c r="B1066" s="932" t="s">
        <v>1574</v>
      </c>
      <c r="C1066" s="933" t="s">
        <v>4477</v>
      </c>
      <c r="D1066" s="932"/>
      <c r="E1066" s="932" t="s">
        <v>1575</v>
      </c>
      <c r="F1066" s="932" t="s">
        <v>3527</v>
      </c>
      <c r="G1066" s="932" t="s">
        <v>3528</v>
      </c>
      <c r="H1066" s="932" t="s">
        <v>3529</v>
      </c>
      <c r="I1066" s="934">
        <v>3555</v>
      </c>
    </row>
    <row r="1067" spans="2:9">
      <c r="B1067" s="932" t="s">
        <v>1574</v>
      </c>
      <c r="C1067" s="933" t="s">
        <v>4477</v>
      </c>
      <c r="D1067" s="932"/>
      <c r="E1067" s="932" t="s">
        <v>1575</v>
      </c>
      <c r="F1067" s="932" t="s">
        <v>5706</v>
      </c>
      <c r="G1067" s="932" t="s">
        <v>5707</v>
      </c>
      <c r="H1067" s="932" t="s">
        <v>5708</v>
      </c>
      <c r="I1067" s="934">
        <v>8200</v>
      </c>
    </row>
    <row r="1068" spans="2:9">
      <c r="B1068" s="932" t="s">
        <v>1574</v>
      </c>
      <c r="C1068" s="933" t="s">
        <v>4477</v>
      </c>
      <c r="D1068" s="932"/>
      <c r="E1068" s="932" t="s">
        <v>1575</v>
      </c>
      <c r="F1068" s="932" t="s">
        <v>3530</v>
      </c>
      <c r="G1068" s="932" t="s">
        <v>3531</v>
      </c>
      <c r="H1068" s="932" t="s">
        <v>3532</v>
      </c>
      <c r="I1068" s="934">
        <v>405</v>
      </c>
    </row>
    <row r="1069" spans="2:9">
      <c r="B1069" s="932" t="s">
        <v>1574</v>
      </c>
      <c r="C1069" s="933" t="s">
        <v>4477</v>
      </c>
      <c r="D1069" s="932"/>
      <c r="E1069" s="932" t="s">
        <v>1575</v>
      </c>
      <c r="F1069" s="932" t="s">
        <v>3533</v>
      </c>
      <c r="G1069" s="932" t="s">
        <v>3534</v>
      </c>
      <c r="H1069" s="932" t="s">
        <v>3535</v>
      </c>
      <c r="I1069" s="934">
        <v>1525</v>
      </c>
    </row>
    <row r="1070" spans="2:9">
      <c r="B1070" s="932" t="s">
        <v>1574</v>
      </c>
      <c r="C1070" s="933" t="s">
        <v>4477</v>
      </c>
      <c r="D1070" s="932"/>
      <c r="E1070" s="932" t="s">
        <v>1575</v>
      </c>
      <c r="F1070" s="932" t="s">
        <v>3536</v>
      </c>
      <c r="G1070" s="932" t="s">
        <v>3537</v>
      </c>
      <c r="H1070" s="932" t="s">
        <v>3538</v>
      </c>
      <c r="I1070" s="934">
        <v>9600</v>
      </c>
    </row>
    <row r="1071" spans="2:9">
      <c r="B1071" s="932" t="s">
        <v>1574</v>
      </c>
      <c r="C1071" s="933" t="s">
        <v>4477</v>
      </c>
      <c r="D1071" s="932"/>
      <c r="E1071" s="932" t="s">
        <v>1575</v>
      </c>
      <c r="F1071" s="932" t="s">
        <v>3539</v>
      </c>
      <c r="G1071" s="932" t="s">
        <v>3540</v>
      </c>
      <c r="H1071" s="932" t="s">
        <v>3541</v>
      </c>
      <c r="I1071" s="934">
        <v>7860</v>
      </c>
    </row>
    <row r="1072" spans="2:9">
      <c r="B1072" s="932" t="s">
        <v>1574</v>
      </c>
      <c r="C1072" s="933" t="s">
        <v>4477</v>
      </c>
      <c r="D1072" s="932"/>
      <c r="E1072" s="932" t="s">
        <v>1575</v>
      </c>
      <c r="F1072" s="932" t="s">
        <v>5709</v>
      </c>
      <c r="G1072" s="932" t="s">
        <v>5710</v>
      </c>
      <c r="H1072" s="932" t="s">
        <v>5711</v>
      </c>
      <c r="I1072" s="934">
        <v>1564</v>
      </c>
    </row>
    <row r="1073" spans="2:9">
      <c r="B1073" s="932" t="s">
        <v>1574</v>
      </c>
      <c r="C1073" s="933" t="s">
        <v>4477</v>
      </c>
      <c r="D1073" s="932"/>
      <c r="E1073" s="932" t="s">
        <v>1575</v>
      </c>
      <c r="F1073" s="932" t="s">
        <v>3542</v>
      </c>
      <c r="G1073" s="932" t="s">
        <v>3543</v>
      </c>
      <c r="H1073" s="932" t="s">
        <v>3544</v>
      </c>
      <c r="I1073" s="934">
        <v>4925</v>
      </c>
    </row>
    <row r="1074" spans="2:9">
      <c r="B1074" s="932" t="s">
        <v>1574</v>
      </c>
      <c r="C1074" s="933" t="s">
        <v>4477</v>
      </c>
      <c r="D1074" s="932"/>
      <c r="E1074" s="932" t="s">
        <v>1575</v>
      </c>
      <c r="F1074" s="932" t="s">
        <v>5712</v>
      </c>
      <c r="G1074" s="932" t="s">
        <v>5713</v>
      </c>
      <c r="H1074" s="932" t="s">
        <v>5714</v>
      </c>
      <c r="I1074" s="934">
        <v>5555</v>
      </c>
    </row>
    <row r="1075" spans="2:9">
      <c r="B1075" s="932" t="s">
        <v>1574</v>
      </c>
      <c r="C1075" s="933" t="s">
        <v>4477</v>
      </c>
      <c r="D1075" s="932"/>
      <c r="E1075" s="932" t="s">
        <v>1575</v>
      </c>
      <c r="F1075" s="932" t="s">
        <v>3545</v>
      </c>
      <c r="G1075" s="932" t="s">
        <v>3546</v>
      </c>
      <c r="H1075" s="932" t="s">
        <v>3547</v>
      </c>
      <c r="I1075" s="934">
        <v>9381</v>
      </c>
    </row>
    <row r="1076" spans="2:9">
      <c r="B1076" s="932" t="s">
        <v>1574</v>
      </c>
      <c r="C1076" s="933" t="s">
        <v>4477</v>
      </c>
      <c r="D1076" s="932"/>
      <c r="E1076" s="932" t="s">
        <v>1575</v>
      </c>
      <c r="F1076" s="932" t="s">
        <v>3548</v>
      </c>
      <c r="G1076" s="932" t="s">
        <v>3549</v>
      </c>
      <c r="H1076" s="932" t="s">
        <v>3550</v>
      </c>
      <c r="I1076" s="934">
        <v>4845</v>
      </c>
    </row>
    <row r="1077" spans="2:9">
      <c r="B1077" s="932" t="s">
        <v>1574</v>
      </c>
      <c r="C1077" s="933" t="s">
        <v>4477</v>
      </c>
      <c r="D1077" s="932"/>
      <c r="E1077" s="932" t="s">
        <v>1575</v>
      </c>
      <c r="F1077" s="932" t="s">
        <v>3551</v>
      </c>
      <c r="G1077" s="932" t="s">
        <v>3552</v>
      </c>
      <c r="H1077" s="932" t="s">
        <v>3553</v>
      </c>
      <c r="I1077" s="934">
        <v>9015</v>
      </c>
    </row>
    <row r="1078" spans="2:9">
      <c r="B1078" s="932" t="s">
        <v>1574</v>
      </c>
      <c r="C1078" s="933" t="s">
        <v>4477</v>
      </c>
      <c r="D1078" s="932"/>
      <c r="E1078" s="932" t="s">
        <v>1575</v>
      </c>
      <c r="F1078" s="932" t="s">
        <v>3554</v>
      </c>
      <c r="G1078" s="932" t="s">
        <v>3555</v>
      </c>
      <c r="H1078" s="932" t="s">
        <v>3556</v>
      </c>
      <c r="I1078" s="934">
        <v>12342</v>
      </c>
    </row>
    <row r="1079" spans="2:9">
      <c r="B1079" s="932" t="s">
        <v>1574</v>
      </c>
      <c r="C1079" s="933" t="s">
        <v>4477</v>
      </c>
      <c r="D1079" s="932"/>
      <c r="E1079" s="932" t="s">
        <v>1575</v>
      </c>
      <c r="F1079" s="932" t="s">
        <v>5715</v>
      </c>
      <c r="G1079" s="932" t="s">
        <v>5716</v>
      </c>
      <c r="H1079" s="932" t="s">
        <v>5717</v>
      </c>
      <c r="I1079" s="934">
        <v>721</v>
      </c>
    </row>
    <row r="1080" spans="2:9">
      <c r="B1080" s="932" t="s">
        <v>1574</v>
      </c>
      <c r="C1080" s="933" t="s">
        <v>4477</v>
      </c>
      <c r="D1080" s="932"/>
      <c r="E1080" s="932" t="s">
        <v>1575</v>
      </c>
      <c r="F1080" s="932" t="s">
        <v>5718</v>
      </c>
      <c r="G1080" s="932" t="s">
        <v>5719</v>
      </c>
      <c r="H1080" s="932" t="s">
        <v>5720</v>
      </c>
      <c r="I1080" s="934">
        <v>200</v>
      </c>
    </row>
    <row r="1081" spans="2:9">
      <c r="B1081" s="932" t="s">
        <v>1574</v>
      </c>
      <c r="C1081" s="933" t="s">
        <v>4477</v>
      </c>
      <c r="D1081" s="932"/>
      <c r="E1081" s="932" t="s">
        <v>1575</v>
      </c>
      <c r="F1081" s="932" t="s">
        <v>3557</v>
      </c>
      <c r="G1081" s="932" t="s">
        <v>3558</v>
      </c>
      <c r="H1081" s="932" t="s">
        <v>3559</v>
      </c>
      <c r="I1081" s="934">
        <v>2312</v>
      </c>
    </row>
    <row r="1082" spans="2:9">
      <c r="B1082" s="932" t="s">
        <v>1574</v>
      </c>
      <c r="C1082" s="933" t="s">
        <v>4477</v>
      </c>
      <c r="D1082" s="932"/>
      <c r="E1082" s="932" t="s">
        <v>1575</v>
      </c>
      <c r="F1082" s="932" t="s">
        <v>5721</v>
      </c>
      <c r="G1082" s="932" t="s">
        <v>5722</v>
      </c>
      <c r="H1082" s="932" t="s">
        <v>5723</v>
      </c>
      <c r="I1082" s="934">
        <v>95</v>
      </c>
    </row>
    <row r="1083" spans="2:9">
      <c r="B1083" s="932" t="s">
        <v>1574</v>
      </c>
      <c r="C1083" s="933" t="s">
        <v>4477</v>
      </c>
      <c r="D1083" s="932"/>
      <c r="E1083" s="932" t="s">
        <v>1575</v>
      </c>
      <c r="F1083" s="932" t="s">
        <v>3560</v>
      </c>
      <c r="G1083" s="932" t="s">
        <v>3561</v>
      </c>
      <c r="H1083" s="932" t="s">
        <v>3562</v>
      </c>
      <c r="I1083" s="934">
        <v>11820</v>
      </c>
    </row>
    <row r="1084" spans="2:9">
      <c r="B1084" s="932" t="s">
        <v>1574</v>
      </c>
      <c r="C1084" s="933" t="s">
        <v>4477</v>
      </c>
      <c r="D1084" s="932"/>
      <c r="E1084" s="932" t="s">
        <v>1575</v>
      </c>
      <c r="F1084" s="932" t="s">
        <v>3563</v>
      </c>
      <c r="G1084" s="932" t="s">
        <v>3564</v>
      </c>
      <c r="H1084" s="932" t="s">
        <v>3565</v>
      </c>
      <c r="I1084" s="934">
        <v>3434</v>
      </c>
    </row>
    <row r="1085" spans="2:9">
      <c r="B1085" s="932" t="s">
        <v>1574</v>
      </c>
      <c r="C1085" s="933" t="s">
        <v>4477</v>
      </c>
      <c r="D1085" s="932"/>
      <c r="E1085" s="932" t="s">
        <v>1575</v>
      </c>
      <c r="F1085" s="932" t="s">
        <v>5724</v>
      </c>
      <c r="G1085" s="932" t="s">
        <v>5725</v>
      </c>
      <c r="H1085" s="932" t="s">
        <v>5726</v>
      </c>
      <c r="I1085" s="934">
        <v>430</v>
      </c>
    </row>
    <row r="1086" spans="2:9">
      <c r="B1086" s="932" t="s">
        <v>1574</v>
      </c>
      <c r="C1086" s="933" t="s">
        <v>4477</v>
      </c>
      <c r="D1086" s="932"/>
      <c r="E1086" s="932" t="s">
        <v>1575</v>
      </c>
      <c r="F1086" s="932" t="s">
        <v>5727</v>
      </c>
      <c r="G1086" s="932" t="s">
        <v>5728</v>
      </c>
      <c r="H1086" s="932" t="s">
        <v>5729</v>
      </c>
      <c r="I1086" s="934">
        <v>1460</v>
      </c>
    </row>
    <row r="1087" spans="2:9">
      <c r="B1087" s="932" t="s">
        <v>1574</v>
      </c>
      <c r="C1087" s="933" t="s">
        <v>4477</v>
      </c>
      <c r="D1087" s="932"/>
      <c r="E1087" s="932" t="s">
        <v>1575</v>
      </c>
      <c r="F1087" s="932" t="s">
        <v>3566</v>
      </c>
      <c r="G1087" s="932" t="s">
        <v>3567</v>
      </c>
      <c r="H1087" s="932" t="s">
        <v>3568</v>
      </c>
      <c r="I1087" s="934">
        <v>8045</v>
      </c>
    </row>
    <row r="1088" spans="2:9">
      <c r="B1088" s="932" t="s">
        <v>1574</v>
      </c>
      <c r="C1088" s="933" t="s">
        <v>4477</v>
      </c>
      <c r="D1088" s="932"/>
      <c r="E1088" s="932" t="s">
        <v>1575</v>
      </c>
      <c r="F1088" s="932" t="s">
        <v>3569</v>
      </c>
      <c r="G1088" s="932" t="s">
        <v>3570</v>
      </c>
      <c r="H1088" s="932" t="s">
        <v>3571</v>
      </c>
      <c r="I1088" s="934">
        <v>9894</v>
      </c>
    </row>
    <row r="1089" spans="2:9">
      <c r="B1089" s="932" t="s">
        <v>1574</v>
      </c>
      <c r="C1089" s="933" t="s">
        <v>4477</v>
      </c>
      <c r="D1089" s="932"/>
      <c r="E1089" s="932" t="s">
        <v>1575</v>
      </c>
      <c r="F1089" s="932" t="s">
        <v>5730</v>
      </c>
      <c r="G1089" s="932" t="s">
        <v>5731</v>
      </c>
      <c r="H1089" s="932" t="s">
        <v>5732</v>
      </c>
      <c r="I1089" s="934">
        <v>2600</v>
      </c>
    </row>
    <row r="1090" spans="2:9">
      <c r="B1090" s="932" t="s">
        <v>1574</v>
      </c>
      <c r="C1090" s="933" t="s">
        <v>4477</v>
      </c>
      <c r="D1090" s="932"/>
      <c r="E1090" s="932" t="s">
        <v>1575</v>
      </c>
      <c r="F1090" s="932" t="s">
        <v>3572</v>
      </c>
      <c r="G1090" s="932" t="s">
        <v>3573</v>
      </c>
      <c r="H1090" s="932" t="s">
        <v>3574</v>
      </c>
      <c r="I1090" s="934">
        <v>1695</v>
      </c>
    </row>
    <row r="1091" spans="2:9">
      <c r="B1091" s="932" t="s">
        <v>1574</v>
      </c>
      <c r="C1091" s="933" t="s">
        <v>4477</v>
      </c>
      <c r="D1091" s="932"/>
      <c r="E1091" s="932" t="s">
        <v>1575</v>
      </c>
      <c r="F1091" s="932" t="s">
        <v>3575</v>
      </c>
      <c r="G1091" s="932" t="s">
        <v>3576</v>
      </c>
      <c r="H1091" s="932" t="s">
        <v>3577</v>
      </c>
      <c r="I1091" s="934">
        <v>7000</v>
      </c>
    </row>
    <row r="1092" spans="2:9">
      <c r="B1092" s="932" t="s">
        <v>1574</v>
      </c>
      <c r="C1092" s="933" t="s">
        <v>4477</v>
      </c>
      <c r="D1092" s="932"/>
      <c r="E1092" s="932" t="s">
        <v>1575</v>
      </c>
      <c r="F1092" s="932" t="s">
        <v>3578</v>
      </c>
      <c r="G1092" s="932" t="s">
        <v>3579</v>
      </c>
      <c r="H1092" s="932" t="s">
        <v>3580</v>
      </c>
      <c r="I1092" s="934">
        <v>7128</v>
      </c>
    </row>
    <row r="1093" spans="2:9">
      <c r="B1093" s="932" t="s">
        <v>1574</v>
      </c>
      <c r="C1093" s="933" t="s">
        <v>4477</v>
      </c>
      <c r="D1093" s="932"/>
      <c r="E1093" s="932" t="s">
        <v>1575</v>
      </c>
      <c r="F1093" s="932" t="s">
        <v>5733</v>
      </c>
      <c r="G1093" s="932" t="s">
        <v>5734</v>
      </c>
      <c r="H1093" s="932" t="s">
        <v>5735</v>
      </c>
      <c r="I1093" s="934">
        <v>3950</v>
      </c>
    </row>
    <row r="1094" spans="2:9">
      <c r="B1094" s="932" t="s">
        <v>1574</v>
      </c>
      <c r="C1094" s="933" t="s">
        <v>4477</v>
      </c>
      <c r="D1094" s="932"/>
      <c r="E1094" s="932" t="s">
        <v>1575</v>
      </c>
      <c r="F1094" s="932" t="s">
        <v>3581</v>
      </c>
      <c r="G1094" s="932" t="s">
        <v>3582</v>
      </c>
      <c r="H1094" s="932" t="s">
        <v>3583</v>
      </c>
      <c r="I1094" s="934">
        <v>15000</v>
      </c>
    </row>
    <row r="1095" spans="2:9">
      <c r="B1095" s="932" t="s">
        <v>1574</v>
      </c>
      <c r="C1095" s="933" t="s">
        <v>4477</v>
      </c>
      <c r="D1095" s="932"/>
      <c r="E1095" s="932" t="s">
        <v>1575</v>
      </c>
      <c r="F1095" s="932" t="s">
        <v>5736</v>
      </c>
      <c r="G1095" s="932" t="s">
        <v>5737</v>
      </c>
      <c r="H1095" s="932" t="s">
        <v>5738</v>
      </c>
      <c r="I1095" s="934">
        <v>540</v>
      </c>
    </row>
    <row r="1096" spans="2:9">
      <c r="B1096" s="932" t="s">
        <v>1574</v>
      </c>
      <c r="C1096" s="933" t="s">
        <v>4477</v>
      </c>
      <c r="D1096" s="932"/>
      <c r="E1096" s="932" t="s">
        <v>1575</v>
      </c>
      <c r="F1096" s="932" t="s">
        <v>3584</v>
      </c>
      <c r="G1096" s="932" t="s">
        <v>3585</v>
      </c>
      <c r="H1096" s="932" t="s">
        <v>3586</v>
      </c>
      <c r="I1096" s="934">
        <v>3450</v>
      </c>
    </row>
    <row r="1097" spans="2:9">
      <c r="B1097" s="932" t="s">
        <v>1574</v>
      </c>
      <c r="C1097" s="933" t="s">
        <v>4477</v>
      </c>
      <c r="D1097" s="932"/>
      <c r="E1097" s="932" t="s">
        <v>1575</v>
      </c>
      <c r="F1097" s="932" t="s">
        <v>3587</v>
      </c>
      <c r="G1097" s="932" t="s">
        <v>3588</v>
      </c>
      <c r="H1097" s="932" t="s">
        <v>3589</v>
      </c>
      <c r="I1097" s="934">
        <v>25454</v>
      </c>
    </row>
    <row r="1098" spans="2:9">
      <c r="B1098" s="932" t="s">
        <v>1574</v>
      </c>
      <c r="C1098" s="933" t="s">
        <v>4477</v>
      </c>
      <c r="D1098" s="932"/>
      <c r="E1098" s="932" t="s">
        <v>1575</v>
      </c>
      <c r="F1098" s="932" t="s">
        <v>3590</v>
      </c>
      <c r="G1098" s="932" t="s">
        <v>3591</v>
      </c>
      <c r="H1098" s="932" t="s">
        <v>3592</v>
      </c>
      <c r="I1098" s="934">
        <v>7860</v>
      </c>
    </row>
    <row r="1099" spans="2:9">
      <c r="B1099" s="932" t="s">
        <v>1574</v>
      </c>
      <c r="C1099" s="933" t="s">
        <v>4477</v>
      </c>
      <c r="D1099" s="932"/>
      <c r="E1099" s="932" t="s">
        <v>1575</v>
      </c>
      <c r="F1099" s="932" t="s">
        <v>3593</v>
      </c>
      <c r="G1099" s="932" t="s">
        <v>3594</v>
      </c>
      <c r="H1099" s="932" t="s">
        <v>3595</v>
      </c>
      <c r="I1099" s="934">
        <v>4902</v>
      </c>
    </row>
    <row r="1100" spans="2:9">
      <c r="B1100" s="932" t="s">
        <v>1574</v>
      </c>
      <c r="C1100" s="933" t="s">
        <v>4477</v>
      </c>
      <c r="D1100" s="932"/>
      <c r="E1100" s="932" t="s">
        <v>1575</v>
      </c>
      <c r="F1100" s="932" t="s">
        <v>3596</v>
      </c>
      <c r="G1100" s="932" t="s">
        <v>3597</v>
      </c>
      <c r="H1100" s="932" t="s">
        <v>3598</v>
      </c>
      <c r="I1100" s="934">
        <v>2600</v>
      </c>
    </row>
    <row r="1101" spans="2:9">
      <c r="B1101" s="932" t="s">
        <v>1574</v>
      </c>
      <c r="C1101" s="933" t="s">
        <v>4477</v>
      </c>
      <c r="D1101" s="932"/>
      <c r="E1101" s="932" t="s">
        <v>1575</v>
      </c>
      <c r="F1101" s="932" t="s">
        <v>3599</v>
      </c>
      <c r="G1101" s="932" t="s">
        <v>3600</v>
      </c>
      <c r="H1101" s="932" t="s">
        <v>3601</v>
      </c>
      <c r="I1101" s="934">
        <v>2755</v>
      </c>
    </row>
    <row r="1102" spans="2:9">
      <c r="B1102" s="932" t="s">
        <v>1574</v>
      </c>
      <c r="C1102" s="933" t="s">
        <v>4477</v>
      </c>
      <c r="D1102" s="932"/>
      <c r="E1102" s="932" t="s">
        <v>1575</v>
      </c>
      <c r="F1102" s="932" t="s">
        <v>5739</v>
      </c>
      <c r="G1102" s="932" t="s">
        <v>5740</v>
      </c>
      <c r="H1102" s="932" t="s">
        <v>5741</v>
      </c>
      <c r="I1102" s="934">
        <v>3200</v>
      </c>
    </row>
    <row r="1103" spans="2:9">
      <c r="B1103" s="932" t="s">
        <v>1574</v>
      </c>
      <c r="C1103" s="933" t="s">
        <v>4477</v>
      </c>
      <c r="D1103" s="932"/>
      <c r="E1103" s="932" t="s">
        <v>1575</v>
      </c>
      <c r="F1103" s="932" t="s">
        <v>3602</v>
      </c>
      <c r="G1103" s="932" t="s">
        <v>3603</v>
      </c>
      <c r="H1103" s="932" t="s">
        <v>3604</v>
      </c>
      <c r="I1103" s="934">
        <v>7194</v>
      </c>
    </row>
    <row r="1104" spans="2:9">
      <c r="B1104" s="932" t="s">
        <v>1574</v>
      </c>
      <c r="C1104" s="933" t="s">
        <v>4477</v>
      </c>
      <c r="D1104" s="932"/>
      <c r="E1104" s="932" t="s">
        <v>1575</v>
      </c>
      <c r="F1104" s="932" t="s">
        <v>3605</v>
      </c>
      <c r="G1104" s="932" t="s">
        <v>3606</v>
      </c>
      <c r="H1104" s="932" t="s">
        <v>3607</v>
      </c>
      <c r="I1104" s="934">
        <v>6392</v>
      </c>
    </row>
    <row r="1105" spans="2:9">
      <c r="B1105" s="932" t="s">
        <v>1574</v>
      </c>
      <c r="C1105" s="933" t="s">
        <v>4477</v>
      </c>
      <c r="D1105" s="932"/>
      <c r="E1105" s="932" t="s">
        <v>1575</v>
      </c>
      <c r="F1105" s="932" t="s">
        <v>5742</v>
      </c>
      <c r="G1105" s="932" t="s">
        <v>5743</v>
      </c>
      <c r="H1105" s="932" t="s">
        <v>5744</v>
      </c>
      <c r="I1105" s="934">
        <v>2745</v>
      </c>
    </row>
    <row r="1106" spans="2:9">
      <c r="B1106" s="932" t="s">
        <v>1574</v>
      </c>
      <c r="C1106" s="933" t="s">
        <v>4477</v>
      </c>
      <c r="D1106" s="932"/>
      <c r="E1106" s="932" t="s">
        <v>1575</v>
      </c>
      <c r="F1106" s="932" t="s">
        <v>5745</v>
      </c>
      <c r="G1106" s="932" t="s">
        <v>5746</v>
      </c>
      <c r="H1106" s="932" t="s">
        <v>5747</v>
      </c>
      <c r="I1106" s="934">
        <v>1267</v>
      </c>
    </row>
    <row r="1107" spans="2:9">
      <c r="B1107" s="932" t="s">
        <v>1574</v>
      </c>
      <c r="C1107" s="933" t="s">
        <v>4477</v>
      </c>
      <c r="D1107" s="932"/>
      <c r="E1107" s="932" t="s">
        <v>1575</v>
      </c>
      <c r="F1107" s="932" t="s">
        <v>3608</v>
      </c>
      <c r="G1107" s="932" t="s">
        <v>3609</v>
      </c>
      <c r="H1107" s="932" t="s">
        <v>3610</v>
      </c>
      <c r="I1107" s="934">
        <v>1110</v>
      </c>
    </row>
    <row r="1108" spans="2:9">
      <c r="B1108" s="932" t="s">
        <v>1574</v>
      </c>
      <c r="C1108" s="933" t="s">
        <v>4477</v>
      </c>
      <c r="D1108" s="932"/>
      <c r="E1108" s="932" t="s">
        <v>1575</v>
      </c>
      <c r="F1108" s="932" t="s">
        <v>3611</v>
      </c>
      <c r="G1108" s="932" t="s">
        <v>3612</v>
      </c>
      <c r="H1108" s="932" t="s">
        <v>3613</v>
      </c>
      <c r="I1108" s="934">
        <v>7010</v>
      </c>
    </row>
    <row r="1109" spans="2:9">
      <c r="B1109" s="932" t="s">
        <v>1574</v>
      </c>
      <c r="C1109" s="933" t="s">
        <v>4477</v>
      </c>
      <c r="D1109" s="932"/>
      <c r="E1109" s="932" t="s">
        <v>1575</v>
      </c>
      <c r="F1109" s="932" t="s">
        <v>3614</v>
      </c>
      <c r="G1109" s="932" t="s">
        <v>3615</v>
      </c>
      <c r="H1109" s="932" t="s">
        <v>3616</v>
      </c>
      <c r="I1109" s="934">
        <v>15600</v>
      </c>
    </row>
    <row r="1110" spans="2:9">
      <c r="B1110" s="932" t="s">
        <v>1574</v>
      </c>
      <c r="C1110" s="933" t="s">
        <v>4477</v>
      </c>
      <c r="D1110" s="932"/>
      <c r="E1110" s="932" t="s">
        <v>1575</v>
      </c>
      <c r="F1110" s="932" t="s">
        <v>5748</v>
      </c>
      <c r="G1110" s="932" t="s">
        <v>5749</v>
      </c>
      <c r="H1110" s="932" t="s">
        <v>5750</v>
      </c>
      <c r="I1110" s="934">
        <v>2870</v>
      </c>
    </row>
    <row r="1111" spans="2:9">
      <c r="B1111" s="932" t="s">
        <v>1574</v>
      </c>
      <c r="C1111" s="933" t="s">
        <v>4477</v>
      </c>
      <c r="D1111" s="932"/>
      <c r="E1111" s="932" t="s">
        <v>1575</v>
      </c>
      <c r="F1111" s="932" t="s">
        <v>5751</v>
      </c>
      <c r="G1111" s="932" t="s">
        <v>5752</v>
      </c>
      <c r="H1111" s="932" t="s">
        <v>5753</v>
      </c>
      <c r="I1111" s="934">
        <v>285</v>
      </c>
    </row>
    <row r="1112" spans="2:9">
      <c r="B1112" s="932" t="s">
        <v>1574</v>
      </c>
      <c r="C1112" s="933" t="s">
        <v>4477</v>
      </c>
      <c r="D1112" s="932"/>
      <c r="E1112" s="932" t="s">
        <v>1575</v>
      </c>
      <c r="F1112" s="932" t="s">
        <v>5754</v>
      </c>
      <c r="G1112" s="932" t="s">
        <v>5755</v>
      </c>
      <c r="H1112" s="932" t="s">
        <v>5756</v>
      </c>
      <c r="I1112" s="934">
        <v>4140</v>
      </c>
    </row>
    <row r="1113" spans="2:9">
      <c r="B1113" s="932" t="s">
        <v>1574</v>
      </c>
      <c r="C1113" s="933" t="s">
        <v>4477</v>
      </c>
      <c r="D1113" s="932"/>
      <c r="E1113" s="932" t="s">
        <v>1575</v>
      </c>
      <c r="F1113" s="932" t="s">
        <v>3617</v>
      </c>
      <c r="G1113" s="932" t="s">
        <v>3618</v>
      </c>
      <c r="H1113" s="932" t="s">
        <v>3619</v>
      </c>
      <c r="I1113" s="934">
        <v>1815</v>
      </c>
    </row>
    <row r="1114" spans="2:9">
      <c r="B1114" s="932" t="s">
        <v>1574</v>
      </c>
      <c r="C1114" s="933" t="s">
        <v>4477</v>
      </c>
      <c r="D1114" s="932"/>
      <c r="E1114" s="932" t="s">
        <v>1575</v>
      </c>
      <c r="F1114" s="932" t="s">
        <v>5757</v>
      </c>
      <c r="G1114" s="932" t="s">
        <v>5758</v>
      </c>
      <c r="H1114" s="932" t="s">
        <v>5759</v>
      </c>
      <c r="I1114" s="934">
        <v>15000</v>
      </c>
    </row>
    <row r="1115" spans="2:9">
      <c r="B1115" s="932" t="s">
        <v>1574</v>
      </c>
      <c r="C1115" s="933" t="s">
        <v>4477</v>
      </c>
      <c r="D1115" s="932"/>
      <c r="E1115" s="932" t="s">
        <v>1575</v>
      </c>
      <c r="F1115" s="932" t="s">
        <v>5760</v>
      </c>
      <c r="G1115" s="932" t="s">
        <v>5761</v>
      </c>
      <c r="H1115" s="932" t="s">
        <v>5762</v>
      </c>
      <c r="I1115" s="934">
        <v>1020</v>
      </c>
    </row>
    <row r="1116" spans="2:9">
      <c r="B1116" s="932" t="s">
        <v>1574</v>
      </c>
      <c r="C1116" s="933" t="s">
        <v>4477</v>
      </c>
      <c r="D1116" s="932"/>
      <c r="E1116" s="932" t="s">
        <v>1575</v>
      </c>
      <c r="F1116" s="932" t="s">
        <v>5763</v>
      </c>
      <c r="G1116" s="932" t="s">
        <v>5764</v>
      </c>
      <c r="H1116" s="932" t="s">
        <v>5765</v>
      </c>
      <c r="I1116" s="934">
        <v>250</v>
      </c>
    </row>
    <row r="1117" spans="2:9">
      <c r="B1117" s="932" t="s">
        <v>1574</v>
      </c>
      <c r="C1117" s="933" t="s">
        <v>4477</v>
      </c>
      <c r="D1117" s="932"/>
      <c r="E1117" s="932" t="s">
        <v>1575</v>
      </c>
      <c r="F1117" s="932" t="s">
        <v>3620</v>
      </c>
      <c r="G1117" s="932" t="s">
        <v>3621</v>
      </c>
      <c r="H1117" s="932" t="s">
        <v>3622</v>
      </c>
      <c r="I1117" s="934">
        <v>26785</v>
      </c>
    </row>
    <row r="1118" spans="2:9">
      <c r="B1118" s="932" t="s">
        <v>1574</v>
      </c>
      <c r="C1118" s="933" t="s">
        <v>4477</v>
      </c>
      <c r="D1118" s="932"/>
      <c r="E1118" s="932" t="s">
        <v>1575</v>
      </c>
      <c r="F1118" s="932" t="s">
        <v>5766</v>
      </c>
      <c r="G1118" s="932" t="s">
        <v>5767</v>
      </c>
      <c r="H1118" s="932" t="s">
        <v>5768</v>
      </c>
      <c r="I1118" s="934">
        <v>800</v>
      </c>
    </row>
    <row r="1119" spans="2:9">
      <c r="B1119" s="932" t="s">
        <v>1574</v>
      </c>
      <c r="C1119" s="933" t="s">
        <v>4477</v>
      </c>
      <c r="D1119" s="932"/>
      <c r="E1119" s="932" t="s">
        <v>1575</v>
      </c>
      <c r="F1119" s="932" t="s">
        <v>3623</v>
      </c>
      <c r="G1119" s="932" t="s">
        <v>3624</v>
      </c>
      <c r="H1119" s="932" t="s">
        <v>3625</v>
      </c>
      <c r="I1119" s="934">
        <v>1715</v>
      </c>
    </row>
    <row r="1120" spans="2:9">
      <c r="B1120" s="932" t="s">
        <v>1574</v>
      </c>
      <c r="C1120" s="933" t="s">
        <v>4477</v>
      </c>
      <c r="D1120" s="932"/>
      <c r="E1120" s="932" t="s">
        <v>1575</v>
      </c>
      <c r="F1120" s="932" t="s">
        <v>3626</v>
      </c>
      <c r="G1120" s="932" t="s">
        <v>3627</v>
      </c>
      <c r="H1120" s="932" t="s">
        <v>3628</v>
      </c>
      <c r="I1120" s="934">
        <v>14200</v>
      </c>
    </row>
    <row r="1121" spans="2:9">
      <c r="B1121" s="932" t="s">
        <v>1574</v>
      </c>
      <c r="C1121" s="933" t="s">
        <v>4477</v>
      </c>
      <c r="D1121" s="932"/>
      <c r="E1121" s="932" t="s">
        <v>1575</v>
      </c>
      <c r="F1121" s="932" t="s">
        <v>3629</v>
      </c>
      <c r="G1121" s="932" t="s">
        <v>3630</v>
      </c>
      <c r="H1121" s="932" t="s">
        <v>3631</v>
      </c>
      <c r="I1121" s="934">
        <v>14111</v>
      </c>
    </row>
    <row r="1122" spans="2:9">
      <c r="B1122" s="932" t="s">
        <v>1574</v>
      </c>
      <c r="C1122" s="933" t="s">
        <v>4477</v>
      </c>
      <c r="D1122" s="932"/>
      <c r="E1122" s="932" t="s">
        <v>1575</v>
      </c>
      <c r="F1122" s="932" t="s">
        <v>3632</v>
      </c>
      <c r="G1122" s="932" t="s">
        <v>3633</v>
      </c>
      <c r="H1122" s="932" t="s">
        <v>3634</v>
      </c>
      <c r="I1122" s="934">
        <v>4380</v>
      </c>
    </row>
    <row r="1123" spans="2:9">
      <c r="B1123" s="932" t="s">
        <v>1574</v>
      </c>
      <c r="C1123" s="933" t="s">
        <v>4477</v>
      </c>
      <c r="D1123" s="932"/>
      <c r="E1123" s="932" t="s">
        <v>1575</v>
      </c>
      <c r="F1123" s="932" t="s">
        <v>5769</v>
      </c>
      <c r="G1123" s="932" t="s">
        <v>5770</v>
      </c>
      <c r="H1123" s="932" t="s">
        <v>5771</v>
      </c>
      <c r="I1123" s="934">
        <v>2921</v>
      </c>
    </row>
    <row r="1124" spans="2:9">
      <c r="B1124" s="932" t="s">
        <v>1574</v>
      </c>
      <c r="C1124" s="933" t="s">
        <v>4477</v>
      </c>
      <c r="D1124" s="932"/>
      <c r="E1124" s="932" t="s">
        <v>1575</v>
      </c>
      <c r="F1124" s="932" t="s">
        <v>5772</v>
      </c>
      <c r="G1124" s="932" t="s">
        <v>5773</v>
      </c>
      <c r="H1124" s="932" t="s">
        <v>5774</v>
      </c>
      <c r="I1124" s="934">
        <v>680</v>
      </c>
    </row>
    <row r="1125" spans="2:9">
      <c r="B1125" s="932" t="s">
        <v>1574</v>
      </c>
      <c r="C1125" s="933" t="s">
        <v>4477</v>
      </c>
      <c r="D1125" s="932"/>
      <c r="E1125" s="932" t="s">
        <v>1575</v>
      </c>
      <c r="F1125" s="932" t="s">
        <v>5775</v>
      </c>
      <c r="G1125" s="932" t="s">
        <v>5776</v>
      </c>
      <c r="H1125" s="932" t="s">
        <v>5777</v>
      </c>
      <c r="I1125" s="934">
        <v>500</v>
      </c>
    </row>
    <row r="1126" spans="2:9">
      <c r="B1126" s="932" t="s">
        <v>1574</v>
      </c>
      <c r="C1126" s="933" t="s">
        <v>4477</v>
      </c>
      <c r="D1126" s="932"/>
      <c r="E1126" s="932" t="s">
        <v>1575</v>
      </c>
      <c r="F1126" s="932" t="s">
        <v>5778</v>
      </c>
      <c r="G1126" s="932" t="s">
        <v>5779</v>
      </c>
      <c r="H1126" s="932" t="s">
        <v>5780</v>
      </c>
      <c r="I1126" s="934">
        <v>521</v>
      </c>
    </row>
    <row r="1127" spans="2:9">
      <c r="B1127" s="932" t="s">
        <v>1574</v>
      </c>
      <c r="C1127" s="933" t="s">
        <v>4477</v>
      </c>
      <c r="D1127" s="932"/>
      <c r="E1127" s="932" t="s">
        <v>1575</v>
      </c>
      <c r="F1127" s="932" t="s">
        <v>5781</v>
      </c>
      <c r="G1127" s="932" t="s">
        <v>5782</v>
      </c>
      <c r="H1127" s="932" t="s">
        <v>5783</v>
      </c>
      <c r="I1127" s="934">
        <v>521</v>
      </c>
    </row>
    <row r="1128" spans="2:9">
      <c r="B1128" s="932" t="s">
        <v>1574</v>
      </c>
      <c r="C1128" s="933" t="s">
        <v>4477</v>
      </c>
      <c r="D1128" s="932"/>
      <c r="E1128" s="932" t="s">
        <v>1575</v>
      </c>
      <c r="F1128" s="932" t="s">
        <v>3635</v>
      </c>
      <c r="G1128" s="932" t="s">
        <v>3636</v>
      </c>
      <c r="H1128" s="932" t="s">
        <v>3637</v>
      </c>
      <c r="I1128" s="934">
        <v>5039</v>
      </c>
    </row>
    <row r="1129" spans="2:9">
      <c r="B1129" s="932" t="s">
        <v>1574</v>
      </c>
      <c r="C1129" s="933" t="s">
        <v>4477</v>
      </c>
      <c r="D1129" s="932"/>
      <c r="E1129" s="932" t="s">
        <v>1575</v>
      </c>
      <c r="F1129" s="932" t="s">
        <v>5784</v>
      </c>
      <c r="G1129" s="932" t="s">
        <v>5785</v>
      </c>
      <c r="H1129" s="932" t="s">
        <v>5786</v>
      </c>
      <c r="I1129" s="934">
        <v>400</v>
      </c>
    </row>
    <row r="1130" spans="2:9">
      <c r="B1130" s="932" t="s">
        <v>1574</v>
      </c>
      <c r="C1130" s="933" t="s">
        <v>4477</v>
      </c>
      <c r="D1130" s="932"/>
      <c r="E1130" s="932" t="s">
        <v>1575</v>
      </c>
      <c r="F1130" s="932" t="s">
        <v>3638</v>
      </c>
      <c r="G1130" s="932" t="s">
        <v>3639</v>
      </c>
      <c r="H1130" s="932" t="s">
        <v>3640</v>
      </c>
      <c r="I1130" s="934">
        <v>19645</v>
      </c>
    </row>
    <row r="1131" spans="2:9">
      <c r="B1131" s="932" t="s">
        <v>1574</v>
      </c>
      <c r="C1131" s="933" t="s">
        <v>4477</v>
      </c>
      <c r="D1131" s="932"/>
      <c r="E1131" s="932" t="s">
        <v>1575</v>
      </c>
      <c r="F1131" s="932" t="s">
        <v>3641</v>
      </c>
      <c r="G1131" s="932" t="s">
        <v>3642</v>
      </c>
      <c r="H1131" s="932" t="s">
        <v>3643</v>
      </c>
      <c r="I1131" s="934">
        <v>15000</v>
      </c>
    </row>
    <row r="1132" spans="2:9">
      <c r="B1132" s="932" t="s">
        <v>1574</v>
      </c>
      <c r="C1132" s="933" t="s">
        <v>4477</v>
      </c>
      <c r="D1132" s="932"/>
      <c r="E1132" s="932" t="s">
        <v>1575</v>
      </c>
      <c r="F1132" s="932" t="s">
        <v>3644</v>
      </c>
      <c r="G1132" s="932" t="s">
        <v>3645</v>
      </c>
      <c r="H1132" s="932" t="s">
        <v>3646</v>
      </c>
      <c r="I1132" s="934">
        <v>15675</v>
      </c>
    </row>
    <row r="1133" spans="2:9">
      <c r="B1133" s="932" t="s">
        <v>1574</v>
      </c>
      <c r="C1133" s="933" t="s">
        <v>4477</v>
      </c>
      <c r="D1133" s="932"/>
      <c r="E1133" s="932" t="s">
        <v>1575</v>
      </c>
      <c r="F1133" s="932" t="s">
        <v>5787</v>
      </c>
      <c r="G1133" s="932" t="s">
        <v>5788</v>
      </c>
      <c r="H1133" s="932" t="s">
        <v>5789</v>
      </c>
      <c r="I1133" s="934">
        <v>10400</v>
      </c>
    </row>
    <row r="1134" spans="2:9">
      <c r="B1134" s="932" t="s">
        <v>1574</v>
      </c>
      <c r="C1134" s="933" t="s">
        <v>4477</v>
      </c>
      <c r="D1134" s="932"/>
      <c r="E1134" s="932" t="s">
        <v>1575</v>
      </c>
      <c r="F1134" s="932" t="s">
        <v>3647</v>
      </c>
      <c r="G1134" s="932" t="s">
        <v>3648</v>
      </c>
      <c r="H1134" s="932" t="s">
        <v>3649</v>
      </c>
      <c r="I1134" s="934">
        <v>1972</v>
      </c>
    </row>
    <row r="1135" spans="2:9">
      <c r="B1135" s="932" t="s">
        <v>1574</v>
      </c>
      <c r="C1135" s="933" t="s">
        <v>4477</v>
      </c>
      <c r="D1135" s="932"/>
      <c r="E1135" s="932" t="s">
        <v>1575</v>
      </c>
      <c r="F1135" s="932" t="s">
        <v>5790</v>
      </c>
      <c r="G1135" s="932" t="s">
        <v>5791</v>
      </c>
      <c r="H1135" s="932" t="s">
        <v>5792</v>
      </c>
      <c r="I1135" s="934">
        <v>400</v>
      </c>
    </row>
    <row r="1136" spans="2:9">
      <c r="B1136" s="932" t="s">
        <v>1574</v>
      </c>
      <c r="C1136" s="933" t="s">
        <v>4477</v>
      </c>
      <c r="D1136" s="932"/>
      <c r="E1136" s="932" t="s">
        <v>1575</v>
      </c>
      <c r="F1136" s="932" t="s">
        <v>3650</v>
      </c>
      <c r="G1136" s="932" t="s">
        <v>3651</v>
      </c>
      <c r="H1136" s="932" t="s">
        <v>3652</v>
      </c>
      <c r="I1136" s="934">
        <v>3770</v>
      </c>
    </row>
    <row r="1137" spans="2:9">
      <c r="B1137" s="932" t="s">
        <v>1574</v>
      </c>
      <c r="C1137" s="933" t="s">
        <v>4477</v>
      </c>
      <c r="D1137" s="932"/>
      <c r="E1137" s="932" t="s">
        <v>1575</v>
      </c>
      <c r="F1137" s="932" t="s">
        <v>3653</v>
      </c>
      <c r="G1137" s="932" t="s">
        <v>3654</v>
      </c>
      <c r="H1137" s="932" t="s">
        <v>3655</v>
      </c>
      <c r="I1137" s="934">
        <v>465</v>
      </c>
    </row>
    <row r="1138" spans="2:9">
      <c r="B1138" s="932" t="s">
        <v>1574</v>
      </c>
      <c r="C1138" s="933" t="s">
        <v>4477</v>
      </c>
      <c r="D1138" s="932"/>
      <c r="E1138" s="932" t="s">
        <v>1575</v>
      </c>
      <c r="F1138" s="932" t="s">
        <v>3656</v>
      </c>
      <c r="G1138" s="932" t="s">
        <v>3657</v>
      </c>
      <c r="H1138" s="932" t="s">
        <v>3658</v>
      </c>
      <c r="I1138" s="934">
        <v>1765</v>
      </c>
    </row>
    <row r="1139" spans="2:9">
      <c r="B1139" s="932" t="s">
        <v>1574</v>
      </c>
      <c r="C1139" s="933" t="s">
        <v>4477</v>
      </c>
      <c r="D1139" s="932"/>
      <c r="E1139" s="932" t="s">
        <v>1575</v>
      </c>
      <c r="F1139" s="932" t="s">
        <v>5793</v>
      </c>
      <c r="G1139" s="932" t="s">
        <v>5794</v>
      </c>
      <c r="H1139" s="932" t="s">
        <v>5795</v>
      </c>
      <c r="I1139" s="934">
        <v>13275</v>
      </c>
    </row>
    <row r="1140" spans="2:9">
      <c r="B1140" s="932" t="s">
        <v>1574</v>
      </c>
      <c r="C1140" s="933" t="s">
        <v>4477</v>
      </c>
      <c r="D1140" s="932"/>
      <c r="E1140" s="932" t="s">
        <v>1575</v>
      </c>
      <c r="F1140" s="932" t="s">
        <v>3659</v>
      </c>
      <c r="G1140" s="932" t="s">
        <v>3660</v>
      </c>
      <c r="H1140" s="932" t="s">
        <v>3661</v>
      </c>
      <c r="I1140" s="934">
        <v>1775</v>
      </c>
    </row>
    <row r="1141" spans="2:9">
      <c r="B1141" s="932" t="s">
        <v>1574</v>
      </c>
      <c r="C1141" s="933" t="s">
        <v>4477</v>
      </c>
      <c r="D1141" s="932"/>
      <c r="E1141" s="932" t="s">
        <v>1575</v>
      </c>
      <c r="F1141" s="932" t="s">
        <v>3662</v>
      </c>
      <c r="G1141" s="932" t="s">
        <v>3663</v>
      </c>
      <c r="H1141" s="932" t="s">
        <v>3664</v>
      </c>
      <c r="I1141" s="934">
        <v>15000</v>
      </c>
    </row>
    <row r="1142" spans="2:9">
      <c r="B1142" s="932" t="s">
        <v>1574</v>
      </c>
      <c r="C1142" s="933" t="s">
        <v>4477</v>
      </c>
      <c r="D1142" s="932"/>
      <c r="E1142" s="932" t="s">
        <v>1575</v>
      </c>
      <c r="F1142" s="932" t="s">
        <v>3665</v>
      </c>
      <c r="G1142" s="932" t="s">
        <v>3666</v>
      </c>
      <c r="H1142" s="932" t="s">
        <v>3667</v>
      </c>
      <c r="I1142" s="934">
        <v>2925</v>
      </c>
    </row>
    <row r="1143" spans="2:9">
      <c r="B1143" s="932" t="s">
        <v>1574</v>
      </c>
      <c r="C1143" s="933" t="s">
        <v>4477</v>
      </c>
      <c r="D1143" s="932"/>
      <c r="E1143" s="932" t="s">
        <v>1575</v>
      </c>
      <c r="F1143" s="932" t="s">
        <v>3668</v>
      </c>
      <c r="G1143" s="932" t="s">
        <v>3669</v>
      </c>
      <c r="H1143" s="932" t="s">
        <v>3670</v>
      </c>
      <c r="I1143" s="934">
        <v>9360</v>
      </c>
    </row>
    <row r="1144" spans="2:9">
      <c r="B1144" s="932" t="s">
        <v>1574</v>
      </c>
      <c r="C1144" s="933" t="s">
        <v>4477</v>
      </c>
      <c r="D1144" s="932"/>
      <c r="E1144" s="932" t="s">
        <v>1575</v>
      </c>
      <c r="F1144" s="932" t="s">
        <v>3671</v>
      </c>
      <c r="G1144" s="932" t="s">
        <v>3672</v>
      </c>
      <c r="H1144" s="932" t="s">
        <v>3673</v>
      </c>
      <c r="I1144" s="934">
        <v>730</v>
      </c>
    </row>
    <row r="1145" spans="2:9">
      <c r="B1145" s="932" t="s">
        <v>1574</v>
      </c>
      <c r="C1145" s="933" t="s">
        <v>4477</v>
      </c>
      <c r="D1145" s="932"/>
      <c r="E1145" s="932" t="s">
        <v>1575</v>
      </c>
      <c r="F1145" s="932" t="s">
        <v>3674</v>
      </c>
      <c r="G1145" s="932" t="s">
        <v>3675</v>
      </c>
      <c r="H1145" s="932" t="s">
        <v>3676</v>
      </c>
      <c r="I1145" s="934">
        <v>4590</v>
      </c>
    </row>
    <row r="1146" spans="2:9">
      <c r="B1146" s="932" t="s">
        <v>1574</v>
      </c>
      <c r="C1146" s="933" t="s">
        <v>4477</v>
      </c>
      <c r="D1146" s="932"/>
      <c r="E1146" s="932" t="s">
        <v>1575</v>
      </c>
      <c r="F1146" s="932" t="s">
        <v>5796</v>
      </c>
      <c r="G1146" s="932" t="s">
        <v>5797</v>
      </c>
      <c r="H1146" s="932" t="s">
        <v>5798</v>
      </c>
      <c r="I1146" s="934">
        <v>4675</v>
      </c>
    </row>
    <row r="1147" spans="2:9">
      <c r="B1147" s="932" t="s">
        <v>1574</v>
      </c>
      <c r="C1147" s="933" t="s">
        <v>4477</v>
      </c>
      <c r="D1147" s="932"/>
      <c r="E1147" s="932" t="s">
        <v>1575</v>
      </c>
      <c r="F1147" s="932" t="s">
        <v>3677</v>
      </c>
      <c r="G1147" s="932" t="s">
        <v>3678</v>
      </c>
      <c r="H1147" s="932" t="s">
        <v>3679</v>
      </c>
      <c r="I1147" s="934">
        <v>5575</v>
      </c>
    </row>
    <row r="1148" spans="2:9">
      <c r="B1148" s="932" t="s">
        <v>1574</v>
      </c>
      <c r="C1148" s="933" t="s">
        <v>4477</v>
      </c>
      <c r="D1148" s="932"/>
      <c r="E1148" s="932" t="s">
        <v>1575</v>
      </c>
      <c r="F1148" s="932" t="s">
        <v>5799</v>
      </c>
      <c r="G1148" s="932" t="s">
        <v>5800</v>
      </c>
      <c r="H1148" s="932" t="s">
        <v>5801</v>
      </c>
      <c r="I1148" s="934">
        <v>5811</v>
      </c>
    </row>
    <row r="1149" spans="2:9">
      <c r="B1149" s="932" t="s">
        <v>1574</v>
      </c>
      <c r="C1149" s="933" t="s">
        <v>4477</v>
      </c>
      <c r="D1149" s="932"/>
      <c r="E1149" s="932" t="s">
        <v>1575</v>
      </c>
      <c r="F1149" s="932" t="s">
        <v>3680</v>
      </c>
      <c r="G1149" s="932" t="s">
        <v>3681</v>
      </c>
      <c r="H1149" s="932" t="s">
        <v>3682</v>
      </c>
      <c r="I1149" s="934">
        <v>250</v>
      </c>
    </row>
    <row r="1150" spans="2:9">
      <c r="B1150" s="932" t="s">
        <v>1574</v>
      </c>
      <c r="C1150" s="933" t="s">
        <v>4477</v>
      </c>
      <c r="D1150" s="932"/>
      <c r="E1150" s="932" t="s">
        <v>1575</v>
      </c>
      <c r="F1150" s="932" t="s">
        <v>3683</v>
      </c>
      <c r="G1150" s="932" t="s">
        <v>3684</v>
      </c>
      <c r="H1150" s="932" t="s">
        <v>3685</v>
      </c>
      <c r="I1150" s="934">
        <v>4420</v>
      </c>
    </row>
    <row r="1151" spans="2:9">
      <c r="B1151" s="932" t="s">
        <v>1574</v>
      </c>
      <c r="C1151" s="933" t="s">
        <v>4477</v>
      </c>
      <c r="D1151" s="932"/>
      <c r="E1151" s="932" t="s">
        <v>1575</v>
      </c>
      <c r="F1151" s="932" t="s">
        <v>5802</v>
      </c>
      <c r="G1151" s="932" t="s">
        <v>5803</v>
      </c>
      <c r="H1151" s="932" t="s">
        <v>5804</v>
      </c>
      <c r="I1151" s="934">
        <v>2485</v>
      </c>
    </row>
    <row r="1152" spans="2:9">
      <c r="B1152" s="932" t="s">
        <v>1574</v>
      </c>
      <c r="C1152" s="933" t="s">
        <v>4477</v>
      </c>
      <c r="D1152" s="932"/>
      <c r="E1152" s="932" t="s">
        <v>1575</v>
      </c>
      <c r="F1152" s="932" t="s">
        <v>3686</v>
      </c>
      <c r="G1152" s="932" t="s">
        <v>3687</v>
      </c>
      <c r="H1152" s="932" t="s">
        <v>3688</v>
      </c>
      <c r="I1152" s="934">
        <v>6026</v>
      </c>
    </row>
    <row r="1153" spans="2:9">
      <c r="B1153" s="932" t="s">
        <v>1574</v>
      </c>
      <c r="C1153" s="933" t="s">
        <v>4477</v>
      </c>
      <c r="D1153" s="932"/>
      <c r="E1153" s="932" t="s">
        <v>1575</v>
      </c>
      <c r="F1153" s="932" t="s">
        <v>5805</v>
      </c>
      <c r="G1153" s="932" t="s">
        <v>5806</v>
      </c>
      <c r="H1153" s="932" t="s">
        <v>5807</v>
      </c>
      <c r="I1153" s="934">
        <v>215</v>
      </c>
    </row>
    <row r="1154" spans="2:9">
      <c r="B1154" s="932" t="s">
        <v>1574</v>
      </c>
      <c r="C1154" s="933" t="s">
        <v>4477</v>
      </c>
      <c r="D1154" s="932"/>
      <c r="E1154" s="932" t="s">
        <v>1575</v>
      </c>
      <c r="F1154" s="932" t="s">
        <v>3689</v>
      </c>
      <c r="G1154" s="932" t="s">
        <v>3690</v>
      </c>
      <c r="H1154" s="932" t="s">
        <v>3691</v>
      </c>
      <c r="I1154" s="934">
        <v>12174</v>
      </c>
    </row>
    <row r="1155" spans="2:9">
      <c r="B1155" s="932" t="s">
        <v>1574</v>
      </c>
      <c r="C1155" s="933" t="s">
        <v>4477</v>
      </c>
      <c r="D1155" s="932"/>
      <c r="E1155" s="932" t="s">
        <v>1575</v>
      </c>
      <c r="F1155" s="932" t="s">
        <v>3692</v>
      </c>
      <c r="G1155" s="932" t="s">
        <v>3693</v>
      </c>
      <c r="H1155" s="932" t="s">
        <v>3694</v>
      </c>
      <c r="I1155" s="934">
        <v>1675</v>
      </c>
    </row>
    <row r="1156" spans="2:9">
      <c r="B1156" s="932" t="s">
        <v>1574</v>
      </c>
      <c r="C1156" s="933" t="s">
        <v>4477</v>
      </c>
      <c r="D1156" s="932"/>
      <c r="E1156" s="932" t="s">
        <v>1575</v>
      </c>
      <c r="F1156" s="932" t="s">
        <v>3695</v>
      </c>
      <c r="G1156" s="932" t="s">
        <v>3696</v>
      </c>
      <c r="H1156" s="932" t="s">
        <v>3697</v>
      </c>
      <c r="I1156" s="934">
        <v>6365</v>
      </c>
    </row>
    <row r="1157" spans="2:9">
      <c r="B1157" s="932" t="s">
        <v>1574</v>
      </c>
      <c r="C1157" s="933" t="s">
        <v>4477</v>
      </c>
      <c r="D1157" s="932"/>
      <c r="E1157" s="932" t="s">
        <v>1575</v>
      </c>
      <c r="F1157" s="932" t="s">
        <v>3698</v>
      </c>
      <c r="G1157" s="932" t="s">
        <v>3699</v>
      </c>
      <c r="H1157" s="932" t="s">
        <v>3700</v>
      </c>
      <c r="I1157" s="934">
        <v>11400</v>
      </c>
    </row>
    <row r="1158" spans="2:9">
      <c r="B1158" s="932" t="s">
        <v>1574</v>
      </c>
      <c r="C1158" s="933" t="s">
        <v>4477</v>
      </c>
      <c r="D1158" s="932"/>
      <c r="E1158" s="932" t="s">
        <v>1575</v>
      </c>
      <c r="F1158" s="932" t="s">
        <v>3701</v>
      </c>
      <c r="G1158" s="932" t="s">
        <v>3702</v>
      </c>
      <c r="H1158" s="932" t="s">
        <v>3703</v>
      </c>
      <c r="I1158" s="934">
        <v>6125</v>
      </c>
    </row>
    <row r="1159" spans="2:9">
      <c r="B1159" s="932" t="s">
        <v>1574</v>
      </c>
      <c r="C1159" s="933" t="s">
        <v>4477</v>
      </c>
      <c r="D1159" s="932"/>
      <c r="E1159" s="932" t="s">
        <v>1575</v>
      </c>
      <c r="F1159" s="932" t="s">
        <v>3704</v>
      </c>
      <c r="G1159" s="932" t="s">
        <v>3705</v>
      </c>
      <c r="H1159" s="932" t="s">
        <v>3706</v>
      </c>
      <c r="I1159" s="934">
        <v>200</v>
      </c>
    </row>
    <row r="1160" spans="2:9">
      <c r="B1160" s="932" t="s">
        <v>1574</v>
      </c>
      <c r="C1160" s="933" t="s">
        <v>4477</v>
      </c>
      <c r="D1160" s="932"/>
      <c r="E1160" s="932" t="s">
        <v>1575</v>
      </c>
      <c r="F1160" s="932" t="s">
        <v>5808</v>
      </c>
      <c r="G1160" s="932" t="s">
        <v>5809</v>
      </c>
      <c r="H1160" s="932" t="s">
        <v>5810</v>
      </c>
      <c r="I1160" s="934">
        <v>792</v>
      </c>
    </row>
    <row r="1161" spans="2:9">
      <c r="B1161" s="932" t="s">
        <v>1574</v>
      </c>
      <c r="C1161" s="933" t="s">
        <v>4477</v>
      </c>
      <c r="D1161" s="932"/>
      <c r="E1161" s="932" t="s">
        <v>1575</v>
      </c>
      <c r="F1161" s="932" t="s">
        <v>3707</v>
      </c>
      <c r="G1161" s="932" t="s">
        <v>3708</v>
      </c>
      <c r="H1161" s="932" t="s">
        <v>3709</v>
      </c>
      <c r="I1161" s="934">
        <v>8675</v>
      </c>
    </row>
    <row r="1162" spans="2:9">
      <c r="B1162" s="932" t="s">
        <v>1574</v>
      </c>
      <c r="C1162" s="933" t="s">
        <v>4477</v>
      </c>
      <c r="D1162" s="932"/>
      <c r="E1162" s="932" t="s">
        <v>1575</v>
      </c>
      <c r="F1162" s="932" t="s">
        <v>3710</v>
      </c>
      <c r="G1162" s="932" t="s">
        <v>3711</v>
      </c>
      <c r="H1162" s="932" t="s">
        <v>3712</v>
      </c>
      <c r="I1162" s="934">
        <v>3842</v>
      </c>
    </row>
    <row r="1163" spans="2:9">
      <c r="B1163" s="932" t="s">
        <v>1574</v>
      </c>
      <c r="C1163" s="933" t="s">
        <v>4477</v>
      </c>
      <c r="D1163" s="932"/>
      <c r="E1163" s="932" t="s">
        <v>1575</v>
      </c>
      <c r="F1163" s="932" t="s">
        <v>3713</v>
      </c>
      <c r="G1163" s="932" t="s">
        <v>3714</v>
      </c>
      <c r="H1163" s="932" t="s">
        <v>3715</v>
      </c>
      <c r="I1163" s="934">
        <v>16696</v>
      </c>
    </row>
    <row r="1164" spans="2:9">
      <c r="B1164" s="932" t="s">
        <v>1574</v>
      </c>
      <c r="C1164" s="933" t="s">
        <v>4477</v>
      </c>
      <c r="D1164" s="932"/>
      <c r="E1164" s="932" t="s">
        <v>1575</v>
      </c>
      <c r="F1164" s="932" t="s">
        <v>5811</v>
      </c>
      <c r="G1164" s="932" t="s">
        <v>5812</v>
      </c>
      <c r="H1164" s="932" t="s">
        <v>5813</v>
      </c>
      <c r="I1164" s="934">
        <v>525</v>
      </c>
    </row>
    <row r="1165" spans="2:9">
      <c r="B1165" s="932" t="s">
        <v>1574</v>
      </c>
      <c r="C1165" s="933" t="s">
        <v>4477</v>
      </c>
      <c r="D1165" s="932"/>
      <c r="E1165" s="932" t="s">
        <v>1575</v>
      </c>
      <c r="F1165" s="932" t="s">
        <v>3716</v>
      </c>
      <c r="G1165" s="932" t="s">
        <v>3717</v>
      </c>
      <c r="H1165" s="932" t="s">
        <v>3718</v>
      </c>
      <c r="I1165" s="934">
        <v>2015</v>
      </c>
    </row>
    <row r="1166" spans="2:9">
      <c r="B1166" s="932" t="s">
        <v>1574</v>
      </c>
      <c r="C1166" s="933" t="s">
        <v>4477</v>
      </c>
      <c r="D1166" s="932"/>
      <c r="E1166" s="932" t="s">
        <v>1575</v>
      </c>
      <c r="F1166" s="932" t="s">
        <v>3719</v>
      </c>
      <c r="G1166" s="932" t="s">
        <v>3720</v>
      </c>
      <c r="H1166" s="932" t="s">
        <v>3721</v>
      </c>
      <c r="I1166" s="934">
        <v>4445</v>
      </c>
    </row>
    <row r="1167" spans="2:9">
      <c r="B1167" s="932" t="s">
        <v>1574</v>
      </c>
      <c r="C1167" s="933" t="s">
        <v>4477</v>
      </c>
      <c r="D1167" s="932"/>
      <c r="E1167" s="932" t="s">
        <v>1575</v>
      </c>
      <c r="F1167" s="932" t="s">
        <v>5814</v>
      </c>
      <c r="G1167" s="932" t="s">
        <v>5815</v>
      </c>
      <c r="H1167" s="932" t="s">
        <v>5816</v>
      </c>
      <c r="I1167" s="934">
        <v>4055</v>
      </c>
    </row>
    <row r="1168" spans="2:9">
      <c r="B1168" s="932" t="s">
        <v>1574</v>
      </c>
      <c r="C1168" s="933" t="s">
        <v>4477</v>
      </c>
      <c r="D1168" s="932"/>
      <c r="E1168" s="932" t="s">
        <v>1575</v>
      </c>
      <c r="F1168" s="932" t="s">
        <v>3722</v>
      </c>
      <c r="G1168" s="932" t="s">
        <v>3723</v>
      </c>
      <c r="H1168" s="932" t="s">
        <v>3724</v>
      </c>
      <c r="I1168" s="934">
        <v>7840</v>
      </c>
    </row>
    <row r="1169" spans="2:9">
      <c r="B1169" s="932" t="s">
        <v>1574</v>
      </c>
      <c r="C1169" s="933" t="s">
        <v>4477</v>
      </c>
      <c r="D1169" s="932"/>
      <c r="E1169" s="932" t="s">
        <v>1575</v>
      </c>
      <c r="F1169" s="932" t="s">
        <v>3725</v>
      </c>
      <c r="G1169" s="932" t="s">
        <v>3726</v>
      </c>
      <c r="H1169" s="932" t="s">
        <v>3727</v>
      </c>
      <c r="I1169" s="934">
        <v>2190</v>
      </c>
    </row>
    <row r="1170" spans="2:9">
      <c r="B1170" s="932" t="s">
        <v>1574</v>
      </c>
      <c r="C1170" s="933" t="s">
        <v>4477</v>
      </c>
      <c r="D1170" s="932"/>
      <c r="E1170" s="932" t="s">
        <v>1575</v>
      </c>
      <c r="F1170" s="932" t="s">
        <v>3728</v>
      </c>
      <c r="G1170" s="932" t="s">
        <v>3729</v>
      </c>
      <c r="H1170" s="932" t="s">
        <v>3730</v>
      </c>
      <c r="I1170" s="934">
        <v>7242</v>
      </c>
    </row>
    <row r="1171" spans="2:9">
      <c r="B1171" s="932" t="s">
        <v>1574</v>
      </c>
      <c r="C1171" s="933" t="s">
        <v>4477</v>
      </c>
      <c r="D1171" s="932"/>
      <c r="E1171" s="932" t="s">
        <v>1575</v>
      </c>
      <c r="F1171" s="932" t="s">
        <v>3731</v>
      </c>
      <c r="G1171" s="932" t="s">
        <v>3732</v>
      </c>
      <c r="H1171" s="932" t="s">
        <v>3733</v>
      </c>
      <c r="I1171" s="934">
        <v>9248</v>
      </c>
    </row>
    <row r="1172" spans="2:9">
      <c r="B1172" s="932" t="s">
        <v>1574</v>
      </c>
      <c r="C1172" s="933" t="s">
        <v>4477</v>
      </c>
      <c r="D1172" s="932"/>
      <c r="E1172" s="932" t="s">
        <v>1575</v>
      </c>
      <c r="F1172" s="932" t="s">
        <v>5817</v>
      </c>
      <c r="G1172" s="932" t="s">
        <v>5818</v>
      </c>
      <c r="H1172" s="932" t="s">
        <v>5819</v>
      </c>
      <c r="I1172" s="934">
        <v>612</v>
      </c>
    </row>
    <row r="1173" spans="2:9">
      <c r="B1173" s="932" t="s">
        <v>1574</v>
      </c>
      <c r="C1173" s="933" t="s">
        <v>4477</v>
      </c>
      <c r="D1173" s="932"/>
      <c r="E1173" s="932" t="s">
        <v>1575</v>
      </c>
      <c r="F1173" s="932" t="s">
        <v>5820</v>
      </c>
      <c r="G1173" s="932" t="s">
        <v>5821</v>
      </c>
      <c r="H1173" s="932" t="s">
        <v>5822</v>
      </c>
      <c r="I1173" s="934">
        <v>1325</v>
      </c>
    </row>
    <row r="1174" spans="2:9">
      <c r="B1174" s="932" t="s">
        <v>1574</v>
      </c>
      <c r="C1174" s="933" t="s">
        <v>4477</v>
      </c>
      <c r="D1174" s="932"/>
      <c r="E1174" s="932" t="s">
        <v>1575</v>
      </c>
      <c r="F1174" s="932" t="s">
        <v>3734</v>
      </c>
      <c r="G1174" s="932" t="s">
        <v>3735</v>
      </c>
      <c r="H1174" s="932" t="s">
        <v>3736</v>
      </c>
      <c r="I1174" s="934">
        <v>26265</v>
      </c>
    </row>
    <row r="1175" spans="2:9">
      <c r="B1175" s="932" t="s">
        <v>1574</v>
      </c>
      <c r="C1175" s="933" t="s">
        <v>4477</v>
      </c>
      <c r="D1175" s="932"/>
      <c r="E1175" s="932" t="s">
        <v>1575</v>
      </c>
      <c r="F1175" s="932" t="s">
        <v>3737</v>
      </c>
      <c r="G1175" s="932" t="s">
        <v>3738</v>
      </c>
      <c r="H1175" s="932" t="s">
        <v>3739</v>
      </c>
      <c r="I1175" s="934">
        <v>4181</v>
      </c>
    </row>
    <row r="1176" spans="2:9">
      <c r="B1176" s="932" t="s">
        <v>1574</v>
      </c>
      <c r="C1176" s="933" t="s">
        <v>4477</v>
      </c>
      <c r="D1176" s="932"/>
      <c r="E1176" s="932" t="s">
        <v>1575</v>
      </c>
      <c r="F1176" s="932" t="s">
        <v>3740</v>
      </c>
      <c r="G1176" s="932" t="s">
        <v>3741</v>
      </c>
      <c r="H1176" s="932" t="s">
        <v>3742</v>
      </c>
      <c r="I1176" s="934">
        <v>5152</v>
      </c>
    </row>
    <row r="1177" spans="2:9">
      <c r="B1177" s="932" t="s">
        <v>1574</v>
      </c>
      <c r="C1177" s="933" t="s">
        <v>4477</v>
      </c>
      <c r="D1177" s="932"/>
      <c r="E1177" s="932" t="s">
        <v>1575</v>
      </c>
      <c r="F1177" s="932" t="s">
        <v>3743</v>
      </c>
      <c r="G1177" s="932" t="s">
        <v>3744</v>
      </c>
      <c r="H1177" s="932" t="s">
        <v>3745</v>
      </c>
      <c r="I1177" s="934">
        <v>4858</v>
      </c>
    </row>
    <row r="1178" spans="2:9">
      <c r="B1178" s="932" t="s">
        <v>1574</v>
      </c>
      <c r="C1178" s="933" t="s">
        <v>4477</v>
      </c>
      <c r="D1178" s="932"/>
      <c r="E1178" s="932" t="s">
        <v>1575</v>
      </c>
      <c r="F1178" s="932" t="s">
        <v>3746</v>
      </c>
      <c r="G1178" s="932" t="s">
        <v>3747</v>
      </c>
      <c r="H1178" s="932" t="s">
        <v>3748</v>
      </c>
      <c r="I1178" s="934">
        <v>2346</v>
      </c>
    </row>
    <row r="1179" spans="2:9">
      <c r="B1179" s="932" t="s">
        <v>1574</v>
      </c>
      <c r="C1179" s="933" t="s">
        <v>4477</v>
      </c>
      <c r="D1179" s="932"/>
      <c r="E1179" s="932" t="s">
        <v>1575</v>
      </c>
      <c r="F1179" s="932" t="s">
        <v>3749</v>
      </c>
      <c r="G1179" s="932" t="s">
        <v>3750</v>
      </c>
      <c r="H1179" s="932" t="s">
        <v>3751</v>
      </c>
      <c r="I1179" s="934">
        <v>1686</v>
      </c>
    </row>
    <row r="1180" spans="2:9">
      <c r="B1180" s="932" t="s">
        <v>1574</v>
      </c>
      <c r="C1180" s="933" t="s">
        <v>4477</v>
      </c>
      <c r="D1180" s="932"/>
      <c r="E1180" s="932" t="s">
        <v>1575</v>
      </c>
      <c r="F1180" s="932" t="s">
        <v>3752</v>
      </c>
      <c r="G1180" s="932" t="s">
        <v>3753</v>
      </c>
      <c r="H1180" s="932" t="s">
        <v>3754</v>
      </c>
      <c r="I1180" s="934">
        <v>4522</v>
      </c>
    </row>
    <row r="1181" spans="2:9">
      <c r="B1181" s="932" t="s">
        <v>1574</v>
      </c>
      <c r="C1181" s="933" t="s">
        <v>4477</v>
      </c>
      <c r="D1181" s="932"/>
      <c r="E1181" s="932" t="s">
        <v>1575</v>
      </c>
      <c r="F1181" s="932" t="s">
        <v>5823</v>
      </c>
      <c r="G1181" s="932" t="s">
        <v>5824</v>
      </c>
      <c r="H1181" s="932" t="s">
        <v>5825</v>
      </c>
      <c r="I1181" s="934">
        <v>2798</v>
      </c>
    </row>
    <row r="1182" spans="2:9">
      <c r="B1182" s="932" t="s">
        <v>1574</v>
      </c>
      <c r="C1182" s="933" t="s">
        <v>4477</v>
      </c>
      <c r="D1182" s="932"/>
      <c r="E1182" s="932" t="s">
        <v>1575</v>
      </c>
      <c r="F1182" s="932" t="s">
        <v>3755</v>
      </c>
      <c r="G1182" s="932" t="s">
        <v>3756</v>
      </c>
      <c r="H1182" s="932" t="s">
        <v>3757</v>
      </c>
      <c r="I1182" s="934">
        <v>8705</v>
      </c>
    </row>
    <row r="1183" spans="2:9">
      <c r="B1183" s="932" t="s">
        <v>1574</v>
      </c>
      <c r="C1183" s="933" t="s">
        <v>4477</v>
      </c>
      <c r="D1183" s="932"/>
      <c r="E1183" s="932" t="s">
        <v>1575</v>
      </c>
      <c r="F1183" s="932" t="s">
        <v>5826</v>
      </c>
      <c r="G1183" s="932" t="s">
        <v>5827</v>
      </c>
      <c r="H1183" s="932" t="s">
        <v>5828</v>
      </c>
      <c r="I1183" s="934">
        <v>10000</v>
      </c>
    </row>
    <row r="1184" spans="2:9">
      <c r="B1184" s="932" t="s">
        <v>1574</v>
      </c>
      <c r="C1184" s="933" t="s">
        <v>4477</v>
      </c>
      <c r="D1184" s="932"/>
      <c r="E1184" s="932" t="s">
        <v>1575</v>
      </c>
      <c r="F1184" s="932" t="s">
        <v>3758</v>
      </c>
      <c r="G1184" s="932" t="s">
        <v>3759</v>
      </c>
      <c r="H1184" s="932" t="s">
        <v>3760</v>
      </c>
      <c r="I1184" s="934">
        <v>340</v>
      </c>
    </row>
    <row r="1185" spans="2:9">
      <c r="B1185" s="932" t="s">
        <v>1574</v>
      </c>
      <c r="C1185" s="933" t="s">
        <v>4477</v>
      </c>
      <c r="D1185" s="932"/>
      <c r="E1185" s="932" t="s">
        <v>1575</v>
      </c>
      <c r="F1185" s="932" t="s">
        <v>3761</v>
      </c>
      <c r="G1185" s="932" t="s">
        <v>3762</v>
      </c>
      <c r="H1185" s="932" t="s">
        <v>3763</v>
      </c>
      <c r="I1185" s="934">
        <v>7820</v>
      </c>
    </row>
    <row r="1186" spans="2:9">
      <c r="B1186" s="932" t="s">
        <v>1574</v>
      </c>
      <c r="C1186" s="933" t="s">
        <v>4477</v>
      </c>
      <c r="D1186" s="932"/>
      <c r="E1186" s="932" t="s">
        <v>1575</v>
      </c>
      <c r="F1186" s="932" t="s">
        <v>5829</v>
      </c>
      <c r="G1186" s="932" t="s">
        <v>5830</v>
      </c>
      <c r="H1186" s="932" t="s">
        <v>5831</v>
      </c>
      <c r="I1186" s="934">
        <v>4050</v>
      </c>
    </row>
    <row r="1187" spans="2:9">
      <c r="B1187" s="932" t="s">
        <v>1574</v>
      </c>
      <c r="C1187" s="933" t="s">
        <v>4477</v>
      </c>
      <c r="D1187" s="932"/>
      <c r="E1187" s="932" t="s">
        <v>1575</v>
      </c>
      <c r="F1187" s="932" t="s">
        <v>3764</v>
      </c>
      <c r="G1187" s="932" t="s">
        <v>3765</v>
      </c>
      <c r="H1187" s="932" t="s">
        <v>3766</v>
      </c>
      <c r="I1187" s="934">
        <v>125</v>
      </c>
    </row>
    <row r="1188" spans="2:9">
      <c r="B1188" s="932" t="s">
        <v>1574</v>
      </c>
      <c r="C1188" s="933" t="s">
        <v>4477</v>
      </c>
      <c r="D1188" s="932"/>
      <c r="E1188" s="932" t="s">
        <v>1575</v>
      </c>
      <c r="F1188" s="932" t="s">
        <v>3767</v>
      </c>
      <c r="G1188" s="932" t="s">
        <v>3768</v>
      </c>
      <c r="H1188" s="932" t="s">
        <v>3769</v>
      </c>
      <c r="I1188" s="934">
        <v>4955</v>
      </c>
    </row>
    <row r="1189" spans="2:9">
      <c r="B1189" s="932" t="s">
        <v>1574</v>
      </c>
      <c r="C1189" s="933" t="s">
        <v>4477</v>
      </c>
      <c r="D1189" s="932"/>
      <c r="E1189" s="932" t="s">
        <v>1575</v>
      </c>
      <c r="F1189" s="932" t="s">
        <v>5832</v>
      </c>
      <c r="G1189" s="932" t="s">
        <v>5833</v>
      </c>
      <c r="H1189" s="932" t="s">
        <v>5834</v>
      </c>
      <c r="I1189" s="934">
        <v>400</v>
      </c>
    </row>
    <row r="1190" spans="2:9">
      <c r="B1190" s="932" t="s">
        <v>1574</v>
      </c>
      <c r="C1190" s="933" t="s">
        <v>4477</v>
      </c>
      <c r="D1190" s="932"/>
      <c r="E1190" s="932" t="s">
        <v>1575</v>
      </c>
      <c r="F1190" s="932" t="s">
        <v>3770</v>
      </c>
      <c r="G1190" s="932" t="s">
        <v>3771</v>
      </c>
      <c r="H1190" s="932" t="s">
        <v>3772</v>
      </c>
      <c r="I1190" s="934">
        <v>4095</v>
      </c>
    </row>
    <row r="1191" spans="2:9">
      <c r="B1191" s="932" t="s">
        <v>1574</v>
      </c>
      <c r="C1191" s="933" t="s">
        <v>4477</v>
      </c>
      <c r="D1191" s="932"/>
      <c r="E1191" s="932" t="s">
        <v>1575</v>
      </c>
      <c r="F1191" s="932" t="s">
        <v>3773</v>
      </c>
      <c r="G1191" s="932" t="s">
        <v>3774</v>
      </c>
      <c r="H1191" s="932" t="s">
        <v>3775</v>
      </c>
      <c r="I1191" s="934">
        <v>8398</v>
      </c>
    </row>
    <row r="1192" spans="2:9">
      <c r="B1192" s="932" t="s">
        <v>1574</v>
      </c>
      <c r="C1192" s="933" t="s">
        <v>4477</v>
      </c>
      <c r="D1192" s="932"/>
      <c r="E1192" s="932" t="s">
        <v>1575</v>
      </c>
      <c r="F1192" s="932" t="s">
        <v>5835</v>
      </c>
      <c r="G1192" s="932" t="s">
        <v>5836</v>
      </c>
      <c r="H1192" s="932" t="s">
        <v>5837</v>
      </c>
      <c r="I1192" s="934">
        <v>710</v>
      </c>
    </row>
    <row r="1193" spans="2:9">
      <c r="B1193" s="932" t="s">
        <v>1574</v>
      </c>
      <c r="C1193" s="933" t="s">
        <v>4477</v>
      </c>
      <c r="D1193" s="932"/>
      <c r="E1193" s="932" t="s">
        <v>1575</v>
      </c>
      <c r="F1193" s="932" t="s">
        <v>3776</v>
      </c>
      <c r="G1193" s="932" t="s">
        <v>3777</v>
      </c>
      <c r="H1193" s="932" t="s">
        <v>3778</v>
      </c>
      <c r="I1193" s="934">
        <v>415</v>
      </c>
    </row>
    <row r="1194" spans="2:9">
      <c r="B1194" s="932" t="s">
        <v>1574</v>
      </c>
      <c r="C1194" s="933" t="s">
        <v>4477</v>
      </c>
      <c r="D1194" s="932"/>
      <c r="E1194" s="932" t="s">
        <v>1575</v>
      </c>
      <c r="F1194" s="932" t="s">
        <v>3779</v>
      </c>
      <c r="G1194" s="932" t="s">
        <v>3780</v>
      </c>
      <c r="H1194" s="932" t="s">
        <v>3781</v>
      </c>
      <c r="I1194" s="934">
        <v>2665</v>
      </c>
    </row>
    <row r="1195" spans="2:9">
      <c r="B1195" s="932" t="s">
        <v>1574</v>
      </c>
      <c r="C1195" s="933" t="s">
        <v>4477</v>
      </c>
      <c r="D1195" s="932"/>
      <c r="E1195" s="932" t="s">
        <v>1575</v>
      </c>
      <c r="F1195" s="932" t="s">
        <v>3782</v>
      </c>
      <c r="G1195" s="932" t="s">
        <v>3783</v>
      </c>
      <c r="H1195" s="932" t="s">
        <v>3784</v>
      </c>
      <c r="I1195" s="934">
        <v>3295</v>
      </c>
    </row>
    <row r="1196" spans="2:9">
      <c r="B1196" s="932" t="s">
        <v>1574</v>
      </c>
      <c r="C1196" s="933" t="s">
        <v>4477</v>
      </c>
      <c r="D1196" s="932"/>
      <c r="E1196" s="932" t="s">
        <v>1575</v>
      </c>
      <c r="F1196" s="932" t="s">
        <v>3785</v>
      </c>
      <c r="G1196" s="932" t="s">
        <v>3786</v>
      </c>
      <c r="H1196" s="932" t="s">
        <v>3787</v>
      </c>
      <c r="I1196" s="934">
        <v>2450</v>
      </c>
    </row>
    <row r="1197" spans="2:9">
      <c r="B1197" s="932" t="s">
        <v>1574</v>
      </c>
      <c r="C1197" s="933" t="s">
        <v>4477</v>
      </c>
      <c r="D1197" s="932"/>
      <c r="E1197" s="932" t="s">
        <v>1575</v>
      </c>
      <c r="F1197" s="932" t="s">
        <v>3788</v>
      </c>
      <c r="G1197" s="932" t="s">
        <v>3789</v>
      </c>
      <c r="H1197" s="932" t="s">
        <v>3790</v>
      </c>
      <c r="I1197" s="934">
        <v>15000</v>
      </c>
    </row>
    <row r="1198" spans="2:9">
      <c r="B1198" s="932" t="s">
        <v>1574</v>
      </c>
      <c r="C1198" s="933" t="s">
        <v>4477</v>
      </c>
      <c r="D1198" s="932"/>
      <c r="E1198" s="932" t="s">
        <v>1575</v>
      </c>
      <c r="F1198" s="932" t="s">
        <v>5838</v>
      </c>
      <c r="G1198" s="932" t="s">
        <v>5839</v>
      </c>
      <c r="H1198" s="932" t="s">
        <v>5840</v>
      </c>
      <c r="I1198" s="934">
        <v>5000</v>
      </c>
    </row>
    <row r="1199" spans="2:9">
      <c r="B1199" s="932" t="s">
        <v>1574</v>
      </c>
      <c r="C1199" s="933" t="s">
        <v>4477</v>
      </c>
      <c r="D1199" s="932"/>
      <c r="E1199" s="932" t="s">
        <v>1575</v>
      </c>
      <c r="F1199" s="932" t="s">
        <v>3791</v>
      </c>
      <c r="G1199" s="932" t="s">
        <v>3792</v>
      </c>
      <c r="H1199" s="932" t="s">
        <v>3793</v>
      </c>
      <c r="I1199" s="934">
        <v>4670</v>
      </c>
    </row>
    <row r="1200" spans="2:9">
      <c r="B1200" s="932" t="s">
        <v>1574</v>
      </c>
      <c r="C1200" s="933" t="s">
        <v>4477</v>
      </c>
      <c r="D1200" s="932"/>
      <c r="E1200" s="932" t="s">
        <v>1575</v>
      </c>
      <c r="F1200" s="932" t="s">
        <v>5841</v>
      </c>
      <c r="G1200" s="932" t="s">
        <v>5842</v>
      </c>
      <c r="H1200" s="932" t="s">
        <v>5843</v>
      </c>
      <c r="I1200" s="934">
        <v>612</v>
      </c>
    </row>
    <row r="1201" spans="2:9">
      <c r="B1201" s="932" t="s">
        <v>1574</v>
      </c>
      <c r="C1201" s="933" t="s">
        <v>4477</v>
      </c>
      <c r="D1201" s="932"/>
      <c r="E1201" s="932" t="s">
        <v>1575</v>
      </c>
      <c r="F1201" s="932" t="s">
        <v>3794</v>
      </c>
      <c r="G1201" s="932" t="s">
        <v>3795</v>
      </c>
      <c r="H1201" s="932" t="s">
        <v>3796</v>
      </c>
      <c r="I1201" s="934">
        <v>544</v>
      </c>
    </row>
    <row r="1202" spans="2:9">
      <c r="B1202" s="932" t="s">
        <v>1574</v>
      </c>
      <c r="C1202" s="933" t="s">
        <v>4477</v>
      </c>
      <c r="D1202" s="932"/>
      <c r="E1202" s="932" t="s">
        <v>1575</v>
      </c>
      <c r="F1202" s="932" t="s">
        <v>5844</v>
      </c>
      <c r="G1202" s="932" t="s">
        <v>5845</v>
      </c>
      <c r="H1202" s="932" t="s">
        <v>5846</v>
      </c>
      <c r="I1202" s="934">
        <v>2065</v>
      </c>
    </row>
    <row r="1203" spans="2:9">
      <c r="B1203" s="932" t="s">
        <v>1574</v>
      </c>
      <c r="C1203" s="933" t="s">
        <v>4477</v>
      </c>
      <c r="D1203" s="932"/>
      <c r="E1203" s="932" t="s">
        <v>1575</v>
      </c>
      <c r="F1203" s="932" t="s">
        <v>5847</v>
      </c>
      <c r="G1203" s="932" t="s">
        <v>5848</v>
      </c>
      <c r="H1203" s="932" t="s">
        <v>5849</v>
      </c>
      <c r="I1203" s="934">
        <v>321</v>
      </c>
    </row>
    <row r="1204" spans="2:9">
      <c r="B1204" s="932" t="s">
        <v>1574</v>
      </c>
      <c r="C1204" s="933" t="s">
        <v>4477</v>
      </c>
      <c r="D1204" s="932"/>
      <c r="E1204" s="932" t="s">
        <v>1575</v>
      </c>
      <c r="F1204" s="932" t="s">
        <v>3797</v>
      </c>
      <c r="G1204" s="932" t="s">
        <v>3798</v>
      </c>
      <c r="H1204" s="932" t="s">
        <v>3799</v>
      </c>
      <c r="I1204" s="934">
        <v>2740</v>
      </c>
    </row>
    <row r="1205" spans="2:9">
      <c r="B1205" s="932" t="s">
        <v>1574</v>
      </c>
      <c r="C1205" s="933" t="s">
        <v>4477</v>
      </c>
      <c r="D1205" s="932"/>
      <c r="E1205" s="932" t="s">
        <v>1575</v>
      </c>
      <c r="F1205" s="932" t="s">
        <v>3800</v>
      </c>
      <c r="G1205" s="932" t="s">
        <v>3801</v>
      </c>
      <c r="H1205" s="932" t="s">
        <v>3802</v>
      </c>
      <c r="I1205" s="934">
        <v>4960</v>
      </c>
    </row>
    <row r="1206" spans="2:9">
      <c r="B1206" s="932" t="s">
        <v>1574</v>
      </c>
      <c r="C1206" s="933" t="s">
        <v>4477</v>
      </c>
      <c r="D1206" s="932"/>
      <c r="E1206" s="932" t="s">
        <v>1575</v>
      </c>
      <c r="F1206" s="932" t="s">
        <v>5850</v>
      </c>
      <c r="G1206" s="932" t="s">
        <v>5851</v>
      </c>
      <c r="H1206" s="932" t="s">
        <v>5852</v>
      </c>
      <c r="I1206" s="934">
        <v>2900</v>
      </c>
    </row>
    <row r="1207" spans="2:9">
      <c r="B1207" s="932" t="s">
        <v>1574</v>
      </c>
      <c r="C1207" s="933" t="s">
        <v>4477</v>
      </c>
      <c r="D1207" s="932"/>
      <c r="E1207" s="932" t="s">
        <v>1575</v>
      </c>
      <c r="F1207" s="932" t="s">
        <v>3803</v>
      </c>
      <c r="G1207" s="932" t="s">
        <v>3804</v>
      </c>
      <c r="H1207" s="932" t="s">
        <v>3805</v>
      </c>
      <c r="I1207" s="934">
        <v>3465</v>
      </c>
    </row>
    <row r="1208" spans="2:9">
      <c r="B1208" s="932" t="s">
        <v>1574</v>
      </c>
      <c r="C1208" s="933" t="s">
        <v>4477</v>
      </c>
      <c r="D1208" s="932"/>
      <c r="E1208" s="932" t="s">
        <v>1575</v>
      </c>
      <c r="F1208" s="932" t="s">
        <v>3806</v>
      </c>
      <c r="G1208" s="932" t="s">
        <v>3807</v>
      </c>
      <c r="H1208" s="932" t="s">
        <v>3808</v>
      </c>
      <c r="I1208" s="934">
        <v>750</v>
      </c>
    </row>
    <row r="1209" spans="2:9">
      <c r="B1209" s="932" t="s">
        <v>1574</v>
      </c>
      <c r="C1209" s="933" t="s">
        <v>4477</v>
      </c>
      <c r="D1209" s="932"/>
      <c r="E1209" s="932" t="s">
        <v>1575</v>
      </c>
      <c r="F1209" s="932" t="s">
        <v>3809</v>
      </c>
      <c r="G1209" s="932" t="s">
        <v>3810</v>
      </c>
      <c r="H1209" s="932" t="s">
        <v>3811</v>
      </c>
      <c r="I1209" s="934">
        <v>215</v>
      </c>
    </row>
    <row r="1210" spans="2:9">
      <c r="B1210" s="932" t="s">
        <v>1574</v>
      </c>
      <c r="C1210" s="933" t="s">
        <v>4477</v>
      </c>
      <c r="D1210" s="932"/>
      <c r="E1210" s="932" t="s">
        <v>1575</v>
      </c>
      <c r="F1210" s="932" t="s">
        <v>3812</v>
      </c>
      <c r="G1210" s="932" t="s">
        <v>3813</v>
      </c>
      <c r="H1210" s="932" t="s">
        <v>3814</v>
      </c>
      <c r="I1210" s="934">
        <v>2800</v>
      </c>
    </row>
    <row r="1211" spans="2:9">
      <c r="B1211" s="932" t="s">
        <v>1574</v>
      </c>
      <c r="C1211" s="933" t="s">
        <v>4477</v>
      </c>
      <c r="D1211" s="932"/>
      <c r="E1211" s="932" t="s">
        <v>1575</v>
      </c>
      <c r="F1211" s="932" t="s">
        <v>3815</v>
      </c>
      <c r="G1211" s="932" t="s">
        <v>3816</v>
      </c>
      <c r="H1211" s="932" t="s">
        <v>3817</v>
      </c>
      <c r="I1211" s="934">
        <v>4794</v>
      </c>
    </row>
    <row r="1212" spans="2:9">
      <c r="B1212" s="932" t="s">
        <v>1574</v>
      </c>
      <c r="C1212" s="933" t="s">
        <v>4477</v>
      </c>
      <c r="D1212" s="932"/>
      <c r="E1212" s="932" t="s">
        <v>1575</v>
      </c>
      <c r="F1212" s="932" t="s">
        <v>3818</v>
      </c>
      <c r="G1212" s="932" t="s">
        <v>3819</v>
      </c>
      <c r="H1212" s="932" t="s">
        <v>3820</v>
      </c>
      <c r="I1212" s="934">
        <v>9330</v>
      </c>
    </row>
    <row r="1213" spans="2:9">
      <c r="B1213" s="932" t="s">
        <v>1574</v>
      </c>
      <c r="C1213" s="933" t="s">
        <v>4477</v>
      </c>
      <c r="D1213" s="932"/>
      <c r="E1213" s="932" t="s">
        <v>1575</v>
      </c>
      <c r="F1213" s="932" t="s">
        <v>5853</v>
      </c>
      <c r="G1213" s="932" t="s">
        <v>5854</v>
      </c>
      <c r="H1213" s="932" t="s">
        <v>5855</v>
      </c>
      <c r="I1213" s="934">
        <v>321</v>
      </c>
    </row>
    <row r="1214" spans="2:9">
      <c r="B1214" s="932" t="s">
        <v>1574</v>
      </c>
      <c r="C1214" s="933" t="s">
        <v>4477</v>
      </c>
      <c r="D1214" s="932"/>
      <c r="E1214" s="932" t="s">
        <v>1575</v>
      </c>
      <c r="F1214" s="932" t="s">
        <v>3821</v>
      </c>
      <c r="G1214" s="932" t="s">
        <v>3822</v>
      </c>
      <c r="H1214" s="932" t="s">
        <v>3823</v>
      </c>
      <c r="I1214" s="934">
        <v>675</v>
      </c>
    </row>
    <row r="1215" spans="2:9">
      <c r="B1215" s="932" t="s">
        <v>1574</v>
      </c>
      <c r="C1215" s="933" t="s">
        <v>4477</v>
      </c>
      <c r="D1215" s="932"/>
      <c r="E1215" s="932" t="s">
        <v>1575</v>
      </c>
      <c r="F1215" s="932" t="s">
        <v>3824</v>
      </c>
      <c r="G1215" s="932" t="s">
        <v>3825</v>
      </c>
      <c r="H1215" s="932" t="s">
        <v>3826</v>
      </c>
      <c r="I1215" s="934">
        <v>3655</v>
      </c>
    </row>
    <row r="1216" spans="2:9">
      <c r="B1216" s="932" t="s">
        <v>1574</v>
      </c>
      <c r="C1216" s="933" t="s">
        <v>4477</v>
      </c>
      <c r="D1216" s="932"/>
      <c r="E1216" s="932" t="s">
        <v>1575</v>
      </c>
      <c r="F1216" s="932" t="s">
        <v>3827</v>
      </c>
      <c r="G1216" s="932" t="s">
        <v>3828</v>
      </c>
      <c r="H1216" s="932" t="s">
        <v>3829</v>
      </c>
      <c r="I1216" s="934">
        <v>10880</v>
      </c>
    </row>
    <row r="1217" spans="2:9">
      <c r="B1217" s="932" t="s">
        <v>1574</v>
      </c>
      <c r="C1217" s="933" t="s">
        <v>4477</v>
      </c>
      <c r="D1217" s="932"/>
      <c r="E1217" s="932" t="s">
        <v>1575</v>
      </c>
      <c r="F1217" s="932" t="s">
        <v>3830</v>
      </c>
      <c r="G1217" s="932" t="s">
        <v>3831</v>
      </c>
      <c r="H1217" s="932" t="s">
        <v>3832</v>
      </c>
      <c r="I1217" s="934">
        <v>4175</v>
      </c>
    </row>
    <row r="1218" spans="2:9">
      <c r="B1218" s="932" t="s">
        <v>1574</v>
      </c>
      <c r="C1218" s="933" t="s">
        <v>4477</v>
      </c>
      <c r="D1218" s="932"/>
      <c r="E1218" s="932" t="s">
        <v>1575</v>
      </c>
      <c r="F1218" s="932" t="s">
        <v>3833</v>
      </c>
      <c r="G1218" s="932" t="s">
        <v>3834</v>
      </c>
      <c r="H1218" s="932" t="s">
        <v>3835</v>
      </c>
      <c r="I1218" s="934">
        <v>2550</v>
      </c>
    </row>
    <row r="1219" spans="2:9">
      <c r="B1219" s="932" t="s">
        <v>1574</v>
      </c>
      <c r="C1219" s="933" t="s">
        <v>4477</v>
      </c>
      <c r="D1219" s="932"/>
      <c r="E1219" s="932" t="s">
        <v>1575</v>
      </c>
      <c r="F1219" s="932" t="s">
        <v>3836</v>
      </c>
      <c r="G1219" s="932" t="s">
        <v>3837</v>
      </c>
      <c r="H1219" s="932" t="s">
        <v>3838</v>
      </c>
      <c r="I1219" s="934">
        <v>2900</v>
      </c>
    </row>
    <row r="1220" spans="2:9">
      <c r="B1220" s="932" t="s">
        <v>1574</v>
      </c>
      <c r="C1220" s="933" t="s">
        <v>4477</v>
      </c>
      <c r="D1220" s="932"/>
      <c r="E1220" s="932" t="s">
        <v>1575</v>
      </c>
      <c r="F1220" s="932" t="s">
        <v>5856</v>
      </c>
      <c r="G1220" s="932" t="s">
        <v>5857</v>
      </c>
      <c r="H1220" s="932" t="s">
        <v>5858</v>
      </c>
      <c r="I1220" s="934">
        <v>2250</v>
      </c>
    </row>
    <row r="1221" spans="2:9">
      <c r="B1221" s="932" t="s">
        <v>1574</v>
      </c>
      <c r="C1221" s="933" t="s">
        <v>4477</v>
      </c>
      <c r="D1221" s="932"/>
      <c r="E1221" s="932" t="s">
        <v>1575</v>
      </c>
      <c r="F1221" s="932" t="s">
        <v>3839</v>
      </c>
      <c r="G1221" s="932" t="s">
        <v>3840</v>
      </c>
      <c r="H1221" s="932" t="s">
        <v>3841</v>
      </c>
      <c r="I1221" s="934">
        <v>1415</v>
      </c>
    </row>
    <row r="1222" spans="2:9">
      <c r="B1222" s="932" t="s">
        <v>1574</v>
      </c>
      <c r="C1222" s="933" t="s">
        <v>4477</v>
      </c>
      <c r="D1222" s="932"/>
      <c r="E1222" s="932" t="s">
        <v>1575</v>
      </c>
      <c r="F1222" s="932" t="s">
        <v>5859</v>
      </c>
      <c r="G1222" s="932" t="s">
        <v>5860</v>
      </c>
      <c r="H1222" s="932" t="s">
        <v>5861</v>
      </c>
      <c r="I1222" s="934">
        <v>6180</v>
      </c>
    </row>
    <row r="1223" spans="2:9">
      <c r="B1223" s="932" t="s">
        <v>1574</v>
      </c>
      <c r="C1223" s="933" t="s">
        <v>4477</v>
      </c>
      <c r="D1223" s="932"/>
      <c r="E1223" s="932" t="s">
        <v>1575</v>
      </c>
      <c r="F1223" s="932" t="s">
        <v>5862</v>
      </c>
      <c r="G1223" s="932" t="s">
        <v>5863</v>
      </c>
      <c r="H1223" s="932" t="s">
        <v>5864</v>
      </c>
      <c r="I1223" s="934">
        <v>13720</v>
      </c>
    </row>
    <row r="1224" spans="2:9">
      <c r="B1224" s="932" t="s">
        <v>1574</v>
      </c>
      <c r="C1224" s="933" t="s">
        <v>4477</v>
      </c>
      <c r="D1224" s="932"/>
      <c r="E1224" s="932" t="s">
        <v>1575</v>
      </c>
      <c r="F1224" s="932" t="s">
        <v>3842</v>
      </c>
      <c r="G1224" s="932" t="s">
        <v>3843</v>
      </c>
      <c r="H1224" s="932" t="s">
        <v>3844</v>
      </c>
      <c r="I1224" s="934">
        <v>15000</v>
      </c>
    </row>
    <row r="1225" spans="2:9">
      <c r="B1225" s="932" t="s">
        <v>1574</v>
      </c>
      <c r="C1225" s="933" t="s">
        <v>4477</v>
      </c>
      <c r="D1225" s="932"/>
      <c r="E1225" s="932" t="s">
        <v>1575</v>
      </c>
      <c r="F1225" s="932" t="s">
        <v>3845</v>
      </c>
      <c r="G1225" s="932" t="s">
        <v>3846</v>
      </c>
      <c r="H1225" s="932" t="s">
        <v>3847</v>
      </c>
      <c r="I1225" s="934">
        <v>3366</v>
      </c>
    </row>
    <row r="1226" spans="2:9">
      <c r="B1226" s="932" t="s">
        <v>1574</v>
      </c>
      <c r="C1226" s="933" t="s">
        <v>4477</v>
      </c>
      <c r="D1226" s="932"/>
      <c r="E1226" s="932" t="s">
        <v>1575</v>
      </c>
      <c r="F1226" s="932" t="s">
        <v>3848</v>
      </c>
      <c r="G1226" s="932" t="s">
        <v>3849</v>
      </c>
      <c r="H1226" s="932" t="s">
        <v>3850</v>
      </c>
      <c r="I1226" s="934">
        <v>1360</v>
      </c>
    </row>
    <row r="1227" spans="2:9">
      <c r="B1227" s="932" t="s">
        <v>1574</v>
      </c>
      <c r="C1227" s="933" t="s">
        <v>4477</v>
      </c>
      <c r="D1227" s="932"/>
      <c r="E1227" s="932" t="s">
        <v>1575</v>
      </c>
      <c r="F1227" s="932" t="s">
        <v>5865</v>
      </c>
      <c r="G1227" s="932" t="s">
        <v>5866</v>
      </c>
      <c r="H1227" s="932" t="s">
        <v>5867</v>
      </c>
      <c r="I1227" s="934">
        <v>250</v>
      </c>
    </row>
    <row r="1228" spans="2:9">
      <c r="B1228" s="932" t="s">
        <v>1574</v>
      </c>
      <c r="C1228" s="933" t="s">
        <v>4477</v>
      </c>
      <c r="D1228" s="932"/>
      <c r="E1228" s="932" t="s">
        <v>1575</v>
      </c>
      <c r="F1228" s="932" t="s">
        <v>5868</v>
      </c>
      <c r="G1228" s="932" t="s">
        <v>5869</v>
      </c>
      <c r="H1228" s="932" t="s">
        <v>5870</v>
      </c>
      <c r="I1228" s="934">
        <v>2210</v>
      </c>
    </row>
    <row r="1229" spans="2:9">
      <c r="B1229" s="932" t="s">
        <v>1574</v>
      </c>
      <c r="C1229" s="933" t="s">
        <v>4477</v>
      </c>
      <c r="D1229" s="932"/>
      <c r="E1229" s="932" t="s">
        <v>1575</v>
      </c>
      <c r="F1229" s="932" t="s">
        <v>5871</v>
      </c>
      <c r="G1229" s="932" t="s">
        <v>5872</v>
      </c>
      <c r="H1229" s="932" t="s">
        <v>5873</v>
      </c>
      <c r="I1229" s="934">
        <v>2885</v>
      </c>
    </row>
    <row r="1230" spans="2:9">
      <c r="B1230" s="932" t="s">
        <v>1574</v>
      </c>
      <c r="C1230" s="933" t="s">
        <v>4477</v>
      </c>
      <c r="D1230" s="932"/>
      <c r="E1230" s="932" t="s">
        <v>1575</v>
      </c>
      <c r="F1230" s="932" t="s">
        <v>3851</v>
      </c>
      <c r="G1230" s="932" t="s">
        <v>3852</v>
      </c>
      <c r="H1230" s="932" t="s">
        <v>3853</v>
      </c>
      <c r="I1230" s="934">
        <v>2231</v>
      </c>
    </row>
    <row r="1231" spans="2:9">
      <c r="B1231" s="932" t="s">
        <v>1574</v>
      </c>
      <c r="C1231" s="933" t="s">
        <v>4477</v>
      </c>
      <c r="D1231" s="932"/>
      <c r="E1231" s="932" t="s">
        <v>1575</v>
      </c>
      <c r="F1231" s="932" t="s">
        <v>5874</v>
      </c>
      <c r="G1231" s="932" t="s">
        <v>5875</v>
      </c>
      <c r="H1231" s="932" t="s">
        <v>5876</v>
      </c>
      <c r="I1231" s="934">
        <v>2315</v>
      </c>
    </row>
    <row r="1232" spans="2:9">
      <c r="B1232" s="932" t="s">
        <v>1574</v>
      </c>
      <c r="C1232" s="933" t="s">
        <v>4477</v>
      </c>
      <c r="D1232" s="932"/>
      <c r="E1232" s="932" t="s">
        <v>1575</v>
      </c>
      <c r="F1232" s="932" t="s">
        <v>5877</v>
      </c>
      <c r="G1232" s="932" t="s">
        <v>5878</v>
      </c>
      <c r="H1232" s="932" t="s">
        <v>5879</v>
      </c>
      <c r="I1232" s="934">
        <v>5000</v>
      </c>
    </row>
    <row r="1233" spans="2:9">
      <c r="B1233" s="932" t="s">
        <v>1574</v>
      </c>
      <c r="C1233" s="933" t="s">
        <v>4477</v>
      </c>
      <c r="D1233" s="932"/>
      <c r="E1233" s="932" t="s">
        <v>1575</v>
      </c>
      <c r="F1233" s="932" t="s">
        <v>3854</v>
      </c>
      <c r="G1233" s="932" t="s">
        <v>3855</v>
      </c>
      <c r="H1233" s="932" t="s">
        <v>3856</v>
      </c>
      <c r="I1233" s="934">
        <v>4595</v>
      </c>
    </row>
    <row r="1234" spans="2:9">
      <c r="B1234" s="932" t="s">
        <v>1574</v>
      </c>
      <c r="C1234" s="933" t="s">
        <v>4477</v>
      </c>
      <c r="D1234" s="932"/>
      <c r="E1234" s="932" t="s">
        <v>1575</v>
      </c>
      <c r="F1234" s="932" t="s">
        <v>3857</v>
      </c>
      <c r="G1234" s="932" t="s">
        <v>3858</v>
      </c>
      <c r="H1234" s="932" t="s">
        <v>3859</v>
      </c>
      <c r="I1234" s="934">
        <v>18228</v>
      </c>
    </row>
    <row r="1235" spans="2:9">
      <c r="B1235" s="932" t="s">
        <v>1574</v>
      </c>
      <c r="C1235" s="933" t="s">
        <v>4477</v>
      </c>
      <c r="D1235" s="932"/>
      <c r="E1235" s="932" t="s">
        <v>1575</v>
      </c>
      <c r="F1235" s="932" t="s">
        <v>3860</v>
      </c>
      <c r="G1235" s="932" t="s">
        <v>3861</v>
      </c>
      <c r="H1235" s="932" t="s">
        <v>3862</v>
      </c>
      <c r="I1235" s="934">
        <v>12620</v>
      </c>
    </row>
    <row r="1236" spans="2:9">
      <c r="B1236" s="932" t="s">
        <v>1574</v>
      </c>
      <c r="C1236" s="933" t="s">
        <v>4477</v>
      </c>
      <c r="D1236" s="932"/>
      <c r="E1236" s="932" t="s">
        <v>1575</v>
      </c>
      <c r="F1236" s="932" t="s">
        <v>3863</v>
      </c>
      <c r="G1236" s="932" t="s">
        <v>3864</v>
      </c>
      <c r="H1236" s="932" t="s">
        <v>3865</v>
      </c>
      <c r="I1236" s="934">
        <v>27323</v>
      </c>
    </row>
    <row r="1237" spans="2:9">
      <c r="B1237" s="932" t="s">
        <v>1574</v>
      </c>
      <c r="C1237" s="933" t="s">
        <v>4477</v>
      </c>
      <c r="D1237" s="932"/>
      <c r="E1237" s="932" t="s">
        <v>1575</v>
      </c>
      <c r="F1237" s="932" t="s">
        <v>3866</v>
      </c>
      <c r="G1237" s="932" t="s">
        <v>3867</v>
      </c>
      <c r="H1237" s="932" t="s">
        <v>3868</v>
      </c>
      <c r="I1237" s="934">
        <v>7415</v>
      </c>
    </row>
    <row r="1238" spans="2:9">
      <c r="B1238" s="932" t="s">
        <v>1574</v>
      </c>
      <c r="C1238" s="933" t="s">
        <v>4477</v>
      </c>
      <c r="D1238" s="932"/>
      <c r="E1238" s="932" t="s">
        <v>1575</v>
      </c>
      <c r="F1238" s="932" t="s">
        <v>3869</v>
      </c>
      <c r="G1238" s="932" t="s">
        <v>3870</v>
      </c>
      <c r="H1238" s="932" t="s">
        <v>3871</v>
      </c>
      <c r="I1238" s="934">
        <v>2475</v>
      </c>
    </row>
    <row r="1239" spans="2:9">
      <c r="B1239" s="932" t="s">
        <v>1574</v>
      </c>
      <c r="C1239" s="933" t="s">
        <v>4477</v>
      </c>
      <c r="D1239" s="932"/>
      <c r="E1239" s="932" t="s">
        <v>1575</v>
      </c>
      <c r="F1239" s="932" t="s">
        <v>3872</v>
      </c>
      <c r="G1239" s="932" t="s">
        <v>3873</v>
      </c>
      <c r="H1239" s="932" t="s">
        <v>3874</v>
      </c>
      <c r="I1239" s="934">
        <v>8160</v>
      </c>
    </row>
    <row r="1240" spans="2:9">
      <c r="B1240" s="932" t="s">
        <v>1574</v>
      </c>
      <c r="C1240" s="933" t="s">
        <v>4477</v>
      </c>
      <c r="D1240" s="932"/>
      <c r="E1240" s="932" t="s">
        <v>1575</v>
      </c>
      <c r="F1240" s="932" t="s">
        <v>5880</v>
      </c>
      <c r="G1240" s="932" t="s">
        <v>5881</v>
      </c>
      <c r="H1240" s="932" t="s">
        <v>5882</v>
      </c>
      <c r="I1240" s="934">
        <v>9604</v>
      </c>
    </row>
    <row r="1241" spans="2:9">
      <c r="B1241" s="932" t="s">
        <v>1574</v>
      </c>
      <c r="C1241" s="933" t="s">
        <v>4477</v>
      </c>
      <c r="D1241" s="932"/>
      <c r="E1241" s="932" t="s">
        <v>1575</v>
      </c>
      <c r="F1241" s="932" t="s">
        <v>5883</v>
      </c>
      <c r="G1241" s="932" t="s">
        <v>5884</v>
      </c>
      <c r="H1241" s="932" t="s">
        <v>5885</v>
      </c>
      <c r="I1241" s="934">
        <v>310</v>
      </c>
    </row>
    <row r="1242" spans="2:9">
      <c r="B1242" s="932" t="s">
        <v>1574</v>
      </c>
      <c r="C1242" s="933" t="s">
        <v>4477</v>
      </c>
      <c r="D1242" s="932"/>
      <c r="E1242" s="932" t="s">
        <v>1575</v>
      </c>
      <c r="F1242" s="932" t="s">
        <v>3875</v>
      </c>
      <c r="G1242" s="932" t="s">
        <v>3876</v>
      </c>
      <c r="H1242" s="932" t="s">
        <v>3877</v>
      </c>
      <c r="I1242" s="934">
        <v>8110</v>
      </c>
    </row>
    <row r="1243" spans="2:9">
      <c r="B1243" s="932" t="s">
        <v>1574</v>
      </c>
      <c r="C1243" s="933" t="s">
        <v>4477</v>
      </c>
      <c r="D1243" s="932"/>
      <c r="E1243" s="932" t="s">
        <v>1575</v>
      </c>
      <c r="F1243" s="932" t="s">
        <v>3878</v>
      </c>
      <c r="G1243" s="932" t="s">
        <v>3879</v>
      </c>
      <c r="H1243" s="932" t="s">
        <v>3880</v>
      </c>
      <c r="I1243" s="934">
        <v>1496</v>
      </c>
    </row>
    <row r="1244" spans="2:9">
      <c r="B1244" s="932" t="s">
        <v>1574</v>
      </c>
      <c r="C1244" s="933" t="s">
        <v>4477</v>
      </c>
      <c r="D1244" s="932"/>
      <c r="E1244" s="932" t="s">
        <v>1575</v>
      </c>
      <c r="F1244" s="932" t="s">
        <v>3881</v>
      </c>
      <c r="G1244" s="932" t="s">
        <v>3882</v>
      </c>
      <c r="H1244" s="932" t="s">
        <v>3883</v>
      </c>
      <c r="I1244" s="934">
        <v>5406</v>
      </c>
    </row>
    <row r="1245" spans="2:9">
      <c r="B1245" s="932" t="s">
        <v>1574</v>
      </c>
      <c r="C1245" s="933" t="s">
        <v>4477</v>
      </c>
      <c r="D1245" s="932"/>
      <c r="E1245" s="932" t="s">
        <v>1575</v>
      </c>
      <c r="F1245" s="932" t="s">
        <v>3884</v>
      </c>
      <c r="G1245" s="932" t="s">
        <v>3885</v>
      </c>
      <c r="H1245" s="932" t="s">
        <v>3886</v>
      </c>
      <c r="I1245" s="934">
        <v>3460</v>
      </c>
    </row>
    <row r="1246" spans="2:9">
      <c r="B1246" s="932" t="s">
        <v>1574</v>
      </c>
      <c r="C1246" s="933" t="s">
        <v>4477</v>
      </c>
      <c r="D1246" s="932"/>
      <c r="E1246" s="932" t="s">
        <v>1575</v>
      </c>
      <c r="F1246" s="932" t="s">
        <v>3887</v>
      </c>
      <c r="G1246" s="932" t="s">
        <v>3888</v>
      </c>
      <c r="H1246" s="932" t="s">
        <v>3889</v>
      </c>
      <c r="I1246" s="934">
        <v>6185</v>
      </c>
    </row>
    <row r="1247" spans="2:9">
      <c r="B1247" s="932" t="s">
        <v>1574</v>
      </c>
      <c r="C1247" s="933" t="s">
        <v>4477</v>
      </c>
      <c r="D1247" s="932"/>
      <c r="E1247" s="932" t="s">
        <v>1575</v>
      </c>
      <c r="F1247" s="932" t="s">
        <v>3890</v>
      </c>
      <c r="G1247" s="932" t="s">
        <v>3891</v>
      </c>
      <c r="H1247" s="932" t="s">
        <v>3892</v>
      </c>
      <c r="I1247" s="934">
        <v>7521</v>
      </c>
    </row>
    <row r="1248" spans="2:9">
      <c r="B1248" s="932" t="s">
        <v>1574</v>
      </c>
      <c r="C1248" s="933" t="s">
        <v>4477</v>
      </c>
      <c r="D1248" s="932"/>
      <c r="E1248" s="932" t="s">
        <v>1575</v>
      </c>
      <c r="F1248" s="932" t="s">
        <v>5886</v>
      </c>
      <c r="G1248" s="932" t="s">
        <v>5887</v>
      </c>
      <c r="H1248" s="932" t="s">
        <v>5888</v>
      </c>
      <c r="I1248" s="934">
        <v>2040</v>
      </c>
    </row>
    <row r="1249" spans="2:9">
      <c r="B1249" s="932" t="s">
        <v>1574</v>
      </c>
      <c r="C1249" s="933" t="s">
        <v>4477</v>
      </c>
      <c r="D1249" s="932"/>
      <c r="E1249" s="932" t="s">
        <v>1575</v>
      </c>
      <c r="F1249" s="932" t="s">
        <v>5889</v>
      </c>
      <c r="G1249" s="932" t="s">
        <v>5890</v>
      </c>
      <c r="H1249" s="932" t="s">
        <v>5891</v>
      </c>
      <c r="I1249" s="934">
        <v>215</v>
      </c>
    </row>
    <row r="1250" spans="2:9">
      <c r="B1250" s="932" t="s">
        <v>1574</v>
      </c>
      <c r="C1250" s="933" t="s">
        <v>4477</v>
      </c>
      <c r="D1250" s="932"/>
      <c r="E1250" s="932" t="s">
        <v>1575</v>
      </c>
      <c r="F1250" s="932" t="s">
        <v>3893</v>
      </c>
      <c r="G1250" s="932" t="s">
        <v>3894</v>
      </c>
      <c r="H1250" s="932" t="s">
        <v>3895</v>
      </c>
      <c r="I1250" s="934">
        <v>4800</v>
      </c>
    </row>
    <row r="1251" spans="2:9">
      <c r="B1251" s="932" t="s">
        <v>1574</v>
      </c>
      <c r="C1251" s="933" t="s">
        <v>4477</v>
      </c>
      <c r="D1251" s="932"/>
      <c r="E1251" s="932" t="s">
        <v>1575</v>
      </c>
      <c r="F1251" s="932" t="s">
        <v>3896</v>
      </c>
      <c r="G1251" s="932" t="s">
        <v>3897</v>
      </c>
      <c r="H1251" s="932" t="s">
        <v>3898</v>
      </c>
      <c r="I1251" s="934">
        <v>4300</v>
      </c>
    </row>
    <row r="1252" spans="2:9">
      <c r="B1252" s="932" t="s">
        <v>1574</v>
      </c>
      <c r="C1252" s="933" t="s">
        <v>4477</v>
      </c>
      <c r="D1252" s="932"/>
      <c r="E1252" s="932" t="s">
        <v>1575</v>
      </c>
      <c r="F1252" s="932" t="s">
        <v>5892</v>
      </c>
      <c r="G1252" s="932" t="s">
        <v>5893</v>
      </c>
      <c r="H1252" s="932" t="s">
        <v>5894</v>
      </c>
      <c r="I1252" s="934">
        <v>400</v>
      </c>
    </row>
    <row r="1253" spans="2:9">
      <c r="B1253" s="932" t="s">
        <v>1574</v>
      </c>
      <c r="C1253" s="933" t="s">
        <v>4477</v>
      </c>
      <c r="D1253" s="932"/>
      <c r="E1253" s="932" t="s">
        <v>1575</v>
      </c>
      <c r="F1253" s="932" t="s">
        <v>5895</v>
      </c>
      <c r="G1253" s="932" t="s">
        <v>5896</v>
      </c>
      <c r="H1253" s="932" t="s">
        <v>5897</v>
      </c>
      <c r="I1253" s="934">
        <v>536</v>
      </c>
    </row>
    <row r="1254" spans="2:9">
      <c r="B1254" s="932" t="s">
        <v>1574</v>
      </c>
      <c r="C1254" s="933" t="s">
        <v>4477</v>
      </c>
      <c r="D1254" s="932"/>
      <c r="E1254" s="932" t="s">
        <v>1575</v>
      </c>
      <c r="F1254" s="932" t="s">
        <v>3899</v>
      </c>
      <c r="G1254" s="932" t="s">
        <v>3900</v>
      </c>
      <c r="H1254" s="932" t="s">
        <v>3901</v>
      </c>
      <c r="I1254" s="934">
        <v>13500</v>
      </c>
    </row>
    <row r="1255" spans="2:9">
      <c r="B1255" s="932" t="s">
        <v>1574</v>
      </c>
      <c r="C1255" s="933" t="s">
        <v>4477</v>
      </c>
      <c r="D1255" s="932"/>
      <c r="E1255" s="932" t="s">
        <v>1575</v>
      </c>
      <c r="F1255" s="932" t="s">
        <v>3902</v>
      </c>
      <c r="G1255" s="932" t="s">
        <v>3903</v>
      </c>
      <c r="H1255" s="932" t="s">
        <v>3904</v>
      </c>
      <c r="I1255" s="934">
        <v>2900</v>
      </c>
    </row>
    <row r="1256" spans="2:9">
      <c r="B1256" s="932" t="s">
        <v>1574</v>
      </c>
      <c r="C1256" s="933" t="s">
        <v>4477</v>
      </c>
      <c r="D1256" s="932"/>
      <c r="E1256" s="932" t="s">
        <v>1575</v>
      </c>
      <c r="F1256" s="932" t="s">
        <v>5898</v>
      </c>
      <c r="G1256" s="932" t="s">
        <v>5899</v>
      </c>
      <c r="H1256" s="932" t="s">
        <v>5900</v>
      </c>
      <c r="I1256" s="934">
        <v>5000</v>
      </c>
    </row>
    <row r="1257" spans="2:9">
      <c r="B1257" s="932" t="s">
        <v>1574</v>
      </c>
      <c r="C1257" s="933" t="s">
        <v>4477</v>
      </c>
      <c r="D1257" s="932"/>
      <c r="E1257" s="932" t="s">
        <v>1575</v>
      </c>
      <c r="F1257" s="932" t="s">
        <v>3905</v>
      </c>
      <c r="G1257" s="932" t="s">
        <v>3906</v>
      </c>
      <c r="H1257" s="932" t="s">
        <v>3907</v>
      </c>
      <c r="I1257" s="934">
        <v>136</v>
      </c>
    </row>
    <row r="1258" spans="2:9">
      <c r="B1258" s="932" t="s">
        <v>1574</v>
      </c>
      <c r="C1258" s="933" t="s">
        <v>4477</v>
      </c>
      <c r="D1258" s="932"/>
      <c r="E1258" s="932" t="s">
        <v>1575</v>
      </c>
      <c r="F1258" s="932" t="s">
        <v>3908</v>
      </c>
      <c r="G1258" s="932" t="s">
        <v>3909</v>
      </c>
      <c r="H1258" s="932" t="s">
        <v>3910</v>
      </c>
      <c r="I1258" s="934">
        <v>15000</v>
      </c>
    </row>
    <row r="1259" spans="2:9">
      <c r="B1259" s="932" t="s">
        <v>1574</v>
      </c>
      <c r="C1259" s="933" t="s">
        <v>4477</v>
      </c>
      <c r="D1259" s="932"/>
      <c r="E1259" s="932" t="s">
        <v>1575</v>
      </c>
      <c r="F1259" s="932" t="s">
        <v>3911</v>
      </c>
      <c r="G1259" s="932" t="s">
        <v>3912</v>
      </c>
      <c r="H1259" s="932" t="s">
        <v>3913</v>
      </c>
      <c r="I1259" s="934">
        <v>495</v>
      </c>
    </row>
    <row r="1260" spans="2:9">
      <c r="B1260" s="932" t="s">
        <v>1574</v>
      </c>
      <c r="C1260" s="933" t="s">
        <v>4477</v>
      </c>
      <c r="D1260" s="932"/>
      <c r="E1260" s="932" t="s">
        <v>1575</v>
      </c>
      <c r="F1260" s="932" t="s">
        <v>5901</v>
      </c>
      <c r="G1260" s="932" t="s">
        <v>5902</v>
      </c>
      <c r="H1260" s="932" t="s">
        <v>5903</v>
      </c>
      <c r="I1260" s="934">
        <v>544</v>
      </c>
    </row>
    <row r="1261" spans="2:9">
      <c r="B1261" s="932" t="s">
        <v>1574</v>
      </c>
      <c r="C1261" s="933" t="s">
        <v>4477</v>
      </c>
      <c r="D1261" s="932"/>
      <c r="E1261" s="932" t="s">
        <v>1575</v>
      </c>
      <c r="F1261" s="932" t="s">
        <v>3914</v>
      </c>
      <c r="G1261" s="932" t="s">
        <v>3915</v>
      </c>
      <c r="H1261" s="932" t="s">
        <v>3916</v>
      </c>
      <c r="I1261" s="934">
        <v>13595</v>
      </c>
    </row>
    <row r="1262" spans="2:9">
      <c r="B1262" s="932" t="s">
        <v>1574</v>
      </c>
      <c r="C1262" s="933" t="s">
        <v>4477</v>
      </c>
      <c r="D1262" s="932"/>
      <c r="E1262" s="932" t="s">
        <v>1575</v>
      </c>
      <c r="F1262" s="932" t="s">
        <v>3917</v>
      </c>
      <c r="G1262" s="932" t="s">
        <v>3918</v>
      </c>
      <c r="H1262" s="932" t="s">
        <v>3919</v>
      </c>
      <c r="I1262" s="934">
        <v>5915</v>
      </c>
    </row>
    <row r="1263" spans="2:9">
      <c r="B1263" s="932" t="s">
        <v>1574</v>
      </c>
      <c r="C1263" s="933" t="s">
        <v>4477</v>
      </c>
      <c r="D1263" s="932"/>
      <c r="E1263" s="932" t="s">
        <v>1575</v>
      </c>
      <c r="F1263" s="932" t="s">
        <v>5904</v>
      </c>
      <c r="G1263" s="932" t="s">
        <v>5905</v>
      </c>
      <c r="H1263" s="932" t="s">
        <v>5906</v>
      </c>
      <c r="I1263" s="934">
        <v>4800</v>
      </c>
    </row>
    <row r="1264" spans="2:9">
      <c r="B1264" s="932" t="s">
        <v>1574</v>
      </c>
      <c r="C1264" s="933" t="s">
        <v>4477</v>
      </c>
      <c r="D1264" s="932"/>
      <c r="E1264" s="932" t="s">
        <v>1575</v>
      </c>
      <c r="F1264" s="932" t="s">
        <v>3920</v>
      </c>
      <c r="G1264" s="932" t="s">
        <v>3921</v>
      </c>
      <c r="H1264" s="932" t="s">
        <v>3922</v>
      </c>
      <c r="I1264" s="934">
        <v>2230</v>
      </c>
    </row>
    <row r="1265" spans="2:9">
      <c r="B1265" s="932" t="s">
        <v>1574</v>
      </c>
      <c r="C1265" s="933" t="s">
        <v>4477</v>
      </c>
      <c r="D1265" s="932"/>
      <c r="E1265" s="932" t="s">
        <v>1575</v>
      </c>
      <c r="F1265" s="932" t="s">
        <v>5907</v>
      </c>
      <c r="G1265" s="932" t="s">
        <v>5908</v>
      </c>
      <c r="H1265" s="932" t="s">
        <v>5909</v>
      </c>
      <c r="I1265" s="934">
        <v>975</v>
      </c>
    </row>
    <row r="1266" spans="2:9">
      <c r="B1266" s="932" t="s">
        <v>1574</v>
      </c>
      <c r="C1266" s="933" t="s">
        <v>4477</v>
      </c>
      <c r="D1266" s="932"/>
      <c r="E1266" s="932" t="s">
        <v>1575</v>
      </c>
      <c r="F1266" s="932" t="s">
        <v>5910</v>
      </c>
      <c r="G1266" s="932" t="s">
        <v>5911</v>
      </c>
      <c r="H1266" s="932" t="s">
        <v>5912</v>
      </c>
      <c r="I1266" s="934">
        <v>2000</v>
      </c>
    </row>
    <row r="1267" spans="2:9">
      <c r="B1267" s="932" t="s">
        <v>1574</v>
      </c>
      <c r="C1267" s="933" t="s">
        <v>4477</v>
      </c>
      <c r="D1267" s="932"/>
      <c r="E1267" s="932" t="s">
        <v>1575</v>
      </c>
      <c r="F1267" s="932" t="s">
        <v>5913</v>
      </c>
      <c r="G1267" s="932" t="s">
        <v>5914</v>
      </c>
      <c r="H1267" s="932" t="s">
        <v>5915</v>
      </c>
      <c r="I1267" s="934">
        <v>1400</v>
      </c>
    </row>
    <row r="1268" spans="2:9">
      <c r="B1268" s="932" t="s">
        <v>1574</v>
      </c>
      <c r="C1268" s="933" t="s">
        <v>4477</v>
      </c>
      <c r="D1268" s="932"/>
      <c r="E1268" s="932" t="s">
        <v>1575</v>
      </c>
      <c r="F1268" s="932" t="s">
        <v>3923</v>
      </c>
      <c r="G1268" s="932" t="s">
        <v>3924</v>
      </c>
      <c r="H1268" s="932" t="s">
        <v>3925</v>
      </c>
      <c r="I1268" s="934">
        <v>8300</v>
      </c>
    </row>
    <row r="1269" spans="2:9">
      <c r="B1269" s="932" t="s">
        <v>1574</v>
      </c>
      <c r="C1269" s="933" t="s">
        <v>4477</v>
      </c>
      <c r="D1269" s="932"/>
      <c r="E1269" s="932" t="s">
        <v>1575</v>
      </c>
      <c r="F1269" s="932" t="s">
        <v>5916</v>
      </c>
      <c r="G1269" s="932" t="s">
        <v>5917</v>
      </c>
      <c r="H1269" s="932" t="s">
        <v>5918</v>
      </c>
      <c r="I1269" s="934">
        <v>310</v>
      </c>
    </row>
    <row r="1270" spans="2:9">
      <c r="B1270" s="932" t="s">
        <v>1574</v>
      </c>
      <c r="C1270" s="933" t="s">
        <v>4477</v>
      </c>
      <c r="D1270" s="932"/>
      <c r="E1270" s="932" t="s">
        <v>1575</v>
      </c>
      <c r="F1270" s="932" t="s">
        <v>3926</v>
      </c>
      <c r="G1270" s="932" t="s">
        <v>3927</v>
      </c>
      <c r="H1270" s="932" t="s">
        <v>3928</v>
      </c>
      <c r="I1270" s="934">
        <v>4235</v>
      </c>
    </row>
    <row r="1271" spans="2:9">
      <c r="B1271" s="932" t="s">
        <v>1574</v>
      </c>
      <c r="C1271" s="933" t="s">
        <v>4477</v>
      </c>
      <c r="D1271" s="932"/>
      <c r="E1271" s="932" t="s">
        <v>1575</v>
      </c>
      <c r="F1271" s="932" t="s">
        <v>5919</v>
      </c>
      <c r="G1271" s="932" t="s">
        <v>5920</v>
      </c>
      <c r="H1271" s="932" t="s">
        <v>5921</v>
      </c>
      <c r="I1271" s="934">
        <v>1330</v>
      </c>
    </row>
    <row r="1272" spans="2:9">
      <c r="B1272" s="932" t="s">
        <v>1574</v>
      </c>
      <c r="C1272" s="933" t="s">
        <v>4477</v>
      </c>
      <c r="D1272" s="932"/>
      <c r="E1272" s="932" t="s">
        <v>1575</v>
      </c>
      <c r="F1272" s="932" t="s">
        <v>5922</v>
      </c>
      <c r="G1272" s="932" t="s">
        <v>5923</v>
      </c>
      <c r="H1272" s="932" t="s">
        <v>5924</v>
      </c>
      <c r="I1272" s="934">
        <v>5000</v>
      </c>
    </row>
    <row r="1273" spans="2:9">
      <c r="B1273" s="932" t="s">
        <v>1574</v>
      </c>
      <c r="C1273" s="933" t="s">
        <v>4477</v>
      </c>
      <c r="D1273" s="932"/>
      <c r="E1273" s="932" t="s">
        <v>1575</v>
      </c>
      <c r="F1273" s="932" t="s">
        <v>3929</v>
      </c>
      <c r="G1273" s="932" t="s">
        <v>3930</v>
      </c>
      <c r="H1273" s="932" t="s">
        <v>3931</v>
      </c>
      <c r="I1273" s="934">
        <v>3894</v>
      </c>
    </row>
    <row r="1274" spans="2:9">
      <c r="B1274" s="932" t="s">
        <v>1574</v>
      </c>
      <c r="C1274" s="933" t="s">
        <v>4477</v>
      </c>
      <c r="D1274" s="932"/>
      <c r="E1274" s="932" t="s">
        <v>1575</v>
      </c>
      <c r="F1274" s="932" t="s">
        <v>3932</v>
      </c>
      <c r="G1274" s="932" t="s">
        <v>3933</v>
      </c>
      <c r="H1274" s="932" t="s">
        <v>3934</v>
      </c>
      <c r="I1274" s="934">
        <v>310</v>
      </c>
    </row>
    <row r="1275" spans="2:9">
      <c r="B1275" s="932" t="s">
        <v>1574</v>
      </c>
      <c r="C1275" s="933" t="s">
        <v>4477</v>
      </c>
      <c r="D1275" s="932"/>
      <c r="E1275" s="932" t="s">
        <v>1575</v>
      </c>
      <c r="F1275" s="932" t="s">
        <v>3935</v>
      </c>
      <c r="G1275" s="932" t="s">
        <v>3936</v>
      </c>
      <c r="H1275" s="932" t="s">
        <v>3937</v>
      </c>
      <c r="I1275" s="934">
        <v>15000</v>
      </c>
    </row>
    <row r="1276" spans="2:9">
      <c r="B1276" s="932" t="s">
        <v>1574</v>
      </c>
      <c r="C1276" s="933" t="s">
        <v>4477</v>
      </c>
      <c r="D1276" s="932"/>
      <c r="E1276" s="932" t="s">
        <v>1575</v>
      </c>
      <c r="F1276" s="932" t="s">
        <v>3938</v>
      </c>
      <c r="G1276" s="932" t="s">
        <v>3939</v>
      </c>
      <c r="H1276" s="932" t="s">
        <v>3940</v>
      </c>
      <c r="I1276" s="934">
        <v>175</v>
      </c>
    </row>
    <row r="1277" spans="2:9">
      <c r="B1277" s="932" t="s">
        <v>1574</v>
      </c>
      <c r="C1277" s="933" t="s">
        <v>4477</v>
      </c>
      <c r="D1277" s="932"/>
      <c r="E1277" s="932" t="s">
        <v>1575</v>
      </c>
      <c r="F1277" s="932" t="s">
        <v>3941</v>
      </c>
      <c r="G1277" s="932" t="s">
        <v>3942</v>
      </c>
      <c r="H1277" s="932" t="s">
        <v>3943</v>
      </c>
      <c r="I1277" s="934">
        <v>14050</v>
      </c>
    </row>
    <row r="1278" spans="2:9">
      <c r="B1278" s="932" t="s">
        <v>1574</v>
      </c>
      <c r="C1278" s="933" t="s">
        <v>4477</v>
      </c>
      <c r="D1278" s="932"/>
      <c r="E1278" s="932" t="s">
        <v>1575</v>
      </c>
      <c r="F1278" s="932" t="s">
        <v>3944</v>
      </c>
      <c r="G1278" s="932" t="s">
        <v>3945</v>
      </c>
      <c r="H1278" s="932" t="s">
        <v>3946</v>
      </c>
      <c r="I1278" s="934">
        <v>19200</v>
      </c>
    </row>
    <row r="1279" spans="2:9">
      <c r="B1279" s="932" t="s">
        <v>1574</v>
      </c>
      <c r="C1279" s="933" t="s">
        <v>4477</v>
      </c>
      <c r="D1279" s="932"/>
      <c r="E1279" s="932" t="s">
        <v>1575</v>
      </c>
      <c r="F1279" s="932" t="s">
        <v>3947</v>
      </c>
      <c r="G1279" s="932" t="s">
        <v>3948</v>
      </c>
      <c r="H1279" s="932" t="s">
        <v>3949</v>
      </c>
      <c r="I1279" s="934">
        <v>5100</v>
      </c>
    </row>
    <row r="1280" spans="2:9">
      <c r="B1280" s="932" t="s">
        <v>1574</v>
      </c>
      <c r="C1280" s="933" t="s">
        <v>4477</v>
      </c>
      <c r="D1280" s="932"/>
      <c r="E1280" s="932" t="s">
        <v>1575</v>
      </c>
      <c r="F1280" s="932" t="s">
        <v>5925</v>
      </c>
      <c r="G1280" s="932" t="s">
        <v>5926</v>
      </c>
      <c r="H1280" s="932" t="s">
        <v>5927</v>
      </c>
      <c r="I1280" s="934">
        <v>8200</v>
      </c>
    </row>
    <row r="1281" spans="2:9">
      <c r="B1281" s="932" t="s">
        <v>1574</v>
      </c>
      <c r="C1281" s="933" t="s">
        <v>4477</v>
      </c>
      <c r="D1281" s="932"/>
      <c r="E1281" s="932" t="s">
        <v>1575</v>
      </c>
      <c r="F1281" s="932" t="s">
        <v>5928</v>
      </c>
      <c r="G1281" s="932" t="s">
        <v>5929</v>
      </c>
      <c r="H1281" s="932" t="s">
        <v>5930</v>
      </c>
      <c r="I1281" s="934">
        <v>1700</v>
      </c>
    </row>
    <row r="1282" spans="2:9">
      <c r="B1282" s="932" t="s">
        <v>1574</v>
      </c>
      <c r="C1282" s="933" t="s">
        <v>4477</v>
      </c>
      <c r="D1282" s="932"/>
      <c r="E1282" s="932" t="s">
        <v>1575</v>
      </c>
      <c r="F1282" s="932" t="s">
        <v>3950</v>
      </c>
      <c r="G1282" s="932" t="s">
        <v>3951</v>
      </c>
      <c r="H1282" s="932" t="s">
        <v>3952</v>
      </c>
      <c r="I1282" s="934">
        <v>8330</v>
      </c>
    </row>
    <row r="1283" spans="2:9">
      <c r="B1283" s="932" t="s">
        <v>1574</v>
      </c>
      <c r="C1283" s="933" t="s">
        <v>4477</v>
      </c>
      <c r="D1283" s="932"/>
      <c r="E1283" s="932" t="s">
        <v>1575</v>
      </c>
      <c r="F1283" s="932" t="s">
        <v>3953</v>
      </c>
      <c r="G1283" s="932" t="s">
        <v>3954</v>
      </c>
      <c r="H1283" s="932" t="s">
        <v>3955</v>
      </c>
      <c r="I1283" s="934">
        <v>5314</v>
      </c>
    </row>
    <row r="1284" spans="2:9">
      <c r="B1284" s="932" t="s">
        <v>1574</v>
      </c>
      <c r="C1284" s="933" t="s">
        <v>4477</v>
      </c>
      <c r="D1284" s="932"/>
      <c r="E1284" s="932" t="s">
        <v>1575</v>
      </c>
      <c r="F1284" s="932" t="s">
        <v>3956</v>
      </c>
      <c r="G1284" s="932" t="s">
        <v>3957</v>
      </c>
      <c r="H1284" s="932" t="s">
        <v>3958</v>
      </c>
      <c r="I1284" s="934">
        <v>835</v>
      </c>
    </row>
    <row r="1285" spans="2:9">
      <c r="B1285" s="932" t="s">
        <v>1574</v>
      </c>
      <c r="C1285" s="933" t="s">
        <v>4477</v>
      </c>
      <c r="D1285" s="932"/>
      <c r="E1285" s="932" t="s">
        <v>1575</v>
      </c>
      <c r="F1285" s="932" t="s">
        <v>3959</v>
      </c>
      <c r="G1285" s="932" t="s">
        <v>3960</v>
      </c>
      <c r="H1285" s="932" t="s">
        <v>3961</v>
      </c>
      <c r="I1285" s="934">
        <v>10285</v>
      </c>
    </row>
    <row r="1286" spans="2:9">
      <c r="B1286" s="932" t="s">
        <v>1574</v>
      </c>
      <c r="C1286" s="933" t="s">
        <v>4477</v>
      </c>
      <c r="D1286" s="932"/>
      <c r="E1286" s="932" t="s">
        <v>1575</v>
      </c>
      <c r="F1286" s="932" t="s">
        <v>3962</v>
      </c>
      <c r="G1286" s="932" t="s">
        <v>3963</v>
      </c>
      <c r="H1286" s="932" t="s">
        <v>3964</v>
      </c>
      <c r="I1286" s="934">
        <v>17370</v>
      </c>
    </row>
    <row r="1287" spans="2:9">
      <c r="B1287" s="932" t="s">
        <v>1574</v>
      </c>
      <c r="C1287" s="933" t="s">
        <v>4477</v>
      </c>
      <c r="D1287" s="932"/>
      <c r="E1287" s="932" t="s">
        <v>1575</v>
      </c>
      <c r="F1287" s="932" t="s">
        <v>3965</v>
      </c>
      <c r="G1287" s="932" t="s">
        <v>3966</v>
      </c>
      <c r="H1287" s="932" t="s">
        <v>3967</v>
      </c>
      <c r="I1287" s="934">
        <v>10600</v>
      </c>
    </row>
    <row r="1288" spans="2:9">
      <c r="B1288" s="932" t="s">
        <v>1574</v>
      </c>
      <c r="C1288" s="933" t="s">
        <v>4477</v>
      </c>
      <c r="D1288" s="932"/>
      <c r="E1288" s="932" t="s">
        <v>1575</v>
      </c>
      <c r="F1288" s="932" t="s">
        <v>3968</v>
      </c>
      <c r="G1288" s="932" t="s">
        <v>3969</v>
      </c>
      <c r="H1288" s="932" t="s">
        <v>3970</v>
      </c>
      <c r="I1288" s="934">
        <v>9710</v>
      </c>
    </row>
    <row r="1289" spans="2:9">
      <c r="B1289" s="932" t="s">
        <v>1574</v>
      </c>
      <c r="C1289" s="933" t="s">
        <v>4477</v>
      </c>
      <c r="D1289" s="932"/>
      <c r="E1289" s="932" t="s">
        <v>1575</v>
      </c>
      <c r="F1289" s="932" t="s">
        <v>3971</v>
      </c>
      <c r="G1289" s="932" t="s">
        <v>3972</v>
      </c>
      <c r="H1289" s="932" t="s">
        <v>3973</v>
      </c>
      <c r="I1289" s="934">
        <v>12600</v>
      </c>
    </row>
    <row r="1290" spans="2:9">
      <c r="B1290" s="932" t="s">
        <v>1574</v>
      </c>
      <c r="C1290" s="933" t="s">
        <v>4477</v>
      </c>
      <c r="D1290" s="932"/>
      <c r="E1290" s="932" t="s">
        <v>1575</v>
      </c>
      <c r="F1290" s="932" t="s">
        <v>3974</v>
      </c>
      <c r="G1290" s="932" t="s">
        <v>3975</v>
      </c>
      <c r="H1290" s="932" t="s">
        <v>3976</v>
      </c>
      <c r="I1290" s="934">
        <v>6630</v>
      </c>
    </row>
    <row r="1291" spans="2:9">
      <c r="B1291" s="932" t="s">
        <v>1574</v>
      </c>
      <c r="C1291" s="933" t="s">
        <v>4477</v>
      </c>
      <c r="D1291" s="932"/>
      <c r="E1291" s="932" t="s">
        <v>1575</v>
      </c>
      <c r="F1291" s="932" t="s">
        <v>3977</v>
      </c>
      <c r="G1291" s="932" t="s">
        <v>3978</v>
      </c>
      <c r="H1291" s="932" t="s">
        <v>3979</v>
      </c>
      <c r="I1291" s="934">
        <v>5035</v>
      </c>
    </row>
    <row r="1292" spans="2:9">
      <c r="B1292" s="932" t="s">
        <v>1574</v>
      </c>
      <c r="C1292" s="933" t="s">
        <v>4477</v>
      </c>
      <c r="D1292" s="932"/>
      <c r="E1292" s="932" t="s">
        <v>1575</v>
      </c>
      <c r="F1292" s="932" t="s">
        <v>3980</v>
      </c>
      <c r="G1292" s="932" t="s">
        <v>3981</v>
      </c>
      <c r="H1292" s="932" t="s">
        <v>3982</v>
      </c>
      <c r="I1292" s="934">
        <v>1645</v>
      </c>
    </row>
    <row r="1293" spans="2:9">
      <c r="B1293" s="932" t="s">
        <v>1574</v>
      </c>
      <c r="C1293" s="933" t="s">
        <v>4477</v>
      </c>
      <c r="D1293" s="932"/>
      <c r="E1293" s="932" t="s">
        <v>1575</v>
      </c>
      <c r="F1293" s="932" t="s">
        <v>3983</v>
      </c>
      <c r="G1293" s="932" t="s">
        <v>3984</v>
      </c>
      <c r="H1293" s="932" t="s">
        <v>3985</v>
      </c>
      <c r="I1293" s="934">
        <v>4980</v>
      </c>
    </row>
    <row r="1294" spans="2:9">
      <c r="B1294" s="932" t="s">
        <v>1574</v>
      </c>
      <c r="C1294" s="933" t="s">
        <v>4477</v>
      </c>
      <c r="D1294" s="932"/>
      <c r="E1294" s="932" t="s">
        <v>1575</v>
      </c>
      <c r="F1294" s="932" t="s">
        <v>5931</v>
      </c>
      <c r="G1294" s="932" t="s">
        <v>5932</v>
      </c>
      <c r="H1294" s="932" t="s">
        <v>5933</v>
      </c>
      <c r="I1294" s="934">
        <v>5000</v>
      </c>
    </row>
    <row r="1295" spans="2:9">
      <c r="B1295" s="932" t="s">
        <v>1574</v>
      </c>
      <c r="C1295" s="933" t="s">
        <v>4477</v>
      </c>
      <c r="D1295" s="932"/>
      <c r="E1295" s="932" t="s">
        <v>1575</v>
      </c>
      <c r="F1295" s="932" t="s">
        <v>3986</v>
      </c>
      <c r="G1295" s="932" t="s">
        <v>3987</v>
      </c>
      <c r="H1295" s="932" t="s">
        <v>3988</v>
      </c>
      <c r="I1295" s="934">
        <v>1292</v>
      </c>
    </row>
    <row r="1296" spans="2:9">
      <c r="B1296" s="932" t="s">
        <v>1574</v>
      </c>
      <c r="C1296" s="933" t="s">
        <v>4477</v>
      </c>
      <c r="D1296" s="932"/>
      <c r="E1296" s="932" t="s">
        <v>1575</v>
      </c>
      <c r="F1296" s="932" t="s">
        <v>3989</v>
      </c>
      <c r="G1296" s="932" t="s">
        <v>3990</v>
      </c>
      <c r="H1296" s="932" t="s">
        <v>3991</v>
      </c>
      <c r="I1296" s="934">
        <v>310</v>
      </c>
    </row>
    <row r="1297" spans="2:9">
      <c r="B1297" s="932" t="s">
        <v>1574</v>
      </c>
      <c r="C1297" s="933" t="s">
        <v>4477</v>
      </c>
      <c r="D1297" s="932"/>
      <c r="E1297" s="932" t="s">
        <v>1575</v>
      </c>
      <c r="F1297" s="932" t="s">
        <v>3992</v>
      </c>
      <c r="G1297" s="932" t="s">
        <v>3993</v>
      </c>
      <c r="H1297" s="932" t="s">
        <v>3994</v>
      </c>
      <c r="I1297" s="934">
        <v>3570</v>
      </c>
    </row>
    <row r="1298" spans="2:9">
      <c r="B1298" s="932" t="s">
        <v>1574</v>
      </c>
      <c r="C1298" s="933" t="s">
        <v>4477</v>
      </c>
      <c r="D1298" s="932"/>
      <c r="E1298" s="932" t="s">
        <v>1575</v>
      </c>
      <c r="F1298" s="932" t="s">
        <v>3995</v>
      </c>
      <c r="G1298" s="932" t="s">
        <v>3996</v>
      </c>
      <c r="H1298" s="932" t="s">
        <v>3997</v>
      </c>
      <c r="I1298" s="934">
        <v>7010</v>
      </c>
    </row>
    <row r="1299" spans="2:9">
      <c r="B1299" s="932" t="s">
        <v>1574</v>
      </c>
      <c r="C1299" s="933" t="s">
        <v>4477</v>
      </c>
      <c r="D1299" s="932"/>
      <c r="E1299" s="932" t="s">
        <v>1575</v>
      </c>
      <c r="F1299" s="932" t="s">
        <v>5934</v>
      </c>
      <c r="G1299" s="932" t="s">
        <v>5935</v>
      </c>
      <c r="H1299" s="932" t="s">
        <v>5936</v>
      </c>
      <c r="I1299" s="934">
        <v>1765</v>
      </c>
    </row>
    <row r="1300" spans="2:9">
      <c r="B1300" s="932" t="s">
        <v>1574</v>
      </c>
      <c r="C1300" s="933" t="s">
        <v>4477</v>
      </c>
      <c r="D1300" s="932"/>
      <c r="E1300" s="932" t="s">
        <v>1575</v>
      </c>
      <c r="F1300" s="932" t="s">
        <v>5937</v>
      </c>
      <c r="G1300" s="932" t="s">
        <v>5938</v>
      </c>
      <c r="H1300" s="932" t="s">
        <v>5939</v>
      </c>
      <c r="I1300" s="934">
        <v>1015</v>
      </c>
    </row>
    <row r="1301" spans="2:9">
      <c r="B1301" s="932" t="s">
        <v>1574</v>
      </c>
      <c r="C1301" s="933" t="s">
        <v>4477</v>
      </c>
      <c r="D1301" s="932"/>
      <c r="E1301" s="932" t="s">
        <v>1575</v>
      </c>
      <c r="F1301" s="932" t="s">
        <v>3998</v>
      </c>
      <c r="G1301" s="932" t="s">
        <v>3999</v>
      </c>
      <c r="H1301" s="932" t="s">
        <v>4000</v>
      </c>
      <c r="I1301" s="934">
        <v>2070</v>
      </c>
    </row>
    <row r="1302" spans="2:9">
      <c r="B1302" s="932" t="s">
        <v>1574</v>
      </c>
      <c r="C1302" s="933" t="s">
        <v>4477</v>
      </c>
      <c r="D1302" s="932"/>
      <c r="E1302" s="932" t="s">
        <v>1575</v>
      </c>
      <c r="F1302" s="932" t="s">
        <v>5940</v>
      </c>
      <c r="G1302" s="932" t="s">
        <v>5941</v>
      </c>
      <c r="H1302" s="932" t="s">
        <v>5942</v>
      </c>
      <c r="I1302" s="934">
        <v>1910</v>
      </c>
    </row>
    <row r="1303" spans="2:9">
      <c r="B1303" s="932" t="s">
        <v>1574</v>
      </c>
      <c r="C1303" s="933" t="s">
        <v>4477</v>
      </c>
      <c r="D1303" s="932"/>
      <c r="E1303" s="932" t="s">
        <v>1575</v>
      </c>
      <c r="F1303" s="932" t="s">
        <v>4001</v>
      </c>
      <c r="G1303" s="932" t="s">
        <v>4002</v>
      </c>
      <c r="H1303" s="932" t="s">
        <v>4003</v>
      </c>
      <c r="I1303" s="934">
        <v>5305</v>
      </c>
    </row>
    <row r="1304" spans="2:9">
      <c r="B1304" s="932" t="s">
        <v>1574</v>
      </c>
      <c r="C1304" s="933" t="s">
        <v>4477</v>
      </c>
      <c r="D1304" s="932"/>
      <c r="E1304" s="932" t="s">
        <v>1575</v>
      </c>
      <c r="F1304" s="932" t="s">
        <v>5943</v>
      </c>
      <c r="G1304" s="932" t="s">
        <v>5944</v>
      </c>
      <c r="H1304" s="932" t="s">
        <v>5945</v>
      </c>
      <c r="I1304" s="934">
        <v>1258</v>
      </c>
    </row>
    <row r="1305" spans="2:9">
      <c r="B1305" s="932" t="s">
        <v>1574</v>
      </c>
      <c r="C1305" s="933" t="s">
        <v>4477</v>
      </c>
      <c r="D1305" s="932"/>
      <c r="E1305" s="932" t="s">
        <v>1575</v>
      </c>
      <c r="F1305" s="932" t="s">
        <v>4004</v>
      </c>
      <c r="G1305" s="932" t="s">
        <v>4005</v>
      </c>
      <c r="H1305" s="932" t="s">
        <v>4006</v>
      </c>
      <c r="I1305" s="934">
        <v>1120</v>
      </c>
    </row>
    <row r="1306" spans="2:9">
      <c r="B1306" s="932" t="s">
        <v>1574</v>
      </c>
      <c r="C1306" s="933" t="s">
        <v>4477</v>
      </c>
      <c r="D1306" s="932"/>
      <c r="E1306" s="932" t="s">
        <v>1575</v>
      </c>
      <c r="F1306" s="932" t="s">
        <v>5946</v>
      </c>
      <c r="G1306" s="932" t="s">
        <v>5947</v>
      </c>
      <c r="H1306" s="932" t="s">
        <v>5948</v>
      </c>
      <c r="I1306" s="934">
        <v>10000</v>
      </c>
    </row>
    <row r="1307" spans="2:9">
      <c r="B1307" s="932" t="s">
        <v>1574</v>
      </c>
      <c r="C1307" s="933" t="s">
        <v>4477</v>
      </c>
      <c r="D1307" s="932"/>
      <c r="E1307" s="932" t="s">
        <v>1575</v>
      </c>
      <c r="F1307" s="932" t="s">
        <v>5949</v>
      </c>
      <c r="G1307" s="932" t="s">
        <v>5950</v>
      </c>
      <c r="H1307" s="932" t="s">
        <v>5951</v>
      </c>
      <c r="I1307" s="934">
        <v>1600</v>
      </c>
    </row>
    <row r="1308" spans="2:9">
      <c r="B1308" s="932" t="s">
        <v>1574</v>
      </c>
      <c r="C1308" s="933" t="s">
        <v>4477</v>
      </c>
      <c r="D1308" s="932"/>
      <c r="E1308" s="932" t="s">
        <v>1575</v>
      </c>
      <c r="F1308" s="932" t="s">
        <v>5952</v>
      </c>
      <c r="G1308" s="932" t="s">
        <v>5953</v>
      </c>
      <c r="H1308" s="932" t="s">
        <v>5954</v>
      </c>
      <c r="I1308" s="934">
        <v>321</v>
      </c>
    </row>
    <row r="1309" spans="2:9">
      <c r="B1309" s="932" t="s">
        <v>1574</v>
      </c>
      <c r="C1309" s="933" t="s">
        <v>4477</v>
      </c>
      <c r="D1309" s="932"/>
      <c r="E1309" s="932" t="s">
        <v>1575</v>
      </c>
      <c r="F1309" s="932" t="s">
        <v>4007</v>
      </c>
      <c r="G1309" s="932" t="s">
        <v>4008</v>
      </c>
      <c r="H1309" s="932" t="s">
        <v>4009</v>
      </c>
      <c r="I1309" s="934">
        <v>6115</v>
      </c>
    </row>
    <row r="1310" spans="2:9">
      <c r="B1310" s="932" t="s">
        <v>1574</v>
      </c>
      <c r="C1310" s="933" t="s">
        <v>4477</v>
      </c>
      <c r="D1310" s="932"/>
      <c r="E1310" s="932" t="s">
        <v>1575</v>
      </c>
      <c r="F1310" s="932" t="s">
        <v>4010</v>
      </c>
      <c r="G1310" s="932" t="s">
        <v>4011</v>
      </c>
      <c r="H1310" s="932" t="s">
        <v>4012</v>
      </c>
      <c r="I1310" s="934">
        <v>15200</v>
      </c>
    </row>
    <row r="1311" spans="2:9">
      <c r="B1311" s="932" t="s">
        <v>1574</v>
      </c>
      <c r="C1311" s="933" t="s">
        <v>4477</v>
      </c>
      <c r="D1311" s="932"/>
      <c r="E1311" s="932" t="s">
        <v>1575</v>
      </c>
      <c r="F1311" s="932" t="s">
        <v>4013</v>
      </c>
      <c r="G1311" s="932" t="s">
        <v>4014</v>
      </c>
      <c r="H1311" s="932" t="s">
        <v>4015</v>
      </c>
      <c r="I1311" s="934">
        <v>3784</v>
      </c>
    </row>
    <row r="1312" spans="2:9">
      <c r="B1312" s="932" t="s">
        <v>1574</v>
      </c>
      <c r="C1312" s="933" t="s">
        <v>4477</v>
      </c>
      <c r="D1312" s="932"/>
      <c r="E1312" s="932" t="s">
        <v>1575</v>
      </c>
      <c r="F1312" s="932" t="s">
        <v>4016</v>
      </c>
      <c r="G1312" s="932" t="s">
        <v>4017</v>
      </c>
      <c r="H1312" s="932" t="s">
        <v>4018</v>
      </c>
      <c r="I1312" s="934">
        <v>19108</v>
      </c>
    </row>
    <row r="1313" spans="2:9">
      <c r="B1313" s="932" t="s">
        <v>1574</v>
      </c>
      <c r="C1313" s="933" t="s">
        <v>4477</v>
      </c>
      <c r="D1313" s="932"/>
      <c r="E1313" s="932" t="s">
        <v>1575</v>
      </c>
      <c r="F1313" s="932" t="s">
        <v>5955</v>
      </c>
      <c r="G1313" s="932" t="s">
        <v>5956</v>
      </c>
      <c r="H1313" s="932" t="s">
        <v>5957</v>
      </c>
      <c r="I1313" s="934">
        <v>1173</v>
      </c>
    </row>
    <row r="1314" spans="2:9">
      <c r="B1314" s="932" t="s">
        <v>1574</v>
      </c>
      <c r="C1314" s="933" t="s">
        <v>4477</v>
      </c>
      <c r="D1314" s="932"/>
      <c r="E1314" s="932" t="s">
        <v>1575</v>
      </c>
      <c r="F1314" s="932" t="s">
        <v>5958</v>
      </c>
      <c r="G1314" s="932" t="s">
        <v>5959</v>
      </c>
      <c r="H1314" s="932" t="s">
        <v>5960</v>
      </c>
      <c r="I1314" s="934">
        <v>7380</v>
      </c>
    </row>
    <row r="1315" spans="2:9">
      <c r="B1315" s="932" t="s">
        <v>1574</v>
      </c>
      <c r="C1315" s="933" t="s">
        <v>4477</v>
      </c>
      <c r="D1315" s="932"/>
      <c r="E1315" s="932" t="s">
        <v>1575</v>
      </c>
      <c r="F1315" s="932" t="s">
        <v>5961</v>
      </c>
      <c r="G1315" s="932" t="s">
        <v>5962</v>
      </c>
      <c r="H1315" s="932" t="s">
        <v>5963</v>
      </c>
      <c r="I1315" s="934">
        <v>400</v>
      </c>
    </row>
    <row r="1316" spans="2:9">
      <c r="B1316" s="932" t="s">
        <v>1574</v>
      </c>
      <c r="C1316" s="933" t="s">
        <v>4477</v>
      </c>
      <c r="D1316" s="932"/>
      <c r="E1316" s="932" t="s">
        <v>1575</v>
      </c>
      <c r="F1316" s="932" t="s">
        <v>5964</v>
      </c>
      <c r="G1316" s="932" t="s">
        <v>5965</v>
      </c>
      <c r="H1316" s="932" t="s">
        <v>5966</v>
      </c>
      <c r="I1316" s="934">
        <v>1425</v>
      </c>
    </row>
    <row r="1317" spans="2:9">
      <c r="B1317" s="932" t="s">
        <v>1574</v>
      </c>
      <c r="C1317" s="933" t="s">
        <v>4477</v>
      </c>
      <c r="D1317" s="932"/>
      <c r="E1317" s="932" t="s">
        <v>1575</v>
      </c>
      <c r="F1317" s="932" t="s">
        <v>5967</v>
      </c>
      <c r="G1317" s="932" t="s">
        <v>5968</v>
      </c>
      <c r="H1317" s="932" t="s">
        <v>5969</v>
      </c>
      <c r="I1317" s="934">
        <v>95</v>
      </c>
    </row>
    <row r="1318" spans="2:9">
      <c r="B1318" s="932" t="s">
        <v>1574</v>
      </c>
      <c r="C1318" s="933" t="s">
        <v>4477</v>
      </c>
      <c r="D1318" s="932"/>
      <c r="E1318" s="932" t="s">
        <v>1575</v>
      </c>
      <c r="F1318" s="932" t="s">
        <v>4019</v>
      </c>
      <c r="G1318" s="932" t="s">
        <v>4020</v>
      </c>
      <c r="H1318" s="932" t="s">
        <v>4021</v>
      </c>
      <c r="I1318" s="934">
        <v>4318</v>
      </c>
    </row>
    <row r="1319" spans="2:9">
      <c r="B1319" s="932" t="s">
        <v>1574</v>
      </c>
      <c r="C1319" s="933" t="s">
        <v>4477</v>
      </c>
      <c r="D1319" s="932"/>
      <c r="E1319" s="932" t="s">
        <v>1575</v>
      </c>
      <c r="F1319" s="932" t="s">
        <v>4022</v>
      </c>
      <c r="G1319" s="932" t="s">
        <v>4023</v>
      </c>
      <c r="H1319" s="932" t="s">
        <v>4024</v>
      </c>
      <c r="I1319" s="934">
        <v>4660</v>
      </c>
    </row>
    <row r="1320" spans="2:9">
      <c r="B1320" s="932" t="s">
        <v>1574</v>
      </c>
      <c r="C1320" s="933" t="s">
        <v>4477</v>
      </c>
      <c r="D1320" s="932"/>
      <c r="E1320" s="932" t="s">
        <v>1575</v>
      </c>
      <c r="F1320" s="932" t="s">
        <v>5970</v>
      </c>
      <c r="G1320" s="932" t="s">
        <v>5971</v>
      </c>
      <c r="H1320" s="932" t="s">
        <v>5972</v>
      </c>
      <c r="I1320" s="934">
        <v>1360</v>
      </c>
    </row>
    <row r="1321" spans="2:9">
      <c r="B1321" s="932" t="s">
        <v>1574</v>
      </c>
      <c r="C1321" s="933" t="s">
        <v>4477</v>
      </c>
      <c r="D1321" s="932"/>
      <c r="E1321" s="932" t="s">
        <v>1575</v>
      </c>
      <c r="F1321" s="932" t="s">
        <v>4025</v>
      </c>
      <c r="G1321" s="932" t="s">
        <v>4026</v>
      </c>
      <c r="H1321" s="932" t="s">
        <v>4027</v>
      </c>
      <c r="I1321" s="934">
        <v>1435</v>
      </c>
    </row>
    <row r="1322" spans="2:9">
      <c r="B1322" s="932" t="s">
        <v>1574</v>
      </c>
      <c r="C1322" s="933" t="s">
        <v>4477</v>
      </c>
      <c r="D1322" s="932"/>
      <c r="E1322" s="932" t="s">
        <v>1575</v>
      </c>
      <c r="F1322" s="932" t="s">
        <v>4028</v>
      </c>
      <c r="G1322" s="932" t="s">
        <v>4029</v>
      </c>
      <c r="H1322" s="932" t="s">
        <v>4030</v>
      </c>
      <c r="I1322" s="934">
        <v>2132</v>
      </c>
    </row>
    <row r="1323" spans="2:9">
      <c r="B1323" s="932" t="s">
        <v>1574</v>
      </c>
      <c r="C1323" s="933" t="s">
        <v>4477</v>
      </c>
      <c r="D1323" s="932"/>
      <c r="E1323" s="932" t="s">
        <v>1575</v>
      </c>
      <c r="F1323" s="932" t="s">
        <v>4031</v>
      </c>
      <c r="G1323" s="932" t="s">
        <v>4032</v>
      </c>
      <c r="H1323" s="932" t="s">
        <v>4033</v>
      </c>
      <c r="I1323" s="934">
        <v>15000</v>
      </c>
    </row>
    <row r="1324" spans="2:9">
      <c r="B1324" s="932" t="s">
        <v>1574</v>
      </c>
      <c r="C1324" s="933" t="s">
        <v>4477</v>
      </c>
      <c r="D1324" s="932"/>
      <c r="E1324" s="932" t="s">
        <v>1575</v>
      </c>
      <c r="F1324" s="932" t="s">
        <v>5973</v>
      </c>
      <c r="G1324" s="932" t="s">
        <v>5974</v>
      </c>
      <c r="H1324" s="932" t="s">
        <v>5975</v>
      </c>
      <c r="I1324" s="934">
        <v>5000</v>
      </c>
    </row>
    <row r="1325" spans="2:9">
      <c r="B1325" s="932" t="s">
        <v>1574</v>
      </c>
      <c r="C1325" s="933" t="s">
        <v>4477</v>
      </c>
      <c r="D1325" s="932"/>
      <c r="E1325" s="932" t="s">
        <v>1575</v>
      </c>
      <c r="F1325" s="932" t="s">
        <v>4034</v>
      </c>
      <c r="G1325" s="932" t="s">
        <v>4035</v>
      </c>
      <c r="H1325" s="932" t="s">
        <v>4036</v>
      </c>
      <c r="I1325" s="934">
        <v>16705</v>
      </c>
    </row>
    <row r="1326" spans="2:9">
      <c r="B1326" s="932" t="s">
        <v>1574</v>
      </c>
      <c r="C1326" s="933" t="s">
        <v>4477</v>
      </c>
      <c r="D1326" s="932"/>
      <c r="E1326" s="932" t="s">
        <v>1575</v>
      </c>
      <c r="F1326" s="932" t="s">
        <v>5976</v>
      </c>
      <c r="G1326" s="932" t="s">
        <v>5977</v>
      </c>
      <c r="H1326" s="932" t="s">
        <v>5978</v>
      </c>
      <c r="I1326" s="934">
        <v>6900</v>
      </c>
    </row>
    <row r="1327" spans="2:9">
      <c r="B1327" s="932" t="s">
        <v>1574</v>
      </c>
      <c r="C1327" s="933" t="s">
        <v>4477</v>
      </c>
      <c r="D1327" s="932"/>
      <c r="E1327" s="932" t="s">
        <v>1575</v>
      </c>
      <c r="F1327" s="932" t="s">
        <v>4037</v>
      </c>
      <c r="G1327" s="932" t="s">
        <v>4038</v>
      </c>
      <c r="H1327" s="932" t="s">
        <v>4039</v>
      </c>
      <c r="I1327" s="934">
        <v>2615</v>
      </c>
    </row>
    <row r="1328" spans="2:9">
      <c r="B1328" s="932" t="s">
        <v>1574</v>
      </c>
      <c r="C1328" s="933" t="s">
        <v>4477</v>
      </c>
      <c r="D1328" s="932"/>
      <c r="E1328" s="932" t="s">
        <v>1575</v>
      </c>
      <c r="F1328" s="932" t="s">
        <v>4040</v>
      </c>
      <c r="G1328" s="932" t="s">
        <v>4041</v>
      </c>
      <c r="H1328" s="932" t="s">
        <v>4042</v>
      </c>
      <c r="I1328" s="934">
        <v>8015</v>
      </c>
    </row>
    <row r="1329" spans="2:9">
      <c r="B1329" s="932" t="s">
        <v>1574</v>
      </c>
      <c r="C1329" s="933" t="s">
        <v>4477</v>
      </c>
      <c r="D1329" s="932"/>
      <c r="E1329" s="932" t="s">
        <v>1575</v>
      </c>
      <c r="F1329" s="932" t="s">
        <v>4043</v>
      </c>
      <c r="G1329" s="932" t="s">
        <v>4044</v>
      </c>
      <c r="H1329" s="932" t="s">
        <v>4045</v>
      </c>
      <c r="I1329" s="934">
        <v>18428</v>
      </c>
    </row>
    <row r="1330" spans="2:9">
      <c r="B1330" s="932" t="s">
        <v>1574</v>
      </c>
      <c r="C1330" s="933" t="s">
        <v>4477</v>
      </c>
      <c r="D1330" s="932"/>
      <c r="E1330" s="932" t="s">
        <v>1575</v>
      </c>
      <c r="F1330" s="932" t="s">
        <v>5979</v>
      </c>
      <c r="G1330" s="932" t="s">
        <v>5980</v>
      </c>
      <c r="H1330" s="932" t="s">
        <v>5981</v>
      </c>
      <c r="I1330" s="934">
        <v>374</v>
      </c>
    </row>
    <row r="1331" spans="2:9">
      <c r="B1331" s="932" t="s">
        <v>1574</v>
      </c>
      <c r="C1331" s="933" t="s">
        <v>4477</v>
      </c>
      <c r="D1331" s="932"/>
      <c r="E1331" s="932" t="s">
        <v>1575</v>
      </c>
      <c r="F1331" s="932" t="s">
        <v>5982</v>
      </c>
      <c r="G1331" s="932" t="s">
        <v>5983</v>
      </c>
      <c r="H1331" s="932" t="s">
        <v>5984</v>
      </c>
      <c r="I1331" s="934">
        <v>6086</v>
      </c>
    </row>
    <row r="1332" spans="2:9">
      <c r="B1332" s="932" t="s">
        <v>1574</v>
      </c>
      <c r="C1332" s="933" t="s">
        <v>4477</v>
      </c>
      <c r="D1332" s="932"/>
      <c r="E1332" s="932" t="s">
        <v>1575</v>
      </c>
      <c r="F1332" s="932" t="s">
        <v>5985</v>
      </c>
      <c r="G1332" s="932" t="s">
        <v>5986</v>
      </c>
      <c r="H1332" s="932" t="s">
        <v>5987</v>
      </c>
      <c r="I1332" s="934">
        <v>19800</v>
      </c>
    </row>
    <row r="1333" spans="2:9">
      <c r="B1333" s="932" t="s">
        <v>1574</v>
      </c>
      <c r="C1333" s="933" t="s">
        <v>4477</v>
      </c>
      <c r="D1333" s="932"/>
      <c r="E1333" s="932" t="s">
        <v>1575</v>
      </c>
      <c r="F1333" s="932" t="s">
        <v>5988</v>
      </c>
      <c r="G1333" s="932" t="s">
        <v>5989</v>
      </c>
      <c r="H1333" s="932" t="s">
        <v>5990</v>
      </c>
      <c r="I1333" s="934">
        <v>12000</v>
      </c>
    </row>
    <row r="1334" spans="2:9">
      <c r="B1334" s="932" t="s">
        <v>1574</v>
      </c>
      <c r="C1334" s="933" t="s">
        <v>4477</v>
      </c>
      <c r="D1334" s="932"/>
      <c r="E1334" s="932" t="s">
        <v>1575</v>
      </c>
      <c r="F1334" s="932" t="s">
        <v>5991</v>
      </c>
      <c r="G1334" s="932" t="s">
        <v>5992</v>
      </c>
      <c r="H1334" s="932" t="s">
        <v>5993</v>
      </c>
      <c r="I1334" s="934">
        <v>215</v>
      </c>
    </row>
    <row r="1335" spans="2:9">
      <c r="B1335" s="932" t="s">
        <v>1574</v>
      </c>
      <c r="C1335" s="933" t="s">
        <v>4477</v>
      </c>
      <c r="D1335" s="932"/>
      <c r="E1335" s="932" t="s">
        <v>1575</v>
      </c>
      <c r="F1335" s="932" t="s">
        <v>5994</v>
      </c>
      <c r="G1335" s="932" t="s">
        <v>5995</v>
      </c>
      <c r="H1335" s="932" t="s">
        <v>5996</v>
      </c>
      <c r="I1335" s="934">
        <v>1460</v>
      </c>
    </row>
    <row r="1336" spans="2:9">
      <c r="B1336" s="932" t="s">
        <v>1574</v>
      </c>
      <c r="C1336" s="933" t="s">
        <v>4477</v>
      </c>
      <c r="D1336" s="932"/>
      <c r="E1336" s="932" t="s">
        <v>1575</v>
      </c>
      <c r="F1336" s="932" t="s">
        <v>4046</v>
      </c>
      <c r="G1336" s="932" t="s">
        <v>4047</v>
      </c>
      <c r="H1336" s="932" t="s">
        <v>4048</v>
      </c>
      <c r="I1336" s="934">
        <v>310</v>
      </c>
    </row>
    <row r="1337" spans="2:9">
      <c r="B1337" s="932" t="s">
        <v>1574</v>
      </c>
      <c r="C1337" s="933" t="s">
        <v>4477</v>
      </c>
      <c r="D1337" s="932"/>
      <c r="E1337" s="932" t="s">
        <v>1575</v>
      </c>
      <c r="F1337" s="932" t="s">
        <v>4049</v>
      </c>
      <c r="G1337" s="932" t="s">
        <v>4050</v>
      </c>
      <c r="H1337" s="932" t="s">
        <v>4051</v>
      </c>
      <c r="I1337" s="934">
        <v>4000</v>
      </c>
    </row>
    <row r="1338" spans="2:9">
      <c r="B1338" s="932" t="s">
        <v>1574</v>
      </c>
      <c r="C1338" s="933" t="s">
        <v>4477</v>
      </c>
      <c r="D1338" s="932"/>
      <c r="E1338" s="932" t="s">
        <v>1575</v>
      </c>
      <c r="F1338" s="932" t="s">
        <v>4052</v>
      </c>
      <c r="G1338" s="932" t="s">
        <v>4053</v>
      </c>
      <c r="H1338" s="932" t="s">
        <v>4054</v>
      </c>
      <c r="I1338" s="934">
        <v>5780</v>
      </c>
    </row>
    <row r="1339" spans="2:9">
      <c r="B1339" s="932" t="s">
        <v>1574</v>
      </c>
      <c r="C1339" s="933" t="s">
        <v>4477</v>
      </c>
      <c r="D1339" s="932"/>
      <c r="E1339" s="932" t="s">
        <v>1575</v>
      </c>
      <c r="F1339" s="932" t="s">
        <v>5997</v>
      </c>
      <c r="G1339" s="932" t="s">
        <v>5998</v>
      </c>
      <c r="H1339" s="932" t="s">
        <v>5999</v>
      </c>
      <c r="I1339" s="934">
        <v>400</v>
      </c>
    </row>
    <row r="1340" spans="2:9">
      <c r="B1340" s="932" t="s">
        <v>1574</v>
      </c>
      <c r="C1340" s="933" t="s">
        <v>4477</v>
      </c>
      <c r="D1340" s="932"/>
      <c r="E1340" s="932" t="s">
        <v>1575</v>
      </c>
      <c r="F1340" s="932" t="s">
        <v>4055</v>
      </c>
      <c r="G1340" s="932" t="s">
        <v>4056</v>
      </c>
      <c r="H1340" s="932" t="s">
        <v>4057</v>
      </c>
      <c r="I1340" s="934">
        <v>5406</v>
      </c>
    </row>
    <row r="1341" spans="2:9">
      <c r="B1341" s="932" t="s">
        <v>1574</v>
      </c>
      <c r="C1341" s="933" t="s">
        <v>4477</v>
      </c>
      <c r="D1341" s="932"/>
      <c r="E1341" s="932" t="s">
        <v>1575</v>
      </c>
      <c r="F1341" s="932" t="s">
        <v>4058</v>
      </c>
      <c r="G1341" s="932" t="s">
        <v>4059</v>
      </c>
      <c r="H1341" s="932" t="s">
        <v>4060</v>
      </c>
      <c r="I1341" s="934">
        <v>2495</v>
      </c>
    </row>
    <row r="1342" spans="2:9">
      <c r="B1342" s="932" t="s">
        <v>1574</v>
      </c>
      <c r="C1342" s="933" t="s">
        <v>4477</v>
      </c>
      <c r="D1342" s="932"/>
      <c r="E1342" s="932" t="s">
        <v>1575</v>
      </c>
      <c r="F1342" s="932" t="s">
        <v>4061</v>
      </c>
      <c r="G1342" s="932" t="s">
        <v>4062</v>
      </c>
      <c r="H1342" s="932" t="s">
        <v>4063</v>
      </c>
      <c r="I1342" s="934">
        <v>18078</v>
      </c>
    </row>
    <row r="1343" spans="2:9">
      <c r="B1343" s="932" t="s">
        <v>1574</v>
      </c>
      <c r="C1343" s="933" t="s">
        <v>4477</v>
      </c>
      <c r="D1343" s="932"/>
      <c r="E1343" s="932" t="s">
        <v>1575</v>
      </c>
      <c r="F1343" s="932" t="s">
        <v>6000</v>
      </c>
      <c r="G1343" s="932" t="s">
        <v>6001</v>
      </c>
      <c r="H1343" s="932" t="s">
        <v>6002</v>
      </c>
      <c r="I1343" s="934">
        <v>2380</v>
      </c>
    </row>
    <row r="1344" spans="2:9">
      <c r="B1344" s="932" t="s">
        <v>1574</v>
      </c>
      <c r="C1344" s="933" t="s">
        <v>4477</v>
      </c>
      <c r="D1344" s="932"/>
      <c r="E1344" s="932" t="s">
        <v>1575</v>
      </c>
      <c r="F1344" s="932" t="s">
        <v>4064</v>
      </c>
      <c r="G1344" s="932" t="s">
        <v>4065</v>
      </c>
      <c r="H1344" s="932" t="s">
        <v>4066</v>
      </c>
      <c r="I1344" s="934">
        <v>23470</v>
      </c>
    </row>
    <row r="1345" spans="2:9">
      <c r="B1345" s="932" t="s">
        <v>1574</v>
      </c>
      <c r="C1345" s="933" t="s">
        <v>4477</v>
      </c>
      <c r="D1345" s="932"/>
      <c r="E1345" s="932" t="s">
        <v>1575</v>
      </c>
      <c r="F1345" s="932" t="s">
        <v>6003</v>
      </c>
      <c r="G1345" s="932" t="s">
        <v>6004</v>
      </c>
      <c r="H1345" s="932" t="s">
        <v>6005</v>
      </c>
      <c r="I1345" s="934">
        <v>5000</v>
      </c>
    </row>
    <row r="1346" spans="2:9">
      <c r="B1346" s="932" t="s">
        <v>1574</v>
      </c>
      <c r="C1346" s="933" t="s">
        <v>4477</v>
      </c>
      <c r="D1346" s="932"/>
      <c r="E1346" s="932" t="s">
        <v>1575</v>
      </c>
      <c r="F1346" s="932" t="s">
        <v>4067</v>
      </c>
      <c r="G1346" s="932" t="s">
        <v>4068</v>
      </c>
      <c r="H1346" s="932" t="s">
        <v>4069</v>
      </c>
      <c r="I1346" s="934">
        <v>4936</v>
      </c>
    </row>
    <row r="1347" spans="2:9">
      <c r="B1347" s="932" t="s">
        <v>1574</v>
      </c>
      <c r="C1347" s="933" t="s">
        <v>4477</v>
      </c>
      <c r="D1347" s="932"/>
      <c r="E1347" s="932" t="s">
        <v>1575</v>
      </c>
      <c r="F1347" s="932" t="s">
        <v>6006</v>
      </c>
      <c r="G1347" s="932" t="s">
        <v>6007</v>
      </c>
      <c r="H1347" s="932" t="s">
        <v>6008</v>
      </c>
      <c r="I1347" s="934">
        <v>1428</v>
      </c>
    </row>
    <row r="1348" spans="2:9">
      <c r="B1348" s="932" t="s">
        <v>1574</v>
      </c>
      <c r="C1348" s="933" t="s">
        <v>4477</v>
      </c>
      <c r="D1348" s="932"/>
      <c r="E1348" s="932" t="s">
        <v>1575</v>
      </c>
      <c r="F1348" s="932" t="s">
        <v>6009</v>
      </c>
      <c r="G1348" s="932" t="s">
        <v>6010</v>
      </c>
      <c r="H1348" s="932" t="s">
        <v>6011</v>
      </c>
      <c r="I1348" s="934">
        <v>5000</v>
      </c>
    </row>
    <row r="1349" spans="2:9">
      <c r="B1349" s="932" t="s">
        <v>1574</v>
      </c>
      <c r="C1349" s="933" t="s">
        <v>4477</v>
      </c>
      <c r="D1349" s="932"/>
      <c r="E1349" s="932" t="s">
        <v>1575</v>
      </c>
      <c r="F1349" s="932" t="s">
        <v>4070</v>
      </c>
      <c r="G1349" s="932" t="s">
        <v>4071</v>
      </c>
      <c r="H1349" s="932" t="s">
        <v>4072</v>
      </c>
      <c r="I1349" s="934">
        <v>18078</v>
      </c>
    </row>
    <row r="1350" spans="2:9">
      <c r="B1350" s="932" t="s">
        <v>1574</v>
      </c>
      <c r="C1350" s="933" t="s">
        <v>4477</v>
      </c>
      <c r="D1350" s="932"/>
      <c r="E1350" s="932" t="s">
        <v>1575</v>
      </c>
      <c r="F1350" s="932" t="s">
        <v>6012</v>
      </c>
      <c r="G1350" s="932" t="s">
        <v>6013</v>
      </c>
      <c r="H1350" s="932" t="s">
        <v>6014</v>
      </c>
      <c r="I1350" s="934">
        <v>220</v>
      </c>
    </row>
    <row r="1351" spans="2:9">
      <c r="B1351" s="932" t="s">
        <v>1574</v>
      </c>
      <c r="C1351" s="933" t="s">
        <v>4477</v>
      </c>
      <c r="D1351" s="932"/>
      <c r="E1351" s="932" t="s">
        <v>1575</v>
      </c>
      <c r="F1351" s="932" t="s">
        <v>4073</v>
      </c>
      <c r="G1351" s="932" t="s">
        <v>4074</v>
      </c>
      <c r="H1351" s="932" t="s">
        <v>4075</v>
      </c>
      <c r="I1351" s="934">
        <v>18378</v>
      </c>
    </row>
    <row r="1352" spans="2:9">
      <c r="B1352" s="932" t="s">
        <v>1574</v>
      </c>
      <c r="C1352" s="933" t="s">
        <v>4477</v>
      </c>
      <c r="D1352" s="932"/>
      <c r="E1352" s="932" t="s">
        <v>1575</v>
      </c>
      <c r="F1352" s="932" t="s">
        <v>4076</v>
      </c>
      <c r="G1352" s="932" t="s">
        <v>4077</v>
      </c>
      <c r="H1352" s="932" t="s">
        <v>4078</v>
      </c>
      <c r="I1352" s="934">
        <v>7945</v>
      </c>
    </row>
    <row r="1353" spans="2:9">
      <c r="B1353" s="932" t="s">
        <v>1574</v>
      </c>
      <c r="C1353" s="933" t="s">
        <v>4477</v>
      </c>
      <c r="D1353" s="932"/>
      <c r="E1353" s="932" t="s">
        <v>1575</v>
      </c>
      <c r="F1353" s="932" t="s">
        <v>6015</v>
      </c>
      <c r="G1353" s="932" t="s">
        <v>6016</v>
      </c>
      <c r="H1353" s="932" t="s">
        <v>6017</v>
      </c>
      <c r="I1353" s="934">
        <v>2600</v>
      </c>
    </row>
    <row r="1354" spans="2:9">
      <c r="B1354" s="932" t="s">
        <v>1574</v>
      </c>
      <c r="C1354" s="933" t="s">
        <v>4477</v>
      </c>
      <c r="D1354" s="932"/>
      <c r="E1354" s="932" t="s">
        <v>1575</v>
      </c>
      <c r="F1354" s="932" t="s">
        <v>4079</v>
      </c>
      <c r="G1354" s="932" t="s">
        <v>4080</v>
      </c>
      <c r="H1354" s="932" t="s">
        <v>4081</v>
      </c>
      <c r="I1354" s="934">
        <v>9239</v>
      </c>
    </row>
    <row r="1355" spans="2:9">
      <c r="B1355" s="932" t="s">
        <v>1574</v>
      </c>
      <c r="C1355" s="933" t="s">
        <v>4477</v>
      </c>
      <c r="D1355" s="932"/>
      <c r="E1355" s="932" t="s">
        <v>1575</v>
      </c>
      <c r="F1355" s="932" t="s">
        <v>4082</v>
      </c>
      <c r="G1355" s="932" t="s">
        <v>4083</v>
      </c>
      <c r="H1355" s="932" t="s">
        <v>4084</v>
      </c>
      <c r="I1355" s="934">
        <v>5882</v>
      </c>
    </row>
    <row r="1356" spans="2:9">
      <c r="B1356" s="932" t="s">
        <v>1574</v>
      </c>
      <c r="C1356" s="933" t="s">
        <v>4477</v>
      </c>
      <c r="D1356" s="932"/>
      <c r="E1356" s="932" t="s">
        <v>1575</v>
      </c>
      <c r="F1356" s="932" t="s">
        <v>4085</v>
      </c>
      <c r="G1356" s="932" t="s">
        <v>4086</v>
      </c>
      <c r="H1356" s="932" t="s">
        <v>4087</v>
      </c>
      <c r="I1356" s="934">
        <v>25764</v>
      </c>
    </row>
    <row r="1357" spans="2:9">
      <c r="B1357" s="932" t="s">
        <v>1574</v>
      </c>
      <c r="C1357" s="933" t="s">
        <v>4477</v>
      </c>
      <c r="D1357" s="932"/>
      <c r="E1357" s="932" t="s">
        <v>1575</v>
      </c>
      <c r="F1357" s="932" t="s">
        <v>6018</v>
      </c>
      <c r="G1357" s="932" t="s">
        <v>6019</v>
      </c>
      <c r="H1357" s="932" t="s">
        <v>6020</v>
      </c>
      <c r="I1357" s="934">
        <v>2800</v>
      </c>
    </row>
    <row r="1358" spans="2:9">
      <c r="B1358" s="932" t="s">
        <v>1574</v>
      </c>
      <c r="C1358" s="933" t="s">
        <v>4477</v>
      </c>
      <c r="D1358" s="932"/>
      <c r="E1358" s="932" t="s">
        <v>1575</v>
      </c>
      <c r="F1358" s="932" t="s">
        <v>6021</v>
      </c>
      <c r="G1358" s="932" t="s">
        <v>6022</v>
      </c>
      <c r="H1358" s="932" t="s">
        <v>6023</v>
      </c>
      <c r="I1358" s="934">
        <v>1680</v>
      </c>
    </row>
    <row r="1359" spans="2:9">
      <c r="B1359" s="932" t="s">
        <v>1574</v>
      </c>
      <c r="C1359" s="933" t="s">
        <v>4477</v>
      </c>
      <c r="D1359" s="932"/>
      <c r="E1359" s="932" t="s">
        <v>1575</v>
      </c>
      <c r="F1359" s="932" t="s">
        <v>4088</v>
      </c>
      <c r="G1359" s="932" t="s">
        <v>4089</v>
      </c>
      <c r="H1359" s="932" t="s">
        <v>4090</v>
      </c>
      <c r="I1359" s="934">
        <v>3540</v>
      </c>
    </row>
    <row r="1360" spans="2:9">
      <c r="B1360" s="932" t="s">
        <v>1574</v>
      </c>
      <c r="C1360" s="933" t="s">
        <v>4477</v>
      </c>
      <c r="D1360" s="932"/>
      <c r="E1360" s="932" t="s">
        <v>1575</v>
      </c>
      <c r="F1360" s="932" t="s">
        <v>4091</v>
      </c>
      <c r="G1360" s="932" t="s">
        <v>4092</v>
      </c>
      <c r="H1360" s="932" t="s">
        <v>4093</v>
      </c>
      <c r="I1360" s="934">
        <v>3305</v>
      </c>
    </row>
    <row r="1361" spans="2:9">
      <c r="B1361" s="932" t="s">
        <v>1574</v>
      </c>
      <c r="C1361" s="933" t="s">
        <v>4477</v>
      </c>
      <c r="D1361" s="932"/>
      <c r="E1361" s="932" t="s">
        <v>1575</v>
      </c>
      <c r="F1361" s="932" t="s">
        <v>4094</v>
      </c>
      <c r="G1361" s="932" t="s">
        <v>4095</v>
      </c>
      <c r="H1361" s="932" t="s">
        <v>4096</v>
      </c>
      <c r="I1361" s="934">
        <v>3645</v>
      </c>
    </row>
    <row r="1362" spans="2:9">
      <c r="B1362" s="932" t="s">
        <v>1574</v>
      </c>
      <c r="C1362" s="933" t="s">
        <v>4477</v>
      </c>
      <c r="D1362" s="932"/>
      <c r="E1362" s="932" t="s">
        <v>1575</v>
      </c>
      <c r="F1362" s="932" t="s">
        <v>6024</v>
      </c>
      <c r="G1362" s="932" t="s">
        <v>6025</v>
      </c>
      <c r="H1362" s="932" t="s">
        <v>6026</v>
      </c>
      <c r="I1362" s="934">
        <v>5000</v>
      </c>
    </row>
    <row r="1363" spans="2:9">
      <c r="B1363" s="932" t="s">
        <v>1574</v>
      </c>
      <c r="C1363" s="933" t="s">
        <v>4477</v>
      </c>
      <c r="D1363" s="932"/>
      <c r="E1363" s="932" t="s">
        <v>1575</v>
      </c>
      <c r="F1363" s="932" t="s">
        <v>6027</v>
      </c>
      <c r="G1363" s="932" t="s">
        <v>6028</v>
      </c>
      <c r="H1363" s="932" t="s">
        <v>6029</v>
      </c>
      <c r="I1363" s="934">
        <v>12800</v>
      </c>
    </row>
    <row r="1364" spans="2:9">
      <c r="B1364" s="932" t="s">
        <v>1574</v>
      </c>
      <c r="C1364" s="933" t="s">
        <v>4477</v>
      </c>
      <c r="D1364" s="932"/>
      <c r="E1364" s="932" t="s">
        <v>1575</v>
      </c>
      <c r="F1364" s="932" t="s">
        <v>6030</v>
      </c>
      <c r="G1364" s="932" t="s">
        <v>6031</v>
      </c>
      <c r="H1364" s="932" t="s">
        <v>6032</v>
      </c>
      <c r="I1364" s="934">
        <v>415</v>
      </c>
    </row>
    <row r="1365" spans="2:9">
      <c r="B1365" s="932" t="s">
        <v>1574</v>
      </c>
      <c r="C1365" s="933" t="s">
        <v>4477</v>
      </c>
      <c r="D1365" s="932"/>
      <c r="E1365" s="932" t="s">
        <v>1575</v>
      </c>
      <c r="F1365" s="932" t="s">
        <v>4097</v>
      </c>
      <c r="G1365" s="932" t="s">
        <v>4098</v>
      </c>
      <c r="H1365" s="932" t="s">
        <v>4099</v>
      </c>
      <c r="I1365" s="934">
        <v>9520</v>
      </c>
    </row>
    <row r="1366" spans="2:9">
      <c r="B1366" s="932" t="s">
        <v>1574</v>
      </c>
      <c r="C1366" s="933" t="s">
        <v>4477</v>
      </c>
      <c r="D1366" s="932"/>
      <c r="E1366" s="932" t="s">
        <v>1575</v>
      </c>
      <c r="F1366" s="932" t="s">
        <v>6033</v>
      </c>
      <c r="G1366" s="932" t="s">
        <v>6034</v>
      </c>
      <c r="H1366" s="932" t="s">
        <v>6035</v>
      </c>
      <c r="I1366" s="934">
        <v>590</v>
      </c>
    </row>
    <row r="1367" spans="2:9">
      <c r="B1367" s="932" t="s">
        <v>1574</v>
      </c>
      <c r="C1367" s="933" t="s">
        <v>4477</v>
      </c>
      <c r="D1367" s="932"/>
      <c r="E1367" s="932" t="s">
        <v>1575</v>
      </c>
      <c r="F1367" s="932" t="s">
        <v>6036</v>
      </c>
      <c r="G1367" s="932" t="s">
        <v>6037</v>
      </c>
      <c r="H1367" s="932" t="s">
        <v>6038</v>
      </c>
      <c r="I1367" s="934">
        <v>612</v>
      </c>
    </row>
    <row r="1368" spans="2:9">
      <c r="B1368" s="932" t="s">
        <v>1574</v>
      </c>
      <c r="C1368" s="933" t="s">
        <v>4477</v>
      </c>
      <c r="D1368" s="932"/>
      <c r="E1368" s="932" t="s">
        <v>1575</v>
      </c>
      <c r="F1368" s="932" t="s">
        <v>4100</v>
      </c>
      <c r="G1368" s="932" t="s">
        <v>4101</v>
      </c>
      <c r="H1368" s="932" t="s">
        <v>4102</v>
      </c>
      <c r="I1368" s="934">
        <v>4835</v>
      </c>
    </row>
    <row r="1369" spans="2:9">
      <c r="B1369" s="932" t="s">
        <v>1574</v>
      </c>
      <c r="C1369" s="933" t="s">
        <v>4477</v>
      </c>
      <c r="D1369" s="932"/>
      <c r="E1369" s="932" t="s">
        <v>1575</v>
      </c>
      <c r="F1369" s="932" t="s">
        <v>4103</v>
      </c>
      <c r="G1369" s="932" t="s">
        <v>4104</v>
      </c>
      <c r="H1369" s="932" t="s">
        <v>4105</v>
      </c>
      <c r="I1369" s="934">
        <v>5215</v>
      </c>
    </row>
    <row r="1370" spans="2:9">
      <c r="B1370" s="932" t="s">
        <v>1574</v>
      </c>
      <c r="C1370" s="933" t="s">
        <v>4477</v>
      </c>
      <c r="D1370" s="932"/>
      <c r="E1370" s="932" t="s">
        <v>1575</v>
      </c>
      <c r="F1370" s="932" t="s">
        <v>4106</v>
      </c>
      <c r="G1370" s="932" t="s">
        <v>4107</v>
      </c>
      <c r="H1370" s="932" t="s">
        <v>4108</v>
      </c>
      <c r="I1370" s="934">
        <v>4335</v>
      </c>
    </row>
    <row r="1371" spans="2:9">
      <c r="B1371" s="932" t="s">
        <v>1574</v>
      </c>
      <c r="C1371" s="933" t="s">
        <v>4477</v>
      </c>
      <c r="D1371" s="932"/>
      <c r="E1371" s="932" t="s">
        <v>1575</v>
      </c>
      <c r="F1371" s="932" t="s">
        <v>6039</v>
      </c>
      <c r="G1371" s="932" t="s">
        <v>6040</v>
      </c>
      <c r="H1371" s="932" t="s">
        <v>6041</v>
      </c>
      <c r="I1371" s="934">
        <v>400</v>
      </c>
    </row>
    <row r="1372" spans="2:9">
      <c r="B1372" s="932" t="s">
        <v>1574</v>
      </c>
      <c r="C1372" s="933" t="s">
        <v>4477</v>
      </c>
      <c r="D1372" s="932"/>
      <c r="E1372" s="932" t="s">
        <v>1575</v>
      </c>
      <c r="F1372" s="932" t="s">
        <v>4109</v>
      </c>
      <c r="G1372" s="932" t="s">
        <v>4110</v>
      </c>
      <c r="H1372" s="932" t="s">
        <v>4111</v>
      </c>
      <c r="I1372" s="934">
        <v>9000</v>
      </c>
    </row>
    <row r="1373" spans="2:9">
      <c r="B1373" s="932" t="s">
        <v>1574</v>
      </c>
      <c r="C1373" s="933" t="s">
        <v>4477</v>
      </c>
      <c r="D1373" s="932"/>
      <c r="E1373" s="932" t="s">
        <v>1575</v>
      </c>
      <c r="F1373" s="932" t="s">
        <v>4112</v>
      </c>
      <c r="G1373" s="932" t="s">
        <v>4113</v>
      </c>
      <c r="H1373" s="932" t="s">
        <v>4114</v>
      </c>
      <c r="I1373" s="934">
        <v>10315</v>
      </c>
    </row>
    <row r="1374" spans="2:9">
      <c r="B1374" s="932" t="s">
        <v>1574</v>
      </c>
      <c r="C1374" s="933" t="s">
        <v>4477</v>
      </c>
      <c r="D1374" s="932"/>
      <c r="E1374" s="932" t="s">
        <v>1575</v>
      </c>
      <c r="F1374" s="932" t="s">
        <v>4115</v>
      </c>
      <c r="G1374" s="932" t="s">
        <v>4116</v>
      </c>
      <c r="H1374" s="932" t="s">
        <v>4117</v>
      </c>
      <c r="I1374" s="934">
        <v>5465</v>
      </c>
    </row>
    <row r="1375" spans="2:9">
      <c r="B1375" s="932" t="s">
        <v>1574</v>
      </c>
      <c r="C1375" s="933" t="s">
        <v>4477</v>
      </c>
      <c r="D1375" s="932"/>
      <c r="E1375" s="932" t="s">
        <v>1575</v>
      </c>
      <c r="F1375" s="932" t="s">
        <v>6042</v>
      </c>
      <c r="G1375" s="932" t="s">
        <v>6043</v>
      </c>
      <c r="H1375" s="932" t="s">
        <v>6044</v>
      </c>
      <c r="I1375" s="934">
        <v>11975</v>
      </c>
    </row>
    <row r="1376" spans="2:9">
      <c r="B1376" s="932" t="s">
        <v>1574</v>
      </c>
      <c r="C1376" s="933" t="s">
        <v>4477</v>
      </c>
      <c r="D1376" s="932"/>
      <c r="E1376" s="932" t="s">
        <v>1575</v>
      </c>
      <c r="F1376" s="932" t="s">
        <v>4118</v>
      </c>
      <c r="G1376" s="932" t="s">
        <v>4119</v>
      </c>
      <c r="H1376" s="932" t="s">
        <v>4120</v>
      </c>
      <c r="I1376" s="934">
        <v>885</v>
      </c>
    </row>
    <row r="1377" spans="2:9">
      <c r="B1377" s="932" t="s">
        <v>1574</v>
      </c>
      <c r="C1377" s="933" t="s">
        <v>4477</v>
      </c>
      <c r="D1377" s="932"/>
      <c r="E1377" s="932" t="s">
        <v>1575</v>
      </c>
      <c r="F1377" s="932" t="s">
        <v>4121</v>
      </c>
      <c r="G1377" s="932" t="s">
        <v>4122</v>
      </c>
      <c r="H1377" s="932" t="s">
        <v>4123</v>
      </c>
      <c r="I1377" s="934">
        <v>11850</v>
      </c>
    </row>
    <row r="1378" spans="2:9">
      <c r="B1378" s="932" t="s">
        <v>1574</v>
      </c>
      <c r="C1378" s="933" t="s">
        <v>4477</v>
      </c>
      <c r="D1378" s="932"/>
      <c r="E1378" s="932" t="s">
        <v>1575</v>
      </c>
      <c r="F1378" s="932" t="s">
        <v>4124</v>
      </c>
      <c r="G1378" s="932" t="s">
        <v>4125</v>
      </c>
      <c r="H1378" s="932" t="s">
        <v>4126</v>
      </c>
      <c r="I1378" s="934">
        <v>460</v>
      </c>
    </row>
    <row r="1379" spans="2:9">
      <c r="B1379" s="932" t="s">
        <v>1574</v>
      </c>
      <c r="C1379" s="933" t="s">
        <v>4477</v>
      </c>
      <c r="D1379" s="932"/>
      <c r="E1379" s="932" t="s">
        <v>1575</v>
      </c>
      <c r="F1379" s="932" t="s">
        <v>6045</v>
      </c>
      <c r="G1379" s="932" t="s">
        <v>6046</v>
      </c>
      <c r="H1379" s="932" t="s">
        <v>6047</v>
      </c>
      <c r="I1379" s="934">
        <v>4695</v>
      </c>
    </row>
    <row r="1380" spans="2:9">
      <c r="B1380" s="932" t="s">
        <v>1574</v>
      </c>
      <c r="C1380" s="933" t="s">
        <v>4477</v>
      </c>
      <c r="D1380" s="932"/>
      <c r="E1380" s="932" t="s">
        <v>1575</v>
      </c>
      <c r="F1380" s="932" t="s">
        <v>4127</v>
      </c>
      <c r="G1380" s="932" t="s">
        <v>4128</v>
      </c>
      <c r="H1380" s="932" t="s">
        <v>4129</v>
      </c>
      <c r="I1380" s="934">
        <v>3125</v>
      </c>
    </row>
    <row r="1381" spans="2:9">
      <c r="B1381" s="932" t="s">
        <v>1574</v>
      </c>
      <c r="C1381" s="933" t="s">
        <v>4477</v>
      </c>
      <c r="D1381" s="932"/>
      <c r="E1381" s="932" t="s">
        <v>1575</v>
      </c>
      <c r="F1381" s="932" t="s">
        <v>6048</v>
      </c>
      <c r="G1381" s="932" t="s">
        <v>6049</v>
      </c>
      <c r="H1381" s="932" t="s">
        <v>6050</v>
      </c>
      <c r="I1381" s="934">
        <v>400</v>
      </c>
    </row>
    <row r="1382" spans="2:9">
      <c r="B1382" s="932" t="s">
        <v>1574</v>
      </c>
      <c r="C1382" s="933" t="s">
        <v>4477</v>
      </c>
      <c r="D1382" s="932"/>
      <c r="E1382" s="932" t="s">
        <v>1575</v>
      </c>
      <c r="F1382" s="932" t="s">
        <v>4130</v>
      </c>
      <c r="G1382" s="932" t="s">
        <v>4131</v>
      </c>
      <c r="H1382" s="932" t="s">
        <v>4132</v>
      </c>
      <c r="I1382" s="934">
        <v>5416</v>
      </c>
    </row>
    <row r="1383" spans="2:9">
      <c r="B1383" s="932" t="s">
        <v>1574</v>
      </c>
      <c r="C1383" s="933" t="s">
        <v>4477</v>
      </c>
      <c r="D1383" s="932"/>
      <c r="E1383" s="932" t="s">
        <v>1575</v>
      </c>
      <c r="F1383" s="932" t="s">
        <v>4133</v>
      </c>
      <c r="G1383" s="932" t="s">
        <v>4134</v>
      </c>
      <c r="H1383" s="932" t="s">
        <v>4135</v>
      </c>
      <c r="I1383" s="934">
        <v>4310</v>
      </c>
    </row>
    <row r="1384" spans="2:9">
      <c r="B1384" s="932" t="s">
        <v>1574</v>
      </c>
      <c r="C1384" s="933" t="s">
        <v>4477</v>
      </c>
      <c r="D1384" s="932"/>
      <c r="E1384" s="932" t="s">
        <v>1575</v>
      </c>
      <c r="F1384" s="932" t="s">
        <v>6051</v>
      </c>
      <c r="G1384" s="932" t="s">
        <v>6052</v>
      </c>
      <c r="H1384" s="932" t="s">
        <v>6053</v>
      </c>
      <c r="I1384" s="934">
        <v>4730</v>
      </c>
    </row>
    <row r="1385" spans="2:9">
      <c r="B1385" s="932" t="s">
        <v>1574</v>
      </c>
      <c r="C1385" s="933" t="s">
        <v>4477</v>
      </c>
      <c r="D1385" s="932"/>
      <c r="E1385" s="932" t="s">
        <v>1575</v>
      </c>
      <c r="F1385" s="932" t="s">
        <v>6054</v>
      </c>
      <c r="G1385" s="932" t="s">
        <v>6055</v>
      </c>
      <c r="H1385" s="932" t="s">
        <v>6056</v>
      </c>
      <c r="I1385" s="934">
        <v>10000</v>
      </c>
    </row>
    <row r="1386" spans="2:9">
      <c r="B1386" s="932" t="s">
        <v>1574</v>
      </c>
      <c r="C1386" s="933" t="s">
        <v>4477</v>
      </c>
      <c r="D1386" s="932"/>
      <c r="E1386" s="932" t="s">
        <v>1575</v>
      </c>
      <c r="F1386" s="932" t="s">
        <v>6057</v>
      </c>
      <c r="G1386" s="932" t="s">
        <v>6058</v>
      </c>
      <c r="H1386" s="932" t="s">
        <v>6059</v>
      </c>
      <c r="I1386" s="934">
        <v>1025</v>
      </c>
    </row>
    <row r="1387" spans="2:9">
      <c r="B1387" s="932" t="s">
        <v>1574</v>
      </c>
      <c r="C1387" s="933" t="s">
        <v>4477</v>
      </c>
      <c r="D1387" s="932"/>
      <c r="E1387" s="932" t="s">
        <v>1575</v>
      </c>
      <c r="F1387" s="932" t="s">
        <v>6060</v>
      </c>
      <c r="G1387" s="932" t="s">
        <v>6061</v>
      </c>
      <c r="H1387" s="932" t="s">
        <v>6062</v>
      </c>
      <c r="I1387" s="934">
        <v>5000</v>
      </c>
    </row>
    <row r="1388" spans="2:9">
      <c r="B1388" s="932" t="s">
        <v>1574</v>
      </c>
      <c r="C1388" s="933" t="s">
        <v>4477</v>
      </c>
      <c r="D1388" s="932"/>
      <c r="E1388" s="932" t="s">
        <v>1575</v>
      </c>
      <c r="F1388" s="932" t="s">
        <v>4136</v>
      </c>
      <c r="G1388" s="932" t="s">
        <v>4137</v>
      </c>
      <c r="H1388" s="932" t="s">
        <v>4138</v>
      </c>
      <c r="I1388" s="934">
        <v>22025</v>
      </c>
    </row>
    <row r="1389" spans="2:9">
      <c r="B1389" s="932" t="s">
        <v>1574</v>
      </c>
      <c r="C1389" s="933" t="s">
        <v>4477</v>
      </c>
      <c r="D1389" s="932"/>
      <c r="E1389" s="932" t="s">
        <v>1575</v>
      </c>
      <c r="F1389" s="932" t="s">
        <v>4139</v>
      </c>
      <c r="G1389" s="932" t="s">
        <v>4140</v>
      </c>
      <c r="H1389" s="932" t="s">
        <v>4141</v>
      </c>
      <c r="I1389" s="934">
        <v>30130</v>
      </c>
    </row>
    <row r="1390" spans="2:9">
      <c r="B1390" s="932" t="s">
        <v>1574</v>
      </c>
      <c r="C1390" s="933" t="s">
        <v>4477</v>
      </c>
      <c r="D1390" s="932"/>
      <c r="E1390" s="932" t="s">
        <v>1575</v>
      </c>
      <c r="F1390" s="932" t="s">
        <v>6063</v>
      </c>
      <c r="G1390" s="932" t="s">
        <v>6064</v>
      </c>
      <c r="H1390" s="932" t="s">
        <v>6065</v>
      </c>
      <c r="I1390" s="934">
        <v>1000</v>
      </c>
    </row>
    <row r="1391" spans="2:9">
      <c r="B1391" s="932" t="s">
        <v>1574</v>
      </c>
      <c r="C1391" s="933" t="s">
        <v>4477</v>
      </c>
      <c r="D1391" s="932"/>
      <c r="E1391" s="932" t="s">
        <v>1575</v>
      </c>
      <c r="F1391" s="932" t="s">
        <v>4142</v>
      </c>
      <c r="G1391" s="932" t="s">
        <v>4143</v>
      </c>
      <c r="H1391" s="932" t="s">
        <v>4144</v>
      </c>
      <c r="I1391" s="934">
        <v>4500</v>
      </c>
    </row>
    <row r="1392" spans="2:9">
      <c r="B1392" s="932" t="s">
        <v>1574</v>
      </c>
      <c r="C1392" s="933" t="s">
        <v>4477</v>
      </c>
      <c r="D1392" s="932"/>
      <c r="E1392" s="932" t="s">
        <v>1575</v>
      </c>
      <c r="F1392" s="932" t="s">
        <v>4145</v>
      </c>
      <c r="G1392" s="932" t="s">
        <v>4146</v>
      </c>
      <c r="H1392" s="932" t="s">
        <v>4147</v>
      </c>
      <c r="I1392" s="934">
        <v>10000</v>
      </c>
    </row>
    <row r="1393" spans="2:9">
      <c r="B1393" s="932" t="s">
        <v>1574</v>
      </c>
      <c r="C1393" s="933" t="s">
        <v>4477</v>
      </c>
      <c r="D1393" s="932"/>
      <c r="E1393" s="932" t="s">
        <v>1575</v>
      </c>
      <c r="F1393" s="932" t="s">
        <v>6066</v>
      </c>
      <c r="G1393" s="932" t="s">
        <v>6067</v>
      </c>
      <c r="H1393" s="932" t="s">
        <v>6068</v>
      </c>
      <c r="I1393" s="934">
        <v>1075</v>
      </c>
    </row>
    <row r="1394" spans="2:9">
      <c r="B1394" s="932" t="s">
        <v>1574</v>
      </c>
      <c r="C1394" s="933" t="s">
        <v>4477</v>
      </c>
      <c r="D1394" s="932"/>
      <c r="E1394" s="932" t="s">
        <v>1575</v>
      </c>
      <c r="F1394" s="932" t="s">
        <v>6069</v>
      </c>
      <c r="G1394" s="932" t="s">
        <v>6070</v>
      </c>
      <c r="H1394" s="932" t="s">
        <v>6071</v>
      </c>
      <c r="I1394" s="934">
        <v>6266</v>
      </c>
    </row>
    <row r="1395" spans="2:9">
      <c r="B1395" s="932" t="s">
        <v>1574</v>
      </c>
      <c r="C1395" s="933" t="s">
        <v>4477</v>
      </c>
      <c r="D1395" s="932"/>
      <c r="E1395" s="932" t="s">
        <v>1575</v>
      </c>
      <c r="F1395" s="932" t="s">
        <v>6072</v>
      </c>
      <c r="G1395" s="932" t="s">
        <v>6073</v>
      </c>
      <c r="H1395" s="932" t="s">
        <v>6074</v>
      </c>
      <c r="I1395" s="934">
        <v>285</v>
      </c>
    </row>
    <row r="1396" spans="2:9">
      <c r="B1396" s="932" t="s">
        <v>1574</v>
      </c>
      <c r="C1396" s="933" t="s">
        <v>4477</v>
      </c>
      <c r="D1396" s="932"/>
      <c r="E1396" s="932" t="s">
        <v>1575</v>
      </c>
      <c r="F1396" s="932" t="s">
        <v>4148</v>
      </c>
      <c r="G1396" s="932" t="s">
        <v>4149</v>
      </c>
      <c r="H1396" s="932" t="s">
        <v>4150</v>
      </c>
      <c r="I1396" s="934">
        <v>736</v>
      </c>
    </row>
    <row r="1397" spans="2:9">
      <c r="B1397" s="932" t="s">
        <v>1574</v>
      </c>
      <c r="C1397" s="933" t="s">
        <v>4477</v>
      </c>
      <c r="D1397" s="932"/>
      <c r="E1397" s="932" t="s">
        <v>1575</v>
      </c>
      <c r="F1397" s="932" t="s">
        <v>4151</v>
      </c>
      <c r="G1397" s="932" t="s">
        <v>4152</v>
      </c>
      <c r="H1397" s="932" t="s">
        <v>4153</v>
      </c>
      <c r="I1397" s="934">
        <v>5935</v>
      </c>
    </row>
    <row r="1398" spans="2:9">
      <c r="B1398" s="932" t="s">
        <v>1574</v>
      </c>
      <c r="C1398" s="933" t="s">
        <v>4477</v>
      </c>
      <c r="D1398" s="932"/>
      <c r="E1398" s="932" t="s">
        <v>1575</v>
      </c>
      <c r="F1398" s="932" t="s">
        <v>6075</v>
      </c>
      <c r="G1398" s="932" t="s">
        <v>6076</v>
      </c>
      <c r="H1398" s="932" t="s">
        <v>6077</v>
      </c>
      <c r="I1398" s="934">
        <v>5230</v>
      </c>
    </row>
    <row r="1399" spans="2:9">
      <c r="B1399" s="932" t="s">
        <v>1574</v>
      </c>
      <c r="C1399" s="933" t="s">
        <v>4477</v>
      </c>
      <c r="D1399" s="932"/>
      <c r="E1399" s="932" t="s">
        <v>1575</v>
      </c>
      <c r="F1399" s="932" t="s">
        <v>6078</v>
      </c>
      <c r="G1399" s="932" t="s">
        <v>6079</v>
      </c>
      <c r="H1399" s="932" t="s">
        <v>6080</v>
      </c>
      <c r="I1399" s="934">
        <v>15000</v>
      </c>
    </row>
    <row r="1400" spans="2:9">
      <c r="B1400" s="932" t="s">
        <v>1574</v>
      </c>
      <c r="C1400" s="933" t="s">
        <v>4477</v>
      </c>
      <c r="D1400" s="932"/>
      <c r="E1400" s="932" t="s">
        <v>1575</v>
      </c>
      <c r="F1400" s="932" t="s">
        <v>6081</v>
      </c>
      <c r="G1400" s="932" t="s">
        <v>6082</v>
      </c>
      <c r="H1400" s="932" t="s">
        <v>6083</v>
      </c>
      <c r="I1400" s="934">
        <v>421</v>
      </c>
    </row>
    <row r="1401" spans="2:9">
      <c r="B1401" s="932" t="s">
        <v>1574</v>
      </c>
      <c r="C1401" s="933" t="s">
        <v>4477</v>
      </c>
      <c r="D1401" s="932"/>
      <c r="E1401" s="932" t="s">
        <v>1575</v>
      </c>
      <c r="F1401" s="932" t="s">
        <v>4154</v>
      </c>
      <c r="G1401" s="932" t="s">
        <v>4155</v>
      </c>
      <c r="H1401" s="932" t="s">
        <v>4156</v>
      </c>
      <c r="I1401" s="934">
        <v>25075</v>
      </c>
    </row>
    <row r="1402" spans="2:9">
      <c r="B1402" s="932" t="s">
        <v>1574</v>
      </c>
      <c r="C1402" s="933" t="s">
        <v>4477</v>
      </c>
      <c r="D1402" s="932"/>
      <c r="E1402" s="932" t="s">
        <v>1575</v>
      </c>
      <c r="F1402" s="932" t="s">
        <v>4157</v>
      </c>
      <c r="G1402" s="932" t="s">
        <v>4158</v>
      </c>
      <c r="H1402" s="932" t="s">
        <v>4159</v>
      </c>
      <c r="I1402" s="934">
        <v>500</v>
      </c>
    </row>
    <row r="1403" spans="2:9">
      <c r="B1403" s="932" t="s">
        <v>1574</v>
      </c>
      <c r="C1403" s="933" t="s">
        <v>4477</v>
      </c>
      <c r="D1403" s="932"/>
      <c r="E1403" s="932" t="s">
        <v>1575</v>
      </c>
      <c r="F1403" s="932" t="s">
        <v>4160</v>
      </c>
      <c r="G1403" s="932" t="s">
        <v>4161</v>
      </c>
      <c r="H1403" s="932" t="s">
        <v>4162</v>
      </c>
      <c r="I1403" s="934">
        <v>4250</v>
      </c>
    </row>
    <row r="1404" spans="2:9">
      <c r="B1404" s="932" t="s">
        <v>1574</v>
      </c>
      <c r="C1404" s="933" t="s">
        <v>4477</v>
      </c>
      <c r="D1404" s="932"/>
      <c r="E1404" s="932" t="s">
        <v>1575</v>
      </c>
      <c r="F1404" s="932" t="s">
        <v>4163</v>
      </c>
      <c r="G1404" s="932" t="s">
        <v>4164</v>
      </c>
      <c r="H1404" s="932" t="s">
        <v>4165</v>
      </c>
      <c r="I1404" s="934">
        <v>540</v>
      </c>
    </row>
    <row r="1405" spans="2:9">
      <c r="B1405" s="932" t="s">
        <v>1574</v>
      </c>
      <c r="C1405" s="933" t="s">
        <v>4477</v>
      </c>
      <c r="D1405" s="932"/>
      <c r="E1405" s="932" t="s">
        <v>1575</v>
      </c>
      <c r="F1405" s="932" t="s">
        <v>4166</v>
      </c>
      <c r="G1405" s="932" t="s">
        <v>4167</v>
      </c>
      <c r="H1405" s="932" t="s">
        <v>4168</v>
      </c>
      <c r="I1405" s="934">
        <v>955</v>
      </c>
    </row>
    <row r="1406" spans="2:9">
      <c r="B1406" s="932" t="s">
        <v>1574</v>
      </c>
      <c r="C1406" s="933" t="s">
        <v>4477</v>
      </c>
      <c r="D1406" s="932"/>
      <c r="E1406" s="932" t="s">
        <v>1575</v>
      </c>
      <c r="F1406" s="932" t="s">
        <v>4169</v>
      </c>
      <c r="G1406" s="932" t="s">
        <v>4170</v>
      </c>
      <c r="H1406" s="932" t="s">
        <v>4171</v>
      </c>
      <c r="I1406" s="934">
        <v>3447</v>
      </c>
    </row>
    <row r="1407" spans="2:9">
      <c r="B1407" s="932" t="s">
        <v>1574</v>
      </c>
      <c r="C1407" s="933" t="s">
        <v>4477</v>
      </c>
      <c r="D1407" s="932"/>
      <c r="E1407" s="932" t="s">
        <v>1575</v>
      </c>
      <c r="F1407" s="932" t="s">
        <v>4172</v>
      </c>
      <c r="G1407" s="932" t="s">
        <v>4173</v>
      </c>
      <c r="H1407" s="932" t="s">
        <v>4174</v>
      </c>
      <c r="I1407" s="934">
        <v>4794</v>
      </c>
    </row>
    <row r="1408" spans="2:9">
      <c r="B1408" s="932" t="s">
        <v>1574</v>
      </c>
      <c r="C1408" s="933" t="s">
        <v>4477</v>
      </c>
      <c r="D1408" s="932"/>
      <c r="E1408" s="932" t="s">
        <v>1575</v>
      </c>
      <c r="F1408" s="932" t="s">
        <v>6084</v>
      </c>
      <c r="G1408" s="932" t="s">
        <v>6085</v>
      </c>
      <c r="H1408" s="932" t="s">
        <v>6086</v>
      </c>
      <c r="I1408" s="934">
        <v>2030</v>
      </c>
    </row>
    <row r="1409" spans="2:9">
      <c r="B1409" s="932" t="s">
        <v>1574</v>
      </c>
      <c r="C1409" s="933" t="s">
        <v>4477</v>
      </c>
      <c r="D1409" s="932"/>
      <c r="E1409" s="932" t="s">
        <v>1575</v>
      </c>
      <c r="F1409" s="932" t="s">
        <v>6087</v>
      </c>
      <c r="G1409" s="932" t="s">
        <v>6088</v>
      </c>
      <c r="H1409" s="932" t="s">
        <v>6089</v>
      </c>
      <c r="I1409" s="934">
        <v>2390</v>
      </c>
    </row>
    <row r="1410" spans="2:9">
      <c r="B1410" s="932" t="s">
        <v>1574</v>
      </c>
      <c r="C1410" s="933" t="s">
        <v>4477</v>
      </c>
      <c r="D1410" s="932"/>
      <c r="E1410" s="932" t="s">
        <v>1575</v>
      </c>
      <c r="F1410" s="932" t="s">
        <v>4175</v>
      </c>
      <c r="G1410" s="932" t="s">
        <v>4176</v>
      </c>
      <c r="H1410" s="932" t="s">
        <v>4177</v>
      </c>
      <c r="I1410" s="934">
        <v>6110</v>
      </c>
    </row>
    <row r="1411" spans="2:9">
      <c r="B1411" s="932" t="s">
        <v>1574</v>
      </c>
      <c r="C1411" s="933" t="s">
        <v>4477</v>
      </c>
      <c r="D1411" s="932"/>
      <c r="E1411" s="932" t="s">
        <v>1575</v>
      </c>
      <c r="F1411" s="932" t="s">
        <v>4178</v>
      </c>
      <c r="G1411" s="932" t="s">
        <v>4179</v>
      </c>
      <c r="H1411" s="932" t="s">
        <v>4180</v>
      </c>
      <c r="I1411" s="934">
        <v>655</v>
      </c>
    </row>
    <row r="1412" spans="2:9">
      <c r="B1412" s="932" t="s">
        <v>1574</v>
      </c>
      <c r="C1412" s="933" t="s">
        <v>4477</v>
      </c>
      <c r="D1412" s="932"/>
      <c r="E1412" s="932" t="s">
        <v>1575</v>
      </c>
      <c r="F1412" s="932" t="s">
        <v>4181</v>
      </c>
      <c r="G1412" s="932" t="s">
        <v>4182</v>
      </c>
      <c r="H1412" s="932" t="s">
        <v>4183</v>
      </c>
      <c r="I1412" s="934">
        <v>11458</v>
      </c>
    </row>
    <row r="1413" spans="2:9">
      <c r="B1413" s="932" t="s">
        <v>1574</v>
      </c>
      <c r="C1413" s="933" t="s">
        <v>4477</v>
      </c>
      <c r="D1413" s="932"/>
      <c r="E1413" s="932" t="s">
        <v>1575</v>
      </c>
      <c r="F1413" s="932" t="s">
        <v>4184</v>
      </c>
      <c r="G1413" s="932" t="s">
        <v>4185</v>
      </c>
      <c r="H1413" s="932" t="s">
        <v>4186</v>
      </c>
      <c r="I1413" s="934">
        <v>1850</v>
      </c>
    </row>
    <row r="1414" spans="2:9">
      <c r="B1414" s="932" t="s">
        <v>1574</v>
      </c>
      <c r="C1414" s="933" t="s">
        <v>4477</v>
      </c>
      <c r="D1414" s="932"/>
      <c r="E1414" s="932" t="s">
        <v>1575</v>
      </c>
      <c r="F1414" s="932" t="s">
        <v>4187</v>
      </c>
      <c r="G1414" s="932" t="s">
        <v>4188</v>
      </c>
      <c r="H1414" s="932" t="s">
        <v>4189</v>
      </c>
      <c r="I1414" s="934">
        <v>8940</v>
      </c>
    </row>
    <row r="1415" spans="2:9">
      <c r="B1415" s="932" t="s">
        <v>1574</v>
      </c>
      <c r="C1415" s="933" t="s">
        <v>4477</v>
      </c>
      <c r="D1415" s="932"/>
      <c r="E1415" s="932" t="s">
        <v>1575</v>
      </c>
      <c r="F1415" s="932" t="s">
        <v>4190</v>
      </c>
      <c r="G1415" s="932" t="s">
        <v>4191</v>
      </c>
      <c r="H1415" s="932" t="s">
        <v>4192</v>
      </c>
      <c r="I1415" s="934">
        <v>21200</v>
      </c>
    </row>
    <row r="1416" spans="2:9">
      <c r="B1416" s="932" t="s">
        <v>1574</v>
      </c>
      <c r="C1416" s="933" t="s">
        <v>4477</v>
      </c>
      <c r="D1416" s="932"/>
      <c r="E1416" s="932" t="s">
        <v>1575</v>
      </c>
      <c r="F1416" s="932" t="s">
        <v>4193</v>
      </c>
      <c r="G1416" s="932" t="s">
        <v>4194</v>
      </c>
      <c r="H1416" s="932" t="s">
        <v>4195</v>
      </c>
      <c r="I1416" s="934">
        <v>2080</v>
      </c>
    </row>
    <row r="1417" spans="2:9">
      <c r="B1417" s="932" t="s">
        <v>1574</v>
      </c>
      <c r="C1417" s="933" t="s">
        <v>4477</v>
      </c>
      <c r="D1417" s="932"/>
      <c r="E1417" s="932" t="s">
        <v>1575</v>
      </c>
      <c r="F1417" s="932" t="s">
        <v>4196</v>
      </c>
      <c r="G1417" s="932" t="s">
        <v>4197</v>
      </c>
      <c r="H1417" s="932" t="s">
        <v>4198</v>
      </c>
      <c r="I1417" s="934">
        <v>5610</v>
      </c>
    </row>
    <row r="1418" spans="2:9">
      <c r="B1418" s="932" t="s">
        <v>1574</v>
      </c>
      <c r="C1418" s="933" t="s">
        <v>4477</v>
      </c>
      <c r="D1418" s="932"/>
      <c r="E1418" s="932" t="s">
        <v>1575</v>
      </c>
      <c r="F1418" s="932" t="s">
        <v>6090</v>
      </c>
      <c r="G1418" s="932" t="s">
        <v>6091</v>
      </c>
      <c r="H1418" s="932" t="s">
        <v>6092</v>
      </c>
      <c r="I1418" s="934">
        <v>5100</v>
      </c>
    </row>
    <row r="1419" spans="2:9">
      <c r="B1419" s="932" t="s">
        <v>1574</v>
      </c>
      <c r="C1419" s="933" t="s">
        <v>4477</v>
      </c>
      <c r="D1419" s="932"/>
      <c r="E1419" s="932" t="s">
        <v>1575</v>
      </c>
      <c r="F1419" s="932" t="s">
        <v>4199</v>
      </c>
      <c r="G1419" s="932" t="s">
        <v>4200</v>
      </c>
      <c r="H1419" s="932" t="s">
        <v>4201</v>
      </c>
      <c r="I1419" s="934">
        <v>15000</v>
      </c>
    </row>
    <row r="1420" spans="2:9">
      <c r="B1420" s="932" t="s">
        <v>1574</v>
      </c>
      <c r="C1420" s="933" t="s">
        <v>4477</v>
      </c>
      <c r="D1420" s="932"/>
      <c r="E1420" s="932" t="s">
        <v>1575</v>
      </c>
      <c r="F1420" s="932" t="s">
        <v>4202</v>
      </c>
      <c r="G1420" s="932" t="s">
        <v>4203</v>
      </c>
      <c r="H1420" s="932" t="s">
        <v>4204</v>
      </c>
      <c r="I1420" s="934">
        <v>2992</v>
      </c>
    </row>
    <row r="1421" spans="2:9">
      <c r="B1421" s="932" t="s">
        <v>1574</v>
      </c>
      <c r="C1421" s="933" t="s">
        <v>4477</v>
      </c>
      <c r="D1421" s="932"/>
      <c r="E1421" s="932" t="s">
        <v>1575</v>
      </c>
      <c r="F1421" s="932" t="s">
        <v>6093</v>
      </c>
      <c r="G1421" s="932" t="s">
        <v>6094</v>
      </c>
      <c r="H1421" s="932" t="s">
        <v>6095</v>
      </c>
      <c r="I1421" s="934">
        <v>3042</v>
      </c>
    </row>
    <row r="1422" spans="2:9">
      <c r="B1422" s="932" t="s">
        <v>1574</v>
      </c>
      <c r="C1422" s="933" t="s">
        <v>4477</v>
      </c>
      <c r="D1422" s="932"/>
      <c r="E1422" s="932" t="s">
        <v>1575</v>
      </c>
      <c r="F1422" s="932" t="s">
        <v>6096</v>
      </c>
      <c r="G1422" s="932" t="s">
        <v>6097</v>
      </c>
      <c r="H1422" s="932" t="s">
        <v>6098</v>
      </c>
      <c r="I1422" s="934">
        <v>1400</v>
      </c>
    </row>
    <row r="1423" spans="2:9">
      <c r="B1423" s="932" t="s">
        <v>1574</v>
      </c>
      <c r="C1423" s="933" t="s">
        <v>4477</v>
      </c>
      <c r="D1423" s="932"/>
      <c r="E1423" s="932" t="s">
        <v>1575</v>
      </c>
      <c r="F1423" s="932" t="s">
        <v>4205</v>
      </c>
      <c r="G1423" s="932" t="s">
        <v>4206</v>
      </c>
      <c r="H1423" s="932" t="s">
        <v>4207</v>
      </c>
      <c r="I1423" s="934">
        <v>2300</v>
      </c>
    </row>
    <row r="1424" spans="2:9">
      <c r="B1424" s="932" t="s">
        <v>1574</v>
      </c>
      <c r="C1424" s="933" t="s">
        <v>4477</v>
      </c>
      <c r="D1424" s="932"/>
      <c r="E1424" s="932" t="s">
        <v>1575</v>
      </c>
      <c r="F1424" s="932" t="s">
        <v>4208</v>
      </c>
      <c r="G1424" s="932" t="s">
        <v>4209</v>
      </c>
      <c r="H1424" s="932" t="s">
        <v>4210</v>
      </c>
      <c r="I1424" s="934">
        <v>3400</v>
      </c>
    </row>
    <row r="1425" spans="2:9">
      <c r="B1425" s="932" t="s">
        <v>1574</v>
      </c>
      <c r="C1425" s="933" t="s">
        <v>4477</v>
      </c>
      <c r="D1425" s="932"/>
      <c r="E1425" s="932" t="s">
        <v>1575</v>
      </c>
      <c r="F1425" s="932" t="s">
        <v>4211</v>
      </c>
      <c r="G1425" s="932" t="s">
        <v>4212</v>
      </c>
      <c r="H1425" s="932" t="s">
        <v>4213</v>
      </c>
      <c r="I1425" s="934">
        <v>3240</v>
      </c>
    </row>
    <row r="1426" spans="2:9">
      <c r="B1426" s="932" t="s">
        <v>1574</v>
      </c>
      <c r="C1426" s="933" t="s">
        <v>4477</v>
      </c>
      <c r="D1426" s="932"/>
      <c r="E1426" s="932" t="s">
        <v>1575</v>
      </c>
      <c r="F1426" s="932" t="s">
        <v>4214</v>
      </c>
      <c r="G1426" s="932" t="s">
        <v>4215</v>
      </c>
      <c r="H1426" s="932" t="s">
        <v>4216</v>
      </c>
      <c r="I1426" s="934">
        <v>1465</v>
      </c>
    </row>
    <row r="1427" spans="2:9">
      <c r="B1427" s="932" t="s">
        <v>1574</v>
      </c>
      <c r="C1427" s="933" t="s">
        <v>4477</v>
      </c>
      <c r="D1427" s="932"/>
      <c r="E1427" s="932" t="s">
        <v>1575</v>
      </c>
      <c r="F1427" s="932" t="s">
        <v>6099</v>
      </c>
      <c r="G1427" s="932" t="s">
        <v>6100</v>
      </c>
      <c r="H1427" s="932" t="s">
        <v>6101</v>
      </c>
      <c r="I1427" s="934">
        <v>714</v>
      </c>
    </row>
    <row r="1428" spans="2:9">
      <c r="B1428" s="932" t="s">
        <v>1574</v>
      </c>
      <c r="C1428" s="933" t="s">
        <v>4477</v>
      </c>
      <c r="D1428" s="932"/>
      <c r="E1428" s="932" t="s">
        <v>1575</v>
      </c>
      <c r="F1428" s="932" t="s">
        <v>4217</v>
      </c>
      <c r="G1428" s="932" t="s">
        <v>4218</v>
      </c>
      <c r="H1428" s="932" t="s">
        <v>4219</v>
      </c>
      <c r="I1428" s="934">
        <v>160</v>
      </c>
    </row>
    <row r="1429" spans="2:9">
      <c r="B1429" s="932" t="s">
        <v>1574</v>
      </c>
      <c r="C1429" s="933" t="s">
        <v>4477</v>
      </c>
      <c r="D1429" s="932"/>
      <c r="E1429" s="932" t="s">
        <v>1575</v>
      </c>
      <c r="F1429" s="932" t="s">
        <v>4220</v>
      </c>
      <c r="G1429" s="932" t="s">
        <v>4221</v>
      </c>
      <c r="H1429" s="932" t="s">
        <v>4222</v>
      </c>
      <c r="I1429" s="934">
        <v>13340</v>
      </c>
    </row>
    <row r="1430" spans="2:9">
      <c r="B1430" s="932" t="s">
        <v>1574</v>
      </c>
      <c r="C1430" s="933" t="s">
        <v>4477</v>
      </c>
      <c r="D1430" s="932"/>
      <c r="E1430" s="932" t="s">
        <v>1575</v>
      </c>
      <c r="F1430" s="932" t="s">
        <v>6102</v>
      </c>
      <c r="G1430" s="932" t="s">
        <v>6103</v>
      </c>
      <c r="H1430" s="932" t="s">
        <v>6104</v>
      </c>
      <c r="I1430" s="934">
        <v>4400</v>
      </c>
    </row>
    <row r="1431" spans="2:9">
      <c r="B1431" s="932" t="s">
        <v>1574</v>
      </c>
      <c r="C1431" s="933" t="s">
        <v>4477</v>
      </c>
      <c r="D1431" s="932"/>
      <c r="E1431" s="932" t="s">
        <v>1575</v>
      </c>
      <c r="F1431" s="932" t="s">
        <v>6105</v>
      </c>
      <c r="G1431" s="932" t="s">
        <v>6106</v>
      </c>
      <c r="H1431" s="932" t="s">
        <v>6107</v>
      </c>
      <c r="I1431" s="934">
        <v>1501</v>
      </c>
    </row>
    <row r="1432" spans="2:9">
      <c r="B1432" s="932" t="s">
        <v>1574</v>
      </c>
      <c r="C1432" s="933" t="s">
        <v>4477</v>
      </c>
      <c r="D1432" s="932"/>
      <c r="E1432" s="932" t="s">
        <v>1575</v>
      </c>
      <c r="F1432" s="932" t="s">
        <v>6108</v>
      </c>
      <c r="G1432" s="932" t="s">
        <v>6109</v>
      </c>
      <c r="H1432" s="932" t="s">
        <v>6110</v>
      </c>
      <c r="I1432" s="934">
        <v>590</v>
      </c>
    </row>
    <row r="1433" spans="2:9">
      <c r="B1433" s="932" t="s">
        <v>1574</v>
      </c>
      <c r="C1433" s="933" t="s">
        <v>4477</v>
      </c>
      <c r="D1433" s="932"/>
      <c r="E1433" s="932" t="s">
        <v>1575</v>
      </c>
      <c r="F1433" s="932" t="s">
        <v>6111</v>
      </c>
      <c r="G1433" s="932" t="s">
        <v>6112</v>
      </c>
      <c r="H1433" s="932" t="s">
        <v>6113</v>
      </c>
      <c r="I1433" s="934">
        <v>2448</v>
      </c>
    </row>
    <row r="1434" spans="2:9">
      <c r="B1434" s="932" t="s">
        <v>1574</v>
      </c>
      <c r="C1434" s="933" t="s">
        <v>4477</v>
      </c>
      <c r="D1434" s="932"/>
      <c r="E1434" s="932" t="s">
        <v>1575</v>
      </c>
      <c r="F1434" s="932" t="s">
        <v>4223</v>
      </c>
      <c r="G1434" s="932" t="s">
        <v>4224</v>
      </c>
      <c r="H1434" s="932" t="s">
        <v>4225</v>
      </c>
      <c r="I1434" s="934">
        <v>12030</v>
      </c>
    </row>
    <row r="1435" spans="2:9">
      <c r="B1435" s="932" t="s">
        <v>1574</v>
      </c>
      <c r="C1435" s="933" t="s">
        <v>4477</v>
      </c>
      <c r="D1435" s="932"/>
      <c r="E1435" s="932" t="s">
        <v>1575</v>
      </c>
      <c r="F1435" s="932" t="s">
        <v>6114</v>
      </c>
      <c r="G1435" s="932" t="s">
        <v>6115</v>
      </c>
      <c r="H1435" s="932" t="s">
        <v>6116</v>
      </c>
      <c r="I1435" s="934">
        <v>1000</v>
      </c>
    </row>
    <row r="1436" spans="2:9">
      <c r="B1436" s="932" t="s">
        <v>1574</v>
      </c>
      <c r="C1436" s="933" t="s">
        <v>4477</v>
      </c>
      <c r="D1436" s="932"/>
      <c r="E1436" s="932" t="s">
        <v>1575</v>
      </c>
      <c r="F1436" s="932" t="s">
        <v>4226</v>
      </c>
      <c r="G1436" s="932" t="s">
        <v>4227</v>
      </c>
      <c r="H1436" s="932" t="s">
        <v>4228</v>
      </c>
      <c r="I1436" s="934">
        <v>6326</v>
      </c>
    </row>
    <row r="1437" spans="2:9">
      <c r="B1437" s="932" t="s">
        <v>1574</v>
      </c>
      <c r="C1437" s="933" t="s">
        <v>4477</v>
      </c>
      <c r="D1437" s="932"/>
      <c r="E1437" s="932" t="s">
        <v>1575</v>
      </c>
      <c r="F1437" s="932" t="s">
        <v>4229</v>
      </c>
      <c r="G1437" s="932" t="s">
        <v>4230</v>
      </c>
      <c r="H1437" s="932" t="s">
        <v>4231</v>
      </c>
      <c r="I1437" s="934">
        <v>8315</v>
      </c>
    </row>
    <row r="1438" spans="2:9">
      <c r="B1438" s="932" t="s">
        <v>1574</v>
      </c>
      <c r="C1438" s="933" t="s">
        <v>4477</v>
      </c>
      <c r="D1438" s="932"/>
      <c r="E1438" s="932" t="s">
        <v>1575</v>
      </c>
      <c r="F1438" s="932" t="s">
        <v>4232</v>
      </c>
      <c r="G1438" s="932" t="s">
        <v>4233</v>
      </c>
      <c r="H1438" s="932" t="s">
        <v>4234</v>
      </c>
      <c r="I1438" s="934">
        <v>7344</v>
      </c>
    </row>
    <row r="1439" spans="2:9">
      <c r="B1439" s="932" t="s">
        <v>1574</v>
      </c>
      <c r="C1439" s="933" t="s">
        <v>4477</v>
      </c>
      <c r="D1439" s="932"/>
      <c r="E1439" s="932" t="s">
        <v>1575</v>
      </c>
      <c r="F1439" s="932" t="s">
        <v>4235</v>
      </c>
      <c r="G1439" s="932" t="s">
        <v>4236</v>
      </c>
      <c r="H1439" s="932" t="s">
        <v>4237</v>
      </c>
      <c r="I1439" s="934">
        <v>5610</v>
      </c>
    </row>
    <row r="1440" spans="2:9">
      <c r="B1440" s="932" t="s">
        <v>1574</v>
      </c>
      <c r="C1440" s="933" t="s">
        <v>4477</v>
      </c>
      <c r="D1440" s="932"/>
      <c r="E1440" s="932" t="s">
        <v>1575</v>
      </c>
      <c r="F1440" s="932" t="s">
        <v>4238</v>
      </c>
      <c r="G1440" s="932" t="s">
        <v>4239</v>
      </c>
      <c r="H1440" s="932" t="s">
        <v>4240</v>
      </c>
      <c r="I1440" s="934">
        <v>1445</v>
      </c>
    </row>
    <row r="1441" spans="2:9">
      <c r="B1441" s="932" t="s">
        <v>1574</v>
      </c>
      <c r="C1441" s="933" t="s">
        <v>4477</v>
      </c>
      <c r="D1441" s="932"/>
      <c r="E1441" s="932" t="s">
        <v>1575</v>
      </c>
      <c r="F1441" s="932" t="s">
        <v>4241</v>
      </c>
      <c r="G1441" s="932" t="s">
        <v>4242</v>
      </c>
      <c r="H1441" s="932" t="s">
        <v>4243</v>
      </c>
      <c r="I1441" s="934">
        <v>10185</v>
      </c>
    </row>
    <row r="1442" spans="2:9">
      <c r="B1442" s="932" t="s">
        <v>1574</v>
      </c>
      <c r="C1442" s="933" t="s">
        <v>4477</v>
      </c>
      <c r="D1442" s="932"/>
      <c r="E1442" s="932" t="s">
        <v>1575</v>
      </c>
      <c r="F1442" s="932" t="s">
        <v>4244</v>
      </c>
      <c r="G1442" s="932" t="s">
        <v>4245</v>
      </c>
      <c r="H1442" s="932" t="s">
        <v>4246</v>
      </c>
      <c r="I1442" s="934">
        <v>8635</v>
      </c>
    </row>
    <row r="1443" spans="2:9">
      <c r="B1443" s="932" t="s">
        <v>1574</v>
      </c>
      <c r="C1443" s="933" t="s">
        <v>4477</v>
      </c>
      <c r="D1443" s="932"/>
      <c r="E1443" s="932" t="s">
        <v>1575</v>
      </c>
      <c r="F1443" s="932" t="s">
        <v>6117</v>
      </c>
      <c r="G1443" s="932" t="s">
        <v>6118</v>
      </c>
      <c r="H1443" s="932" t="s">
        <v>6119</v>
      </c>
      <c r="I1443" s="934">
        <v>440</v>
      </c>
    </row>
    <row r="1444" spans="2:9">
      <c r="B1444" s="932" t="s">
        <v>1574</v>
      </c>
      <c r="C1444" s="933" t="s">
        <v>4477</v>
      </c>
      <c r="D1444" s="932"/>
      <c r="E1444" s="932" t="s">
        <v>1575</v>
      </c>
      <c r="F1444" s="932" t="s">
        <v>6120</v>
      </c>
      <c r="G1444" s="932" t="s">
        <v>6121</v>
      </c>
      <c r="H1444" s="932" t="s">
        <v>6122</v>
      </c>
      <c r="I1444" s="934">
        <v>469</v>
      </c>
    </row>
    <row r="1445" spans="2:9">
      <c r="B1445" s="932" t="s">
        <v>1574</v>
      </c>
      <c r="C1445" s="933" t="s">
        <v>4477</v>
      </c>
      <c r="D1445" s="932"/>
      <c r="E1445" s="932" t="s">
        <v>1575</v>
      </c>
      <c r="F1445" s="932" t="s">
        <v>6123</v>
      </c>
      <c r="G1445" s="932" t="s">
        <v>6124</v>
      </c>
      <c r="H1445" s="932" t="s">
        <v>6125</v>
      </c>
      <c r="I1445" s="934">
        <v>4435</v>
      </c>
    </row>
    <row r="1446" spans="2:9">
      <c r="B1446" s="932" t="s">
        <v>1574</v>
      </c>
      <c r="C1446" s="933" t="s">
        <v>4477</v>
      </c>
      <c r="D1446" s="932"/>
      <c r="E1446" s="932" t="s">
        <v>1575</v>
      </c>
      <c r="F1446" s="932" t="s">
        <v>4247</v>
      </c>
      <c r="G1446" s="932" t="s">
        <v>4248</v>
      </c>
      <c r="H1446" s="932" t="s">
        <v>4249</v>
      </c>
      <c r="I1446" s="934">
        <v>15000</v>
      </c>
    </row>
    <row r="1447" spans="2:9">
      <c r="B1447" s="932" t="s">
        <v>1574</v>
      </c>
      <c r="C1447" s="933" t="s">
        <v>4477</v>
      </c>
      <c r="D1447" s="932"/>
      <c r="E1447" s="932" t="s">
        <v>1575</v>
      </c>
      <c r="F1447" s="932" t="s">
        <v>4250</v>
      </c>
      <c r="G1447" s="932" t="s">
        <v>4251</v>
      </c>
      <c r="H1447" s="932" t="s">
        <v>4252</v>
      </c>
      <c r="I1447" s="934">
        <v>5660</v>
      </c>
    </row>
    <row r="1448" spans="2:9">
      <c r="B1448" s="932" t="s">
        <v>1574</v>
      </c>
      <c r="C1448" s="933" t="s">
        <v>4477</v>
      </c>
      <c r="D1448" s="932"/>
      <c r="E1448" s="932" t="s">
        <v>1575</v>
      </c>
      <c r="F1448" s="932" t="s">
        <v>4253</v>
      </c>
      <c r="G1448" s="932" t="s">
        <v>4254</v>
      </c>
      <c r="H1448" s="932" t="s">
        <v>4255</v>
      </c>
      <c r="I1448" s="934">
        <v>7608</v>
      </c>
    </row>
    <row r="1449" spans="2:9">
      <c r="B1449" s="932" t="s">
        <v>1574</v>
      </c>
      <c r="C1449" s="933" t="s">
        <v>4477</v>
      </c>
      <c r="D1449" s="932"/>
      <c r="E1449" s="932" t="s">
        <v>1575</v>
      </c>
      <c r="F1449" s="932" t="s">
        <v>4256</v>
      </c>
      <c r="G1449" s="932" t="s">
        <v>4257</v>
      </c>
      <c r="H1449" s="932" t="s">
        <v>4258</v>
      </c>
      <c r="I1449" s="934">
        <v>12475</v>
      </c>
    </row>
    <row r="1450" spans="2:9">
      <c r="B1450" s="932" t="s">
        <v>1574</v>
      </c>
      <c r="C1450" s="933" t="s">
        <v>4477</v>
      </c>
      <c r="D1450" s="932"/>
      <c r="E1450" s="932" t="s">
        <v>1575</v>
      </c>
      <c r="F1450" s="932" t="s">
        <v>6126</v>
      </c>
      <c r="G1450" s="932" t="s">
        <v>6127</v>
      </c>
      <c r="H1450" s="932" t="s">
        <v>6128</v>
      </c>
      <c r="I1450" s="934">
        <v>5000</v>
      </c>
    </row>
    <row r="1451" spans="2:9">
      <c r="B1451" s="932" t="s">
        <v>1574</v>
      </c>
      <c r="C1451" s="933" t="s">
        <v>4477</v>
      </c>
      <c r="D1451" s="932"/>
      <c r="E1451" s="932" t="s">
        <v>1575</v>
      </c>
      <c r="F1451" s="932" t="s">
        <v>4259</v>
      </c>
      <c r="G1451" s="932" t="s">
        <v>4260</v>
      </c>
      <c r="H1451" s="932" t="s">
        <v>4261</v>
      </c>
      <c r="I1451" s="934">
        <v>4625</v>
      </c>
    </row>
    <row r="1452" spans="2:9">
      <c r="B1452" s="932" t="s">
        <v>1574</v>
      </c>
      <c r="C1452" s="933" t="s">
        <v>4477</v>
      </c>
      <c r="D1452" s="932"/>
      <c r="E1452" s="932" t="s">
        <v>1575</v>
      </c>
      <c r="F1452" s="932" t="s">
        <v>4262</v>
      </c>
      <c r="G1452" s="932" t="s">
        <v>4263</v>
      </c>
      <c r="H1452" s="932" t="s">
        <v>4264</v>
      </c>
      <c r="I1452" s="934">
        <v>1400</v>
      </c>
    </row>
    <row r="1453" spans="2:9">
      <c r="B1453" s="932" t="s">
        <v>1574</v>
      </c>
      <c r="C1453" s="933" t="s">
        <v>4477</v>
      </c>
      <c r="D1453" s="932"/>
      <c r="E1453" s="932" t="s">
        <v>1575</v>
      </c>
      <c r="F1453" s="932" t="s">
        <v>6129</v>
      </c>
      <c r="G1453" s="932" t="s">
        <v>6130</v>
      </c>
      <c r="H1453" s="932" t="s">
        <v>6131</v>
      </c>
      <c r="I1453" s="934">
        <v>600</v>
      </c>
    </row>
    <row r="1454" spans="2:9">
      <c r="B1454" s="932" t="s">
        <v>1574</v>
      </c>
      <c r="C1454" s="933" t="s">
        <v>4477</v>
      </c>
      <c r="D1454" s="932"/>
      <c r="E1454" s="932" t="s">
        <v>1575</v>
      </c>
      <c r="F1454" s="932" t="s">
        <v>4265</v>
      </c>
      <c r="G1454" s="932" t="s">
        <v>4266</v>
      </c>
      <c r="H1454" s="932" t="s">
        <v>4267</v>
      </c>
      <c r="I1454" s="934">
        <v>15000</v>
      </c>
    </row>
    <row r="1455" spans="2:9">
      <c r="B1455" s="932" t="s">
        <v>1574</v>
      </c>
      <c r="C1455" s="933" t="s">
        <v>4477</v>
      </c>
      <c r="D1455" s="932"/>
      <c r="E1455" s="932" t="s">
        <v>1575</v>
      </c>
      <c r="F1455" s="932" t="s">
        <v>4268</v>
      </c>
      <c r="G1455" s="932" t="s">
        <v>4269</v>
      </c>
      <c r="H1455" s="932" t="s">
        <v>4270</v>
      </c>
      <c r="I1455" s="934">
        <v>3026</v>
      </c>
    </row>
    <row r="1456" spans="2:9">
      <c r="B1456" s="932" t="s">
        <v>1574</v>
      </c>
      <c r="C1456" s="933" t="s">
        <v>4477</v>
      </c>
      <c r="D1456" s="932"/>
      <c r="E1456" s="932" t="s">
        <v>1575</v>
      </c>
      <c r="F1456" s="932" t="s">
        <v>4271</v>
      </c>
      <c r="G1456" s="932" t="s">
        <v>4272</v>
      </c>
      <c r="H1456" s="932" t="s">
        <v>4273</v>
      </c>
      <c r="I1456" s="934">
        <v>5000</v>
      </c>
    </row>
    <row r="1457" spans="2:9">
      <c r="B1457" s="932" t="s">
        <v>1574</v>
      </c>
      <c r="C1457" s="933" t="s">
        <v>4477</v>
      </c>
      <c r="D1457" s="932"/>
      <c r="E1457" s="932" t="s">
        <v>1575</v>
      </c>
      <c r="F1457" s="932" t="s">
        <v>4274</v>
      </c>
      <c r="G1457" s="932" t="s">
        <v>4275</v>
      </c>
      <c r="H1457" s="932" t="s">
        <v>4276</v>
      </c>
      <c r="I1457" s="934">
        <v>11320</v>
      </c>
    </row>
    <row r="1458" spans="2:9">
      <c r="B1458" s="932" t="s">
        <v>1574</v>
      </c>
      <c r="C1458" s="933" t="s">
        <v>4477</v>
      </c>
      <c r="D1458" s="932"/>
      <c r="E1458" s="932" t="s">
        <v>1575</v>
      </c>
      <c r="F1458" s="932" t="s">
        <v>4277</v>
      </c>
      <c r="G1458" s="932" t="s">
        <v>4278</v>
      </c>
      <c r="H1458" s="932" t="s">
        <v>4279</v>
      </c>
      <c r="I1458" s="934">
        <v>8960</v>
      </c>
    </row>
    <row r="1459" spans="2:9">
      <c r="B1459" s="932" t="s">
        <v>1574</v>
      </c>
      <c r="C1459" s="933" t="s">
        <v>4477</v>
      </c>
      <c r="D1459" s="932"/>
      <c r="E1459" s="932" t="s">
        <v>1575</v>
      </c>
      <c r="F1459" s="932" t="s">
        <v>4280</v>
      </c>
      <c r="G1459" s="932" t="s">
        <v>4281</v>
      </c>
      <c r="H1459" s="932" t="s">
        <v>4282</v>
      </c>
      <c r="I1459" s="934">
        <v>5848</v>
      </c>
    </row>
    <row r="1460" spans="2:9">
      <c r="B1460" s="932" t="s">
        <v>1574</v>
      </c>
      <c r="C1460" s="933" t="s">
        <v>4477</v>
      </c>
      <c r="D1460" s="932"/>
      <c r="E1460" s="932" t="s">
        <v>1575</v>
      </c>
      <c r="F1460" s="932" t="s">
        <v>4283</v>
      </c>
      <c r="G1460" s="932" t="s">
        <v>4284</v>
      </c>
      <c r="H1460" s="932" t="s">
        <v>4285</v>
      </c>
      <c r="I1460" s="934">
        <v>15000</v>
      </c>
    </row>
    <row r="1461" spans="2:9">
      <c r="B1461" s="932" t="s">
        <v>1574</v>
      </c>
      <c r="C1461" s="933" t="s">
        <v>4477</v>
      </c>
      <c r="D1461" s="932"/>
      <c r="E1461" s="932" t="s">
        <v>1575</v>
      </c>
      <c r="F1461" s="932" t="s">
        <v>4286</v>
      </c>
      <c r="G1461" s="932" t="s">
        <v>4287</v>
      </c>
      <c r="H1461" s="932" t="s">
        <v>4288</v>
      </c>
      <c r="I1461" s="934">
        <v>4380</v>
      </c>
    </row>
    <row r="1462" spans="2:9">
      <c r="B1462" s="932" t="s">
        <v>1574</v>
      </c>
      <c r="C1462" s="933" t="s">
        <v>4477</v>
      </c>
      <c r="D1462" s="932"/>
      <c r="E1462" s="932" t="s">
        <v>1575</v>
      </c>
      <c r="F1462" s="932" t="s">
        <v>4289</v>
      </c>
      <c r="G1462" s="932" t="s">
        <v>4290</v>
      </c>
      <c r="H1462" s="932" t="s">
        <v>4291</v>
      </c>
      <c r="I1462" s="934">
        <v>7755</v>
      </c>
    </row>
    <row r="1463" spans="2:9">
      <c r="B1463" s="932" t="s">
        <v>1574</v>
      </c>
      <c r="C1463" s="933" t="s">
        <v>4477</v>
      </c>
      <c r="D1463" s="932"/>
      <c r="E1463" s="932" t="s">
        <v>1575</v>
      </c>
      <c r="F1463" s="932" t="s">
        <v>4292</v>
      </c>
      <c r="G1463" s="932" t="s">
        <v>4293</v>
      </c>
      <c r="H1463" s="932" t="s">
        <v>4294</v>
      </c>
      <c r="I1463" s="934">
        <v>14060</v>
      </c>
    </row>
    <row r="1464" spans="2:9">
      <c r="B1464" s="932" t="s">
        <v>1574</v>
      </c>
      <c r="C1464" s="933" t="s">
        <v>4477</v>
      </c>
      <c r="D1464" s="932"/>
      <c r="E1464" s="932" t="s">
        <v>1575</v>
      </c>
      <c r="F1464" s="932" t="s">
        <v>4295</v>
      </c>
      <c r="G1464" s="932" t="s">
        <v>4296</v>
      </c>
      <c r="H1464" s="932" t="s">
        <v>4297</v>
      </c>
      <c r="I1464" s="934">
        <v>2010</v>
      </c>
    </row>
    <row r="1465" spans="2:9">
      <c r="B1465" s="932" t="s">
        <v>1574</v>
      </c>
      <c r="C1465" s="933" t="s">
        <v>4477</v>
      </c>
      <c r="D1465" s="932"/>
      <c r="E1465" s="932" t="s">
        <v>1575</v>
      </c>
      <c r="F1465" s="932" t="s">
        <v>4298</v>
      </c>
      <c r="G1465" s="932" t="s">
        <v>4299</v>
      </c>
      <c r="H1465" s="932" t="s">
        <v>4300</v>
      </c>
      <c r="I1465" s="934">
        <v>4115</v>
      </c>
    </row>
    <row r="1466" spans="2:9">
      <c r="B1466" s="932" t="s">
        <v>1574</v>
      </c>
      <c r="C1466" s="933" t="s">
        <v>4477</v>
      </c>
      <c r="D1466" s="932"/>
      <c r="E1466" s="932" t="s">
        <v>1575</v>
      </c>
      <c r="F1466" s="932" t="s">
        <v>4301</v>
      </c>
      <c r="G1466" s="932" t="s">
        <v>4302</v>
      </c>
      <c r="H1466" s="932" t="s">
        <v>4303</v>
      </c>
      <c r="I1466" s="934">
        <v>6295</v>
      </c>
    </row>
    <row r="1467" spans="2:9">
      <c r="B1467" s="932"/>
      <c r="C1467" s="932"/>
      <c r="D1467" s="932"/>
      <c r="E1467" s="932"/>
      <c r="F1467" s="932"/>
      <c r="G1467" s="932"/>
      <c r="H1467" s="932" t="s">
        <v>6132</v>
      </c>
      <c r="I1467" s="934">
        <v>8571501</v>
      </c>
    </row>
    <row r="1469" spans="2:9">
      <c r="B1469" s="1" t="s">
        <v>62</v>
      </c>
    </row>
    <row r="1470" spans="2:9">
      <c r="B1470" s="2"/>
      <c r="C1470" s="5"/>
      <c r="D1470" s="5"/>
    </row>
    <row r="1471" spans="2:9">
      <c r="B1471" s="146"/>
      <c r="C1471" s="5"/>
      <c r="D1471" s="937"/>
      <c r="F1471" s="5"/>
      <c r="G1471" s="936" t="s">
        <v>6140</v>
      </c>
      <c r="H1471" s="871"/>
    </row>
    <row r="1472" spans="2:9">
      <c r="B1472" s="867" t="s">
        <v>444</v>
      </c>
      <c r="C1472" s="5"/>
      <c r="D1472" s="936"/>
      <c r="F1472" s="938"/>
      <c r="G1472" s="936" t="s">
        <v>6139</v>
      </c>
      <c r="H1472" s="939"/>
    </row>
    <row r="1473" spans="2:8">
      <c r="B1473" s="867" t="s">
        <v>441</v>
      </c>
      <c r="C1473" s="5"/>
      <c r="D1473" s="867"/>
      <c r="G1473" s="867" t="s">
        <v>6137</v>
      </c>
      <c r="H1473" s="939"/>
    </row>
    <row r="1474" spans="2:8">
      <c r="B1474" s="2"/>
      <c r="C1474" s="5"/>
      <c r="D1474" s="5"/>
    </row>
  </sheetData>
  <mergeCells count="4">
    <mergeCell ref="B1:I1"/>
    <mergeCell ref="B2:I2"/>
    <mergeCell ref="B3:I3"/>
    <mergeCell ref="B4:I4"/>
  </mergeCells>
  <printOptions horizontalCentered="1"/>
  <pageMargins left="0.25" right="0.25" top="0.75" bottom="0.75" header="0.3" footer="0.3"/>
  <pageSetup scale="60"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H27"/>
  <sheetViews>
    <sheetView showGridLines="0" topLeftCell="A19" zoomScaleNormal="100" workbookViewId="0">
      <selection activeCell="E26" sqref="E26:F26"/>
    </sheetView>
  </sheetViews>
  <sheetFormatPr baseColWidth="10" defaultRowHeight="15"/>
  <cols>
    <col min="1" max="1" width="0.7109375" customWidth="1"/>
    <col min="2" max="2" width="13.7109375" customWidth="1"/>
    <col min="3" max="3" width="41.85546875" customWidth="1"/>
    <col min="4" max="6" width="18.5703125" customWidth="1"/>
    <col min="7" max="7" width="1.42578125" customWidth="1"/>
  </cols>
  <sheetData>
    <row r="1" spans="2:7">
      <c r="B1" s="1196" t="s">
        <v>1216</v>
      </c>
      <c r="C1" s="1196"/>
      <c r="D1" s="1196"/>
      <c r="E1" s="1196"/>
      <c r="F1" s="1196"/>
      <c r="G1" s="343"/>
    </row>
    <row r="2" spans="2:7">
      <c r="B2" s="1196" t="str">
        <f>EAI!A2</f>
        <v>del 1 de Enero al 30 de Junio de 2019</v>
      </c>
      <c r="C2" s="1196"/>
      <c r="D2" s="1196"/>
      <c r="E2" s="1196"/>
      <c r="F2" s="1196"/>
      <c r="G2" s="343"/>
    </row>
    <row r="3" spans="2:7">
      <c r="B3" s="1196" t="s">
        <v>0</v>
      </c>
      <c r="C3" s="1196"/>
      <c r="D3" s="1196"/>
      <c r="E3" s="1196"/>
      <c r="F3" s="1196"/>
      <c r="G3" s="343"/>
    </row>
    <row r="4" spans="2:7" s="2" customFormat="1" ht="12.75">
      <c r="B4" s="330"/>
      <c r="C4" s="330"/>
      <c r="D4" s="330"/>
      <c r="E4" s="330"/>
      <c r="F4" s="330"/>
      <c r="G4" s="330"/>
    </row>
    <row r="5" spans="2:7" s="2" customFormat="1" ht="14.25" customHeight="1">
      <c r="B5" s="1197" t="s">
        <v>1188</v>
      </c>
      <c r="C5" s="1197"/>
      <c r="D5" s="1197"/>
      <c r="E5" s="1197"/>
      <c r="F5" s="1197"/>
      <c r="G5" s="1197"/>
    </row>
    <row r="6" spans="2:7" s="2" customFormat="1" ht="12.75">
      <c r="B6" s="330"/>
      <c r="C6" s="330"/>
      <c r="D6" s="330"/>
      <c r="E6" s="330"/>
      <c r="F6" s="330"/>
      <c r="G6" s="330"/>
    </row>
    <row r="7" spans="2:7">
      <c r="B7" s="1203" t="s">
        <v>436</v>
      </c>
      <c r="C7" s="1203" t="s">
        <v>437</v>
      </c>
      <c r="D7" s="1198" t="s">
        <v>435</v>
      </c>
      <c r="E7" s="1199"/>
      <c r="F7" s="1205" t="s">
        <v>440</v>
      </c>
      <c r="G7" s="343"/>
    </row>
    <row r="8" spans="2:7" ht="24" customHeight="1">
      <c r="B8" s="1204"/>
      <c r="C8" s="1204"/>
      <c r="D8" s="690" t="s">
        <v>438</v>
      </c>
      <c r="E8" s="784" t="s">
        <v>439</v>
      </c>
      <c r="F8" s="1206"/>
      <c r="G8" s="343"/>
    </row>
    <row r="9" spans="2:7">
      <c r="B9" s="875" t="s">
        <v>4402</v>
      </c>
      <c r="C9" s="875" t="s">
        <v>4403</v>
      </c>
      <c r="D9" s="877">
        <v>990181.46</v>
      </c>
      <c r="E9" s="872">
        <v>819154.07</v>
      </c>
      <c r="F9" s="689"/>
      <c r="G9" s="343"/>
    </row>
    <row r="10" spans="2:7">
      <c r="B10" s="788" t="s">
        <v>4404</v>
      </c>
      <c r="C10" s="788" t="s">
        <v>4405</v>
      </c>
      <c r="D10" s="789">
        <v>475098.91</v>
      </c>
      <c r="E10" s="873">
        <v>0</v>
      </c>
      <c r="F10" s="689"/>
      <c r="G10" s="343"/>
    </row>
    <row r="11" spans="2:7">
      <c r="B11" s="788" t="s">
        <v>4406</v>
      </c>
      <c r="C11" s="788" t="s">
        <v>4407</v>
      </c>
      <c r="D11" s="789">
        <v>915011.47</v>
      </c>
      <c r="E11" s="873">
        <v>915011.47</v>
      </c>
      <c r="F11" s="689"/>
      <c r="G11" s="343"/>
    </row>
    <row r="12" spans="2:7" s="787" customFormat="1">
      <c r="B12" s="788" t="s">
        <v>4408</v>
      </c>
      <c r="C12" s="788" t="s">
        <v>4409</v>
      </c>
      <c r="D12" s="789">
        <v>31.42</v>
      </c>
      <c r="E12" s="873">
        <v>31.42</v>
      </c>
      <c r="F12" s="689"/>
      <c r="G12" s="343"/>
    </row>
    <row r="13" spans="2:7" s="787" customFormat="1">
      <c r="B13" s="788" t="s">
        <v>4410</v>
      </c>
      <c r="C13" s="788" t="s">
        <v>4411</v>
      </c>
      <c r="D13" s="789">
        <v>140372.12</v>
      </c>
      <c r="E13" s="873">
        <v>140372.12</v>
      </c>
      <c r="F13" s="689"/>
      <c r="G13" s="343"/>
    </row>
    <row r="14" spans="2:7" s="787" customFormat="1">
      <c r="B14" s="788" t="s">
        <v>4412</v>
      </c>
      <c r="C14" s="788" t="s">
        <v>4413</v>
      </c>
      <c r="D14" s="789">
        <v>7.61</v>
      </c>
      <c r="E14" s="873">
        <v>7.61</v>
      </c>
      <c r="F14" s="689"/>
      <c r="G14" s="343"/>
    </row>
    <row r="15" spans="2:7" s="787" customFormat="1">
      <c r="B15" s="788" t="s">
        <v>4414</v>
      </c>
      <c r="C15" s="788" t="s">
        <v>4415</v>
      </c>
      <c r="D15" s="789">
        <v>0.95</v>
      </c>
      <c r="E15" s="873">
        <v>0.95</v>
      </c>
      <c r="F15" s="689"/>
      <c r="G15" s="343"/>
    </row>
    <row r="16" spans="2:7" s="787" customFormat="1">
      <c r="B16" s="788" t="s">
        <v>4416</v>
      </c>
      <c r="C16" s="788" t="s">
        <v>4417</v>
      </c>
      <c r="D16" s="789">
        <v>1336750.28</v>
      </c>
      <c r="E16" s="873">
        <v>1336750.28</v>
      </c>
      <c r="F16" s="689"/>
      <c r="G16" s="343"/>
    </row>
    <row r="17" spans="2:8" s="787" customFormat="1">
      <c r="B17" s="788" t="s">
        <v>4418</v>
      </c>
      <c r="C17" s="788" t="s">
        <v>4417</v>
      </c>
      <c r="D17" s="789">
        <v>200126.99</v>
      </c>
      <c r="E17" s="873">
        <v>200126.99</v>
      </c>
      <c r="F17" s="689"/>
      <c r="G17" s="343"/>
    </row>
    <row r="18" spans="2:8" s="787" customFormat="1">
      <c r="B18" s="788" t="s">
        <v>1498</v>
      </c>
      <c r="C18" s="788" t="s">
        <v>1497</v>
      </c>
      <c r="D18" s="789">
        <v>43730231.119999997</v>
      </c>
      <c r="E18" s="873">
        <v>43655204.289999999</v>
      </c>
      <c r="F18" s="689"/>
      <c r="G18" s="343"/>
    </row>
    <row r="19" spans="2:8" s="787" customFormat="1">
      <c r="B19" s="788" t="s">
        <v>4419</v>
      </c>
      <c r="C19" s="788" t="s">
        <v>4420</v>
      </c>
      <c r="D19" s="789">
        <v>0</v>
      </c>
      <c r="E19" s="873">
        <v>0</v>
      </c>
      <c r="F19" s="689"/>
      <c r="G19" s="343"/>
    </row>
    <row r="20" spans="2:8" s="787" customFormat="1">
      <c r="B20" s="788" t="s">
        <v>4432</v>
      </c>
      <c r="C20" s="788" t="s">
        <v>4433</v>
      </c>
      <c r="D20" s="789">
        <v>4618582</v>
      </c>
      <c r="E20" s="873">
        <v>4618582</v>
      </c>
      <c r="F20" s="689"/>
      <c r="G20" s="343"/>
    </row>
    <row r="21" spans="2:8" s="787" customFormat="1">
      <c r="B21" s="876" t="s">
        <v>4421</v>
      </c>
      <c r="C21" s="876" t="s">
        <v>4422</v>
      </c>
      <c r="D21" s="878">
        <v>5667694</v>
      </c>
      <c r="E21" s="874">
        <v>5667694</v>
      </c>
      <c r="F21" s="689"/>
      <c r="G21" s="343"/>
    </row>
    <row r="22" spans="2:8" ht="15" customHeight="1">
      <c r="B22" s="1192" t="s">
        <v>62</v>
      </c>
      <c r="C22" s="1192"/>
      <c r="D22" s="1192"/>
      <c r="E22" s="1192"/>
      <c r="F22" s="1193"/>
      <c r="G22" s="503"/>
      <c r="H22" s="503"/>
    </row>
    <row r="23" spans="2:8">
      <c r="B23" s="25"/>
      <c r="C23" s="38"/>
      <c r="D23" s="39"/>
      <c r="E23" s="39"/>
      <c r="F23" s="2"/>
      <c r="G23" s="40"/>
      <c r="H23" s="38"/>
    </row>
    <row r="24" spans="2:8">
      <c r="B24" s="1200"/>
      <c r="C24" s="1200"/>
      <c r="D24" s="39"/>
      <c r="E24" s="1201"/>
      <c r="F24" s="1201"/>
      <c r="G24" s="93"/>
      <c r="H24" s="93"/>
    </row>
    <row r="25" spans="2:8">
      <c r="B25" s="1202" t="s">
        <v>444</v>
      </c>
      <c r="C25" s="1202"/>
      <c r="D25" s="223"/>
      <c r="E25" s="1195" t="s">
        <v>6139</v>
      </c>
      <c r="F25" s="1195"/>
    </row>
    <row r="26" spans="2:8" ht="15" customHeight="1">
      <c r="B26" s="1194" t="s">
        <v>441</v>
      </c>
      <c r="C26" s="1194"/>
      <c r="D26" s="223"/>
      <c r="E26" s="1195" t="s">
        <v>6137</v>
      </c>
      <c r="F26" s="1195"/>
    </row>
    <row r="27" spans="2:8">
      <c r="B27" s="223"/>
      <c r="C27" s="223"/>
      <c r="D27" s="223"/>
      <c r="E27" s="223"/>
      <c r="F27" s="223"/>
    </row>
  </sheetData>
  <mergeCells count="15">
    <mergeCell ref="B22:F22"/>
    <mergeCell ref="B26:C26"/>
    <mergeCell ref="E26:F26"/>
    <mergeCell ref="B1:F1"/>
    <mergeCell ref="B5:G5"/>
    <mergeCell ref="B3:F3"/>
    <mergeCell ref="D7:E7"/>
    <mergeCell ref="B24:C24"/>
    <mergeCell ref="E24:F24"/>
    <mergeCell ref="B25:C25"/>
    <mergeCell ref="E25:F25"/>
    <mergeCell ref="B2:F2"/>
    <mergeCell ref="B7:B8"/>
    <mergeCell ref="C7:C8"/>
    <mergeCell ref="F7:F8"/>
  </mergeCells>
  <printOptions horizontalCentered="1"/>
  <pageMargins left="0.70866141732283472" right="0.70866141732283472" top="0.74803149606299213" bottom="0.74803149606299213" header="0.31496062992125984" footer="0.31496062992125984"/>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zoomScaleNormal="100" workbookViewId="0">
      <selection activeCell="E6" sqref="E6:F79"/>
    </sheetView>
  </sheetViews>
  <sheetFormatPr baseColWidth="10" defaultRowHeight="11.25"/>
  <cols>
    <col min="1" max="1" width="56.42578125" style="504" customWidth="1"/>
    <col min="2" max="3" width="11.85546875" style="504" customWidth="1"/>
    <col min="4" max="4" width="56.42578125" style="504" customWidth="1"/>
    <col min="5" max="6" width="11.85546875" style="504" customWidth="1"/>
    <col min="7" max="16384" width="11.42578125" style="504"/>
  </cols>
  <sheetData>
    <row r="1" spans="1:6" ht="45.95" customHeight="1">
      <c r="A1" s="1207" t="s">
        <v>4471</v>
      </c>
      <c r="B1" s="1208"/>
      <c r="C1" s="1208"/>
      <c r="D1" s="1208"/>
      <c r="E1" s="1208"/>
      <c r="F1" s="1209"/>
    </row>
    <row r="2" spans="1:6">
      <c r="A2" s="760" t="s">
        <v>620</v>
      </c>
      <c r="B2" s="761">
        <v>2019</v>
      </c>
      <c r="C2" s="761">
        <v>2018</v>
      </c>
      <c r="D2" s="760" t="s">
        <v>620</v>
      </c>
      <c r="E2" s="761">
        <v>2019</v>
      </c>
      <c r="F2" s="761">
        <v>2018</v>
      </c>
    </row>
    <row r="3" spans="1:6">
      <c r="A3" s="505"/>
      <c r="B3" s="762"/>
      <c r="C3" s="762"/>
      <c r="D3" s="506"/>
      <c r="E3" s="762"/>
      <c r="F3" s="762"/>
    </row>
    <row r="4" spans="1:6">
      <c r="A4" s="881" t="s">
        <v>289</v>
      </c>
      <c r="B4" s="882"/>
      <c r="C4" s="882"/>
      <c r="D4" s="883" t="s">
        <v>4</v>
      </c>
      <c r="E4" s="882"/>
      <c r="F4" s="882"/>
    </row>
    <row r="5" spans="1:6">
      <c r="A5" s="881" t="s">
        <v>5</v>
      </c>
      <c r="B5" s="884"/>
      <c r="C5" s="884"/>
      <c r="D5" s="883" t="s">
        <v>6</v>
      </c>
      <c r="E5" s="884"/>
      <c r="F5" s="884"/>
    </row>
    <row r="6" spans="1:6">
      <c r="A6" s="879" t="s">
        <v>621</v>
      </c>
      <c r="B6" s="884">
        <v>49873274.439999998</v>
      </c>
      <c r="C6" s="884">
        <v>74873698.549999997</v>
      </c>
      <c r="D6" s="880" t="s">
        <v>622</v>
      </c>
      <c r="E6" s="884">
        <v>11465900.870000001</v>
      </c>
      <c r="F6" s="884">
        <v>49936636.900000006</v>
      </c>
    </row>
    <row r="7" spans="1:6">
      <c r="A7" s="885" t="s">
        <v>623</v>
      </c>
      <c r="B7" s="884">
        <v>0</v>
      </c>
      <c r="C7" s="884">
        <v>0</v>
      </c>
      <c r="D7" s="886" t="s">
        <v>624</v>
      </c>
      <c r="E7" s="884">
        <v>2202218.67</v>
      </c>
      <c r="F7" s="884">
        <v>1367409.5</v>
      </c>
    </row>
    <row r="8" spans="1:6">
      <c r="A8" s="885" t="s">
        <v>625</v>
      </c>
      <c r="B8" s="884">
        <v>49873274.439999998</v>
      </c>
      <c r="C8" s="884">
        <v>74873698.549999997</v>
      </c>
      <c r="D8" s="886" t="s">
        <v>626</v>
      </c>
      <c r="E8" s="884">
        <v>-254977.85</v>
      </c>
      <c r="F8" s="884">
        <v>9562968.9800000004</v>
      </c>
    </row>
    <row r="9" spans="1:6">
      <c r="A9" s="885" t="s">
        <v>627</v>
      </c>
      <c r="B9" s="884"/>
      <c r="C9" s="884"/>
      <c r="D9" s="886" t="s">
        <v>628</v>
      </c>
      <c r="E9" s="884"/>
      <c r="F9" s="884"/>
    </row>
    <row r="10" spans="1:6">
      <c r="A10" s="885" t="s">
        <v>629</v>
      </c>
      <c r="B10" s="884"/>
      <c r="C10" s="884"/>
      <c r="D10" s="886" t="s">
        <v>630</v>
      </c>
      <c r="E10" s="884"/>
      <c r="F10" s="884"/>
    </row>
    <row r="11" spans="1:6">
      <c r="A11" s="885" t="s">
        <v>631</v>
      </c>
      <c r="B11" s="884"/>
      <c r="C11" s="884"/>
      <c r="D11" s="886" t="s">
        <v>632</v>
      </c>
      <c r="E11" s="884">
        <v>0</v>
      </c>
      <c r="F11" s="884">
        <v>0</v>
      </c>
    </row>
    <row r="12" spans="1:6" ht="22.5">
      <c r="A12" s="885" t="s">
        <v>633</v>
      </c>
      <c r="B12" s="884"/>
      <c r="C12" s="884"/>
      <c r="D12" s="886" t="s">
        <v>634</v>
      </c>
      <c r="E12" s="884"/>
      <c r="F12" s="884"/>
    </row>
    <row r="13" spans="1:6">
      <c r="A13" s="885" t="s">
        <v>635</v>
      </c>
      <c r="B13" s="884"/>
      <c r="C13" s="884"/>
      <c r="D13" s="886" t="s">
        <v>636</v>
      </c>
      <c r="E13" s="884">
        <v>14213295.300000001</v>
      </c>
      <c r="F13" s="884">
        <v>16666023.83</v>
      </c>
    </row>
    <row r="14" spans="1:6">
      <c r="A14" s="879" t="s">
        <v>637</v>
      </c>
      <c r="B14" s="884">
        <v>14223460.709999999</v>
      </c>
      <c r="C14" s="884">
        <v>9943398.7200000007</v>
      </c>
      <c r="D14" s="886" t="s">
        <v>638</v>
      </c>
      <c r="E14" s="884"/>
      <c r="F14" s="884"/>
    </row>
    <row r="15" spans="1:6">
      <c r="A15" s="885" t="s">
        <v>639</v>
      </c>
      <c r="B15" s="884">
        <v>0</v>
      </c>
      <c r="C15" s="884">
        <v>0</v>
      </c>
      <c r="D15" s="886" t="s">
        <v>640</v>
      </c>
      <c r="E15" s="884">
        <v>-4694635.25</v>
      </c>
      <c r="F15" s="884">
        <v>22340234.59</v>
      </c>
    </row>
    <row r="16" spans="1:6">
      <c r="A16" s="885" t="s">
        <v>641</v>
      </c>
      <c r="B16" s="884">
        <v>12228510.43</v>
      </c>
      <c r="C16" s="884">
        <v>9532266.6799999997</v>
      </c>
      <c r="D16" s="880" t="s">
        <v>642</v>
      </c>
      <c r="E16" s="884">
        <v>0</v>
      </c>
      <c r="F16" s="884">
        <v>0</v>
      </c>
    </row>
    <row r="17" spans="1:6">
      <c r="A17" s="885" t="s">
        <v>643</v>
      </c>
      <c r="B17" s="884">
        <v>1919779.76</v>
      </c>
      <c r="C17" s="884">
        <v>394874.82</v>
      </c>
      <c r="D17" s="886" t="s">
        <v>644</v>
      </c>
      <c r="E17" s="884">
        <v>0</v>
      </c>
      <c r="F17" s="884">
        <v>0</v>
      </c>
    </row>
    <row r="18" spans="1:6" ht="13.5" customHeight="1">
      <c r="A18" s="885" t="s">
        <v>645</v>
      </c>
      <c r="B18" s="884"/>
      <c r="C18" s="884"/>
      <c r="D18" s="886" t="s">
        <v>646</v>
      </c>
      <c r="E18" s="884">
        <v>0</v>
      </c>
      <c r="F18" s="884">
        <v>0</v>
      </c>
    </row>
    <row r="19" spans="1:6">
      <c r="A19" s="885" t="s">
        <v>647</v>
      </c>
      <c r="B19" s="884">
        <v>75170.52</v>
      </c>
      <c r="C19" s="884">
        <v>16257.22</v>
      </c>
      <c r="D19" s="886" t="s">
        <v>648</v>
      </c>
      <c r="E19" s="884">
        <v>0</v>
      </c>
      <c r="F19" s="884">
        <v>0</v>
      </c>
    </row>
    <row r="20" spans="1:6">
      <c r="A20" s="885" t="s">
        <v>649</v>
      </c>
      <c r="B20" s="884"/>
      <c r="C20" s="884"/>
      <c r="D20" s="880" t="s">
        <v>650</v>
      </c>
      <c r="E20" s="884">
        <v>0</v>
      </c>
      <c r="F20" s="884">
        <v>0</v>
      </c>
    </row>
    <row r="21" spans="1:6">
      <c r="A21" s="885" t="s">
        <v>651</v>
      </c>
      <c r="B21" s="884">
        <v>0</v>
      </c>
      <c r="C21" s="884">
        <v>0</v>
      </c>
      <c r="D21" s="886" t="s">
        <v>652</v>
      </c>
      <c r="E21" s="884">
        <v>0</v>
      </c>
      <c r="F21" s="884">
        <v>0</v>
      </c>
    </row>
    <row r="22" spans="1:6">
      <c r="A22" s="879" t="s">
        <v>653</v>
      </c>
      <c r="B22" s="884">
        <v>0</v>
      </c>
      <c r="C22" s="884">
        <v>646126.30000000005</v>
      </c>
      <c r="D22" s="886" t="s">
        <v>654</v>
      </c>
      <c r="E22" s="884">
        <v>0</v>
      </c>
      <c r="F22" s="884">
        <v>0</v>
      </c>
    </row>
    <row r="23" spans="1:6" ht="22.5">
      <c r="A23" s="885" t="s">
        <v>655</v>
      </c>
      <c r="B23" s="884">
        <v>0</v>
      </c>
      <c r="C23" s="884">
        <v>646126.30000000005</v>
      </c>
      <c r="D23" s="880" t="s">
        <v>656</v>
      </c>
      <c r="E23" s="884">
        <v>0</v>
      </c>
      <c r="F23" s="884">
        <v>0</v>
      </c>
    </row>
    <row r="24" spans="1:6" ht="22.5">
      <c r="A24" s="885" t="s">
        <v>657</v>
      </c>
      <c r="B24" s="884"/>
      <c r="C24" s="884"/>
      <c r="D24" s="880" t="s">
        <v>658</v>
      </c>
      <c r="E24" s="884">
        <v>0</v>
      </c>
      <c r="F24" s="884">
        <v>0</v>
      </c>
    </row>
    <row r="25" spans="1:6" ht="22.5">
      <c r="A25" s="885" t="s">
        <v>659</v>
      </c>
      <c r="B25" s="884"/>
      <c r="C25" s="884"/>
      <c r="D25" s="886" t="s">
        <v>660</v>
      </c>
      <c r="E25" s="884">
        <v>0</v>
      </c>
      <c r="F25" s="884">
        <v>0</v>
      </c>
    </row>
    <row r="26" spans="1:6">
      <c r="A26" s="885" t="s">
        <v>661</v>
      </c>
      <c r="B26" s="884"/>
      <c r="C26" s="884"/>
      <c r="D26" s="886" t="s">
        <v>662</v>
      </c>
      <c r="E26" s="884">
        <v>0</v>
      </c>
      <c r="F26" s="884">
        <v>0</v>
      </c>
    </row>
    <row r="27" spans="1:6">
      <c r="A27" s="885" t="s">
        <v>663</v>
      </c>
      <c r="B27" s="884"/>
      <c r="C27" s="884"/>
      <c r="D27" s="886" t="s">
        <v>664</v>
      </c>
      <c r="E27" s="884">
        <v>0</v>
      </c>
      <c r="F27" s="884">
        <v>0</v>
      </c>
    </row>
    <row r="28" spans="1:6" ht="22.5">
      <c r="A28" s="879" t="s">
        <v>665</v>
      </c>
      <c r="B28" s="884">
        <v>0</v>
      </c>
      <c r="C28" s="884">
        <v>0</v>
      </c>
      <c r="D28" s="880" t="s">
        <v>666</v>
      </c>
      <c r="E28" s="884">
        <v>0</v>
      </c>
      <c r="F28" s="884">
        <v>0</v>
      </c>
    </row>
    <row r="29" spans="1:6">
      <c r="A29" s="885" t="s">
        <v>667</v>
      </c>
      <c r="B29" s="884">
        <v>0</v>
      </c>
      <c r="C29" s="884">
        <v>0</v>
      </c>
      <c r="D29" s="886" t="s">
        <v>668</v>
      </c>
      <c r="E29" s="884"/>
      <c r="F29" s="884"/>
    </row>
    <row r="30" spans="1:6">
      <c r="A30" s="885" t="s">
        <v>669</v>
      </c>
      <c r="B30" s="884"/>
      <c r="C30" s="884"/>
      <c r="D30" s="886" t="s">
        <v>670</v>
      </c>
      <c r="E30" s="884"/>
      <c r="F30" s="884"/>
    </row>
    <row r="31" spans="1:6">
      <c r="A31" s="885" t="s">
        <v>671</v>
      </c>
      <c r="B31" s="884"/>
      <c r="C31" s="884"/>
      <c r="D31" s="886" t="s">
        <v>672</v>
      </c>
      <c r="E31" s="884"/>
      <c r="F31" s="884"/>
    </row>
    <row r="32" spans="1:6">
      <c r="A32" s="885" t="s">
        <v>673</v>
      </c>
      <c r="B32" s="884"/>
      <c r="C32" s="884"/>
      <c r="D32" s="886" t="s">
        <v>674</v>
      </c>
      <c r="E32" s="884"/>
      <c r="F32" s="884"/>
    </row>
    <row r="33" spans="1:6">
      <c r="A33" s="885" t="s">
        <v>675</v>
      </c>
      <c r="B33" s="884"/>
      <c r="C33" s="884"/>
      <c r="D33" s="886" t="s">
        <v>676</v>
      </c>
      <c r="E33" s="884"/>
      <c r="F33" s="884"/>
    </row>
    <row r="34" spans="1:6">
      <c r="A34" s="879" t="s">
        <v>677</v>
      </c>
      <c r="B34" s="884">
        <v>0</v>
      </c>
      <c r="C34" s="884">
        <v>0</v>
      </c>
      <c r="D34" s="886" t="s">
        <v>678</v>
      </c>
      <c r="E34" s="884"/>
      <c r="F34" s="884"/>
    </row>
    <row r="35" spans="1:6">
      <c r="A35" s="879" t="s">
        <v>679</v>
      </c>
      <c r="B35" s="884">
        <v>0</v>
      </c>
      <c r="C35" s="884">
        <v>0</v>
      </c>
      <c r="D35" s="880" t="s">
        <v>680</v>
      </c>
      <c r="E35" s="884">
        <v>0</v>
      </c>
      <c r="F35" s="884">
        <v>0</v>
      </c>
    </row>
    <row r="36" spans="1:6" ht="22.5">
      <c r="A36" s="885" t="s">
        <v>681</v>
      </c>
      <c r="B36" s="884">
        <v>0</v>
      </c>
      <c r="C36" s="884">
        <v>0</v>
      </c>
      <c r="D36" s="886" t="s">
        <v>682</v>
      </c>
      <c r="E36" s="884">
        <v>0</v>
      </c>
      <c r="F36" s="884">
        <v>0</v>
      </c>
    </row>
    <row r="37" spans="1:6">
      <c r="A37" s="885" t="s">
        <v>683</v>
      </c>
      <c r="B37" s="884">
        <v>0</v>
      </c>
      <c r="C37" s="884">
        <v>0</v>
      </c>
      <c r="D37" s="886" t="s">
        <v>684</v>
      </c>
      <c r="E37" s="884">
        <v>0</v>
      </c>
      <c r="F37" s="884">
        <v>0</v>
      </c>
    </row>
    <row r="38" spans="1:6">
      <c r="A38" s="879" t="s">
        <v>685</v>
      </c>
      <c r="B38" s="884">
        <v>138736.85999999999</v>
      </c>
      <c r="C38" s="884">
        <v>138736.85999999999</v>
      </c>
      <c r="D38" s="886" t="s">
        <v>686</v>
      </c>
      <c r="E38" s="884">
        <v>0</v>
      </c>
      <c r="F38" s="884">
        <v>0</v>
      </c>
    </row>
    <row r="39" spans="1:6">
      <c r="A39" s="885" t="s">
        <v>687</v>
      </c>
      <c r="B39" s="884">
        <v>138736.85999999999</v>
      </c>
      <c r="C39" s="884">
        <v>138736.85999999999</v>
      </c>
      <c r="D39" s="880" t="s">
        <v>688</v>
      </c>
      <c r="E39" s="884">
        <v>0.97</v>
      </c>
      <c r="F39" s="884">
        <v>0.95</v>
      </c>
    </row>
    <row r="40" spans="1:6">
      <c r="A40" s="885" t="s">
        <v>689</v>
      </c>
      <c r="B40" s="884"/>
      <c r="C40" s="884"/>
      <c r="D40" s="886" t="s">
        <v>690</v>
      </c>
      <c r="E40" s="884">
        <v>0</v>
      </c>
      <c r="F40" s="884">
        <v>0</v>
      </c>
    </row>
    <row r="41" spans="1:6" ht="22.5">
      <c r="A41" s="885" t="s">
        <v>691</v>
      </c>
      <c r="B41" s="884"/>
      <c r="C41" s="884"/>
      <c r="D41" s="886" t="s">
        <v>692</v>
      </c>
      <c r="E41" s="884">
        <v>0</v>
      </c>
      <c r="F41" s="884">
        <v>0</v>
      </c>
    </row>
    <row r="42" spans="1:6">
      <c r="A42" s="885" t="s">
        <v>693</v>
      </c>
      <c r="B42" s="884"/>
      <c r="C42" s="884"/>
      <c r="D42" s="886" t="s">
        <v>694</v>
      </c>
      <c r="E42" s="884">
        <v>0.97</v>
      </c>
      <c r="F42" s="884">
        <v>0.95</v>
      </c>
    </row>
    <row r="43" spans="1:6">
      <c r="A43" s="879"/>
      <c r="B43" s="884"/>
      <c r="C43" s="884"/>
      <c r="D43" s="880"/>
      <c r="E43" s="884"/>
      <c r="F43" s="884"/>
    </row>
    <row r="44" spans="1:6">
      <c r="A44" s="881" t="s">
        <v>695</v>
      </c>
      <c r="B44" s="882">
        <v>64235472.009999998</v>
      </c>
      <c r="C44" s="882">
        <v>85601960.429999992</v>
      </c>
      <c r="D44" s="883" t="s">
        <v>696</v>
      </c>
      <c r="E44" s="882">
        <v>11465901.840000002</v>
      </c>
      <c r="F44" s="882">
        <v>49936637.850000009</v>
      </c>
    </row>
    <row r="45" spans="1:6">
      <c r="A45" s="881"/>
      <c r="B45" s="884"/>
      <c r="C45" s="884"/>
      <c r="D45" s="883"/>
      <c r="E45" s="884"/>
      <c r="F45" s="884"/>
    </row>
    <row r="46" spans="1:6">
      <c r="A46" s="887" t="s">
        <v>24</v>
      </c>
      <c r="B46" s="884"/>
      <c r="C46" s="884"/>
      <c r="D46" s="883" t="s">
        <v>25</v>
      </c>
      <c r="E46" s="884"/>
      <c r="F46" s="884"/>
    </row>
    <row r="47" spans="1:6">
      <c r="A47" s="888" t="s">
        <v>697</v>
      </c>
      <c r="B47" s="884">
        <v>0</v>
      </c>
      <c r="C47" s="884">
        <v>0</v>
      </c>
      <c r="D47" s="880" t="s">
        <v>698</v>
      </c>
      <c r="E47" s="884">
        <v>0</v>
      </c>
      <c r="F47" s="884">
        <v>0</v>
      </c>
    </row>
    <row r="48" spans="1:6">
      <c r="A48" s="888" t="s">
        <v>699</v>
      </c>
      <c r="B48" s="884">
        <v>0</v>
      </c>
      <c r="C48" s="884">
        <v>0</v>
      </c>
      <c r="D48" s="880" t="s">
        <v>700</v>
      </c>
      <c r="E48" s="884">
        <v>0</v>
      </c>
      <c r="F48" s="884">
        <v>0</v>
      </c>
    </row>
    <row r="49" spans="1:6">
      <c r="A49" s="888" t="s">
        <v>701</v>
      </c>
      <c r="B49" s="884">
        <v>0</v>
      </c>
      <c r="C49" s="884">
        <v>0</v>
      </c>
      <c r="D49" s="880" t="s">
        <v>702</v>
      </c>
      <c r="E49" s="884">
        <v>0</v>
      </c>
      <c r="F49" s="884">
        <v>0</v>
      </c>
    </row>
    <row r="50" spans="1:6">
      <c r="A50" s="888" t="s">
        <v>703</v>
      </c>
      <c r="B50" s="884">
        <v>75144811.319999993</v>
      </c>
      <c r="C50" s="884">
        <v>72874769.019999996</v>
      </c>
      <c r="D50" s="880" t="s">
        <v>704</v>
      </c>
      <c r="E50" s="884">
        <v>0</v>
      </c>
      <c r="F50" s="884">
        <v>0</v>
      </c>
    </row>
    <row r="51" spans="1:6" ht="12.75" customHeight="1">
      <c r="A51" s="888" t="s">
        <v>705</v>
      </c>
      <c r="B51" s="884">
        <v>0</v>
      </c>
      <c r="C51" s="884">
        <v>0</v>
      </c>
      <c r="D51" s="880" t="s">
        <v>706</v>
      </c>
      <c r="E51" s="884">
        <v>0</v>
      </c>
      <c r="F51" s="884">
        <v>0</v>
      </c>
    </row>
    <row r="52" spans="1:6">
      <c r="A52" s="888" t="s">
        <v>707</v>
      </c>
      <c r="B52" s="884">
        <v>-33421136.68</v>
      </c>
      <c r="C52" s="884">
        <v>-33711278.020000003</v>
      </c>
      <c r="D52" s="880" t="s">
        <v>708</v>
      </c>
      <c r="E52" s="884">
        <v>0</v>
      </c>
      <c r="F52" s="884">
        <v>0</v>
      </c>
    </row>
    <row r="53" spans="1:6">
      <c r="A53" s="888" t="s">
        <v>709</v>
      </c>
      <c r="B53" s="884">
        <v>0</v>
      </c>
      <c r="C53" s="884">
        <v>0</v>
      </c>
      <c r="D53" s="883"/>
      <c r="E53" s="884"/>
      <c r="F53" s="884"/>
    </row>
    <row r="54" spans="1:6">
      <c r="A54" s="888" t="s">
        <v>710</v>
      </c>
      <c r="B54" s="884">
        <v>0</v>
      </c>
      <c r="C54" s="884">
        <v>0</v>
      </c>
      <c r="D54" s="883" t="s">
        <v>711</v>
      </c>
      <c r="E54" s="882">
        <v>0</v>
      </c>
      <c r="F54" s="882">
        <v>0</v>
      </c>
    </row>
    <row r="55" spans="1:6">
      <c r="A55" s="888" t="s">
        <v>712</v>
      </c>
      <c r="B55" s="884">
        <v>0</v>
      </c>
      <c r="C55" s="884">
        <v>0</v>
      </c>
      <c r="D55" s="889"/>
      <c r="E55" s="884"/>
      <c r="F55" s="884"/>
    </row>
    <row r="56" spans="1:6">
      <c r="A56" s="888"/>
      <c r="B56" s="884"/>
      <c r="C56" s="884"/>
      <c r="D56" s="883" t="s">
        <v>713</v>
      </c>
      <c r="E56" s="882">
        <v>11465901.840000002</v>
      </c>
      <c r="F56" s="882">
        <v>49936637.850000009</v>
      </c>
    </row>
    <row r="57" spans="1:6">
      <c r="A57" s="887" t="s">
        <v>714</v>
      </c>
      <c r="B57" s="882">
        <v>41723674.639999993</v>
      </c>
      <c r="C57" s="882">
        <v>39163490.999999993</v>
      </c>
      <c r="D57" s="880"/>
      <c r="E57" s="884"/>
      <c r="F57" s="884"/>
    </row>
    <row r="58" spans="1:6">
      <c r="A58" s="888"/>
      <c r="B58" s="884"/>
      <c r="C58" s="884"/>
      <c r="D58" s="883" t="s">
        <v>715</v>
      </c>
      <c r="E58" s="884"/>
      <c r="F58" s="884"/>
    </row>
    <row r="59" spans="1:6">
      <c r="A59" s="887" t="s">
        <v>716</v>
      </c>
      <c r="B59" s="882">
        <v>105959146.64999999</v>
      </c>
      <c r="C59" s="882">
        <v>124765451.42999998</v>
      </c>
      <c r="D59" s="883"/>
      <c r="E59" s="884"/>
      <c r="F59" s="884"/>
    </row>
    <row r="60" spans="1:6">
      <c r="A60" s="888"/>
      <c r="B60" s="884"/>
      <c r="C60" s="884"/>
      <c r="D60" s="883" t="s">
        <v>717</v>
      </c>
      <c r="E60" s="884">
        <v>78811263.659999996</v>
      </c>
      <c r="F60" s="884">
        <v>78811263.659999996</v>
      </c>
    </row>
    <row r="61" spans="1:6">
      <c r="A61" s="888"/>
      <c r="B61" s="884"/>
      <c r="C61" s="884"/>
      <c r="D61" s="880" t="s">
        <v>718</v>
      </c>
      <c r="E61" s="884">
        <v>78811263.659999996</v>
      </c>
      <c r="F61" s="884">
        <v>78811263.659999996</v>
      </c>
    </row>
    <row r="62" spans="1:6">
      <c r="A62" s="888"/>
      <c r="B62" s="884"/>
      <c r="C62" s="884"/>
      <c r="D62" s="880" t="s">
        <v>719</v>
      </c>
      <c r="E62" s="884">
        <v>0</v>
      </c>
      <c r="F62" s="884">
        <v>0</v>
      </c>
    </row>
    <row r="63" spans="1:6">
      <c r="A63" s="888"/>
      <c r="B63" s="884"/>
      <c r="C63" s="884"/>
      <c r="D63" s="880" t="s">
        <v>720</v>
      </c>
      <c r="E63" s="884">
        <v>0</v>
      </c>
      <c r="F63" s="884">
        <v>0</v>
      </c>
    </row>
    <row r="64" spans="1:6">
      <c r="A64" s="888"/>
      <c r="B64" s="884"/>
      <c r="C64" s="884"/>
      <c r="D64" s="880"/>
      <c r="E64" s="884"/>
      <c r="F64" s="884"/>
    </row>
    <row r="65" spans="1:6">
      <c r="A65" s="888"/>
      <c r="B65" s="884"/>
      <c r="C65" s="884"/>
      <c r="D65" s="883" t="s">
        <v>721</v>
      </c>
      <c r="E65" s="884">
        <v>15681981.149999999</v>
      </c>
      <c r="F65" s="884">
        <v>-3982450.0799999991</v>
      </c>
    </row>
    <row r="66" spans="1:6">
      <c r="A66" s="888"/>
      <c r="B66" s="884"/>
      <c r="C66" s="884"/>
      <c r="D66" s="880" t="s">
        <v>722</v>
      </c>
      <c r="E66" s="884">
        <v>28687651.989999998</v>
      </c>
      <c r="F66" s="884">
        <v>-14865381.18</v>
      </c>
    </row>
    <row r="67" spans="1:6">
      <c r="A67" s="888"/>
      <c r="B67" s="884"/>
      <c r="C67" s="884"/>
      <c r="D67" s="880" t="s">
        <v>723</v>
      </c>
      <c r="E67" s="884">
        <v>990816.36</v>
      </c>
      <c r="F67" s="884">
        <v>15531587.41</v>
      </c>
    </row>
    <row r="68" spans="1:6">
      <c r="A68" s="888"/>
      <c r="B68" s="884"/>
      <c r="C68" s="884"/>
      <c r="D68" s="880" t="s">
        <v>724</v>
      </c>
      <c r="E68" s="884">
        <v>0</v>
      </c>
      <c r="F68" s="884">
        <v>0</v>
      </c>
    </row>
    <row r="69" spans="1:6">
      <c r="A69" s="888"/>
      <c r="B69" s="884"/>
      <c r="C69" s="884"/>
      <c r="D69" s="880" t="s">
        <v>725</v>
      </c>
      <c r="E69" s="884">
        <v>0</v>
      </c>
      <c r="F69" s="884">
        <v>0</v>
      </c>
    </row>
    <row r="70" spans="1:6">
      <c r="A70" s="888"/>
      <c r="B70" s="884"/>
      <c r="C70" s="884"/>
      <c r="D70" s="880" t="s">
        <v>726</v>
      </c>
      <c r="E70" s="884">
        <v>-13996487.199999999</v>
      </c>
      <c r="F70" s="884">
        <v>-4648656.3099999996</v>
      </c>
    </row>
    <row r="71" spans="1:6">
      <c r="A71" s="888"/>
      <c r="B71" s="884"/>
      <c r="C71" s="884"/>
      <c r="D71" s="880"/>
      <c r="E71" s="884"/>
      <c r="F71" s="884"/>
    </row>
    <row r="72" spans="1:6" ht="22.5">
      <c r="A72" s="888"/>
      <c r="B72" s="884"/>
      <c r="C72" s="884"/>
      <c r="D72" s="883" t="s">
        <v>727</v>
      </c>
      <c r="E72" s="884">
        <v>0</v>
      </c>
      <c r="F72" s="884">
        <v>0</v>
      </c>
    </row>
    <row r="73" spans="1:6">
      <c r="A73" s="888"/>
      <c r="B73" s="884"/>
      <c r="C73" s="884"/>
      <c r="D73" s="880" t="s">
        <v>728</v>
      </c>
      <c r="E73" s="884">
        <v>0</v>
      </c>
      <c r="F73" s="884">
        <v>0</v>
      </c>
    </row>
    <row r="74" spans="1:6">
      <c r="A74" s="888"/>
      <c r="B74" s="884"/>
      <c r="C74" s="884"/>
      <c r="D74" s="880" t="s">
        <v>729</v>
      </c>
      <c r="E74" s="884">
        <v>0</v>
      </c>
      <c r="F74" s="884">
        <v>0</v>
      </c>
    </row>
    <row r="75" spans="1:6">
      <c r="A75" s="888"/>
      <c r="B75" s="884"/>
      <c r="C75" s="884"/>
      <c r="D75" s="880"/>
      <c r="E75" s="884"/>
      <c r="F75" s="884"/>
    </row>
    <row r="76" spans="1:6">
      <c r="A76" s="888"/>
      <c r="B76" s="884"/>
      <c r="C76" s="884"/>
      <c r="D76" s="883" t="s">
        <v>730</v>
      </c>
      <c r="E76" s="882">
        <v>94493244.810000002</v>
      </c>
      <c r="F76" s="882">
        <v>74828813.579999998</v>
      </c>
    </row>
    <row r="77" spans="1:6">
      <c r="A77" s="888"/>
      <c r="B77" s="884"/>
      <c r="C77" s="884"/>
      <c r="D77" s="880"/>
      <c r="E77" s="884"/>
      <c r="F77" s="884"/>
    </row>
    <row r="78" spans="1:6">
      <c r="A78" s="888"/>
      <c r="B78" s="884"/>
      <c r="C78" s="884"/>
      <c r="D78" s="883" t="s">
        <v>731</v>
      </c>
      <c r="E78" s="882">
        <v>105959146.65000001</v>
      </c>
      <c r="F78" s="882">
        <v>124765451.43000001</v>
      </c>
    </row>
    <row r="79" spans="1:6">
      <c r="A79" s="890"/>
      <c r="B79" s="891"/>
      <c r="C79" s="891"/>
      <c r="D79" s="892"/>
      <c r="E79" s="891"/>
      <c r="F79" s="891"/>
    </row>
    <row r="80" spans="1:6">
      <c r="A80" s="1" t="s">
        <v>62</v>
      </c>
    </row>
  </sheetData>
  <mergeCells count="1">
    <mergeCell ref="A1:F1"/>
  </mergeCells>
  <pageMargins left="0.7" right="0.7" top="0.75" bottom="0.75" header="0.3" footer="0.3"/>
  <pageSetup scale="56"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B4" sqref="B4:H20"/>
    </sheetView>
  </sheetViews>
  <sheetFormatPr baseColWidth="10" defaultRowHeight="11.25"/>
  <cols>
    <col min="1" max="1" width="47.28515625" style="504" customWidth="1"/>
    <col min="2" max="2" width="14.85546875" style="504" customWidth="1"/>
    <col min="3" max="4" width="15.28515625" style="504" customWidth="1"/>
    <col min="5" max="5" width="16" style="504" customWidth="1"/>
    <col min="6" max="7" width="15.28515625" style="504" customWidth="1"/>
    <col min="8" max="8" width="20.42578125" style="504" customWidth="1"/>
    <col min="9" max="16384" width="11.42578125" style="504"/>
  </cols>
  <sheetData>
    <row r="1" spans="1:8" ht="45.95" customHeight="1">
      <c r="A1" s="1210" t="s">
        <v>4472</v>
      </c>
      <c r="B1" s="1211"/>
      <c r="C1" s="1211"/>
      <c r="D1" s="1211"/>
      <c r="E1" s="1211"/>
      <c r="F1" s="1211"/>
      <c r="G1" s="1211"/>
      <c r="H1" s="1212"/>
    </row>
    <row r="2" spans="1:8" ht="45">
      <c r="A2" s="614" t="s">
        <v>732</v>
      </c>
      <c r="B2" s="614" t="s">
        <v>733</v>
      </c>
      <c r="C2" s="614" t="s">
        <v>734</v>
      </c>
      <c r="D2" s="614" t="s">
        <v>735</v>
      </c>
      <c r="E2" s="614" t="s">
        <v>736</v>
      </c>
      <c r="F2" s="614" t="s">
        <v>737</v>
      </c>
      <c r="G2" s="614" t="s">
        <v>738</v>
      </c>
      <c r="H2" s="614" t="s">
        <v>739</v>
      </c>
    </row>
    <row r="3" spans="1:8" ht="5.0999999999999996" customHeight="1">
      <c r="A3" s="508"/>
      <c r="B3" s="763"/>
      <c r="C3" s="763"/>
      <c r="D3" s="763"/>
      <c r="E3" s="763"/>
      <c r="F3" s="763"/>
      <c r="G3" s="763"/>
      <c r="H3" s="763"/>
    </row>
    <row r="4" spans="1:8">
      <c r="A4" s="833" t="s">
        <v>740</v>
      </c>
      <c r="B4" s="834">
        <v>0</v>
      </c>
      <c r="C4" s="834">
        <v>0</v>
      </c>
      <c r="D4" s="834">
        <v>0</v>
      </c>
      <c r="E4" s="834">
        <v>0</v>
      </c>
      <c r="F4" s="834">
        <v>0</v>
      </c>
      <c r="G4" s="834">
        <v>0</v>
      </c>
      <c r="H4" s="791">
        <v>0</v>
      </c>
    </row>
    <row r="5" spans="1:8">
      <c r="A5" s="833" t="s">
        <v>741</v>
      </c>
      <c r="B5" s="834">
        <v>0</v>
      </c>
      <c r="C5" s="834">
        <v>0</v>
      </c>
      <c r="D5" s="834">
        <v>0</v>
      </c>
      <c r="E5" s="834">
        <v>0</v>
      </c>
      <c r="F5" s="834">
        <v>0</v>
      </c>
      <c r="G5" s="834">
        <v>0</v>
      </c>
      <c r="H5" s="791">
        <v>0</v>
      </c>
    </row>
    <row r="6" spans="1:8">
      <c r="A6" s="835" t="s">
        <v>742</v>
      </c>
      <c r="B6" s="836"/>
      <c r="C6" s="836"/>
      <c r="D6" s="836"/>
      <c r="E6" s="836"/>
      <c r="F6" s="836">
        <v>0</v>
      </c>
      <c r="G6" s="836"/>
      <c r="H6" s="792"/>
    </row>
    <row r="7" spans="1:8">
      <c r="A7" s="835" t="s">
        <v>743</v>
      </c>
      <c r="B7" s="836"/>
      <c r="C7" s="836"/>
      <c r="D7" s="836"/>
      <c r="E7" s="836"/>
      <c r="F7" s="836">
        <v>0</v>
      </c>
      <c r="G7" s="836"/>
      <c r="H7" s="792"/>
    </row>
    <row r="8" spans="1:8">
      <c r="A8" s="835" t="s">
        <v>744</v>
      </c>
      <c r="B8" s="836"/>
      <c r="C8" s="836"/>
      <c r="D8" s="836"/>
      <c r="E8" s="836"/>
      <c r="F8" s="836">
        <v>0</v>
      </c>
      <c r="G8" s="836"/>
      <c r="H8" s="792"/>
    </row>
    <row r="9" spans="1:8">
      <c r="A9" s="833" t="s">
        <v>745</v>
      </c>
      <c r="B9" s="834">
        <v>0</v>
      </c>
      <c r="C9" s="834">
        <v>0</v>
      </c>
      <c r="D9" s="834">
        <v>0</v>
      </c>
      <c r="E9" s="834">
        <v>0</v>
      </c>
      <c r="F9" s="834">
        <v>0</v>
      </c>
      <c r="G9" s="834">
        <v>0</v>
      </c>
      <c r="H9" s="791">
        <v>0</v>
      </c>
    </row>
    <row r="10" spans="1:8">
      <c r="A10" s="835" t="s">
        <v>746</v>
      </c>
      <c r="B10" s="836"/>
      <c r="C10" s="836"/>
      <c r="D10" s="836"/>
      <c r="E10" s="836"/>
      <c r="F10" s="836">
        <v>0</v>
      </c>
      <c r="G10" s="836"/>
      <c r="H10" s="792"/>
    </row>
    <row r="11" spans="1:8">
      <c r="A11" s="835" t="s">
        <v>747</v>
      </c>
      <c r="B11" s="836"/>
      <c r="C11" s="836"/>
      <c r="D11" s="836"/>
      <c r="E11" s="836"/>
      <c r="F11" s="836">
        <v>0</v>
      </c>
      <c r="G11" s="836"/>
      <c r="H11" s="792"/>
    </row>
    <row r="12" spans="1:8">
      <c r="A12" s="835" t="s">
        <v>748</v>
      </c>
      <c r="B12" s="836"/>
      <c r="C12" s="836"/>
      <c r="D12" s="836"/>
      <c r="E12" s="836"/>
      <c r="F12" s="836">
        <v>0</v>
      </c>
      <c r="G12" s="836"/>
      <c r="H12" s="792"/>
    </row>
    <row r="13" spans="1:8">
      <c r="A13" s="833" t="s">
        <v>749</v>
      </c>
      <c r="B13" s="836">
        <v>49936637.850000001</v>
      </c>
      <c r="C13" s="894">
        <v>-38470736.009999998</v>
      </c>
      <c r="D13" s="837"/>
      <c r="E13" s="837"/>
      <c r="F13" s="896">
        <v>11465901.840000004</v>
      </c>
      <c r="G13" s="837"/>
      <c r="H13" s="793"/>
    </row>
    <row r="14" spans="1:8">
      <c r="A14" s="833"/>
      <c r="B14" s="834"/>
      <c r="C14" s="834"/>
      <c r="D14" s="834"/>
      <c r="E14" s="834"/>
      <c r="F14" s="834"/>
      <c r="G14" s="834"/>
      <c r="H14" s="791"/>
    </row>
    <row r="15" spans="1:8" ht="16.5" customHeight="1">
      <c r="A15" s="833" t="s">
        <v>750</v>
      </c>
      <c r="B15" s="834">
        <v>49936637.850000001</v>
      </c>
      <c r="C15" s="893">
        <v>-38470736.009999998</v>
      </c>
      <c r="D15" s="834">
        <v>0</v>
      </c>
      <c r="E15" s="834">
        <v>0</v>
      </c>
      <c r="F15" s="895">
        <v>11465901.840000004</v>
      </c>
      <c r="G15" s="834">
        <v>0</v>
      </c>
      <c r="H15" s="791">
        <v>0</v>
      </c>
    </row>
    <row r="16" spans="1:8">
      <c r="A16" s="833"/>
      <c r="B16" s="834"/>
      <c r="C16" s="834"/>
      <c r="D16" s="834"/>
      <c r="E16" s="834"/>
      <c r="F16" s="834"/>
      <c r="G16" s="834"/>
      <c r="H16" s="791"/>
    </row>
    <row r="17" spans="1:8" ht="16.5" customHeight="1">
      <c r="A17" s="833" t="s">
        <v>751</v>
      </c>
      <c r="B17" s="838"/>
      <c r="C17" s="838"/>
      <c r="D17" s="838"/>
      <c r="E17" s="838"/>
      <c r="F17" s="838"/>
      <c r="G17" s="838"/>
      <c r="H17" s="794"/>
    </row>
    <row r="18" spans="1:8">
      <c r="A18" s="832" t="s">
        <v>752</v>
      </c>
      <c r="B18" s="838"/>
      <c r="C18" s="838"/>
      <c r="D18" s="838"/>
      <c r="E18" s="838"/>
      <c r="F18" s="838"/>
      <c r="G18" s="838"/>
      <c r="H18" s="794"/>
    </row>
    <row r="19" spans="1:8">
      <c r="A19" s="832" t="s">
        <v>753</v>
      </c>
      <c r="B19" s="838"/>
      <c r="C19" s="838"/>
      <c r="D19" s="838"/>
      <c r="E19" s="838"/>
      <c r="F19" s="838"/>
      <c r="G19" s="838"/>
      <c r="H19" s="794"/>
    </row>
    <row r="20" spans="1:8">
      <c r="A20" s="832" t="s">
        <v>754</v>
      </c>
      <c r="B20" s="838"/>
      <c r="C20" s="838"/>
      <c r="D20" s="838"/>
      <c r="E20" s="838"/>
      <c r="F20" s="838"/>
      <c r="G20" s="838"/>
      <c r="H20" s="794"/>
    </row>
    <row r="21" spans="1:8">
      <c r="A21" s="832"/>
      <c r="B21" s="838"/>
      <c r="C21" s="838"/>
      <c r="D21" s="838"/>
      <c r="E21" s="838"/>
      <c r="F21" s="838"/>
      <c r="G21" s="838"/>
      <c r="H21" s="794"/>
    </row>
    <row r="22" spans="1:8" ht="16.5" customHeight="1">
      <c r="A22" s="833" t="s">
        <v>755</v>
      </c>
      <c r="B22" s="838"/>
      <c r="C22" s="838"/>
      <c r="D22" s="838"/>
      <c r="E22" s="838"/>
      <c r="F22" s="838"/>
      <c r="G22" s="838"/>
      <c r="H22" s="794"/>
    </row>
    <row r="23" spans="1:8">
      <c r="A23" s="832" t="s">
        <v>756</v>
      </c>
      <c r="B23" s="838"/>
      <c r="C23" s="838"/>
      <c r="D23" s="838"/>
      <c r="E23" s="838"/>
      <c r="F23" s="838"/>
      <c r="G23" s="838"/>
      <c r="H23" s="794"/>
    </row>
    <row r="24" spans="1:8">
      <c r="A24" s="832" t="s">
        <v>757</v>
      </c>
      <c r="B24" s="838"/>
      <c r="C24" s="838"/>
      <c r="D24" s="838"/>
      <c r="E24" s="838"/>
      <c r="F24" s="838"/>
      <c r="G24" s="838"/>
      <c r="H24" s="794"/>
    </row>
    <row r="25" spans="1:8">
      <c r="A25" s="832" t="s">
        <v>758</v>
      </c>
      <c r="B25" s="838"/>
      <c r="C25" s="838"/>
      <c r="D25" s="838"/>
      <c r="E25" s="838"/>
      <c r="F25" s="838"/>
      <c r="G25" s="838"/>
      <c r="H25" s="794"/>
    </row>
    <row r="26" spans="1:8">
      <c r="A26" s="832"/>
      <c r="B26" s="838"/>
      <c r="C26" s="838"/>
      <c r="D26" s="838"/>
      <c r="E26" s="838"/>
      <c r="F26" s="838"/>
      <c r="G26" s="838"/>
      <c r="H26" s="794"/>
    </row>
    <row r="27" spans="1:8" ht="11.25" customHeight="1">
      <c r="A27" s="839"/>
      <c r="B27" s="839"/>
      <c r="C27" s="839"/>
      <c r="D27" s="839"/>
      <c r="E27" s="839"/>
      <c r="F27" s="839"/>
      <c r="G27" s="839"/>
      <c r="H27" s="795"/>
    </row>
    <row r="28" spans="1:8" ht="11.25" customHeight="1">
      <c r="A28" s="1213" t="s">
        <v>759</v>
      </c>
      <c r="B28" s="840" t="s">
        <v>760</v>
      </c>
      <c r="C28" s="840" t="s">
        <v>761</v>
      </c>
      <c r="D28" s="840" t="s">
        <v>762</v>
      </c>
      <c r="E28" s="1215" t="s">
        <v>763</v>
      </c>
      <c r="F28" s="840" t="s">
        <v>764</v>
      </c>
      <c r="G28" s="830"/>
      <c r="H28" s="790"/>
    </row>
    <row r="29" spans="1:8" ht="12.75">
      <c r="A29" s="1213"/>
      <c r="B29" s="840" t="s">
        <v>765</v>
      </c>
      <c r="C29" s="840" t="s">
        <v>766</v>
      </c>
      <c r="D29" s="840" t="s">
        <v>767</v>
      </c>
      <c r="E29" s="1215"/>
      <c r="F29" s="840" t="s">
        <v>768</v>
      </c>
      <c r="G29" s="830"/>
      <c r="H29" s="790"/>
    </row>
    <row r="30" spans="1:8" ht="12.75">
      <c r="A30" s="1214"/>
      <c r="B30" s="841"/>
      <c r="C30" s="831" t="s">
        <v>769</v>
      </c>
      <c r="D30" s="841"/>
      <c r="E30" s="1216"/>
      <c r="F30" s="841"/>
      <c r="G30" s="830"/>
      <c r="H30" s="790"/>
    </row>
    <row r="31" spans="1:8" ht="12.75">
      <c r="A31" s="842" t="s">
        <v>770</v>
      </c>
      <c r="B31" s="843"/>
      <c r="C31" s="844"/>
      <c r="D31" s="844"/>
      <c r="E31" s="844"/>
      <c r="F31" s="844"/>
      <c r="G31" s="830"/>
      <c r="H31" s="790"/>
    </row>
    <row r="32" spans="1:8" ht="12.75">
      <c r="A32" s="845" t="s">
        <v>771</v>
      </c>
      <c r="B32" s="843"/>
      <c r="C32" s="844"/>
      <c r="D32" s="844"/>
      <c r="E32" s="844"/>
      <c r="F32" s="844"/>
      <c r="G32" s="830"/>
      <c r="H32" s="790"/>
    </row>
    <row r="33" spans="1:8">
      <c r="A33" s="845" t="s">
        <v>772</v>
      </c>
      <c r="B33" s="843"/>
      <c r="C33" s="844"/>
      <c r="D33" s="844"/>
      <c r="E33" s="844"/>
      <c r="F33" s="844"/>
      <c r="G33" s="512"/>
      <c r="H33" s="512"/>
    </row>
    <row r="34" spans="1:8">
      <c r="A34" s="846" t="s">
        <v>773</v>
      </c>
      <c r="B34" s="847"/>
      <c r="C34" s="848"/>
      <c r="D34" s="848"/>
      <c r="E34" s="848"/>
      <c r="F34" s="848"/>
      <c r="G34" s="512"/>
      <c r="H34" s="512"/>
    </row>
    <row r="35" spans="1:8" ht="12.75">
      <c r="A35" s="510"/>
      <c r="B35" s="514"/>
    </row>
    <row r="36" spans="1:8" ht="12.75">
      <c r="A36" s="510"/>
      <c r="B36" s="514"/>
    </row>
    <row r="37" spans="1:8" ht="12.75">
      <c r="A37" s="510"/>
      <c r="B37" s="514"/>
    </row>
    <row r="38" spans="1:8" ht="12.75">
      <c r="A38" s="510"/>
      <c r="B38" s="514"/>
    </row>
    <row r="39" spans="1:8" ht="12.75">
      <c r="A39" s="510"/>
      <c r="B39" s="514"/>
    </row>
    <row r="40" spans="1:8" ht="12.75">
      <c r="A40" s="510"/>
      <c r="B40" s="514"/>
    </row>
    <row r="41" spans="1:8" ht="12.75">
      <c r="A41" s="510"/>
      <c r="B41" s="514"/>
    </row>
    <row r="42" spans="1:8" ht="12.75">
      <c r="A42" s="510"/>
      <c r="B42" s="514"/>
    </row>
    <row r="43" spans="1:8" ht="12.75">
      <c r="A43" s="510"/>
      <c r="B43" s="514"/>
    </row>
    <row r="44" spans="1:8" ht="12.75">
      <c r="A44" s="510"/>
      <c r="B44" s="514"/>
    </row>
    <row r="45" spans="1:8" ht="12.75">
      <c r="A45" s="510"/>
      <c r="B45" s="514"/>
    </row>
    <row r="46" spans="1:8" ht="12.75">
      <c r="A46" s="510"/>
      <c r="B46" s="514"/>
    </row>
    <row r="47" spans="1:8" ht="12.75">
      <c r="A47" s="510"/>
      <c r="B47" s="514"/>
    </row>
    <row r="48" spans="1:8" ht="12.75">
      <c r="A48" s="510"/>
      <c r="B48" s="514"/>
    </row>
    <row r="49" spans="2:6">
      <c r="B49" s="514"/>
    </row>
    <row r="50" spans="2:6">
      <c r="B50" s="514"/>
    </row>
    <row r="51" spans="2:6">
      <c r="B51" s="514"/>
    </row>
    <row r="52" spans="2:6">
      <c r="B52" s="514"/>
    </row>
    <row r="53" spans="2:6">
      <c r="B53" s="514"/>
    </row>
    <row r="54" spans="2:6">
      <c r="B54" s="514"/>
    </row>
    <row r="55" spans="2:6">
      <c r="B55" s="514"/>
    </row>
    <row r="56" spans="2:6">
      <c r="B56" s="514"/>
    </row>
    <row r="57" spans="2:6">
      <c r="B57" s="514"/>
    </row>
    <row r="58" spans="2:6">
      <c r="B58" s="514"/>
    </row>
    <row r="59" spans="2:6">
      <c r="B59" s="514"/>
    </row>
    <row r="60" spans="2:6">
      <c r="B60" s="514"/>
    </row>
    <row r="61" spans="2:6">
      <c r="B61" s="514"/>
    </row>
    <row r="62" spans="2:6" ht="12.75">
      <c r="B62" s="514"/>
      <c r="C62" s="510"/>
      <c r="D62" s="510"/>
      <c r="E62" s="510"/>
      <c r="F62" s="510"/>
    </row>
    <row r="63" spans="2:6" ht="12.75">
      <c r="B63" s="514"/>
      <c r="C63" s="510"/>
      <c r="D63" s="510"/>
      <c r="E63" s="510"/>
      <c r="F63" s="510"/>
    </row>
    <row r="64" spans="2:6" ht="12.75">
      <c r="B64" s="514"/>
      <c r="C64" s="510"/>
      <c r="D64" s="510"/>
      <c r="E64" s="510"/>
      <c r="F64" s="510"/>
    </row>
    <row r="65" spans="2:2">
      <c r="B65" s="630"/>
    </row>
    <row r="66" spans="2:2">
      <c r="B66" s="630"/>
    </row>
    <row r="67" spans="2:2">
      <c r="B67" s="630"/>
    </row>
    <row r="68" spans="2:2">
      <c r="B68" s="630"/>
    </row>
    <row r="69" spans="2:2">
      <c r="B69" s="630"/>
    </row>
    <row r="70" spans="2:2">
      <c r="B70" s="630"/>
    </row>
  </sheetData>
  <mergeCells count="3">
    <mergeCell ref="A1:H1"/>
    <mergeCell ref="A28:A30"/>
    <mergeCell ref="E28:E30"/>
  </mergeCells>
  <pageMargins left="0.7" right="0.7" top="0.75" bottom="0.75" header="0.3" footer="0.3"/>
  <pageSetup scale="56"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4" sqref="E4:K16"/>
    </sheetView>
  </sheetViews>
  <sheetFormatPr baseColWidth="10" defaultRowHeight="11.25"/>
  <cols>
    <col min="1" max="1" width="43.5703125" style="504" customWidth="1"/>
    <col min="2" max="2" width="10.42578125" style="504" bestFit="1" customWidth="1"/>
    <col min="3" max="3" width="13.42578125" style="504" bestFit="1" customWidth="1"/>
    <col min="4" max="4" width="10.42578125" style="504" customWidth="1"/>
    <col min="5" max="5" width="10.85546875" style="504" customWidth="1"/>
    <col min="6" max="6" width="9" style="504" customWidth="1"/>
    <col min="7" max="7" width="14.28515625" style="504" customWidth="1"/>
    <col min="8" max="8" width="21.140625" style="504" customWidth="1"/>
    <col min="9" max="9" width="15.28515625" style="504" customWidth="1"/>
    <col min="10" max="10" width="16.140625" style="504" customWidth="1"/>
    <col min="11" max="11" width="17.140625" style="504" customWidth="1"/>
    <col min="12" max="16384" width="11.42578125" style="504"/>
  </cols>
  <sheetData>
    <row r="1" spans="1:11" ht="45.95" customHeight="1">
      <c r="A1" s="1217" t="s">
        <v>4473</v>
      </c>
      <c r="B1" s="1218"/>
      <c r="C1" s="1218"/>
      <c r="D1" s="1218"/>
      <c r="E1" s="1218"/>
      <c r="F1" s="1218"/>
      <c r="G1" s="1218"/>
      <c r="H1" s="1218"/>
      <c r="I1" s="1218"/>
      <c r="J1" s="1218"/>
      <c r="K1" s="1219"/>
    </row>
    <row r="2" spans="1:11" ht="56.25">
      <c r="A2" s="761" t="s">
        <v>774</v>
      </c>
      <c r="B2" s="761" t="s">
        <v>775</v>
      </c>
      <c r="C2" s="761" t="s">
        <v>776</v>
      </c>
      <c r="D2" s="761" t="s">
        <v>777</v>
      </c>
      <c r="E2" s="761" t="s">
        <v>778</v>
      </c>
      <c r="F2" s="761" t="s">
        <v>779</v>
      </c>
      <c r="G2" s="761" t="s">
        <v>780</v>
      </c>
      <c r="H2" s="761" t="s">
        <v>781</v>
      </c>
      <c r="I2" s="761" t="s">
        <v>782</v>
      </c>
      <c r="J2" s="761" t="s">
        <v>783</v>
      </c>
      <c r="K2" s="761" t="s">
        <v>784</v>
      </c>
    </row>
    <row r="3" spans="1:11" ht="5.0999999999999996" customHeight="1">
      <c r="A3" s="764"/>
      <c r="B3" s="765"/>
      <c r="C3" s="765"/>
      <c r="D3" s="766"/>
      <c r="E3" s="767"/>
      <c r="F3" s="766"/>
      <c r="G3" s="767"/>
      <c r="H3" s="767"/>
      <c r="I3" s="767"/>
      <c r="J3" s="767"/>
      <c r="K3" s="767"/>
    </row>
    <row r="4" spans="1:11" ht="22.5">
      <c r="A4" s="511" t="s">
        <v>785</v>
      </c>
      <c r="B4" s="515"/>
      <c r="C4" s="515"/>
      <c r="D4" s="516"/>
      <c r="E4" s="517">
        <v>0</v>
      </c>
      <c r="F4" s="516"/>
      <c r="G4" s="517">
        <v>0</v>
      </c>
      <c r="H4" s="517">
        <v>0</v>
      </c>
      <c r="I4" s="517">
        <v>0</v>
      </c>
      <c r="J4" s="517">
        <v>0</v>
      </c>
      <c r="K4" s="517">
        <v>0</v>
      </c>
    </row>
    <row r="5" spans="1:11">
      <c r="A5" s="518" t="s">
        <v>786</v>
      </c>
      <c r="B5" s="515"/>
      <c r="C5" s="515"/>
      <c r="D5" s="516"/>
      <c r="E5" s="509"/>
      <c r="F5" s="516"/>
      <c r="G5" s="509"/>
      <c r="H5" s="509"/>
      <c r="I5" s="509"/>
      <c r="J5" s="509"/>
      <c r="K5" s="509">
        <v>0</v>
      </c>
    </row>
    <row r="6" spans="1:11">
      <c r="A6" s="518" t="s">
        <v>787</v>
      </c>
      <c r="B6" s="515"/>
      <c r="C6" s="515"/>
      <c r="D6" s="516"/>
      <c r="E6" s="509"/>
      <c r="F6" s="516"/>
      <c r="G6" s="509"/>
      <c r="H6" s="509"/>
      <c r="I6" s="509"/>
      <c r="J6" s="509"/>
      <c r="K6" s="509">
        <v>0</v>
      </c>
    </row>
    <row r="7" spans="1:11">
      <c r="A7" s="518" t="s">
        <v>788</v>
      </c>
      <c r="B7" s="515"/>
      <c r="C7" s="515"/>
      <c r="D7" s="516"/>
      <c r="E7" s="509"/>
      <c r="F7" s="516"/>
      <c r="G7" s="509"/>
      <c r="H7" s="509"/>
      <c r="I7" s="509"/>
      <c r="J7" s="509"/>
      <c r="K7" s="509">
        <v>0</v>
      </c>
    </row>
    <row r="8" spans="1:11">
      <c r="A8" s="518" t="s">
        <v>789</v>
      </c>
      <c r="B8" s="515"/>
      <c r="C8" s="515"/>
      <c r="D8" s="516"/>
      <c r="E8" s="509"/>
      <c r="F8" s="516"/>
      <c r="G8" s="509"/>
      <c r="H8" s="509"/>
      <c r="I8" s="509"/>
      <c r="J8" s="509"/>
      <c r="K8" s="509">
        <v>0</v>
      </c>
    </row>
    <row r="9" spans="1:11" ht="5.0999999999999996" customHeight="1">
      <c r="A9" s="518"/>
      <c r="B9" s="515"/>
      <c r="C9" s="515"/>
      <c r="D9" s="516"/>
      <c r="E9" s="509"/>
      <c r="F9" s="516"/>
      <c r="G9" s="509"/>
      <c r="H9" s="509"/>
      <c r="I9" s="509"/>
      <c r="J9" s="509"/>
      <c r="K9" s="509"/>
    </row>
    <row r="10" spans="1:11">
      <c r="A10" s="511" t="s">
        <v>790</v>
      </c>
      <c r="B10" s="515"/>
      <c r="C10" s="515"/>
      <c r="D10" s="516"/>
      <c r="E10" s="517">
        <v>0</v>
      </c>
      <c r="F10" s="516"/>
      <c r="G10" s="517">
        <v>0</v>
      </c>
      <c r="H10" s="517">
        <v>0</v>
      </c>
      <c r="I10" s="517">
        <v>0</v>
      </c>
      <c r="J10" s="517">
        <v>0</v>
      </c>
      <c r="K10" s="517">
        <v>0</v>
      </c>
    </row>
    <row r="11" spans="1:11">
      <c r="A11" s="518" t="s">
        <v>791</v>
      </c>
      <c r="B11" s="515"/>
      <c r="C11" s="515"/>
      <c r="D11" s="516"/>
      <c r="E11" s="509"/>
      <c r="F11" s="516"/>
      <c r="G11" s="509"/>
      <c r="H11" s="509"/>
      <c r="I11" s="509"/>
      <c r="J11" s="509"/>
      <c r="K11" s="509">
        <v>0</v>
      </c>
    </row>
    <row r="12" spans="1:11">
      <c r="A12" s="518" t="s">
        <v>792</v>
      </c>
      <c r="B12" s="515"/>
      <c r="C12" s="515"/>
      <c r="D12" s="516"/>
      <c r="E12" s="509"/>
      <c r="F12" s="516"/>
      <c r="G12" s="509"/>
      <c r="H12" s="509"/>
      <c r="I12" s="509"/>
      <c r="J12" s="509"/>
      <c r="K12" s="509">
        <v>0</v>
      </c>
    </row>
    <row r="13" spans="1:11">
      <c r="A13" s="518" t="s">
        <v>793</v>
      </c>
      <c r="B13" s="515"/>
      <c r="C13" s="515"/>
      <c r="D13" s="516"/>
      <c r="E13" s="509"/>
      <c r="F13" s="516"/>
      <c r="G13" s="509"/>
      <c r="H13" s="509"/>
      <c r="I13" s="509"/>
      <c r="J13" s="509"/>
      <c r="K13" s="509">
        <v>0</v>
      </c>
    </row>
    <row r="14" spans="1:11">
      <c r="A14" s="518" t="s">
        <v>794</v>
      </c>
      <c r="B14" s="515"/>
      <c r="C14" s="515"/>
      <c r="D14" s="516"/>
      <c r="E14" s="509"/>
      <c r="F14" s="516"/>
      <c r="G14" s="509"/>
      <c r="H14" s="509"/>
      <c r="I14" s="509"/>
      <c r="J14" s="509"/>
      <c r="K14" s="509">
        <v>0</v>
      </c>
    </row>
    <row r="15" spans="1:11" ht="5.0999999999999996" customHeight="1">
      <c r="A15" s="518"/>
      <c r="B15" s="515"/>
      <c r="C15" s="515"/>
      <c r="D15" s="516"/>
      <c r="E15" s="509"/>
      <c r="F15" s="516"/>
      <c r="G15" s="509"/>
      <c r="H15" s="509"/>
      <c r="I15" s="509"/>
      <c r="J15" s="509"/>
      <c r="K15" s="509"/>
    </row>
    <row r="16" spans="1:11" ht="22.5">
      <c r="A16" s="511" t="s">
        <v>795</v>
      </c>
      <c r="B16" s="515"/>
      <c r="C16" s="515"/>
      <c r="D16" s="516"/>
      <c r="E16" s="517">
        <v>0</v>
      </c>
      <c r="F16" s="516"/>
      <c r="G16" s="517">
        <v>0</v>
      </c>
      <c r="H16" s="517">
        <v>0</v>
      </c>
      <c r="I16" s="517">
        <v>0</v>
      </c>
      <c r="J16" s="517">
        <v>0</v>
      </c>
      <c r="K16" s="517">
        <v>0</v>
      </c>
    </row>
    <row r="17" spans="1:11" ht="5.0999999999999996" customHeight="1">
      <c r="A17" s="513"/>
      <c r="B17" s="519"/>
      <c r="C17" s="519"/>
      <c r="D17" s="519"/>
      <c r="E17" s="519"/>
      <c r="F17" s="519"/>
      <c r="G17" s="519"/>
      <c r="H17" s="519"/>
      <c r="I17" s="519"/>
      <c r="J17" s="519"/>
      <c r="K17" s="519"/>
    </row>
    <row r="18" spans="1:11">
      <c r="A18" s="1" t="s">
        <v>62</v>
      </c>
    </row>
  </sheetData>
  <mergeCells count="1">
    <mergeCell ref="A1:K1"/>
  </mergeCells>
  <pageMargins left="0.7" right="0.7" top="0.75" bottom="0.75" header="0.3" footer="0.3"/>
  <pageSetup scale="46"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zoomScaleNormal="100" workbookViewId="0">
      <selection activeCell="C7" sqref="C7:E69"/>
    </sheetView>
  </sheetViews>
  <sheetFormatPr baseColWidth="10" defaultRowHeight="11.25"/>
  <cols>
    <col min="1" max="1" width="0.85546875" style="504" customWidth="1"/>
    <col min="2" max="2" width="77.85546875" style="504" customWidth="1"/>
    <col min="3" max="5" width="14.42578125" style="504" customWidth="1"/>
    <col min="6" max="16384" width="11.42578125" style="504"/>
  </cols>
  <sheetData>
    <row r="1" spans="1:6" ht="12.75" customHeight="1">
      <c r="A1" s="1207" t="s">
        <v>4474</v>
      </c>
      <c r="B1" s="1208"/>
      <c r="C1" s="1208"/>
      <c r="D1" s="1208"/>
      <c r="E1" s="1209"/>
      <c r="F1" s="510"/>
    </row>
    <row r="2" spans="1:6" ht="12.75" customHeight="1">
      <c r="A2" s="1221"/>
      <c r="B2" s="1222"/>
      <c r="C2" s="1222"/>
      <c r="D2" s="1222"/>
      <c r="E2" s="1223"/>
      <c r="F2" s="510"/>
    </row>
    <row r="3" spans="1:6" ht="12.75" customHeight="1">
      <c r="A3" s="1221"/>
      <c r="B3" s="1222"/>
      <c r="C3" s="1222"/>
      <c r="D3" s="1222"/>
      <c r="E3" s="1223"/>
      <c r="F3" s="510"/>
    </row>
    <row r="4" spans="1:6" ht="12.75" customHeight="1">
      <c r="A4" s="1224"/>
      <c r="B4" s="1225"/>
      <c r="C4" s="1225"/>
      <c r="D4" s="1225"/>
      <c r="E4" s="1226"/>
      <c r="F4" s="510"/>
    </row>
    <row r="5" spans="1:6" ht="22.5">
      <c r="A5" s="1227" t="s">
        <v>620</v>
      </c>
      <c r="B5" s="1228"/>
      <c r="C5" s="761" t="s">
        <v>796</v>
      </c>
      <c r="D5" s="761" t="s">
        <v>178</v>
      </c>
      <c r="E5" s="761" t="s">
        <v>797</v>
      </c>
      <c r="F5" s="510"/>
    </row>
    <row r="6" spans="1:6" ht="5.0999999999999996" customHeight="1">
      <c r="A6" s="637"/>
      <c r="B6" s="520"/>
      <c r="C6" s="762"/>
      <c r="D6" s="762"/>
      <c r="E6" s="762"/>
      <c r="F6" s="510"/>
    </row>
    <row r="7" spans="1:6" ht="12.75">
      <c r="A7" s="521"/>
      <c r="B7" s="522" t="s">
        <v>798</v>
      </c>
      <c r="C7" s="849">
        <v>334595424.50999999</v>
      </c>
      <c r="D7" s="864">
        <v>145625978.19999999</v>
      </c>
      <c r="E7" s="864">
        <v>145625978.19999999</v>
      </c>
      <c r="F7" s="510"/>
    </row>
    <row r="8" spans="1:6" ht="12.75">
      <c r="A8" s="521"/>
      <c r="B8" s="507" t="s">
        <v>799</v>
      </c>
      <c r="C8" s="850">
        <v>334595424.50999999</v>
      </c>
      <c r="D8" s="897">
        <v>145625978.19999999</v>
      </c>
      <c r="E8" s="898">
        <v>145625978.19999999</v>
      </c>
      <c r="F8" s="510"/>
    </row>
    <row r="9" spans="1:6" ht="12.75">
      <c r="A9" s="521"/>
      <c r="B9" s="507" t="s">
        <v>800</v>
      </c>
      <c r="C9" s="850"/>
      <c r="D9" s="850"/>
      <c r="E9" s="850"/>
      <c r="F9" s="510"/>
    </row>
    <row r="10" spans="1:6" ht="12.75">
      <c r="A10" s="521"/>
      <c r="B10" s="507" t="s">
        <v>801</v>
      </c>
      <c r="C10" s="850"/>
      <c r="D10" s="850"/>
      <c r="E10" s="850"/>
      <c r="F10" s="510"/>
    </row>
    <row r="11" spans="1:6" ht="5.0999999999999996" customHeight="1">
      <c r="A11" s="521"/>
      <c r="B11" s="523"/>
      <c r="C11" s="850"/>
      <c r="D11" s="850"/>
      <c r="E11" s="850"/>
      <c r="F11" s="510"/>
    </row>
    <row r="12" spans="1:6" ht="12.75">
      <c r="A12" s="521"/>
      <c r="B12" s="522" t="s">
        <v>802</v>
      </c>
      <c r="C12" s="849">
        <v>334595424.50999999</v>
      </c>
      <c r="D12" s="864">
        <v>119469802.86999999</v>
      </c>
      <c r="E12" s="864">
        <v>118703276.05999999</v>
      </c>
      <c r="F12" s="524"/>
    </row>
    <row r="13" spans="1:6" ht="12.75">
      <c r="A13" s="521"/>
      <c r="B13" s="507" t="s">
        <v>803</v>
      </c>
      <c r="C13" s="850">
        <v>334595424.50999999</v>
      </c>
      <c r="D13" s="899">
        <v>119469802.86999999</v>
      </c>
      <c r="E13" s="930">
        <v>118703276.05999999</v>
      </c>
      <c r="F13" s="510"/>
    </row>
    <row r="14" spans="1:6" ht="12.75">
      <c r="A14" s="521"/>
      <c r="B14" s="507" t="s">
        <v>804</v>
      </c>
      <c r="C14" s="850"/>
      <c r="D14" s="850"/>
      <c r="E14" s="850"/>
      <c r="F14" s="510"/>
    </row>
    <row r="15" spans="1:6" ht="5.0999999999999996" customHeight="1">
      <c r="A15" s="521"/>
      <c r="B15" s="523"/>
      <c r="C15" s="850"/>
      <c r="D15" s="850"/>
      <c r="E15" s="850"/>
      <c r="F15" s="510"/>
    </row>
    <row r="16" spans="1:6" ht="12.75">
      <c r="A16" s="521"/>
      <c r="B16" s="522" t="s">
        <v>805</v>
      </c>
      <c r="C16" s="851"/>
      <c r="D16" s="849">
        <v>0</v>
      </c>
      <c r="E16" s="849">
        <v>0</v>
      </c>
      <c r="F16" s="524"/>
    </row>
    <row r="17" spans="1:5">
      <c r="A17" s="521"/>
      <c r="B17" s="507" t="s">
        <v>806</v>
      </c>
      <c r="C17" s="851"/>
      <c r="D17" s="850">
        <v>0</v>
      </c>
      <c r="E17" s="850">
        <v>0</v>
      </c>
    </row>
    <row r="18" spans="1:5">
      <c r="A18" s="521"/>
      <c r="B18" s="507" t="s">
        <v>807</v>
      </c>
      <c r="C18" s="851"/>
      <c r="D18" s="850">
        <v>0</v>
      </c>
      <c r="E18" s="850">
        <v>0</v>
      </c>
    </row>
    <row r="19" spans="1:5" ht="5.0999999999999996" customHeight="1">
      <c r="A19" s="521"/>
      <c r="B19" s="523"/>
      <c r="C19" s="850"/>
      <c r="D19" s="850"/>
      <c r="E19" s="850"/>
    </row>
    <row r="20" spans="1:5">
      <c r="A20" s="521"/>
      <c r="B20" s="522" t="s">
        <v>808</v>
      </c>
      <c r="C20" s="849">
        <v>0</v>
      </c>
      <c r="D20" s="864">
        <v>26156175.329999998</v>
      </c>
      <c r="E20" s="864">
        <v>26922702.140000001</v>
      </c>
    </row>
    <row r="21" spans="1:5">
      <c r="A21" s="521"/>
      <c r="B21" s="522" t="s">
        <v>809</v>
      </c>
      <c r="C21" s="849">
        <v>0</v>
      </c>
      <c r="D21" s="864">
        <v>26156175.329999998</v>
      </c>
      <c r="E21" s="864">
        <v>26922702.140000001</v>
      </c>
    </row>
    <row r="22" spans="1:5" ht="22.5">
      <c r="A22" s="521"/>
      <c r="B22" s="522" t="s">
        <v>810</v>
      </c>
      <c r="C22" s="849">
        <v>0</v>
      </c>
      <c r="D22" s="864">
        <v>26156175.329999998</v>
      </c>
      <c r="E22" s="864">
        <v>26922702.140000001</v>
      </c>
    </row>
    <row r="23" spans="1:5" ht="5.0999999999999996" customHeight="1">
      <c r="A23" s="521"/>
      <c r="B23" s="523"/>
      <c r="C23" s="850"/>
      <c r="D23" s="850"/>
      <c r="E23" s="850"/>
    </row>
    <row r="24" spans="1:5">
      <c r="A24" s="1227" t="s">
        <v>60</v>
      </c>
      <c r="B24" s="1228"/>
      <c r="C24" s="852" t="s">
        <v>190</v>
      </c>
      <c r="D24" s="852" t="s">
        <v>178</v>
      </c>
      <c r="E24" s="852" t="s">
        <v>192</v>
      </c>
    </row>
    <row r="25" spans="1:5" ht="5.0999999999999996" customHeight="1">
      <c r="A25" s="521"/>
      <c r="B25" s="523"/>
      <c r="C25" s="850"/>
      <c r="D25" s="850"/>
      <c r="E25" s="850"/>
    </row>
    <row r="26" spans="1:5">
      <c r="A26" s="521"/>
      <c r="B26" s="522" t="s">
        <v>811</v>
      </c>
      <c r="C26" s="849">
        <v>0</v>
      </c>
      <c r="D26" s="849">
        <v>0</v>
      </c>
      <c r="E26" s="849">
        <v>0</v>
      </c>
    </row>
    <row r="27" spans="1:5">
      <c r="A27" s="521"/>
      <c r="B27" s="507" t="s">
        <v>812</v>
      </c>
      <c r="C27" s="850"/>
      <c r="D27" s="850"/>
      <c r="E27" s="850"/>
    </row>
    <row r="28" spans="1:5">
      <c r="A28" s="521"/>
      <c r="B28" s="507" t="s">
        <v>813</v>
      </c>
      <c r="C28" s="850"/>
      <c r="D28" s="850"/>
      <c r="E28" s="850"/>
    </row>
    <row r="29" spans="1:5" ht="5.0999999999999996" customHeight="1">
      <c r="A29" s="521"/>
      <c r="B29" s="523"/>
      <c r="C29" s="850"/>
      <c r="D29" s="850"/>
      <c r="E29" s="850"/>
    </row>
    <row r="30" spans="1:5">
      <c r="A30" s="521"/>
      <c r="B30" s="522" t="s">
        <v>814</v>
      </c>
      <c r="C30" s="849">
        <v>0</v>
      </c>
      <c r="D30" s="849">
        <v>26156175.329999998</v>
      </c>
      <c r="E30" s="864">
        <v>26922702.140000001</v>
      </c>
    </row>
    <row r="31" spans="1:5" ht="5.0999999999999996" customHeight="1">
      <c r="A31" s="521"/>
      <c r="B31" s="523"/>
      <c r="C31" s="850"/>
      <c r="D31" s="850"/>
      <c r="E31" s="850"/>
    </row>
    <row r="32" spans="1:5" ht="22.5">
      <c r="A32" s="1220" t="s">
        <v>60</v>
      </c>
      <c r="B32" s="1220"/>
      <c r="C32" s="853" t="s">
        <v>815</v>
      </c>
      <c r="D32" s="852" t="s">
        <v>178</v>
      </c>
      <c r="E32" s="853" t="s">
        <v>816</v>
      </c>
    </row>
    <row r="33" spans="1:5" ht="5.0999999999999996" customHeight="1">
      <c r="A33" s="521"/>
      <c r="B33" s="525"/>
      <c r="C33" s="850"/>
      <c r="D33" s="850"/>
      <c r="E33" s="850"/>
    </row>
    <row r="34" spans="1:5">
      <c r="A34" s="521"/>
      <c r="B34" s="526" t="s">
        <v>817</v>
      </c>
      <c r="C34" s="849">
        <v>0</v>
      </c>
      <c r="D34" s="849">
        <v>0</v>
      </c>
      <c r="E34" s="849">
        <v>0</v>
      </c>
    </row>
    <row r="35" spans="1:5">
      <c r="A35" s="521"/>
      <c r="B35" s="507" t="s">
        <v>818</v>
      </c>
      <c r="C35" s="850"/>
      <c r="D35" s="850"/>
      <c r="E35" s="850"/>
    </row>
    <row r="36" spans="1:5">
      <c r="A36" s="521"/>
      <c r="B36" s="507" t="s">
        <v>819</v>
      </c>
      <c r="C36" s="850"/>
      <c r="D36" s="850"/>
      <c r="E36" s="850"/>
    </row>
    <row r="37" spans="1:5">
      <c r="A37" s="521"/>
      <c r="B37" s="526" t="s">
        <v>820</v>
      </c>
      <c r="C37" s="849">
        <v>0</v>
      </c>
      <c r="D37" s="849">
        <v>0</v>
      </c>
      <c r="E37" s="849">
        <v>0</v>
      </c>
    </row>
    <row r="38" spans="1:5">
      <c r="A38" s="521"/>
      <c r="B38" s="507" t="s">
        <v>821</v>
      </c>
      <c r="C38" s="850"/>
      <c r="D38" s="850"/>
      <c r="E38" s="850"/>
    </row>
    <row r="39" spans="1:5">
      <c r="A39" s="521"/>
      <c r="B39" s="507" t="s">
        <v>822</v>
      </c>
      <c r="C39" s="850"/>
      <c r="D39" s="850"/>
      <c r="E39" s="850"/>
    </row>
    <row r="40" spans="1:5" ht="5.0999999999999996" customHeight="1">
      <c r="A40" s="521"/>
      <c r="B40" s="525"/>
      <c r="C40" s="850"/>
      <c r="D40" s="850"/>
      <c r="E40" s="850"/>
    </row>
    <row r="41" spans="1:5">
      <c r="A41" s="521"/>
      <c r="B41" s="526" t="s">
        <v>823</v>
      </c>
      <c r="C41" s="849">
        <v>0</v>
      </c>
      <c r="D41" s="849">
        <v>0</v>
      </c>
      <c r="E41" s="849">
        <v>0</v>
      </c>
    </row>
    <row r="42" spans="1:5" ht="5.0999999999999996" customHeight="1">
      <c r="A42" s="521"/>
      <c r="B42" s="526"/>
      <c r="C42" s="849"/>
      <c r="D42" s="849"/>
      <c r="E42" s="849"/>
    </row>
    <row r="43" spans="1:5" ht="22.5">
      <c r="A43" s="1220" t="s">
        <v>60</v>
      </c>
      <c r="B43" s="1220"/>
      <c r="C43" s="853" t="s">
        <v>815</v>
      </c>
      <c r="D43" s="852" t="s">
        <v>178</v>
      </c>
      <c r="E43" s="853" t="s">
        <v>816</v>
      </c>
    </row>
    <row r="44" spans="1:5" ht="5.0999999999999996" customHeight="1">
      <c r="A44" s="521"/>
      <c r="B44" s="525"/>
      <c r="C44" s="850"/>
      <c r="D44" s="850"/>
      <c r="E44" s="850"/>
    </row>
    <row r="45" spans="1:5">
      <c r="A45" s="521"/>
      <c r="B45" s="525" t="s">
        <v>824</v>
      </c>
      <c r="C45" s="850">
        <v>334595424.50999999</v>
      </c>
      <c r="D45" s="850">
        <v>0</v>
      </c>
      <c r="E45" s="850">
        <v>119326788.98</v>
      </c>
    </row>
    <row r="46" spans="1:5">
      <c r="A46" s="521"/>
      <c r="B46" s="525" t="s">
        <v>825</v>
      </c>
      <c r="C46" s="850">
        <v>0</v>
      </c>
      <c r="D46" s="850">
        <v>0</v>
      </c>
      <c r="E46" s="850">
        <v>0</v>
      </c>
    </row>
    <row r="47" spans="1:5">
      <c r="A47" s="521"/>
      <c r="B47" s="527" t="s">
        <v>818</v>
      </c>
      <c r="C47" s="850"/>
      <c r="D47" s="850"/>
      <c r="E47" s="850"/>
    </row>
    <row r="48" spans="1:5">
      <c r="A48" s="521"/>
      <c r="B48" s="527" t="s">
        <v>821</v>
      </c>
      <c r="C48" s="850"/>
      <c r="D48" s="850"/>
      <c r="E48" s="850"/>
    </row>
    <row r="49" spans="1:5" ht="5.0999999999999996" customHeight="1">
      <c r="A49" s="521"/>
      <c r="B49" s="525"/>
      <c r="C49" s="850"/>
      <c r="D49" s="850"/>
      <c r="E49" s="850"/>
    </row>
    <row r="50" spans="1:5">
      <c r="A50" s="521"/>
      <c r="B50" s="525" t="s">
        <v>803</v>
      </c>
      <c r="C50" s="850">
        <v>334595424.50999999</v>
      </c>
      <c r="D50" s="850">
        <v>119469802.86999999</v>
      </c>
      <c r="E50" s="865">
        <v>118703276.05999999</v>
      </c>
    </row>
    <row r="51" spans="1:5" ht="5.0999999999999996" customHeight="1">
      <c r="A51" s="521"/>
      <c r="B51" s="525"/>
      <c r="C51" s="850"/>
      <c r="D51" s="850"/>
      <c r="E51" s="850"/>
    </row>
    <row r="52" spans="1:5">
      <c r="A52" s="521"/>
      <c r="B52" s="525" t="s">
        <v>806</v>
      </c>
      <c r="C52" s="851"/>
      <c r="D52" s="850">
        <v>0</v>
      </c>
      <c r="E52" s="850">
        <v>0</v>
      </c>
    </row>
    <row r="53" spans="1:5" ht="5.0999999999999996" customHeight="1">
      <c r="A53" s="521"/>
      <c r="B53" s="525"/>
      <c r="C53" s="850"/>
      <c r="D53" s="850"/>
      <c r="E53" s="850"/>
    </row>
    <row r="54" spans="1:5">
      <c r="A54" s="521"/>
      <c r="B54" s="526" t="s">
        <v>826</v>
      </c>
      <c r="C54" s="849">
        <v>0</v>
      </c>
      <c r="D54" s="849">
        <v>26156175.329999998</v>
      </c>
      <c r="E54" s="864">
        <v>26922702.140000001</v>
      </c>
    </row>
    <row r="55" spans="1:5">
      <c r="A55" s="521"/>
      <c r="B55" s="522" t="s">
        <v>827</v>
      </c>
      <c r="C55" s="849">
        <v>0</v>
      </c>
      <c r="D55" s="849">
        <v>26156175.329999998</v>
      </c>
      <c r="E55" s="864">
        <v>26922702.140000001</v>
      </c>
    </row>
    <row r="56" spans="1:5" ht="5.0999999999999996" customHeight="1">
      <c r="A56" s="521"/>
      <c r="B56" s="525"/>
      <c r="C56" s="850"/>
      <c r="D56" s="850"/>
      <c r="E56" s="850"/>
    </row>
    <row r="57" spans="1:5" ht="22.5">
      <c r="A57" s="1220" t="s">
        <v>60</v>
      </c>
      <c r="B57" s="1220"/>
      <c r="C57" s="853" t="s">
        <v>815</v>
      </c>
      <c r="D57" s="852" t="s">
        <v>178</v>
      </c>
      <c r="E57" s="853" t="s">
        <v>816</v>
      </c>
    </row>
    <row r="58" spans="1:5" ht="5.0999999999999996" customHeight="1">
      <c r="A58" s="521"/>
      <c r="B58" s="525"/>
      <c r="C58" s="850"/>
      <c r="D58" s="850"/>
      <c r="E58" s="850"/>
    </row>
    <row r="59" spans="1:5">
      <c r="A59" s="521"/>
      <c r="B59" s="525" t="s">
        <v>800</v>
      </c>
      <c r="C59" s="850">
        <v>0</v>
      </c>
      <c r="D59" s="850">
        <v>0</v>
      </c>
      <c r="E59" s="850">
        <v>0</v>
      </c>
    </row>
    <row r="60" spans="1:5">
      <c r="A60" s="521"/>
      <c r="B60" s="525" t="s">
        <v>828</v>
      </c>
      <c r="C60" s="850">
        <v>0</v>
      </c>
      <c r="D60" s="850">
        <v>0</v>
      </c>
      <c r="E60" s="850">
        <v>0</v>
      </c>
    </row>
    <row r="61" spans="1:5">
      <c r="A61" s="521"/>
      <c r="B61" s="527" t="s">
        <v>819</v>
      </c>
      <c r="C61" s="850"/>
      <c r="D61" s="850"/>
      <c r="E61" s="850"/>
    </row>
    <row r="62" spans="1:5">
      <c r="A62" s="521"/>
      <c r="B62" s="527" t="s">
        <v>822</v>
      </c>
      <c r="C62" s="850"/>
      <c r="D62" s="850"/>
      <c r="E62" s="850"/>
    </row>
    <row r="63" spans="1:5" ht="5.0999999999999996" customHeight="1">
      <c r="A63" s="521"/>
      <c r="B63" s="525"/>
      <c r="C63" s="850"/>
      <c r="D63" s="850"/>
      <c r="E63" s="850"/>
    </row>
    <row r="64" spans="1:5">
      <c r="A64" s="521"/>
      <c r="B64" s="525" t="s">
        <v>829</v>
      </c>
      <c r="C64" s="850">
        <v>0</v>
      </c>
      <c r="D64" s="850">
        <v>0</v>
      </c>
      <c r="E64" s="850">
        <v>0</v>
      </c>
    </row>
    <row r="65" spans="1:5" ht="5.0999999999999996" customHeight="1">
      <c r="A65" s="521"/>
      <c r="B65" s="525"/>
      <c r="C65" s="850"/>
      <c r="D65" s="850"/>
      <c r="E65" s="850"/>
    </row>
    <row r="66" spans="1:5">
      <c r="A66" s="521"/>
      <c r="B66" s="525" t="s">
        <v>807</v>
      </c>
      <c r="C66" s="851"/>
      <c r="D66" s="850">
        <v>0</v>
      </c>
      <c r="E66" s="850">
        <v>0</v>
      </c>
    </row>
    <row r="67" spans="1:5" ht="5.0999999999999996" customHeight="1">
      <c r="A67" s="521"/>
      <c r="B67" s="525"/>
      <c r="C67" s="850"/>
      <c r="D67" s="850"/>
      <c r="E67" s="850"/>
    </row>
    <row r="68" spans="1:5">
      <c r="A68" s="521"/>
      <c r="B68" s="526" t="s">
        <v>830</v>
      </c>
      <c r="C68" s="849">
        <v>0</v>
      </c>
      <c r="D68" s="864">
        <v>0</v>
      </c>
      <c r="E68" s="864">
        <v>0</v>
      </c>
    </row>
    <row r="69" spans="1:5">
      <c r="A69" s="521"/>
      <c r="B69" s="526" t="s">
        <v>831</v>
      </c>
      <c r="C69" s="849">
        <v>0</v>
      </c>
      <c r="D69" s="864">
        <v>0</v>
      </c>
      <c r="E69" s="864">
        <v>0</v>
      </c>
    </row>
    <row r="70" spans="1:5" ht="5.0999999999999996" customHeight="1">
      <c r="A70" s="631"/>
      <c r="B70" s="632"/>
      <c r="C70" s="854"/>
      <c r="D70" s="854"/>
      <c r="E70" s="854"/>
    </row>
    <row r="71" spans="1:5">
      <c r="B71" s="1" t="s">
        <v>62</v>
      </c>
    </row>
  </sheetData>
  <mergeCells count="6">
    <mergeCell ref="A57:B57"/>
    <mergeCell ref="A1:E4"/>
    <mergeCell ref="A5:B5"/>
    <mergeCell ref="A24:B24"/>
    <mergeCell ref="A32:B32"/>
    <mergeCell ref="A43:B43"/>
  </mergeCells>
  <pageMargins left="0.7" right="0.7" top="0.75" bottom="0.75" header="0.3" footer="0.3"/>
  <pageSetup scale="7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P76"/>
  <sheetViews>
    <sheetView showGridLines="0" showRuler="0" topLeftCell="A62" zoomScale="85" zoomScaleNormal="85" zoomScalePageLayoutView="70" workbookViewId="0">
      <selection activeCell="F75" sqref="F75:G76"/>
    </sheetView>
  </sheetViews>
  <sheetFormatPr baseColWidth="10" defaultRowHeight="12.75"/>
  <cols>
    <col min="1" max="2" width="4.28515625" style="2" customWidth="1"/>
    <col min="3" max="3" width="24.28515625" style="2" customWidth="1"/>
    <col min="4" max="5" width="23.7109375" style="2" customWidth="1"/>
    <col min="6" max="7" width="20.5703125" style="2" customWidth="1"/>
    <col min="8" max="8" width="4.28515625" style="2" customWidth="1"/>
    <col min="9" max="16384" width="11.42578125" style="2"/>
  </cols>
  <sheetData>
    <row r="1" spans="1:9" ht="15" customHeight="1">
      <c r="A1" s="945" t="s">
        <v>358</v>
      </c>
      <c r="B1" s="945"/>
      <c r="C1" s="945"/>
      <c r="D1" s="945"/>
      <c r="E1" s="945"/>
      <c r="F1" s="945"/>
      <c r="G1" s="945"/>
      <c r="H1" s="945"/>
    </row>
    <row r="2" spans="1:9" ht="15" customHeight="1">
      <c r="A2" s="945" t="s">
        <v>4435</v>
      </c>
      <c r="B2" s="945"/>
      <c r="C2" s="945"/>
      <c r="D2" s="945"/>
      <c r="E2" s="945"/>
      <c r="F2" s="945"/>
      <c r="G2" s="945"/>
      <c r="H2" s="945"/>
    </row>
    <row r="3" spans="1:9" ht="15" customHeight="1">
      <c r="A3" s="945" t="s">
        <v>0</v>
      </c>
      <c r="B3" s="945"/>
      <c r="C3" s="945"/>
      <c r="D3" s="945"/>
      <c r="E3" s="945"/>
      <c r="F3" s="945"/>
      <c r="G3" s="945"/>
      <c r="H3" s="945"/>
    </row>
    <row r="4" spans="1:9">
      <c r="A4" s="3"/>
      <c r="B4" s="3"/>
      <c r="C4" s="3"/>
      <c r="D4" s="4"/>
      <c r="E4" s="4"/>
      <c r="F4" s="4"/>
      <c r="G4" s="4"/>
      <c r="H4" s="5"/>
    </row>
    <row r="5" spans="1:9">
      <c r="C5" s="7" t="s">
        <v>1</v>
      </c>
      <c r="D5" s="946" t="s">
        <v>443</v>
      </c>
      <c r="E5" s="946"/>
      <c r="F5" s="946"/>
      <c r="G5" s="946"/>
    </row>
    <row r="6" spans="1:9">
      <c r="A6" s="6"/>
      <c r="B6" s="6"/>
      <c r="C6" s="9"/>
      <c r="D6" s="9"/>
      <c r="E6" s="9"/>
      <c r="F6" s="9"/>
      <c r="G6" s="9"/>
    </row>
    <row r="7" spans="1:9" s="52" customFormat="1" ht="15" customHeight="1">
      <c r="A7" s="963"/>
      <c r="B7" s="571"/>
      <c r="C7" s="964" t="s">
        <v>61</v>
      </c>
      <c r="D7" s="964"/>
      <c r="E7" s="569"/>
      <c r="F7" s="944" t="s">
        <v>2</v>
      </c>
      <c r="G7" s="944"/>
      <c r="H7" s="570"/>
      <c r="I7" s="51"/>
    </row>
    <row r="8" spans="1:9" s="52" customFormat="1" ht="15" customHeight="1">
      <c r="A8" s="958"/>
      <c r="B8" s="572"/>
      <c r="C8" s="960"/>
      <c r="D8" s="960"/>
      <c r="E8" s="568"/>
      <c r="F8" s="53">
        <v>2019</v>
      </c>
      <c r="G8" s="53">
        <v>2018</v>
      </c>
      <c r="H8" s="54"/>
      <c r="I8" s="51"/>
    </row>
    <row r="9" spans="1:9">
      <c r="A9" s="12"/>
      <c r="C9" s="13"/>
      <c r="D9" s="13"/>
      <c r="E9" s="13"/>
      <c r="F9" s="14"/>
      <c r="G9" s="14"/>
      <c r="H9" s="15"/>
    </row>
    <row r="10" spans="1:9" ht="12.75" customHeight="1">
      <c r="A10" s="16"/>
      <c r="B10" s="951" t="s">
        <v>64</v>
      </c>
      <c r="C10" s="951"/>
      <c r="D10" s="951"/>
      <c r="E10" s="951"/>
      <c r="F10" s="17"/>
      <c r="G10" s="17"/>
      <c r="H10" s="15"/>
    </row>
    <row r="11" spans="1:9" ht="12.75" customHeight="1">
      <c r="A11" s="19"/>
      <c r="B11" s="951" t="s">
        <v>66</v>
      </c>
      <c r="C11" s="951"/>
      <c r="D11" s="951"/>
      <c r="E11" s="951"/>
      <c r="F11" s="20">
        <f>SUM(F12:F18)</f>
        <v>2481.29</v>
      </c>
      <c r="G11" s="20">
        <f>SUM(G12:G18)</f>
        <v>584141.12</v>
      </c>
      <c r="H11" s="21"/>
    </row>
    <row r="12" spans="1:9">
      <c r="A12" s="22"/>
      <c r="B12" s="64"/>
      <c r="C12" s="947" t="s">
        <v>68</v>
      </c>
      <c r="D12" s="947"/>
      <c r="E12" s="58"/>
      <c r="F12" s="23">
        <v>0</v>
      </c>
      <c r="G12" s="23">
        <v>0</v>
      </c>
      <c r="H12" s="21"/>
    </row>
    <row r="13" spans="1:9">
      <c r="A13" s="22"/>
      <c r="B13" s="64"/>
      <c r="C13" s="947" t="s">
        <v>70</v>
      </c>
      <c r="D13" s="947"/>
      <c r="E13" s="58"/>
      <c r="F13" s="23">
        <v>0</v>
      </c>
      <c r="G13" s="23">
        <v>0</v>
      </c>
      <c r="H13" s="21"/>
    </row>
    <row r="14" spans="1:9" ht="12" customHeight="1">
      <c r="A14" s="22"/>
      <c r="B14" s="64"/>
      <c r="C14" s="947" t="s">
        <v>72</v>
      </c>
      <c r="D14" s="947"/>
      <c r="E14" s="58"/>
      <c r="F14" s="23">
        <v>0</v>
      </c>
      <c r="G14" s="23">
        <v>0</v>
      </c>
      <c r="H14" s="21"/>
    </row>
    <row r="15" spans="1:9">
      <c r="A15" s="22"/>
      <c r="B15" s="64"/>
      <c r="C15" s="947" t="s">
        <v>74</v>
      </c>
      <c r="D15" s="947"/>
      <c r="E15" s="58"/>
      <c r="F15" s="23">
        <v>0</v>
      </c>
      <c r="G15" s="23">
        <v>0</v>
      </c>
      <c r="H15" s="21"/>
    </row>
    <row r="16" spans="1:9">
      <c r="A16" s="22"/>
      <c r="B16" s="64"/>
      <c r="C16" s="947" t="s">
        <v>184</v>
      </c>
      <c r="D16" s="947"/>
      <c r="E16" s="58"/>
      <c r="F16" s="23">
        <v>0</v>
      </c>
      <c r="G16" s="23">
        <v>0</v>
      </c>
      <c r="H16" s="21"/>
    </row>
    <row r="17" spans="1:8">
      <c r="A17" s="22"/>
      <c r="B17" s="64"/>
      <c r="C17" s="947" t="s">
        <v>185</v>
      </c>
      <c r="D17" s="947"/>
      <c r="E17" s="58"/>
      <c r="F17" s="23">
        <v>0</v>
      </c>
      <c r="G17" s="23">
        <v>584141.12</v>
      </c>
      <c r="H17" s="21"/>
    </row>
    <row r="18" spans="1:8">
      <c r="A18" s="22"/>
      <c r="B18" s="64"/>
      <c r="C18" s="947" t="s">
        <v>1328</v>
      </c>
      <c r="D18" s="947"/>
      <c r="E18" s="58"/>
      <c r="F18" s="23">
        <v>2481.29</v>
      </c>
      <c r="G18" s="23">
        <v>0</v>
      </c>
      <c r="H18" s="21"/>
    </row>
    <row r="19" spans="1:8" ht="42" customHeight="1">
      <c r="A19" s="19"/>
      <c r="B19" s="951" t="s">
        <v>1329</v>
      </c>
      <c r="C19" s="951"/>
      <c r="D19" s="951"/>
      <c r="E19" s="951"/>
      <c r="F19" s="567">
        <f>SUM(F20:F21)</f>
        <v>145623496.91</v>
      </c>
      <c r="G19" s="567">
        <f>SUM(G20:G21)</f>
        <v>278949235.88</v>
      </c>
      <c r="H19" s="21"/>
    </row>
    <row r="20" spans="1:8" ht="27" customHeight="1">
      <c r="A20" s="22"/>
      <c r="B20" s="64"/>
      <c r="C20" s="947" t="s">
        <v>1330</v>
      </c>
      <c r="D20" s="947"/>
      <c r="E20" s="947"/>
      <c r="F20" s="573">
        <v>71795934</v>
      </c>
      <c r="G20" s="573">
        <v>146541551.25</v>
      </c>
      <c r="H20" s="21"/>
    </row>
    <row r="21" spans="1:8" ht="12.75" customHeight="1">
      <c r="A21" s="22"/>
      <c r="B21" s="64"/>
      <c r="C21" s="947" t="s">
        <v>1331</v>
      </c>
      <c r="D21" s="947"/>
      <c r="E21" s="947"/>
      <c r="F21" s="23">
        <v>73827562.909999996</v>
      </c>
      <c r="G21" s="23">
        <v>132407684.63</v>
      </c>
      <c r="H21" s="21"/>
    </row>
    <row r="22" spans="1:8" ht="12.75" customHeight="1">
      <c r="A22" s="22"/>
      <c r="B22" s="951" t="s">
        <v>84</v>
      </c>
      <c r="C22" s="951"/>
      <c r="D22" s="951"/>
      <c r="E22" s="951"/>
      <c r="F22" s="20">
        <f>SUM(F23:F27)</f>
        <v>6.35</v>
      </c>
      <c r="G22" s="20">
        <f>SUM(G23:G27)</f>
        <v>111544.44</v>
      </c>
      <c r="H22" s="21"/>
    </row>
    <row r="23" spans="1:8">
      <c r="A23" s="22"/>
      <c r="B23" s="64"/>
      <c r="C23" s="947" t="s">
        <v>86</v>
      </c>
      <c r="D23" s="947"/>
      <c r="E23" s="58"/>
      <c r="F23" s="23">
        <v>0</v>
      </c>
      <c r="G23" s="23">
        <v>111544.34</v>
      </c>
      <c r="H23" s="21"/>
    </row>
    <row r="24" spans="1:8">
      <c r="A24" s="22"/>
      <c r="B24" s="64"/>
      <c r="C24" s="947" t="s">
        <v>87</v>
      </c>
      <c r="D24" s="947"/>
      <c r="E24" s="58"/>
      <c r="F24" s="23">
        <v>0</v>
      </c>
      <c r="G24" s="23">
        <v>0</v>
      </c>
      <c r="H24" s="21"/>
    </row>
    <row r="25" spans="1:8">
      <c r="A25" s="22"/>
      <c r="B25" s="64"/>
      <c r="C25" s="947" t="s">
        <v>88</v>
      </c>
      <c r="D25" s="947"/>
      <c r="E25" s="947"/>
      <c r="F25" s="23">
        <v>0</v>
      </c>
      <c r="G25" s="23">
        <v>0</v>
      </c>
      <c r="H25" s="21"/>
    </row>
    <row r="26" spans="1:8">
      <c r="A26" s="22"/>
      <c r="B26" s="64"/>
      <c r="C26" s="947" t="s">
        <v>90</v>
      </c>
      <c r="D26" s="947"/>
      <c r="E26" s="58"/>
      <c r="F26" s="23">
        <v>0</v>
      </c>
      <c r="G26" s="23">
        <v>0</v>
      </c>
      <c r="H26" s="21"/>
    </row>
    <row r="27" spans="1:8">
      <c r="A27" s="22"/>
      <c r="B27" s="64"/>
      <c r="C27" s="947" t="s">
        <v>91</v>
      </c>
      <c r="D27" s="947"/>
      <c r="E27" s="58"/>
      <c r="F27" s="23">
        <v>6.35</v>
      </c>
      <c r="G27" s="23">
        <v>0.1</v>
      </c>
      <c r="H27" s="21"/>
    </row>
    <row r="28" spans="1:8">
      <c r="A28" s="19"/>
      <c r="B28" s="63"/>
      <c r="C28" s="24"/>
      <c r="D28" s="28"/>
      <c r="E28" s="28"/>
      <c r="F28" s="17"/>
      <c r="G28" s="17"/>
      <c r="H28" s="21"/>
    </row>
    <row r="29" spans="1:8" ht="12.75" customHeight="1">
      <c r="A29" s="29"/>
      <c r="B29" s="950" t="s">
        <v>93</v>
      </c>
      <c r="C29" s="950"/>
      <c r="D29" s="950"/>
      <c r="E29" s="950"/>
      <c r="F29" s="30">
        <f>F11+F19+F22</f>
        <v>145625984.54999998</v>
      </c>
      <c r="G29" s="30">
        <f>G11+G19+G22</f>
        <v>279644921.44</v>
      </c>
      <c r="H29" s="21"/>
    </row>
    <row r="30" spans="1:8">
      <c r="A30" s="19"/>
      <c r="B30" s="63"/>
      <c r="C30" s="950"/>
      <c r="D30" s="950"/>
      <c r="E30" s="649"/>
      <c r="F30" s="17"/>
      <c r="G30" s="17"/>
      <c r="H30" s="21"/>
    </row>
    <row r="31" spans="1:8" ht="12.75" customHeight="1">
      <c r="A31" s="12"/>
      <c r="B31" s="951" t="s">
        <v>65</v>
      </c>
      <c r="C31" s="951"/>
      <c r="D31" s="951"/>
      <c r="E31" s="951"/>
      <c r="F31" s="17"/>
      <c r="G31" s="17"/>
      <c r="H31" s="21"/>
    </row>
    <row r="32" spans="1:8" ht="12.75" customHeight="1">
      <c r="A32" s="12"/>
      <c r="B32" s="951" t="s">
        <v>67</v>
      </c>
      <c r="C32" s="951"/>
      <c r="D32" s="951"/>
      <c r="E32" s="951"/>
      <c r="F32" s="20">
        <f>SUM(F33:F35)</f>
        <v>104759068.06999999</v>
      </c>
      <c r="G32" s="20">
        <f>SUM(G33:G35)</f>
        <v>246145783.02000001</v>
      </c>
      <c r="H32" s="21"/>
    </row>
    <row r="33" spans="1:8">
      <c r="A33" s="12"/>
      <c r="C33" s="947" t="s">
        <v>69</v>
      </c>
      <c r="D33" s="947"/>
      <c r="E33" s="58"/>
      <c r="F33" s="23">
        <v>87837809.310000002</v>
      </c>
      <c r="G33" s="23">
        <v>195840098.02000001</v>
      </c>
      <c r="H33" s="21"/>
    </row>
    <row r="34" spans="1:8">
      <c r="A34" s="12"/>
      <c r="C34" s="947" t="s">
        <v>71</v>
      </c>
      <c r="D34" s="947"/>
      <c r="E34" s="58"/>
      <c r="F34" s="23">
        <v>5132322.5999999996</v>
      </c>
      <c r="G34" s="23">
        <v>11304548.029999999</v>
      </c>
      <c r="H34" s="21"/>
    </row>
    <row r="35" spans="1:8">
      <c r="A35" s="12"/>
      <c r="C35" s="947" t="s">
        <v>73</v>
      </c>
      <c r="D35" s="947"/>
      <c r="E35" s="58"/>
      <c r="F35" s="23">
        <v>11788936.16</v>
      </c>
      <c r="G35" s="23">
        <v>39001136.969999999</v>
      </c>
      <c r="H35" s="21"/>
    </row>
    <row r="36" spans="1:8">
      <c r="A36" s="12"/>
      <c r="B36" s="951" t="s">
        <v>165</v>
      </c>
      <c r="C36" s="951"/>
      <c r="D36" s="951"/>
      <c r="E36" s="951"/>
      <c r="F36" s="20">
        <f>SUM(F37:F45)</f>
        <v>12177612.960000001</v>
      </c>
      <c r="G36" s="20">
        <f>SUM(G37:G45)</f>
        <v>41132289.280000001</v>
      </c>
      <c r="H36" s="21"/>
    </row>
    <row r="37" spans="1:8">
      <c r="A37" s="12"/>
      <c r="C37" s="947" t="s">
        <v>75</v>
      </c>
      <c r="D37" s="947"/>
      <c r="E37" s="58"/>
      <c r="F37" s="23">
        <v>0</v>
      </c>
      <c r="G37" s="23">
        <v>0</v>
      </c>
      <c r="H37" s="21"/>
    </row>
    <row r="38" spans="1:8" ht="12" customHeight="1">
      <c r="A38" s="12"/>
      <c r="C38" s="947" t="s">
        <v>76</v>
      </c>
      <c r="D38" s="947"/>
      <c r="E38" s="58"/>
      <c r="F38" s="23"/>
      <c r="G38" s="23"/>
      <c r="H38" s="21"/>
    </row>
    <row r="39" spans="1:8">
      <c r="A39" s="12"/>
      <c r="C39" s="947" t="s">
        <v>77</v>
      </c>
      <c r="D39" s="947"/>
      <c r="E39" s="58"/>
      <c r="F39" s="23">
        <v>0</v>
      </c>
      <c r="G39" s="23">
        <v>0</v>
      </c>
      <c r="H39" s="21"/>
    </row>
    <row r="40" spans="1:8">
      <c r="A40" s="12"/>
      <c r="C40" s="947" t="s">
        <v>78</v>
      </c>
      <c r="D40" s="947"/>
      <c r="E40" s="58"/>
      <c r="F40" s="23">
        <v>12177612.960000001</v>
      </c>
      <c r="G40" s="23">
        <v>41132289.280000001</v>
      </c>
      <c r="H40" s="21"/>
    </row>
    <row r="41" spans="1:8">
      <c r="A41" s="12"/>
      <c r="C41" s="947" t="s">
        <v>79</v>
      </c>
      <c r="D41" s="947"/>
      <c r="E41" s="58"/>
      <c r="F41" s="23">
        <v>0</v>
      </c>
      <c r="G41" s="23">
        <v>0</v>
      </c>
      <c r="H41" s="21"/>
    </row>
    <row r="42" spans="1:8" ht="12.75" customHeight="1">
      <c r="A42" s="12"/>
      <c r="C42" s="947" t="s">
        <v>81</v>
      </c>
      <c r="D42" s="947"/>
      <c r="E42" s="947"/>
      <c r="F42" s="23">
        <v>0</v>
      </c>
      <c r="G42" s="23">
        <v>0</v>
      </c>
      <c r="H42" s="21"/>
    </row>
    <row r="43" spans="1:8">
      <c r="A43" s="12"/>
      <c r="C43" s="947" t="s">
        <v>82</v>
      </c>
      <c r="D43" s="947"/>
      <c r="E43" s="58"/>
      <c r="F43" s="23">
        <v>0</v>
      </c>
      <c r="G43" s="23">
        <v>0</v>
      </c>
      <c r="H43" s="21"/>
    </row>
    <row r="44" spans="1:8">
      <c r="A44" s="12"/>
      <c r="C44" s="947" t="s">
        <v>83</v>
      </c>
      <c r="D44" s="947"/>
      <c r="E44" s="58"/>
      <c r="F44" s="23">
        <v>0</v>
      </c>
      <c r="G44" s="23">
        <v>0</v>
      </c>
      <c r="H44" s="21"/>
    </row>
    <row r="45" spans="1:8">
      <c r="A45" s="12"/>
      <c r="C45" s="947" t="s">
        <v>85</v>
      </c>
      <c r="D45" s="947"/>
      <c r="E45" s="58"/>
      <c r="F45" s="23">
        <v>0</v>
      </c>
      <c r="G45" s="23">
        <v>0</v>
      </c>
      <c r="H45" s="21"/>
    </row>
    <row r="46" spans="1:8" ht="12.75" customHeight="1">
      <c r="A46" s="12"/>
      <c r="B46" s="951" t="s">
        <v>80</v>
      </c>
      <c r="C46" s="951"/>
      <c r="D46" s="951"/>
      <c r="E46" s="951"/>
      <c r="F46" s="20">
        <f>SUM(F47:F49)</f>
        <v>0</v>
      </c>
      <c r="G46" s="20">
        <f>SUM(G47:G49)</f>
        <v>0</v>
      </c>
      <c r="H46" s="33"/>
    </row>
    <row r="47" spans="1:8">
      <c r="A47" s="12"/>
      <c r="C47" s="947" t="s">
        <v>89</v>
      </c>
      <c r="D47" s="947"/>
      <c r="E47" s="58"/>
      <c r="F47" s="23">
        <v>0</v>
      </c>
      <c r="G47" s="23">
        <v>0</v>
      </c>
      <c r="H47" s="33"/>
    </row>
    <row r="48" spans="1:8">
      <c r="A48" s="12"/>
      <c r="C48" s="947" t="s">
        <v>45</v>
      </c>
      <c r="D48" s="947"/>
      <c r="E48" s="58"/>
      <c r="F48" s="23">
        <v>0</v>
      </c>
      <c r="G48" s="23">
        <v>0</v>
      </c>
      <c r="H48" s="15"/>
    </row>
    <row r="49" spans="1:16">
      <c r="A49" s="12"/>
      <c r="C49" s="947" t="s">
        <v>92</v>
      </c>
      <c r="D49" s="947"/>
      <c r="E49" s="58"/>
      <c r="F49" s="23">
        <v>0</v>
      </c>
      <c r="G49" s="23">
        <v>0</v>
      </c>
      <c r="H49" s="15"/>
    </row>
    <row r="50" spans="1:16" ht="15" customHeight="1">
      <c r="A50" s="12"/>
      <c r="B50" s="951" t="s">
        <v>94</v>
      </c>
      <c r="C50" s="951"/>
      <c r="D50" s="951"/>
      <c r="E50" s="951"/>
      <c r="F50" s="31">
        <f>SUM(F51:F55)</f>
        <v>0</v>
      </c>
      <c r="G50" s="31">
        <f>SUM(G51:G55)</f>
        <v>0</v>
      </c>
      <c r="H50" s="15"/>
    </row>
    <row r="51" spans="1:16">
      <c r="A51" s="12"/>
      <c r="C51" s="947" t="s">
        <v>95</v>
      </c>
      <c r="D51" s="947"/>
      <c r="E51" s="58"/>
      <c r="F51" s="23">
        <v>0</v>
      </c>
      <c r="G51" s="23">
        <v>0</v>
      </c>
      <c r="H51" s="15"/>
      <c r="K51" s="25"/>
    </row>
    <row r="52" spans="1:16">
      <c r="A52" s="12"/>
      <c r="C52" s="947" t="s">
        <v>96</v>
      </c>
      <c r="D52" s="947"/>
      <c r="E52" s="58"/>
      <c r="F52" s="23">
        <v>0</v>
      </c>
      <c r="G52" s="23">
        <v>0</v>
      </c>
      <c r="H52" s="15"/>
      <c r="K52" s="965"/>
      <c r="L52" s="965"/>
      <c r="M52" s="39"/>
      <c r="O52" s="966"/>
      <c r="P52" s="966"/>
    </row>
    <row r="53" spans="1:16" ht="14.1" customHeight="1">
      <c r="A53" s="12"/>
      <c r="C53" s="947" t="s">
        <v>97</v>
      </c>
      <c r="D53" s="947"/>
      <c r="E53" s="58"/>
      <c r="F53" s="23">
        <v>0</v>
      </c>
      <c r="G53" s="23">
        <v>0</v>
      </c>
      <c r="H53" s="15"/>
      <c r="K53" s="967"/>
      <c r="L53" s="967"/>
      <c r="M53" s="39"/>
      <c r="N53" s="39"/>
      <c r="O53" s="967"/>
      <c r="P53" s="967"/>
    </row>
    <row r="54" spans="1:16" ht="14.1" customHeight="1">
      <c r="A54" s="12"/>
      <c r="C54" s="947" t="s">
        <v>98</v>
      </c>
      <c r="D54" s="947"/>
      <c r="E54" s="58"/>
      <c r="F54" s="23">
        <v>0</v>
      </c>
      <c r="G54" s="23">
        <v>0</v>
      </c>
      <c r="H54" s="15"/>
      <c r="K54" s="952"/>
      <c r="L54" s="952"/>
      <c r="M54" s="44"/>
      <c r="N54" s="44"/>
      <c r="O54" s="952"/>
      <c r="P54" s="952"/>
    </row>
    <row r="55" spans="1:16">
      <c r="A55" s="12"/>
      <c r="C55" s="947" t="s">
        <v>99</v>
      </c>
      <c r="D55" s="947"/>
      <c r="E55" s="58"/>
      <c r="F55" s="23">
        <v>0</v>
      </c>
      <c r="G55" s="23">
        <v>0</v>
      </c>
      <c r="H55" s="15"/>
      <c r="L55" s="45"/>
    </row>
    <row r="56" spans="1:16" ht="12.75" customHeight="1">
      <c r="A56" s="12"/>
      <c r="B56" s="951" t="s">
        <v>100</v>
      </c>
      <c r="C56" s="951"/>
      <c r="D56" s="951"/>
      <c r="E56" s="951"/>
      <c r="F56" s="31">
        <f>SUM(F57:F62)</f>
        <v>1651.23</v>
      </c>
      <c r="G56" s="31">
        <f>SUM(G57:G62)</f>
        <v>7232230.2199999997</v>
      </c>
      <c r="H56" s="15"/>
    </row>
    <row r="57" spans="1:16" ht="12.75" customHeight="1">
      <c r="A57" s="12"/>
      <c r="C57" s="947" t="s">
        <v>101</v>
      </c>
      <c r="D57" s="947"/>
      <c r="E57" s="947"/>
      <c r="F57" s="23">
        <v>1651</v>
      </c>
      <c r="G57" s="23">
        <v>7232229.0199999996</v>
      </c>
      <c r="H57" s="15"/>
    </row>
    <row r="58" spans="1:16">
      <c r="A58" s="12"/>
      <c r="C58" s="947" t="s">
        <v>102</v>
      </c>
      <c r="D58" s="947"/>
      <c r="E58" s="58"/>
      <c r="F58" s="23">
        <v>0</v>
      </c>
      <c r="G58" s="23">
        <v>0</v>
      </c>
      <c r="H58" s="15"/>
    </row>
    <row r="59" spans="1:16">
      <c r="A59" s="12"/>
      <c r="C59" s="947" t="s">
        <v>103</v>
      </c>
      <c r="D59" s="947"/>
      <c r="E59" s="58"/>
      <c r="F59" s="23">
        <v>0</v>
      </c>
      <c r="G59" s="23">
        <v>0</v>
      </c>
      <c r="H59" s="15"/>
    </row>
    <row r="60" spans="1:16" ht="12.75" customHeight="1">
      <c r="A60" s="12"/>
      <c r="C60" s="947" t="s">
        <v>166</v>
      </c>
      <c r="D60" s="947"/>
      <c r="E60" s="947"/>
      <c r="F60" s="23">
        <v>0</v>
      </c>
      <c r="G60" s="23">
        <v>0</v>
      </c>
      <c r="H60" s="15"/>
    </row>
    <row r="61" spans="1:16">
      <c r="A61" s="12"/>
      <c r="C61" s="947" t="s">
        <v>104</v>
      </c>
      <c r="D61" s="947"/>
      <c r="E61" s="58"/>
      <c r="F61" s="23">
        <v>0</v>
      </c>
      <c r="G61" s="23">
        <v>0</v>
      </c>
      <c r="H61" s="15"/>
    </row>
    <row r="62" spans="1:16">
      <c r="A62" s="12"/>
      <c r="C62" s="947" t="s">
        <v>105</v>
      </c>
      <c r="D62" s="947"/>
      <c r="E62" s="58"/>
      <c r="F62" s="23">
        <v>0.23</v>
      </c>
      <c r="G62" s="23">
        <v>1.2</v>
      </c>
      <c r="H62" s="15"/>
    </row>
    <row r="63" spans="1:16">
      <c r="A63" s="12"/>
      <c r="B63" s="951" t="s">
        <v>106</v>
      </c>
      <c r="C63" s="951"/>
      <c r="D63" s="951"/>
      <c r="E63" s="951"/>
      <c r="F63" s="31">
        <f>SUM(F64)</f>
        <v>0</v>
      </c>
      <c r="G63" s="31">
        <f>SUM(G64)</f>
        <v>0</v>
      </c>
      <c r="H63" s="15"/>
    </row>
    <row r="64" spans="1:16">
      <c r="A64" s="12"/>
      <c r="C64" s="947" t="s">
        <v>107</v>
      </c>
      <c r="D64" s="947"/>
      <c r="E64" s="58"/>
      <c r="F64" s="23">
        <v>0</v>
      </c>
      <c r="G64" s="23">
        <v>0</v>
      </c>
      <c r="H64" s="15"/>
    </row>
    <row r="65" spans="1:8">
      <c r="A65" s="12"/>
      <c r="C65" s="24"/>
      <c r="D65" s="25"/>
      <c r="E65" s="25"/>
      <c r="F65" s="26"/>
      <c r="G65" s="26"/>
      <c r="H65" s="15"/>
    </row>
    <row r="66" spans="1:8" ht="12.75" customHeight="1">
      <c r="A66" s="12"/>
      <c r="B66" s="950" t="s">
        <v>108</v>
      </c>
      <c r="C66" s="950"/>
      <c r="D66" s="950"/>
      <c r="E66" s="950"/>
      <c r="F66" s="935">
        <f>F32+F36+F46+F50+F56+F63</f>
        <v>116938332.26000001</v>
      </c>
      <c r="G66" s="32">
        <f>G32+G36+G46+G50+G56+G63</f>
        <v>294510302.52000004</v>
      </c>
      <c r="H66" s="15"/>
    </row>
    <row r="67" spans="1:8">
      <c r="A67" s="12"/>
      <c r="C67" s="560"/>
      <c r="D67" s="560"/>
      <c r="E67" s="560"/>
      <c r="F67" s="26"/>
      <c r="G67" s="26"/>
      <c r="H67" s="15"/>
    </row>
    <row r="68" spans="1:8" ht="12.75" customHeight="1">
      <c r="A68" s="12"/>
      <c r="B68" s="950" t="s">
        <v>109</v>
      </c>
      <c r="C68" s="950"/>
      <c r="D68" s="950"/>
      <c r="E68" s="950"/>
      <c r="F68" s="32">
        <f>F29-F66</f>
        <v>28687652.289999977</v>
      </c>
      <c r="G68" s="32">
        <f>G29-G66</f>
        <v>-14865381.080000043</v>
      </c>
      <c r="H68" s="15"/>
    </row>
    <row r="69" spans="1:8">
      <c r="A69" s="34"/>
      <c r="B69" s="35"/>
      <c r="C69" s="35"/>
      <c r="D69" s="35"/>
      <c r="E69" s="35"/>
      <c r="F69" s="35"/>
      <c r="G69" s="35"/>
      <c r="H69" s="36"/>
    </row>
    <row r="70" spans="1:8">
      <c r="A70" s="2" t="s">
        <v>62</v>
      </c>
    </row>
    <row r="75" spans="1:8">
      <c r="C75" s="953" t="s">
        <v>444</v>
      </c>
      <c r="D75" s="953"/>
      <c r="F75" s="953" t="s">
        <v>6136</v>
      </c>
      <c r="G75" s="953"/>
    </row>
    <row r="76" spans="1:8" ht="12.75" customHeight="1">
      <c r="C76" s="952" t="s">
        <v>441</v>
      </c>
      <c r="D76" s="952"/>
      <c r="F76" s="952" t="s">
        <v>6137</v>
      </c>
      <c r="G76" s="952"/>
    </row>
  </sheetData>
  <sheetProtection formatCells="0" selectLockedCells="1"/>
  <mergeCells count="73">
    <mergeCell ref="B66:E66"/>
    <mergeCell ref="K54:L54"/>
    <mergeCell ref="O54:P54"/>
    <mergeCell ref="K52:L52"/>
    <mergeCell ref="O52:P52"/>
    <mergeCell ref="K53:L53"/>
    <mergeCell ref="O53:P53"/>
    <mergeCell ref="C62:D62"/>
    <mergeCell ref="C64:D64"/>
    <mergeCell ref="C57:E57"/>
    <mergeCell ref="C60:E60"/>
    <mergeCell ref="B56:E56"/>
    <mergeCell ref="B63:E63"/>
    <mergeCell ref="C54:D54"/>
    <mergeCell ref="C55:D55"/>
    <mergeCell ref="C58:D58"/>
    <mergeCell ref="C59:D59"/>
    <mergeCell ref="C61:D61"/>
    <mergeCell ref="C53:D53"/>
    <mergeCell ref="C47:D47"/>
    <mergeCell ref="C26:D26"/>
    <mergeCell ref="C48:D48"/>
    <mergeCell ref="C27:D27"/>
    <mergeCell ref="C49:D49"/>
    <mergeCell ref="C30:D30"/>
    <mergeCell ref="C51:D51"/>
    <mergeCell ref="C52:D52"/>
    <mergeCell ref="B46:E46"/>
    <mergeCell ref="B50:E50"/>
    <mergeCell ref="C44:D44"/>
    <mergeCell ref="C45:D45"/>
    <mergeCell ref="B36:E36"/>
    <mergeCell ref="C43:D43"/>
    <mergeCell ref="C17:D17"/>
    <mergeCell ref="C37:D37"/>
    <mergeCell ref="C18:D18"/>
    <mergeCell ref="C38:D38"/>
    <mergeCell ref="C39:D39"/>
    <mergeCell ref="C40:D40"/>
    <mergeCell ref="C41:D41"/>
    <mergeCell ref="C42:E42"/>
    <mergeCell ref="B31:E31"/>
    <mergeCell ref="B32:E32"/>
    <mergeCell ref="C34:D34"/>
    <mergeCell ref="C35:D35"/>
    <mergeCell ref="C33:D33"/>
    <mergeCell ref="B29:E29"/>
    <mergeCell ref="C23:D23"/>
    <mergeCell ref="A1:H1"/>
    <mergeCell ref="A2:H2"/>
    <mergeCell ref="A3:H3"/>
    <mergeCell ref="D5:G5"/>
    <mergeCell ref="F7:G7"/>
    <mergeCell ref="A7:A8"/>
    <mergeCell ref="C7:D8"/>
    <mergeCell ref="C25:E25"/>
    <mergeCell ref="B19:E19"/>
    <mergeCell ref="B10:E10"/>
    <mergeCell ref="B11:E11"/>
    <mergeCell ref="B22:E22"/>
    <mergeCell ref="C20:E20"/>
    <mergeCell ref="C21:E21"/>
    <mergeCell ref="C14:D14"/>
    <mergeCell ref="C15:D15"/>
    <mergeCell ref="C24:D24"/>
    <mergeCell ref="C16:D16"/>
    <mergeCell ref="C12:D12"/>
    <mergeCell ref="C13:D13"/>
    <mergeCell ref="B68:E68"/>
    <mergeCell ref="C75:D75"/>
    <mergeCell ref="C76:D76"/>
    <mergeCell ref="F75:G75"/>
    <mergeCell ref="F76:G76"/>
  </mergeCells>
  <printOptions horizontalCentered="1" verticalCentered="1"/>
  <pageMargins left="0.39370078740157483" right="0" top="0.43307086614173229" bottom="0.70866141732283472" header="0.39370078740157483" footer="0"/>
  <pageSetup scale="52" orientation="landscape" r:id="rId1"/>
  <headerFooter scaleWithDoc="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zoomScale="85" zoomScaleNormal="85" workbookViewId="0">
      <selection activeCell="B5" sqref="B5:G70"/>
    </sheetView>
  </sheetViews>
  <sheetFormatPr baseColWidth="10" defaultRowHeight="11.25"/>
  <cols>
    <col min="1" max="1" width="77.85546875" style="504" customWidth="1"/>
    <col min="2" max="7" width="14.42578125" style="504" customWidth="1"/>
    <col min="8" max="16384" width="11.42578125" style="504"/>
  </cols>
  <sheetData>
    <row r="1" spans="1:7" ht="45.95" customHeight="1">
      <c r="A1" s="1229" t="s">
        <v>6133</v>
      </c>
      <c r="B1" s="1211"/>
      <c r="C1" s="1211"/>
      <c r="D1" s="1211"/>
      <c r="E1" s="1211"/>
      <c r="F1" s="1211"/>
      <c r="G1" s="1212"/>
    </row>
    <row r="2" spans="1:7" ht="15" customHeight="1">
      <c r="A2" s="1209" t="s">
        <v>620</v>
      </c>
      <c r="B2" s="1230" t="s">
        <v>173</v>
      </c>
      <c r="C2" s="1230"/>
      <c r="D2" s="1230"/>
      <c r="E2" s="1230"/>
      <c r="F2" s="1230"/>
      <c r="G2" s="1231" t="s">
        <v>833</v>
      </c>
    </row>
    <row r="3" spans="1:7" ht="22.5">
      <c r="A3" s="1226"/>
      <c r="B3" s="613" t="s">
        <v>832</v>
      </c>
      <c r="C3" s="614" t="s">
        <v>191</v>
      </c>
      <c r="D3" s="613" t="s">
        <v>177</v>
      </c>
      <c r="E3" s="613" t="s">
        <v>178</v>
      </c>
      <c r="F3" s="613" t="s">
        <v>179</v>
      </c>
      <c r="G3" s="1232"/>
    </row>
    <row r="4" spans="1:7" ht="5.0999999999999996" customHeight="1">
      <c r="A4" s="768"/>
      <c r="B4" s="762"/>
      <c r="C4" s="762"/>
      <c r="D4" s="762"/>
      <c r="E4" s="762"/>
      <c r="F4" s="762"/>
      <c r="G4" s="762"/>
    </row>
    <row r="5" spans="1:7">
      <c r="A5" s="796" t="s">
        <v>834</v>
      </c>
      <c r="B5" s="797"/>
      <c r="C5" s="797"/>
      <c r="D5" s="797"/>
      <c r="E5" s="797"/>
      <c r="F5" s="797"/>
      <c r="G5" s="797"/>
    </row>
    <row r="6" spans="1:7">
      <c r="A6" s="798" t="s">
        <v>835</v>
      </c>
      <c r="B6" s="797"/>
      <c r="C6" s="797"/>
      <c r="D6" s="797">
        <v>0</v>
      </c>
      <c r="E6" s="797"/>
      <c r="F6" s="797"/>
      <c r="G6" s="797">
        <v>0</v>
      </c>
    </row>
    <row r="7" spans="1:7">
      <c r="A7" s="798" t="s">
        <v>836</v>
      </c>
      <c r="B7" s="797">
        <v>0</v>
      </c>
      <c r="C7" s="797">
        <v>0</v>
      </c>
      <c r="D7" s="797">
        <v>0</v>
      </c>
      <c r="E7" s="797">
        <v>0</v>
      </c>
      <c r="F7" s="797">
        <v>0</v>
      </c>
      <c r="G7" s="797">
        <v>0</v>
      </c>
    </row>
    <row r="8" spans="1:7">
      <c r="A8" s="798" t="s">
        <v>837</v>
      </c>
      <c r="B8" s="797"/>
      <c r="C8" s="797"/>
      <c r="D8" s="797">
        <v>0</v>
      </c>
      <c r="E8" s="797"/>
      <c r="F8" s="797"/>
      <c r="G8" s="797">
        <v>0</v>
      </c>
    </row>
    <row r="9" spans="1:7">
      <c r="A9" s="798" t="s">
        <v>838</v>
      </c>
      <c r="B9" s="797">
        <v>0</v>
      </c>
      <c r="C9" s="797">
        <v>0</v>
      </c>
      <c r="D9" s="797">
        <v>0</v>
      </c>
      <c r="E9" s="797">
        <v>0</v>
      </c>
      <c r="F9" s="797">
        <v>0</v>
      </c>
      <c r="G9" s="797">
        <v>0</v>
      </c>
    </row>
    <row r="10" spans="1:7">
      <c r="A10" s="798" t="s">
        <v>839</v>
      </c>
      <c r="B10" s="797">
        <v>0</v>
      </c>
      <c r="C10" s="797">
        <v>0</v>
      </c>
      <c r="D10" s="797">
        <v>0</v>
      </c>
      <c r="E10" s="797">
        <v>0</v>
      </c>
      <c r="F10" s="797">
        <v>0</v>
      </c>
      <c r="G10" s="797">
        <v>0</v>
      </c>
    </row>
    <row r="11" spans="1:7">
      <c r="A11" s="798" t="s">
        <v>840</v>
      </c>
      <c r="B11" s="797">
        <v>0</v>
      </c>
      <c r="C11" s="797">
        <v>0</v>
      </c>
      <c r="D11" s="797">
        <v>0</v>
      </c>
      <c r="E11" s="797">
        <v>0</v>
      </c>
      <c r="F11" s="797">
        <v>0</v>
      </c>
      <c r="G11" s="797">
        <v>0</v>
      </c>
    </row>
    <row r="12" spans="1:7">
      <c r="A12" s="798" t="s">
        <v>841</v>
      </c>
      <c r="B12" s="855">
        <v>730584</v>
      </c>
      <c r="C12" s="855">
        <v>17091833.48</v>
      </c>
      <c r="D12" s="855">
        <v>17822417.48</v>
      </c>
      <c r="E12" s="900">
        <v>2481.29</v>
      </c>
      <c r="F12" s="901">
        <v>2481.29</v>
      </c>
      <c r="G12" s="902">
        <v>-728102.71</v>
      </c>
    </row>
    <row r="13" spans="1:7">
      <c r="A13" s="798" t="s">
        <v>842</v>
      </c>
      <c r="B13" s="797">
        <v>0</v>
      </c>
      <c r="C13" s="797">
        <v>0</v>
      </c>
      <c r="D13" s="797">
        <v>0</v>
      </c>
      <c r="E13" s="797">
        <v>0</v>
      </c>
      <c r="F13" s="797">
        <v>0</v>
      </c>
      <c r="G13" s="797">
        <v>0</v>
      </c>
    </row>
    <row r="14" spans="1:7">
      <c r="A14" s="799" t="s">
        <v>843</v>
      </c>
      <c r="B14" s="797"/>
      <c r="C14" s="797"/>
      <c r="D14" s="797">
        <v>0</v>
      </c>
      <c r="E14" s="797"/>
      <c r="F14" s="797"/>
      <c r="G14" s="797">
        <v>0</v>
      </c>
    </row>
    <row r="15" spans="1:7">
      <c r="A15" s="799" t="s">
        <v>844</v>
      </c>
      <c r="B15" s="797"/>
      <c r="C15" s="797"/>
      <c r="D15" s="797">
        <v>0</v>
      </c>
      <c r="E15" s="797"/>
      <c r="F15" s="797"/>
      <c r="G15" s="797">
        <v>0</v>
      </c>
    </row>
    <row r="16" spans="1:7">
      <c r="A16" s="799" t="s">
        <v>845</v>
      </c>
      <c r="B16" s="797"/>
      <c r="C16" s="797"/>
      <c r="D16" s="797">
        <v>0</v>
      </c>
      <c r="E16" s="797"/>
      <c r="F16" s="797"/>
      <c r="G16" s="797">
        <v>0</v>
      </c>
    </row>
    <row r="17" spans="1:7">
      <c r="A17" s="799" t="s">
        <v>846</v>
      </c>
      <c r="B17" s="797"/>
      <c r="C17" s="797"/>
      <c r="D17" s="797">
        <v>0</v>
      </c>
      <c r="E17" s="797"/>
      <c r="F17" s="797"/>
      <c r="G17" s="797">
        <v>0</v>
      </c>
    </row>
    <row r="18" spans="1:7">
      <c r="A18" s="799" t="s">
        <v>847</v>
      </c>
      <c r="B18" s="797"/>
      <c r="C18" s="797"/>
      <c r="D18" s="797">
        <v>0</v>
      </c>
      <c r="E18" s="797"/>
      <c r="F18" s="797"/>
      <c r="G18" s="797">
        <v>0</v>
      </c>
    </row>
    <row r="19" spans="1:7">
      <c r="A19" s="799" t="s">
        <v>848</v>
      </c>
      <c r="B19" s="797"/>
      <c r="C19" s="797"/>
      <c r="D19" s="797">
        <v>0</v>
      </c>
      <c r="E19" s="797"/>
      <c r="F19" s="797"/>
      <c r="G19" s="797">
        <v>0</v>
      </c>
    </row>
    <row r="20" spans="1:7">
      <c r="A20" s="799" t="s">
        <v>849</v>
      </c>
      <c r="B20" s="797"/>
      <c r="C20" s="797"/>
      <c r="D20" s="797">
        <v>0</v>
      </c>
      <c r="E20" s="797"/>
      <c r="F20" s="797"/>
      <c r="G20" s="797">
        <v>0</v>
      </c>
    </row>
    <row r="21" spans="1:7">
      <c r="A21" s="799" t="s">
        <v>850</v>
      </c>
      <c r="B21" s="797"/>
      <c r="C21" s="797"/>
      <c r="D21" s="797">
        <v>0</v>
      </c>
      <c r="E21" s="797"/>
      <c r="F21" s="797"/>
      <c r="G21" s="797">
        <v>0</v>
      </c>
    </row>
    <row r="22" spans="1:7">
      <c r="A22" s="799" t="s">
        <v>851</v>
      </c>
      <c r="B22" s="797"/>
      <c r="C22" s="797"/>
      <c r="D22" s="797">
        <v>0</v>
      </c>
      <c r="E22" s="797"/>
      <c r="F22" s="797"/>
      <c r="G22" s="797">
        <v>0</v>
      </c>
    </row>
    <row r="23" spans="1:7">
      <c r="A23" s="799" t="s">
        <v>852</v>
      </c>
      <c r="B23" s="797"/>
      <c r="C23" s="797"/>
      <c r="D23" s="797">
        <v>0</v>
      </c>
      <c r="E23" s="797"/>
      <c r="F23" s="797"/>
      <c r="G23" s="797">
        <v>0</v>
      </c>
    </row>
    <row r="24" spans="1:7">
      <c r="A24" s="799" t="s">
        <v>853</v>
      </c>
      <c r="B24" s="797"/>
      <c r="C24" s="797"/>
      <c r="D24" s="797">
        <v>0</v>
      </c>
      <c r="E24" s="797"/>
      <c r="F24" s="797"/>
      <c r="G24" s="797">
        <v>0</v>
      </c>
    </row>
    <row r="25" spans="1:7">
      <c r="A25" s="798" t="s">
        <v>854</v>
      </c>
      <c r="B25" s="797">
        <v>0</v>
      </c>
      <c r="C25" s="797">
        <v>0</v>
      </c>
      <c r="D25" s="797">
        <v>0</v>
      </c>
      <c r="E25" s="797">
        <v>0</v>
      </c>
      <c r="F25" s="797">
        <v>0</v>
      </c>
      <c r="G25" s="797">
        <v>0</v>
      </c>
    </row>
    <row r="26" spans="1:7">
      <c r="A26" s="799" t="s">
        <v>855</v>
      </c>
      <c r="B26" s="797"/>
      <c r="C26" s="797"/>
      <c r="D26" s="797">
        <v>0</v>
      </c>
      <c r="E26" s="797"/>
      <c r="F26" s="797"/>
      <c r="G26" s="797">
        <v>0</v>
      </c>
    </row>
    <row r="27" spans="1:7">
      <c r="A27" s="799" t="s">
        <v>856</v>
      </c>
      <c r="B27" s="797"/>
      <c r="C27" s="797"/>
      <c r="D27" s="797">
        <v>0</v>
      </c>
      <c r="E27" s="797"/>
      <c r="F27" s="797"/>
      <c r="G27" s="797">
        <v>0</v>
      </c>
    </row>
    <row r="28" spans="1:7">
      <c r="A28" s="799" t="s">
        <v>857</v>
      </c>
      <c r="B28" s="797"/>
      <c r="C28" s="797"/>
      <c r="D28" s="797">
        <v>0</v>
      </c>
      <c r="E28" s="797"/>
      <c r="F28" s="797"/>
      <c r="G28" s="797">
        <v>0</v>
      </c>
    </row>
    <row r="29" spans="1:7">
      <c r="A29" s="799" t="s">
        <v>858</v>
      </c>
      <c r="B29" s="797"/>
      <c r="C29" s="797"/>
      <c r="D29" s="797">
        <v>0</v>
      </c>
      <c r="E29" s="797"/>
      <c r="F29" s="797"/>
      <c r="G29" s="797">
        <v>0</v>
      </c>
    </row>
    <row r="30" spans="1:7">
      <c r="A30" s="799" t="s">
        <v>859</v>
      </c>
      <c r="B30" s="797"/>
      <c r="C30" s="797"/>
      <c r="D30" s="797">
        <v>0</v>
      </c>
      <c r="E30" s="797"/>
      <c r="F30" s="797"/>
      <c r="G30" s="797">
        <v>0</v>
      </c>
    </row>
    <row r="31" spans="1:7">
      <c r="A31" s="798" t="s">
        <v>860</v>
      </c>
      <c r="B31" s="856">
        <v>153025628.50999999</v>
      </c>
      <c r="C31" s="903">
        <v>8298467.0800000001</v>
      </c>
      <c r="D31" s="904">
        <v>161324095.59</v>
      </c>
      <c r="E31" s="905">
        <v>73827562.909999996</v>
      </c>
      <c r="F31" s="906">
        <v>73827562.909999996</v>
      </c>
      <c r="G31" s="907">
        <v>-79198065.599999994</v>
      </c>
    </row>
    <row r="32" spans="1:7">
      <c r="A32" s="798" t="s">
        <v>861</v>
      </c>
      <c r="B32" s="797">
        <v>0</v>
      </c>
      <c r="C32" s="797">
        <v>0</v>
      </c>
      <c r="D32" s="797">
        <v>0</v>
      </c>
      <c r="E32" s="797">
        <v>0</v>
      </c>
      <c r="F32" s="797">
        <v>0</v>
      </c>
      <c r="G32" s="797">
        <v>0</v>
      </c>
    </row>
    <row r="33" spans="1:7">
      <c r="A33" s="799" t="s">
        <v>862</v>
      </c>
      <c r="B33" s="797"/>
      <c r="C33" s="797"/>
      <c r="D33" s="797">
        <v>0</v>
      </c>
      <c r="E33" s="797"/>
      <c r="F33" s="797"/>
      <c r="G33" s="797">
        <v>0</v>
      </c>
    </row>
    <row r="34" spans="1:7">
      <c r="A34" s="798" t="s">
        <v>863</v>
      </c>
      <c r="B34" s="797">
        <v>0</v>
      </c>
      <c r="C34" s="797">
        <v>0</v>
      </c>
      <c r="D34" s="797">
        <v>0</v>
      </c>
      <c r="E34" s="797">
        <v>0</v>
      </c>
      <c r="F34" s="797">
        <v>0</v>
      </c>
      <c r="G34" s="797">
        <v>0</v>
      </c>
    </row>
    <row r="35" spans="1:7">
      <c r="A35" s="799" t="s">
        <v>864</v>
      </c>
      <c r="B35" s="797"/>
      <c r="C35" s="797"/>
      <c r="D35" s="797">
        <v>0</v>
      </c>
      <c r="E35" s="797"/>
      <c r="F35" s="797"/>
      <c r="G35" s="797">
        <v>0</v>
      </c>
    </row>
    <row r="36" spans="1:7">
      <c r="A36" s="799" t="s">
        <v>865</v>
      </c>
      <c r="B36" s="797"/>
      <c r="C36" s="797"/>
      <c r="D36" s="797">
        <v>0</v>
      </c>
      <c r="E36" s="797"/>
      <c r="F36" s="797"/>
      <c r="G36" s="797">
        <v>0</v>
      </c>
    </row>
    <row r="37" spans="1:7">
      <c r="A37" s="796" t="s">
        <v>866</v>
      </c>
      <c r="B37" s="857">
        <v>153756212.50999999</v>
      </c>
      <c r="C37" s="857">
        <v>23114086.98</v>
      </c>
      <c r="D37" s="918">
        <v>179146513.06999999</v>
      </c>
      <c r="E37" s="917">
        <v>73830044.200000003</v>
      </c>
      <c r="F37" s="917">
        <v>73830044.200000003</v>
      </c>
      <c r="G37" s="917">
        <v>-79926168.309999987</v>
      </c>
    </row>
    <row r="38" spans="1:7">
      <c r="A38" s="796" t="s">
        <v>867</v>
      </c>
      <c r="B38" s="801"/>
      <c r="C38" s="801"/>
      <c r="D38" s="801"/>
      <c r="E38" s="801"/>
      <c r="F38" s="801"/>
      <c r="G38" s="800">
        <v>0</v>
      </c>
    </row>
    <row r="39" spans="1:7" ht="5.0999999999999996" customHeight="1">
      <c r="A39" s="802"/>
      <c r="B39" s="797"/>
      <c r="C39" s="797"/>
      <c r="D39" s="797"/>
      <c r="E39" s="797"/>
      <c r="F39" s="797"/>
      <c r="G39" s="797"/>
    </row>
    <row r="40" spans="1:7">
      <c r="A40" s="796" t="s">
        <v>868</v>
      </c>
      <c r="B40" s="797"/>
      <c r="C40" s="797"/>
      <c r="D40" s="797"/>
      <c r="E40" s="797"/>
      <c r="F40" s="797"/>
      <c r="G40" s="797"/>
    </row>
    <row r="41" spans="1:7">
      <c r="A41" s="798" t="s">
        <v>869</v>
      </c>
      <c r="B41" s="858">
        <v>109694608</v>
      </c>
      <c r="C41" s="858">
        <v>586101</v>
      </c>
      <c r="D41" s="858">
        <v>110280709</v>
      </c>
      <c r="E41" s="858">
        <v>55065931</v>
      </c>
      <c r="F41" s="916">
        <v>55065931</v>
      </c>
      <c r="G41" s="916">
        <v>-54628677</v>
      </c>
    </row>
    <row r="42" spans="1:7">
      <c r="A42" s="799" t="s">
        <v>870</v>
      </c>
      <c r="B42" s="797">
        <v>0</v>
      </c>
      <c r="C42" s="797">
        <v>0</v>
      </c>
      <c r="D42" s="797">
        <v>0</v>
      </c>
      <c r="E42" s="797">
        <v>0</v>
      </c>
      <c r="F42" s="797">
        <v>0</v>
      </c>
      <c r="G42" s="797">
        <v>0</v>
      </c>
    </row>
    <row r="43" spans="1:7">
      <c r="A43" s="799" t="s">
        <v>871</v>
      </c>
      <c r="B43" s="797">
        <v>0</v>
      </c>
      <c r="C43" s="797">
        <v>0</v>
      </c>
      <c r="D43" s="797">
        <v>0</v>
      </c>
      <c r="E43" s="797">
        <v>0</v>
      </c>
      <c r="F43" s="797">
        <v>0</v>
      </c>
      <c r="G43" s="797">
        <v>0</v>
      </c>
    </row>
    <row r="44" spans="1:7">
      <c r="A44" s="799" t="s">
        <v>872</v>
      </c>
      <c r="B44" s="797">
        <v>0</v>
      </c>
      <c r="C44" s="797">
        <v>0</v>
      </c>
      <c r="D44" s="797">
        <v>0</v>
      </c>
      <c r="E44" s="797">
        <v>0</v>
      </c>
      <c r="F44" s="797">
        <v>0</v>
      </c>
      <c r="G44" s="797">
        <v>0</v>
      </c>
    </row>
    <row r="45" spans="1:7" ht="22.5">
      <c r="A45" s="803" t="s">
        <v>873</v>
      </c>
      <c r="B45" s="797">
        <v>0</v>
      </c>
      <c r="C45" s="797">
        <v>0</v>
      </c>
      <c r="D45" s="797">
        <v>0</v>
      </c>
      <c r="E45" s="797">
        <v>0</v>
      </c>
      <c r="F45" s="797">
        <v>0</v>
      </c>
      <c r="G45" s="797">
        <v>0</v>
      </c>
    </row>
    <row r="46" spans="1:7">
      <c r="A46" s="799" t="s">
        <v>874</v>
      </c>
      <c r="B46" s="797">
        <v>0</v>
      </c>
      <c r="C46" s="797">
        <v>0</v>
      </c>
      <c r="D46" s="797">
        <v>0</v>
      </c>
      <c r="E46" s="797">
        <v>0</v>
      </c>
      <c r="F46" s="797">
        <v>0</v>
      </c>
      <c r="G46" s="797">
        <v>0</v>
      </c>
    </row>
    <row r="47" spans="1:7">
      <c r="A47" s="799" t="s">
        <v>875</v>
      </c>
      <c r="B47" s="859">
        <v>109694608</v>
      </c>
      <c r="C47" s="859">
        <v>586101</v>
      </c>
      <c r="D47" s="859">
        <v>110280709</v>
      </c>
      <c r="E47" s="908">
        <v>55065931</v>
      </c>
      <c r="F47" s="909">
        <v>55065931</v>
      </c>
      <c r="G47" s="910">
        <v>-54628677</v>
      </c>
    </row>
    <row r="48" spans="1:7">
      <c r="A48" s="799" t="s">
        <v>876</v>
      </c>
      <c r="B48" s="797">
        <v>0</v>
      </c>
      <c r="C48" s="797">
        <v>0</v>
      </c>
      <c r="D48" s="797">
        <v>0</v>
      </c>
      <c r="E48" s="797">
        <v>0</v>
      </c>
      <c r="F48" s="797">
        <v>0</v>
      </c>
      <c r="G48" s="797">
        <v>0</v>
      </c>
    </row>
    <row r="49" spans="1:7">
      <c r="A49" s="799" t="s">
        <v>877</v>
      </c>
      <c r="B49" s="797">
        <v>0</v>
      </c>
      <c r="C49" s="797">
        <v>0</v>
      </c>
      <c r="D49" s="797">
        <v>0</v>
      </c>
      <c r="E49" s="797">
        <v>0</v>
      </c>
      <c r="F49" s="797">
        <v>0</v>
      </c>
      <c r="G49" s="797">
        <v>0</v>
      </c>
    </row>
    <row r="50" spans="1:7">
      <c r="A50" s="798" t="s">
        <v>878</v>
      </c>
      <c r="B50" s="860">
        <v>71144604</v>
      </c>
      <c r="C50" s="860">
        <v>-48531256.539999999</v>
      </c>
      <c r="D50" s="860">
        <v>22613347.460000001</v>
      </c>
      <c r="E50" s="911">
        <v>16730003</v>
      </c>
      <c r="F50" s="912">
        <v>16730003</v>
      </c>
      <c r="G50" s="913">
        <v>-54414601</v>
      </c>
    </row>
    <row r="51" spans="1:7">
      <c r="A51" s="799" t="s">
        <v>879</v>
      </c>
      <c r="B51" s="797"/>
      <c r="C51" s="797"/>
      <c r="D51" s="797">
        <v>0</v>
      </c>
      <c r="E51" s="797"/>
      <c r="F51" s="797"/>
      <c r="G51" s="797">
        <v>0</v>
      </c>
    </row>
    <row r="52" spans="1:7">
      <c r="A52" s="799" t="s">
        <v>880</v>
      </c>
      <c r="B52" s="797"/>
      <c r="C52" s="797"/>
      <c r="D52" s="797">
        <v>0</v>
      </c>
      <c r="E52" s="797"/>
      <c r="F52" s="797"/>
      <c r="G52" s="797">
        <v>0</v>
      </c>
    </row>
    <row r="53" spans="1:7">
      <c r="A53" s="799" t="s">
        <v>881</v>
      </c>
      <c r="B53" s="797"/>
      <c r="C53" s="797"/>
      <c r="D53" s="797">
        <v>0</v>
      </c>
      <c r="E53" s="797"/>
      <c r="F53" s="797"/>
      <c r="G53" s="797">
        <v>0</v>
      </c>
    </row>
    <row r="54" spans="1:7">
      <c r="A54" s="799" t="s">
        <v>882</v>
      </c>
      <c r="B54" s="861">
        <v>71144604</v>
      </c>
      <c r="C54" s="861">
        <v>-48531256.539999999</v>
      </c>
      <c r="D54" s="861">
        <v>22613347.460000001</v>
      </c>
      <c r="E54" s="914">
        <v>16730003</v>
      </c>
      <c r="F54" s="915">
        <v>16730003</v>
      </c>
      <c r="G54" s="916">
        <v>-54414601</v>
      </c>
    </row>
    <row r="55" spans="1:7">
      <c r="A55" s="798" t="s">
        <v>883</v>
      </c>
      <c r="B55" s="797">
        <v>0</v>
      </c>
      <c r="C55" s="797">
        <v>0</v>
      </c>
      <c r="D55" s="797">
        <v>0</v>
      </c>
      <c r="E55" s="797">
        <v>0</v>
      </c>
      <c r="F55" s="797">
        <v>0</v>
      </c>
      <c r="G55" s="797">
        <v>0</v>
      </c>
    </row>
    <row r="56" spans="1:7">
      <c r="A56" s="799" t="s">
        <v>884</v>
      </c>
      <c r="B56" s="797"/>
      <c r="C56" s="797"/>
      <c r="D56" s="797">
        <v>0</v>
      </c>
      <c r="E56" s="797"/>
      <c r="F56" s="797"/>
      <c r="G56" s="797">
        <v>0</v>
      </c>
    </row>
    <row r="57" spans="1:7">
      <c r="A57" s="799" t="s">
        <v>885</v>
      </c>
      <c r="B57" s="797"/>
      <c r="C57" s="797"/>
      <c r="D57" s="797">
        <v>0</v>
      </c>
      <c r="E57" s="797"/>
      <c r="F57" s="797"/>
      <c r="G57" s="797">
        <v>0</v>
      </c>
    </row>
    <row r="58" spans="1:7">
      <c r="A58" s="798" t="s">
        <v>886</v>
      </c>
      <c r="B58" s="797"/>
      <c r="C58" s="797"/>
      <c r="D58" s="797">
        <v>0</v>
      </c>
      <c r="E58" s="797"/>
      <c r="F58" s="797"/>
      <c r="G58" s="797">
        <v>0</v>
      </c>
    </row>
    <row r="59" spans="1:7">
      <c r="A59" s="798" t="s">
        <v>887</v>
      </c>
      <c r="B59" s="797"/>
      <c r="C59" s="797"/>
      <c r="D59" s="797">
        <v>0</v>
      </c>
      <c r="E59" s="797"/>
      <c r="F59" s="797"/>
      <c r="G59" s="797">
        <v>0</v>
      </c>
    </row>
    <row r="60" spans="1:7">
      <c r="A60" s="796" t="s">
        <v>888</v>
      </c>
      <c r="B60" s="862">
        <v>180839212</v>
      </c>
      <c r="C60" s="917">
        <v>-47945155.539999999</v>
      </c>
      <c r="D60" s="917">
        <v>132894056.46000001</v>
      </c>
      <c r="E60" s="917">
        <v>71795934</v>
      </c>
      <c r="F60" s="917">
        <v>71795934</v>
      </c>
      <c r="G60" s="917">
        <v>-109043278</v>
      </c>
    </row>
    <row r="61" spans="1:7" ht="5.0999999999999996" customHeight="1">
      <c r="A61" s="802"/>
      <c r="B61" s="797"/>
      <c r="C61" s="797"/>
      <c r="D61" s="797"/>
      <c r="E61" s="797"/>
      <c r="F61" s="797"/>
      <c r="G61" s="797"/>
    </row>
    <row r="62" spans="1:7">
      <c r="A62" s="796" t="s">
        <v>889</v>
      </c>
      <c r="B62" s="807">
        <v>0</v>
      </c>
      <c r="C62" s="807">
        <v>0</v>
      </c>
      <c r="D62" s="807">
        <v>0</v>
      </c>
      <c r="E62" s="807">
        <v>0</v>
      </c>
      <c r="F62" s="807">
        <v>0</v>
      </c>
      <c r="G62" s="807">
        <v>0</v>
      </c>
    </row>
    <row r="63" spans="1:7">
      <c r="A63" s="798" t="s">
        <v>890</v>
      </c>
      <c r="B63" s="797"/>
      <c r="C63" s="797"/>
      <c r="D63" s="797">
        <v>0</v>
      </c>
      <c r="E63" s="797"/>
      <c r="F63" s="797"/>
      <c r="G63" s="797">
        <v>0</v>
      </c>
    </row>
    <row r="64" spans="1:7" ht="5.0999999999999996" customHeight="1">
      <c r="A64" s="802"/>
      <c r="B64" s="797"/>
      <c r="C64" s="797"/>
      <c r="D64" s="797"/>
      <c r="E64" s="797"/>
      <c r="F64" s="797"/>
      <c r="G64" s="797"/>
    </row>
    <row r="65" spans="1:7">
      <c r="A65" s="796" t="s">
        <v>891</v>
      </c>
      <c r="B65" s="863">
        <v>334595424.50999999</v>
      </c>
      <c r="C65" s="918">
        <v>-22554854.979999997</v>
      </c>
      <c r="D65" s="918">
        <v>312040569.52999997</v>
      </c>
      <c r="E65" s="918">
        <v>145625978.19999999</v>
      </c>
      <c r="F65" s="918">
        <v>145625978.19999999</v>
      </c>
      <c r="G65" s="918">
        <v>-188969446.31</v>
      </c>
    </row>
    <row r="66" spans="1:7" ht="5.0999999999999996" customHeight="1">
      <c r="A66" s="802"/>
      <c r="B66" s="797"/>
      <c r="C66" s="797"/>
      <c r="D66" s="797"/>
      <c r="E66" s="797"/>
      <c r="F66" s="797"/>
      <c r="G66" s="797"/>
    </row>
    <row r="67" spans="1:7">
      <c r="A67" s="796" t="s">
        <v>892</v>
      </c>
      <c r="B67" s="797"/>
      <c r="C67" s="797"/>
      <c r="D67" s="797"/>
      <c r="E67" s="797"/>
      <c r="F67" s="797"/>
      <c r="G67" s="797"/>
    </row>
    <row r="68" spans="1:7">
      <c r="A68" s="798" t="s">
        <v>893</v>
      </c>
      <c r="B68" s="797"/>
      <c r="C68" s="797"/>
      <c r="D68" s="797">
        <v>0</v>
      </c>
      <c r="E68" s="797"/>
      <c r="F68" s="797"/>
      <c r="G68" s="797">
        <v>0</v>
      </c>
    </row>
    <row r="69" spans="1:7">
      <c r="A69" s="798" t="s">
        <v>894</v>
      </c>
      <c r="B69" s="797"/>
      <c r="C69" s="797"/>
      <c r="D69" s="797">
        <v>0</v>
      </c>
      <c r="E69" s="797"/>
      <c r="F69" s="797"/>
      <c r="G69" s="797">
        <v>0</v>
      </c>
    </row>
    <row r="70" spans="1:7">
      <c r="A70" s="804" t="s">
        <v>895</v>
      </c>
      <c r="B70" s="800">
        <v>0</v>
      </c>
      <c r="C70" s="800">
        <v>0</v>
      </c>
      <c r="D70" s="800">
        <v>0</v>
      </c>
      <c r="E70" s="800">
        <v>0</v>
      </c>
      <c r="F70" s="800">
        <v>0</v>
      </c>
      <c r="G70" s="800">
        <v>0</v>
      </c>
    </row>
    <row r="71" spans="1:7" ht="5.0999999999999996" customHeight="1">
      <c r="A71" s="805"/>
      <c r="B71" s="806"/>
      <c r="C71" s="806"/>
      <c r="D71" s="806"/>
      <c r="E71" s="806"/>
      <c r="F71" s="806"/>
      <c r="G71" s="806"/>
    </row>
    <row r="72" spans="1:7" ht="12.75">
      <c r="A72" s="633"/>
      <c r="B72" s="633"/>
      <c r="C72" s="633"/>
      <c r="D72" s="633"/>
      <c r="E72" s="634"/>
      <c r="F72" s="634"/>
      <c r="G72" s="633"/>
    </row>
    <row r="73" spans="1:7">
      <c r="A73" s="635"/>
      <c r="B73" s="636"/>
      <c r="C73" s="636"/>
      <c r="D73" s="636"/>
      <c r="E73" s="636"/>
      <c r="F73" s="636"/>
      <c r="G73" s="636"/>
    </row>
    <row r="74" spans="1:7">
      <c r="A74" s="527"/>
      <c r="B74" s="530"/>
      <c r="C74" s="530"/>
      <c r="D74" s="530"/>
      <c r="E74" s="530"/>
      <c r="F74" s="530"/>
      <c r="G74" s="530"/>
    </row>
    <row r="75" spans="1:7">
      <c r="A75" s="527"/>
      <c r="B75" s="530"/>
      <c r="C75" s="530"/>
      <c r="D75" s="530"/>
      <c r="E75" s="530"/>
      <c r="F75" s="530"/>
      <c r="G75" s="530"/>
    </row>
  </sheetData>
  <autoFilter ref="A3:G71"/>
  <mergeCells count="4">
    <mergeCell ref="A1:G1"/>
    <mergeCell ref="A2:A3"/>
    <mergeCell ref="B2:F2"/>
    <mergeCell ref="G2:G3"/>
  </mergeCells>
  <pageMargins left="0.7" right="0.7" top="0.75" bottom="0.75" header="0.3" footer="0.3"/>
  <pageSetup scale="55" orientation="portrait" horizontalDpi="300" verticalDpi="3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
  <sheetViews>
    <sheetView zoomScale="90" zoomScaleNormal="90" workbookViewId="0">
      <pane ySplit="3" topLeftCell="A4" activePane="bottomLeft" state="frozen"/>
      <selection activeCell="E43" sqref="E43"/>
      <selection pane="bottomLeft" activeCell="C4" sqref="C4:H154"/>
    </sheetView>
  </sheetViews>
  <sheetFormatPr baseColWidth="10" defaultRowHeight="12.75"/>
  <cols>
    <col min="1" max="1" width="4.140625" style="531" customWidth="1"/>
    <col min="2" max="2" width="65.7109375" style="531" customWidth="1"/>
    <col min="3" max="3" width="15.5703125" style="531" customWidth="1"/>
    <col min="4" max="4" width="15.28515625" style="531" customWidth="1"/>
    <col min="5" max="5" width="16.7109375" style="531" bestFit="1" customWidth="1"/>
    <col min="6" max="6" width="16.42578125" style="531" bestFit="1" customWidth="1"/>
    <col min="7" max="7" width="14.42578125" style="531" bestFit="1" customWidth="1"/>
    <col min="8" max="8" width="15.140625" style="531" bestFit="1" customWidth="1"/>
    <col min="9" max="9" width="13.5703125" style="531" bestFit="1" customWidth="1"/>
    <col min="10" max="10" width="11.42578125" style="531"/>
    <col min="11" max="11" width="12.5703125" style="531" bestFit="1" customWidth="1"/>
    <col min="12" max="16384" width="11.42578125" style="531"/>
  </cols>
  <sheetData>
    <row r="1" spans="1:11" ht="55.5" customHeight="1">
      <c r="A1" s="1235" t="s">
        <v>4475</v>
      </c>
      <c r="B1" s="1236"/>
      <c r="C1" s="1236"/>
      <c r="D1" s="1236"/>
      <c r="E1" s="1236"/>
      <c r="F1" s="1236"/>
      <c r="G1" s="1236"/>
      <c r="H1" s="1237"/>
    </row>
    <row r="2" spans="1:11" ht="15" customHeight="1">
      <c r="A2" s="1238" t="s">
        <v>620</v>
      </c>
      <c r="B2" s="1239"/>
      <c r="C2" s="1242" t="s">
        <v>188</v>
      </c>
      <c r="D2" s="1242"/>
      <c r="E2" s="1242"/>
      <c r="F2" s="1242"/>
      <c r="G2" s="1242"/>
      <c r="H2" s="1243" t="s">
        <v>900</v>
      </c>
    </row>
    <row r="3" spans="1:11" ht="22.5">
      <c r="A3" s="1240"/>
      <c r="B3" s="1241"/>
      <c r="C3" s="769" t="s">
        <v>896</v>
      </c>
      <c r="D3" s="770" t="s">
        <v>897</v>
      </c>
      <c r="E3" s="769" t="s">
        <v>898</v>
      </c>
      <c r="F3" s="769" t="s">
        <v>178</v>
      </c>
      <c r="G3" s="769" t="s">
        <v>899</v>
      </c>
      <c r="H3" s="1244"/>
    </row>
    <row r="4" spans="1:11">
      <c r="A4" s="1245" t="s">
        <v>901</v>
      </c>
      <c r="B4" s="1246"/>
      <c r="C4" s="919">
        <v>153756212.50999999</v>
      </c>
      <c r="D4" s="919">
        <v>11609190.359999999</v>
      </c>
      <c r="E4" s="919">
        <v>165365402.87</v>
      </c>
      <c r="F4" s="919">
        <v>61395714.540000007</v>
      </c>
      <c r="G4" s="919">
        <v>61350340.860000007</v>
      </c>
      <c r="H4" s="919">
        <v>103969688.33</v>
      </c>
      <c r="I4" s="774"/>
    </row>
    <row r="5" spans="1:11">
      <c r="A5" s="1233" t="s">
        <v>902</v>
      </c>
      <c r="B5" s="1234"/>
      <c r="C5" s="920">
        <v>124719491.56999999</v>
      </c>
      <c r="D5" s="920">
        <v>5823861.96</v>
      </c>
      <c r="E5" s="920">
        <v>130543353.53</v>
      </c>
      <c r="F5" s="920">
        <v>54652180.350000001</v>
      </c>
      <c r="G5" s="920">
        <v>54652180.350000001</v>
      </c>
      <c r="H5" s="920">
        <v>75891173.180000007</v>
      </c>
      <c r="I5" s="773"/>
      <c r="K5" s="773"/>
    </row>
    <row r="6" spans="1:11">
      <c r="A6" s="809" t="s">
        <v>903</v>
      </c>
      <c r="B6" s="810" t="s">
        <v>904</v>
      </c>
      <c r="C6" s="921">
        <v>31290576</v>
      </c>
      <c r="D6" s="921">
        <v>473220.08</v>
      </c>
      <c r="E6" s="921">
        <v>31763796.079999998</v>
      </c>
      <c r="F6" s="921">
        <v>14820098.4</v>
      </c>
      <c r="G6" s="921">
        <v>14820098.4</v>
      </c>
      <c r="H6" s="921">
        <v>16943697.68</v>
      </c>
      <c r="I6" s="773"/>
    </row>
    <row r="7" spans="1:11">
      <c r="A7" s="809" t="s">
        <v>905</v>
      </c>
      <c r="B7" s="810" t="s">
        <v>906</v>
      </c>
      <c r="C7" s="921">
        <v>11365870.57</v>
      </c>
      <c r="D7" s="921">
        <v>0</v>
      </c>
      <c r="E7" s="921">
        <v>11365870.57</v>
      </c>
      <c r="F7" s="921">
        <v>4011683.65</v>
      </c>
      <c r="G7" s="921">
        <v>4011683.65</v>
      </c>
      <c r="H7" s="921">
        <v>7354186.9199999999</v>
      </c>
      <c r="I7" s="773"/>
    </row>
    <row r="8" spans="1:11">
      <c r="A8" s="809" t="s">
        <v>907</v>
      </c>
      <c r="B8" s="810" t="s">
        <v>908</v>
      </c>
      <c r="C8" s="921">
        <v>31629429</v>
      </c>
      <c r="D8" s="921">
        <v>518206.21</v>
      </c>
      <c r="E8" s="921">
        <v>32147635.210000001</v>
      </c>
      <c r="F8" s="921">
        <v>9658561.5199999996</v>
      </c>
      <c r="G8" s="921">
        <v>9658561.5199999996</v>
      </c>
      <c r="H8" s="921">
        <v>22489073.690000001</v>
      </c>
      <c r="I8" s="773"/>
    </row>
    <row r="9" spans="1:11">
      <c r="A9" s="809" t="s">
        <v>909</v>
      </c>
      <c r="B9" s="810" t="s">
        <v>910</v>
      </c>
      <c r="C9" s="921">
        <v>10638812</v>
      </c>
      <c r="D9" s="921">
        <v>166228.88</v>
      </c>
      <c r="E9" s="921">
        <v>10805040.880000001</v>
      </c>
      <c r="F9" s="921">
        <v>4729465.96</v>
      </c>
      <c r="G9" s="921">
        <v>4729465.96</v>
      </c>
      <c r="H9" s="921">
        <v>6075574.9200000009</v>
      </c>
      <c r="I9" s="773"/>
    </row>
    <row r="10" spans="1:11">
      <c r="A10" s="809" t="s">
        <v>911</v>
      </c>
      <c r="B10" s="810" t="s">
        <v>912</v>
      </c>
      <c r="C10" s="921">
        <v>39256707</v>
      </c>
      <c r="D10" s="921">
        <v>4653553.79</v>
      </c>
      <c r="E10" s="921">
        <v>43910260.789999999</v>
      </c>
      <c r="F10" s="921">
        <v>21148306.640000001</v>
      </c>
      <c r="G10" s="921">
        <v>21148306.640000001</v>
      </c>
      <c r="H10" s="921">
        <v>22761954.149999999</v>
      </c>
      <c r="I10" s="773"/>
    </row>
    <row r="11" spans="1:11">
      <c r="A11" s="809" t="s">
        <v>913</v>
      </c>
      <c r="B11" s="810" t="s">
        <v>914</v>
      </c>
      <c r="C11" s="921"/>
      <c r="D11" s="921"/>
      <c r="E11" s="921">
        <v>0</v>
      </c>
      <c r="F11" s="921"/>
      <c r="G11" s="921"/>
      <c r="H11" s="921">
        <v>0</v>
      </c>
      <c r="I11" s="773"/>
    </row>
    <row r="12" spans="1:11">
      <c r="A12" s="809" t="s">
        <v>915</v>
      </c>
      <c r="B12" s="810" t="s">
        <v>916</v>
      </c>
      <c r="C12" s="921">
        <v>538097</v>
      </c>
      <c r="D12" s="921">
        <v>12653</v>
      </c>
      <c r="E12" s="921">
        <v>550750</v>
      </c>
      <c r="F12" s="921">
        <v>284064.18</v>
      </c>
      <c r="G12" s="921">
        <v>284064.18</v>
      </c>
      <c r="H12" s="921">
        <v>266685.82</v>
      </c>
      <c r="I12" s="773"/>
    </row>
    <row r="13" spans="1:11">
      <c r="A13" s="1233" t="s">
        <v>917</v>
      </c>
      <c r="B13" s="1234"/>
      <c r="C13" s="920">
        <v>7390749</v>
      </c>
      <c r="D13" s="920">
        <v>-110915.29000000001</v>
      </c>
      <c r="E13" s="920">
        <v>7279833.71</v>
      </c>
      <c r="F13" s="920">
        <v>921885.27</v>
      </c>
      <c r="G13" s="920">
        <v>921885.27</v>
      </c>
      <c r="H13" s="920">
        <v>6357948.4399999995</v>
      </c>
      <c r="I13" s="773"/>
      <c r="K13" s="773"/>
    </row>
    <row r="14" spans="1:11">
      <c r="A14" s="809" t="s">
        <v>918</v>
      </c>
      <c r="B14" s="810" t="s">
        <v>919</v>
      </c>
      <c r="C14" s="921">
        <v>1471146.2</v>
      </c>
      <c r="D14" s="921">
        <v>-31339.29</v>
      </c>
      <c r="E14" s="921">
        <v>1439806.91</v>
      </c>
      <c r="F14" s="921">
        <v>743189.55</v>
      </c>
      <c r="G14" s="921">
        <v>743189.55</v>
      </c>
      <c r="H14" s="921">
        <v>696617.35999999987</v>
      </c>
      <c r="I14" s="773"/>
    </row>
    <row r="15" spans="1:11">
      <c r="A15" s="809" t="s">
        <v>920</v>
      </c>
      <c r="B15" s="810" t="s">
        <v>921</v>
      </c>
      <c r="C15" s="921">
        <v>754865.37</v>
      </c>
      <c r="D15" s="921">
        <v>-79576</v>
      </c>
      <c r="E15" s="921">
        <v>675289.37</v>
      </c>
      <c r="F15" s="921">
        <v>101639.86</v>
      </c>
      <c r="G15" s="921">
        <v>101639.86</v>
      </c>
      <c r="H15" s="921">
        <v>573649.51</v>
      </c>
      <c r="I15" s="773"/>
    </row>
    <row r="16" spans="1:11">
      <c r="A16" s="809" t="s">
        <v>922</v>
      </c>
      <c r="B16" s="810" t="s">
        <v>923</v>
      </c>
      <c r="C16" s="921"/>
      <c r="D16" s="921"/>
      <c r="E16" s="921">
        <v>0</v>
      </c>
      <c r="F16" s="921"/>
      <c r="G16" s="921"/>
      <c r="H16" s="921">
        <v>0</v>
      </c>
      <c r="I16" s="773"/>
    </row>
    <row r="17" spans="1:11">
      <c r="A17" s="809" t="s">
        <v>924</v>
      </c>
      <c r="B17" s="810" t="s">
        <v>925</v>
      </c>
      <c r="C17" s="921">
        <v>398851.99</v>
      </c>
      <c r="D17" s="921">
        <v>0</v>
      </c>
      <c r="E17" s="921">
        <v>398851.99</v>
      </c>
      <c r="F17" s="921">
        <v>65432.36</v>
      </c>
      <c r="G17" s="921">
        <v>65432.36</v>
      </c>
      <c r="H17" s="921">
        <v>333419.63</v>
      </c>
      <c r="I17" s="773"/>
    </row>
    <row r="18" spans="1:11">
      <c r="A18" s="809" t="s">
        <v>926</v>
      </c>
      <c r="B18" s="810" t="s">
        <v>927</v>
      </c>
      <c r="C18" s="921">
        <v>20000</v>
      </c>
      <c r="D18" s="921">
        <v>0</v>
      </c>
      <c r="E18" s="921">
        <v>20000</v>
      </c>
      <c r="F18" s="921">
        <v>0</v>
      </c>
      <c r="G18" s="921">
        <v>0</v>
      </c>
      <c r="H18" s="921">
        <v>20000</v>
      </c>
      <c r="I18" s="773"/>
    </row>
    <row r="19" spans="1:11">
      <c r="A19" s="809" t="s">
        <v>928</v>
      </c>
      <c r="B19" s="810" t="s">
        <v>929</v>
      </c>
      <c r="C19" s="921">
        <v>4440000</v>
      </c>
      <c r="D19" s="921">
        <v>0</v>
      </c>
      <c r="E19" s="921">
        <v>4440000</v>
      </c>
      <c r="F19" s="921">
        <v>520.54</v>
      </c>
      <c r="G19" s="921">
        <v>520.54</v>
      </c>
      <c r="H19" s="921">
        <v>4439479.46</v>
      </c>
      <c r="I19" s="773"/>
    </row>
    <row r="20" spans="1:11">
      <c r="A20" s="809" t="s">
        <v>930</v>
      </c>
      <c r="B20" s="810" t="s">
        <v>931</v>
      </c>
      <c r="C20" s="921">
        <v>80000</v>
      </c>
      <c r="D20" s="921">
        <v>0</v>
      </c>
      <c r="E20" s="921">
        <v>80000</v>
      </c>
      <c r="F20" s="921">
        <v>0</v>
      </c>
      <c r="G20" s="921">
        <v>0</v>
      </c>
      <c r="H20" s="921">
        <v>80000</v>
      </c>
      <c r="I20" s="773"/>
    </row>
    <row r="21" spans="1:11">
      <c r="A21" s="809" t="s">
        <v>932</v>
      </c>
      <c r="B21" s="810" t="s">
        <v>933</v>
      </c>
      <c r="C21" s="921"/>
      <c r="D21" s="921"/>
      <c r="E21" s="921">
        <v>0</v>
      </c>
      <c r="F21" s="921"/>
      <c r="G21" s="921"/>
      <c r="H21" s="921">
        <v>0</v>
      </c>
      <c r="I21" s="773"/>
    </row>
    <row r="22" spans="1:11">
      <c r="A22" s="809" t="s">
        <v>934</v>
      </c>
      <c r="B22" s="810" t="s">
        <v>935</v>
      </c>
      <c r="C22" s="921">
        <v>225885.44</v>
      </c>
      <c r="D22" s="921">
        <v>0</v>
      </c>
      <c r="E22" s="921">
        <v>225885.44</v>
      </c>
      <c r="F22" s="921">
        <v>11102.96</v>
      </c>
      <c r="G22" s="921">
        <v>11102.96</v>
      </c>
      <c r="H22" s="921">
        <v>214782.48</v>
      </c>
      <c r="I22" s="773"/>
    </row>
    <row r="23" spans="1:11">
      <c r="A23" s="1233" t="s">
        <v>936</v>
      </c>
      <c r="B23" s="1234"/>
      <c r="C23" s="920">
        <v>15573750.16</v>
      </c>
      <c r="D23" s="920">
        <v>4773708.12</v>
      </c>
      <c r="E23" s="920">
        <v>20347458.280000001</v>
      </c>
      <c r="F23" s="920">
        <v>4221883.9600000009</v>
      </c>
      <c r="G23" s="920">
        <v>4176510.2800000003</v>
      </c>
      <c r="H23" s="920">
        <v>16125574.32</v>
      </c>
      <c r="I23" s="773"/>
      <c r="K23" s="773"/>
    </row>
    <row r="24" spans="1:11">
      <c r="A24" s="809" t="s">
        <v>937</v>
      </c>
      <c r="B24" s="810" t="s">
        <v>938</v>
      </c>
      <c r="C24" s="921">
        <v>795000</v>
      </c>
      <c r="D24" s="921">
        <v>739847</v>
      </c>
      <c r="E24" s="921">
        <v>1534847</v>
      </c>
      <c r="F24" s="921">
        <v>349264.78</v>
      </c>
      <c r="G24" s="921">
        <v>348747.01</v>
      </c>
      <c r="H24" s="921">
        <v>1185582.22</v>
      </c>
      <c r="I24" s="773"/>
    </row>
    <row r="25" spans="1:11">
      <c r="A25" s="809" t="s">
        <v>939</v>
      </c>
      <c r="B25" s="810" t="s">
        <v>940</v>
      </c>
      <c r="C25" s="921">
        <v>700000</v>
      </c>
      <c r="D25" s="921">
        <v>369920</v>
      </c>
      <c r="E25" s="921">
        <v>1069920</v>
      </c>
      <c r="F25" s="921">
        <v>0</v>
      </c>
      <c r="G25" s="921">
        <v>0</v>
      </c>
      <c r="H25" s="921">
        <v>1069920</v>
      </c>
      <c r="I25" s="773"/>
    </row>
    <row r="26" spans="1:11">
      <c r="A26" s="809" t="s">
        <v>941</v>
      </c>
      <c r="B26" s="810" t="s">
        <v>942</v>
      </c>
      <c r="C26" s="921">
        <v>2631243</v>
      </c>
      <c r="D26" s="921">
        <v>0</v>
      </c>
      <c r="E26" s="921">
        <v>2631243</v>
      </c>
      <c r="F26" s="921">
        <v>110838</v>
      </c>
      <c r="G26" s="921">
        <v>110838</v>
      </c>
      <c r="H26" s="921">
        <v>2520405</v>
      </c>
      <c r="I26" s="773"/>
    </row>
    <row r="27" spans="1:11">
      <c r="A27" s="809" t="s">
        <v>943</v>
      </c>
      <c r="B27" s="810" t="s">
        <v>944</v>
      </c>
      <c r="C27" s="921">
        <v>275000</v>
      </c>
      <c r="D27" s="921">
        <v>22000</v>
      </c>
      <c r="E27" s="921">
        <v>297000</v>
      </c>
      <c r="F27" s="921">
        <v>84869.57</v>
      </c>
      <c r="G27" s="921">
        <v>84869.57</v>
      </c>
      <c r="H27" s="921">
        <v>212130.43</v>
      </c>
      <c r="I27" s="773"/>
    </row>
    <row r="28" spans="1:11">
      <c r="A28" s="809" t="s">
        <v>945</v>
      </c>
      <c r="B28" s="810" t="s">
        <v>946</v>
      </c>
      <c r="C28" s="921">
        <v>3699583.13</v>
      </c>
      <c r="D28" s="921">
        <v>0</v>
      </c>
      <c r="E28" s="921">
        <v>3699583.13</v>
      </c>
      <c r="F28" s="921">
        <v>737731.08</v>
      </c>
      <c r="G28" s="921">
        <v>696310.17</v>
      </c>
      <c r="H28" s="921">
        <v>2961852.05</v>
      </c>
      <c r="I28" s="773"/>
    </row>
    <row r="29" spans="1:11">
      <c r="A29" s="809" t="s">
        <v>947</v>
      </c>
      <c r="B29" s="810" t="s">
        <v>948</v>
      </c>
      <c r="C29" s="921">
        <v>2372239</v>
      </c>
      <c r="D29" s="921">
        <v>739840</v>
      </c>
      <c r="E29" s="921">
        <v>3112079</v>
      </c>
      <c r="F29" s="921">
        <v>298976.56</v>
      </c>
      <c r="G29" s="921">
        <v>298976.56</v>
      </c>
      <c r="H29" s="921">
        <v>2813102.44</v>
      </c>
      <c r="I29" s="773"/>
    </row>
    <row r="30" spans="1:11">
      <c r="A30" s="809" t="s">
        <v>949</v>
      </c>
      <c r="B30" s="810" t="s">
        <v>950</v>
      </c>
      <c r="C30" s="921">
        <v>1566599.62</v>
      </c>
      <c r="D30" s="921">
        <v>0</v>
      </c>
      <c r="E30" s="921">
        <v>1566599.62</v>
      </c>
      <c r="F30" s="921">
        <v>312116.49</v>
      </c>
      <c r="G30" s="921">
        <v>308916.49</v>
      </c>
      <c r="H30" s="921">
        <v>1254483.1300000001</v>
      </c>
      <c r="I30" s="773"/>
    </row>
    <row r="31" spans="1:11">
      <c r="A31" s="809" t="s">
        <v>951</v>
      </c>
      <c r="B31" s="810" t="s">
        <v>952</v>
      </c>
      <c r="C31" s="921">
        <v>1188864</v>
      </c>
      <c r="D31" s="921">
        <v>427496</v>
      </c>
      <c r="E31" s="921">
        <v>1616360</v>
      </c>
      <c r="F31" s="921">
        <v>213236.96</v>
      </c>
      <c r="G31" s="921">
        <v>213236.96</v>
      </c>
      <c r="H31" s="921">
        <v>1403123.04</v>
      </c>
      <c r="I31" s="773"/>
    </row>
    <row r="32" spans="1:11">
      <c r="A32" s="809" t="s">
        <v>953</v>
      </c>
      <c r="B32" s="810" t="s">
        <v>954</v>
      </c>
      <c r="C32" s="921">
        <v>2345221.41</v>
      </c>
      <c r="D32" s="921">
        <v>2474605.12</v>
      </c>
      <c r="E32" s="921">
        <v>4819826.53</v>
      </c>
      <c r="F32" s="921">
        <v>2114850.52</v>
      </c>
      <c r="G32" s="921">
        <v>2114615.52</v>
      </c>
      <c r="H32" s="921">
        <v>2704976.0100000002</v>
      </c>
      <c r="I32" s="773"/>
    </row>
    <row r="33" spans="1:11">
      <c r="A33" s="1233" t="s">
        <v>955</v>
      </c>
      <c r="B33" s="1234"/>
      <c r="C33" s="920">
        <v>5897117.7800000003</v>
      </c>
      <c r="D33" s="920">
        <v>1122535.57</v>
      </c>
      <c r="E33" s="920">
        <v>7019653.3500000006</v>
      </c>
      <c r="F33" s="920">
        <v>1599764.96</v>
      </c>
      <c r="G33" s="920">
        <v>1599764.96</v>
      </c>
      <c r="H33" s="920">
        <v>5419888.3900000006</v>
      </c>
      <c r="I33" s="773"/>
      <c r="K33" s="773"/>
    </row>
    <row r="34" spans="1:11">
      <c r="A34" s="809" t="s">
        <v>956</v>
      </c>
      <c r="B34" s="810" t="s">
        <v>957</v>
      </c>
      <c r="C34" s="921"/>
      <c r="D34" s="921"/>
      <c r="E34" s="921">
        <v>0</v>
      </c>
      <c r="F34" s="921"/>
      <c r="G34" s="921"/>
      <c r="H34" s="921">
        <v>0</v>
      </c>
      <c r="I34" s="773"/>
    </row>
    <row r="35" spans="1:11">
      <c r="A35" s="809" t="s">
        <v>958</v>
      </c>
      <c r="B35" s="810" t="s">
        <v>959</v>
      </c>
      <c r="C35" s="921"/>
      <c r="D35" s="921"/>
      <c r="E35" s="921">
        <v>0</v>
      </c>
      <c r="F35" s="921"/>
      <c r="G35" s="921"/>
      <c r="H35" s="921">
        <v>0</v>
      </c>
      <c r="I35" s="773"/>
    </row>
    <row r="36" spans="1:11">
      <c r="A36" s="809" t="s">
        <v>960</v>
      </c>
      <c r="B36" s="810" t="s">
        <v>961</v>
      </c>
      <c r="C36" s="921"/>
      <c r="D36" s="921"/>
      <c r="E36" s="921">
        <v>0</v>
      </c>
      <c r="F36" s="921"/>
      <c r="G36" s="921"/>
      <c r="H36" s="921">
        <v>0</v>
      </c>
      <c r="I36" s="773"/>
    </row>
    <row r="37" spans="1:11">
      <c r="A37" s="809" t="s">
        <v>962</v>
      </c>
      <c r="B37" s="810" t="s">
        <v>963</v>
      </c>
      <c r="C37" s="921">
        <v>5897117.7800000003</v>
      </c>
      <c r="D37" s="921">
        <v>1122535.57</v>
      </c>
      <c r="E37" s="921">
        <v>7019653.3500000006</v>
      </c>
      <c r="F37" s="921">
        <v>1599764.96</v>
      </c>
      <c r="G37" s="921">
        <v>1599764.96</v>
      </c>
      <c r="H37" s="921">
        <v>5419888.3900000006</v>
      </c>
      <c r="I37" s="773"/>
    </row>
    <row r="38" spans="1:11">
      <c r="A38" s="809" t="s">
        <v>964</v>
      </c>
      <c r="B38" s="810" t="s">
        <v>965</v>
      </c>
      <c r="C38" s="921"/>
      <c r="D38" s="921"/>
      <c r="E38" s="921">
        <v>0</v>
      </c>
      <c r="F38" s="921"/>
      <c r="G38" s="921"/>
      <c r="H38" s="921">
        <v>0</v>
      </c>
      <c r="I38" s="773"/>
    </row>
    <row r="39" spans="1:11">
      <c r="A39" s="809" t="s">
        <v>966</v>
      </c>
      <c r="B39" s="810" t="s">
        <v>967</v>
      </c>
      <c r="C39" s="921"/>
      <c r="D39" s="921"/>
      <c r="E39" s="921">
        <v>0</v>
      </c>
      <c r="F39" s="921"/>
      <c r="G39" s="921"/>
      <c r="H39" s="921">
        <v>0</v>
      </c>
      <c r="I39" s="773"/>
    </row>
    <row r="40" spans="1:11">
      <c r="A40" s="811"/>
      <c r="B40" s="810" t="s">
        <v>968</v>
      </c>
      <c r="C40" s="921"/>
      <c r="D40" s="921"/>
      <c r="E40" s="921">
        <v>0</v>
      </c>
      <c r="F40" s="921"/>
      <c r="G40" s="921"/>
      <c r="H40" s="921">
        <v>0</v>
      </c>
      <c r="I40" s="773"/>
    </row>
    <row r="41" spans="1:11">
      <c r="A41" s="811"/>
      <c r="B41" s="810" t="s">
        <v>969</v>
      </c>
      <c r="C41" s="921"/>
      <c r="D41" s="921"/>
      <c r="E41" s="921">
        <v>0</v>
      </c>
      <c r="F41" s="921"/>
      <c r="G41" s="921"/>
      <c r="H41" s="921">
        <v>0</v>
      </c>
      <c r="I41" s="773"/>
    </row>
    <row r="42" spans="1:11">
      <c r="A42" s="809" t="s">
        <v>970</v>
      </c>
      <c r="B42" s="810" t="s">
        <v>971</v>
      </c>
      <c r="C42" s="921"/>
      <c r="D42" s="921"/>
      <c r="E42" s="921">
        <v>0</v>
      </c>
      <c r="F42" s="921"/>
      <c r="G42" s="921"/>
      <c r="H42" s="921">
        <v>0</v>
      </c>
      <c r="I42" s="773"/>
    </row>
    <row r="43" spans="1:11">
      <c r="A43" s="1233" t="s">
        <v>972</v>
      </c>
      <c r="B43" s="1234"/>
      <c r="C43" s="920">
        <v>175104</v>
      </c>
      <c r="D43" s="920">
        <v>0</v>
      </c>
      <c r="E43" s="920">
        <v>175104</v>
      </c>
      <c r="F43" s="920">
        <v>0</v>
      </c>
      <c r="G43" s="920">
        <v>0</v>
      </c>
      <c r="H43" s="920">
        <v>175104</v>
      </c>
      <c r="I43" s="773"/>
      <c r="K43" s="773"/>
    </row>
    <row r="44" spans="1:11">
      <c r="A44" s="809" t="s">
        <v>973</v>
      </c>
      <c r="B44" s="810" t="s">
        <v>974</v>
      </c>
      <c r="C44" s="921">
        <v>19968</v>
      </c>
      <c r="D44" s="921">
        <v>0</v>
      </c>
      <c r="E44" s="921">
        <v>19968</v>
      </c>
      <c r="F44" s="921">
        <v>0</v>
      </c>
      <c r="G44" s="921">
        <v>0</v>
      </c>
      <c r="H44" s="921">
        <v>19968</v>
      </c>
      <c r="I44" s="773"/>
    </row>
    <row r="45" spans="1:11">
      <c r="A45" s="809" t="s">
        <v>975</v>
      </c>
      <c r="B45" s="810" t="s">
        <v>976</v>
      </c>
      <c r="C45" s="921"/>
      <c r="D45" s="921"/>
      <c r="E45" s="921">
        <v>0</v>
      </c>
      <c r="F45" s="921"/>
      <c r="G45" s="921"/>
      <c r="H45" s="921">
        <v>0</v>
      </c>
      <c r="I45" s="773"/>
    </row>
    <row r="46" spans="1:11">
      <c r="A46" s="809" t="s">
        <v>977</v>
      </c>
      <c r="B46" s="810" t="s">
        <v>978</v>
      </c>
      <c r="C46" s="921"/>
      <c r="D46" s="921"/>
      <c r="E46" s="921">
        <v>0</v>
      </c>
      <c r="F46" s="921"/>
      <c r="G46" s="921"/>
      <c r="H46" s="921">
        <v>0</v>
      </c>
      <c r="I46" s="773"/>
    </row>
    <row r="47" spans="1:11">
      <c r="A47" s="809" t="s">
        <v>979</v>
      </c>
      <c r="B47" s="810" t="s">
        <v>980</v>
      </c>
      <c r="C47" s="921">
        <v>155136</v>
      </c>
      <c r="D47" s="921">
        <v>0</v>
      </c>
      <c r="E47" s="921">
        <v>155136</v>
      </c>
      <c r="F47" s="921">
        <v>0</v>
      </c>
      <c r="G47" s="921">
        <v>0</v>
      </c>
      <c r="H47" s="921">
        <v>155136</v>
      </c>
      <c r="I47" s="773"/>
    </row>
    <row r="48" spans="1:11">
      <c r="A48" s="809" t="s">
        <v>981</v>
      </c>
      <c r="B48" s="810" t="s">
        <v>982</v>
      </c>
      <c r="C48" s="921"/>
      <c r="D48" s="921"/>
      <c r="E48" s="921">
        <v>0</v>
      </c>
      <c r="F48" s="921"/>
      <c r="G48" s="921"/>
      <c r="H48" s="921">
        <v>0</v>
      </c>
      <c r="I48" s="773"/>
    </row>
    <row r="49" spans="1:11">
      <c r="A49" s="809" t="s">
        <v>983</v>
      </c>
      <c r="B49" s="810" t="s">
        <v>984</v>
      </c>
      <c r="C49" s="921"/>
      <c r="D49" s="921"/>
      <c r="E49" s="921">
        <v>0</v>
      </c>
      <c r="F49" s="921"/>
      <c r="G49" s="921"/>
      <c r="H49" s="921">
        <v>0</v>
      </c>
      <c r="I49" s="773"/>
    </row>
    <row r="50" spans="1:11">
      <c r="A50" s="809" t="s">
        <v>985</v>
      </c>
      <c r="B50" s="810" t="s">
        <v>986</v>
      </c>
      <c r="C50" s="921"/>
      <c r="D50" s="921"/>
      <c r="E50" s="921">
        <v>0</v>
      </c>
      <c r="F50" s="921"/>
      <c r="G50" s="921"/>
      <c r="H50" s="921">
        <v>0</v>
      </c>
      <c r="I50" s="773"/>
    </row>
    <row r="51" spans="1:11">
      <c r="A51" s="809" t="s">
        <v>987</v>
      </c>
      <c r="B51" s="810" t="s">
        <v>988</v>
      </c>
      <c r="C51" s="921"/>
      <c r="D51" s="921"/>
      <c r="E51" s="921">
        <v>0</v>
      </c>
      <c r="F51" s="921"/>
      <c r="G51" s="921"/>
      <c r="H51" s="921">
        <v>0</v>
      </c>
      <c r="I51" s="773"/>
    </row>
    <row r="52" spans="1:11">
      <c r="A52" s="809" t="s">
        <v>989</v>
      </c>
      <c r="B52" s="810" t="s">
        <v>990</v>
      </c>
      <c r="C52" s="921"/>
      <c r="D52" s="921"/>
      <c r="E52" s="921">
        <v>0</v>
      </c>
      <c r="F52" s="921"/>
      <c r="G52" s="921"/>
      <c r="H52" s="921">
        <v>0</v>
      </c>
      <c r="I52" s="773"/>
    </row>
    <row r="53" spans="1:11">
      <c r="A53" s="1233" t="s">
        <v>991</v>
      </c>
      <c r="B53" s="1234"/>
      <c r="C53" s="920">
        <v>0</v>
      </c>
      <c r="D53" s="920">
        <v>0</v>
      </c>
      <c r="E53" s="920">
        <v>0</v>
      </c>
      <c r="F53" s="920">
        <v>0</v>
      </c>
      <c r="G53" s="920">
        <v>0</v>
      </c>
      <c r="H53" s="920">
        <v>0</v>
      </c>
      <c r="I53" s="773"/>
      <c r="K53" s="773"/>
    </row>
    <row r="54" spans="1:11">
      <c r="A54" s="809" t="s">
        <v>992</v>
      </c>
      <c r="B54" s="810" t="s">
        <v>993</v>
      </c>
      <c r="C54" s="921"/>
      <c r="D54" s="921"/>
      <c r="E54" s="921">
        <v>0</v>
      </c>
      <c r="F54" s="921"/>
      <c r="G54" s="921"/>
      <c r="H54" s="921">
        <v>0</v>
      </c>
      <c r="I54" s="773"/>
    </row>
    <row r="55" spans="1:11">
      <c r="A55" s="809" t="s">
        <v>994</v>
      </c>
      <c r="B55" s="810" t="s">
        <v>995</v>
      </c>
      <c r="C55" s="921"/>
      <c r="D55" s="921"/>
      <c r="E55" s="921">
        <v>0</v>
      </c>
      <c r="F55" s="921"/>
      <c r="G55" s="921"/>
      <c r="H55" s="921">
        <v>0</v>
      </c>
      <c r="I55" s="773"/>
    </row>
    <row r="56" spans="1:11">
      <c r="A56" s="809" t="s">
        <v>996</v>
      </c>
      <c r="B56" s="810" t="s">
        <v>997</v>
      </c>
      <c r="C56" s="921"/>
      <c r="D56" s="921"/>
      <c r="E56" s="921">
        <v>0</v>
      </c>
      <c r="F56" s="921"/>
      <c r="G56" s="921"/>
      <c r="H56" s="921">
        <v>0</v>
      </c>
      <c r="I56" s="773"/>
    </row>
    <row r="57" spans="1:11">
      <c r="A57" s="1233" t="s">
        <v>998</v>
      </c>
      <c r="B57" s="1234"/>
      <c r="C57" s="920">
        <v>0</v>
      </c>
      <c r="D57" s="920">
        <v>0</v>
      </c>
      <c r="E57" s="920">
        <v>0</v>
      </c>
      <c r="F57" s="920">
        <v>0</v>
      </c>
      <c r="G57" s="920">
        <v>0</v>
      </c>
      <c r="H57" s="920">
        <v>0</v>
      </c>
      <c r="I57" s="773"/>
      <c r="K57" s="773"/>
    </row>
    <row r="58" spans="1:11">
      <c r="A58" s="809" t="s">
        <v>999</v>
      </c>
      <c r="B58" s="810" t="s">
        <v>1000</v>
      </c>
      <c r="C58" s="921"/>
      <c r="D58" s="921"/>
      <c r="E58" s="921">
        <v>0</v>
      </c>
      <c r="F58" s="921"/>
      <c r="G58" s="921"/>
      <c r="H58" s="921">
        <v>0</v>
      </c>
      <c r="I58" s="773"/>
    </row>
    <row r="59" spans="1:11">
      <c r="A59" s="809" t="s">
        <v>1001</v>
      </c>
      <c r="B59" s="810" t="s">
        <v>1002</v>
      </c>
      <c r="C59" s="921"/>
      <c r="D59" s="921"/>
      <c r="E59" s="921">
        <v>0</v>
      </c>
      <c r="F59" s="921"/>
      <c r="G59" s="921"/>
      <c r="H59" s="921">
        <v>0</v>
      </c>
      <c r="I59" s="773"/>
    </row>
    <row r="60" spans="1:11">
      <c r="A60" s="809" t="s">
        <v>1003</v>
      </c>
      <c r="B60" s="810" t="s">
        <v>1004</v>
      </c>
      <c r="C60" s="921"/>
      <c r="D60" s="921"/>
      <c r="E60" s="921">
        <v>0</v>
      </c>
      <c r="F60" s="921"/>
      <c r="G60" s="921"/>
      <c r="H60" s="921">
        <v>0</v>
      </c>
      <c r="I60" s="773"/>
    </row>
    <row r="61" spans="1:11">
      <c r="A61" s="809" t="s">
        <v>1005</v>
      </c>
      <c r="B61" s="810" t="s">
        <v>1006</v>
      </c>
      <c r="C61" s="921"/>
      <c r="D61" s="921"/>
      <c r="E61" s="921">
        <v>0</v>
      </c>
      <c r="F61" s="921"/>
      <c r="G61" s="921"/>
      <c r="H61" s="921">
        <v>0</v>
      </c>
      <c r="I61" s="773"/>
    </row>
    <row r="62" spans="1:11">
      <c r="A62" s="809" t="s">
        <v>1007</v>
      </c>
      <c r="B62" s="810" t="s">
        <v>1008</v>
      </c>
      <c r="C62" s="921"/>
      <c r="D62" s="921"/>
      <c r="E62" s="921">
        <v>0</v>
      </c>
      <c r="F62" s="921"/>
      <c r="G62" s="921"/>
      <c r="H62" s="921">
        <v>0</v>
      </c>
      <c r="I62" s="773"/>
    </row>
    <row r="63" spans="1:11">
      <c r="A63" s="809" t="s">
        <v>1009</v>
      </c>
      <c r="B63" s="810" t="s">
        <v>1010</v>
      </c>
      <c r="C63" s="921"/>
      <c r="D63" s="921"/>
      <c r="E63" s="921">
        <v>0</v>
      </c>
      <c r="F63" s="921"/>
      <c r="G63" s="921"/>
      <c r="H63" s="921">
        <v>0</v>
      </c>
      <c r="I63" s="773"/>
    </row>
    <row r="64" spans="1:11">
      <c r="A64" s="809"/>
      <c r="B64" s="810" t="s">
        <v>1011</v>
      </c>
      <c r="C64" s="921"/>
      <c r="D64" s="921"/>
      <c r="E64" s="921">
        <v>0</v>
      </c>
      <c r="F64" s="921"/>
      <c r="G64" s="921"/>
      <c r="H64" s="921">
        <v>0</v>
      </c>
      <c r="I64" s="773"/>
    </row>
    <row r="65" spans="1:11">
      <c r="A65" s="809" t="s">
        <v>1012</v>
      </c>
      <c r="B65" s="810" t="s">
        <v>1013</v>
      </c>
      <c r="C65" s="921"/>
      <c r="D65" s="921"/>
      <c r="E65" s="921">
        <v>0</v>
      </c>
      <c r="F65" s="921"/>
      <c r="G65" s="921"/>
      <c r="H65" s="921">
        <v>0</v>
      </c>
      <c r="I65" s="773"/>
    </row>
    <row r="66" spans="1:11">
      <c r="A66" s="1233" t="s">
        <v>1014</v>
      </c>
      <c r="B66" s="1234"/>
      <c r="C66" s="920">
        <v>0</v>
      </c>
      <c r="D66" s="920">
        <v>0</v>
      </c>
      <c r="E66" s="920">
        <v>0</v>
      </c>
      <c r="F66" s="920">
        <v>0</v>
      </c>
      <c r="G66" s="920">
        <v>0</v>
      </c>
      <c r="H66" s="920">
        <v>0</v>
      </c>
      <c r="I66" s="773"/>
      <c r="K66" s="773"/>
    </row>
    <row r="67" spans="1:11">
      <c r="A67" s="809" t="s">
        <v>1015</v>
      </c>
      <c r="B67" s="810" t="s">
        <v>1016</v>
      </c>
      <c r="C67" s="921"/>
      <c r="D67" s="921"/>
      <c r="E67" s="921">
        <v>0</v>
      </c>
      <c r="F67" s="921"/>
      <c r="G67" s="921"/>
      <c r="H67" s="921">
        <v>0</v>
      </c>
      <c r="I67" s="773"/>
    </row>
    <row r="68" spans="1:11">
      <c r="A68" s="809" t="s">
        <v>1017</v>
      </c>
      <c r="B68" s="810" t="s">
        <v>1018</v>
      </c>
      <c r="C68" s="921"/>
      <c r="D68" s="921"/>
      <c r="E68" s="921">
        <v>0</v>
      </c>
      <c r="F68" s="921"/>
      <c r="G68" s="921"/>
      <c r="H68" s="921">
        <v>0</v>
      </c>
      <c r="I68" s="773"/>
    </row>
    <row r="69" spans="1:11">
      <c r="A69" s="809" t="s">
        <v>1019</v>
      </c>
      <c r="B69" s="810" t="s">
        <v>1020</v>
      </c>
      <c r="C69" s="921"/>
      <c r="D69" s="921"/>
      <c r="E69" s="921">
        <v>0</v>
      </c>
      <c r="F69" s="921"/>
      <c r="G69" s="921"/>
      <c r="H69" s="921">
        <v>0</v>
      </c>
      <c r="I69" s="773"/>
    </row>
    <row r="70" spans="1:11">
      <c r="A70" s="1233" t="s">
        <v>1021</v>
      </c>
      <c r="B70" s="1234"/>
      <c r="C70" s="920">
        <v>0</v>
      </c>
      <c r="D70" s="920">
        <v>0</v>
      </c>
      <c r="E70" s="920">
        <v>0</v>
      </c>
      <c r="F70" s="920">
        <v>0</v>
      </c>
      <c r="G70" s="920">
        <v>0</v>
      </c>
      <c r="H70" s="920">
        <v>0</v>
      </c>
      <c r="I70" s="773"/>
    </row>
    <row r="71" spans="1:11">
      <c r="A71" s="809" t="s">
        <v>1022</v>
      </c>
      <c r="B71" s="810" t="s">
        <v>1023</v>
      </c>
      <c r="C71" s="921"/>
      <c r="D71" s="921"/>
      <c r="E71" s="921">
        <v>0</v>
      </c>
      <c r="F71" s="921"/>
      <c r="G71" s="921"/>
      <c r="H71" s="921">
        <v>0</v>
      </c>
      <c r="I71" s="773"/>
    </row>
    <row r="72" spans="1:11">
      <c r="A72" s="809" t="s">
        <v>1024</v>
      </c>
      <c r="B72" s="810" t="s">
        <v>1025</v>
      </c>
      <c r="C72" s="921"/>
      <c r="D72" s="921"/>
      <c r="E72" s="921">
        <v>0</v>
      </c>
      <c r="F72" s="921"/>
      <c r="G72" s="921"/>
      <c r="H72" s="921">
        <v>0</v>
      </c>
      <c r="I72" s="773"/>
    </row>
    <row r="73" spans="1:11">
      <c r="A73" s="809" t="s">
        <v>1026</v>
      </c>
      <c r="B73" s="810" t="s">
        <v>1027</v>
      </c>
      <c r="C73" s="921"/>
      <c r="D73" s="921"/>
      <c r="E73" s="921">
        <v>0</v>
      </c>
      <c r="F73" s="921"/>
      <c r="G73" s="921"/>
      <c r="H73" s="921">
        <v>0</v>
      </c>
      <c r="I73" s="773"/>
    </row>
    <row r="74" spans="1:11">
      <c r="A74" s="809" t="s">
        <v>1028</v>
      </c>
      <c r="B74" s="810" t="s">
        <v>1029</v>
      </c>
      <c r="C74" s="921"/>
      <c r="D74" s="921"/>
      <c r="E74" s="921">
        <v>0</v>
      </c>
      <c r="F74" s="921"/>
      <c r="G74" s="921"/>
      <c r="H74" s="921">
        <v>0</v>
      </c>
      <c r="I74" s="773"/>
    </row>
    <row r="75" spans="1:11">
      <c r="A75" s="809" t="s">
        <v>1030</v>
      </c>
      <c r="B75" s="810" t="s">
        <v>1031</v>
      </c>
      <c r="C75" s="921"/>
      <c r="D75" s="921"/>
      <c r="E75" s="921">
        <v>0</v>
      </c>
      <c r="F75" s="921"/>
      <c r="G75" s="921"/>
      <c r="H75" s="921">
        <v>0</v>
      </c>
      <c r="I75" s="773"/>
    </row>
    <row r="76" spans="1:11">
      <c r="A76" s="809" t="s">
        <v>1032</v>
      </c>
      <c r="B76" s="810" t="s">
        <v>1033</v>
      </c>
      <c r="C76" s="921"/>
      <c r="D76" s="921"/>
      <c r="E76" s="921">
        <v>0</v>
      </c>
      <c r="F76" s="921"/>
      <c r="G76" s="921"/>
      <c r="H76" s="921">
        <v>0</v>
      </c>
      <c r="I76" s="773"/>
    </row>
    <row r="77" spans="1:11">
      <c r="A77" s="809" t="s">
        <v>1034</v>
      </c>
      <c r="B77" s="810" t="s">
        <v>1035</v>
      </c>
      <c r="C77" s="921"/>
      <c r="D77" s="921"/>
      <c r="E77" s="921">
        <v>0</v>
      </c>
      <c r="F77" s="921"/>
      <c r="G77" s="921"/>
      <c r="H77" s="921">
        <v>0</v>
      </c>
      <c r="I77" s="773"/>
    </row>
    <row r="78" spans="1:11" ht="5.0999999999999996" customHeight="1">
      <c r="A78" s="812"/>
      <c r="B78" s="813"/>
      <c r="C78" s="922"/>
      <c r="D78" s="922"/>
      <c r="E78" s="922"/>
      <c r="F78" s="922"/>
      <c r="G78" s="922"/>
      <c r="H78" s="922"/>
      <c r="I78" s="773"/>
    </row>
    <row r="79" spans="1:11">
      <c r="A79" s="1251" t="s">
        <v>1036</v>
      </c>
      <c r="B79" s="1252"/>
      <c r="C79" s="922">
        <v>180839212</v>
      </c>
      <c r="D79" s="922">
        <v>-34164045.339999996</v>
      </c>
      <c r="E79" s="922">
        <v>146675166.66</v>
      </c>
      <c r="F79" s="922">
        <v>58074088.329999998</v>
      </c>
      <c r="G79" s="922">
        <v>57352935.199999996</v>
      </c>
      <c r="H79" s="922">
        <v>88601078.329999998</v>
      </c>
      <c r="I79" s="774"/>
    </row>
    <row r="80" spans="1:11">
      <c r="A80" s="1247" t="s">
        <v>902</v>
      </c>
      <c r="B80" s="1248"/>
      <c r="C80" s="922">
        <v>82355797.99000001</v>
      </c>
      <c r="D80" s="922">
        <v>0</v>
      </c>
      <c r="E80" s="922">
        <v>82355797.99000001</v>
      </c>
      <c r="F80" s="922">
        <v>33185628.960000001</v>
      </c>
      <c r="G80" s="922">
        <v>33185628.960000001</v>
      </c>
      <c r="H80" s="922">
        <v>49170169.030000001</v>
      </c>
      <c r="I80" s="773"/>
    </row>
    <row r="81" spans="1:9">
      <c r="A81" s="809" t="s">
        <v>1037</v>
      </c>
      <c r="B81" s="814" t="s">
        <v>904</v>
      </c>
      <c r="C81" s="923">
        <v>28790596.25</v>
      </c>
      <c r="D81" s="923">
        <v>0</v>
      </c>
      <c r="E81" s="921">
        <v>28790596.25</v>
      </c>
      <c r="F81" s="923">
        <v>13306405.300000001</v>
      </c>
      <c r="G81" s="923">
        <v>13306405.300000001</v>
      </c>
      <c r="H81" s="923">
        <v>15484190.949999999</v>
      </c>
      <c r="I81" s="773"/>
    </row>
    <row r="82" spans="1:9">
      <c r="A82" s="809" t="s">
        <v>1038</v>
      </c>
      <c r="B82" s="814" t="s">
        <v>906</v>
      </c>
      <c r="C82" s="923">
        <v>1704682</v>
      </c>
      <c r="D82" s="923">
        <v>0</v>
      </c>
      <c r="E82" s="921">
        <v>1704682</v>
      </c>
      <c r="F82" s="923">
        <v>909910.05</v>
      </c>
      <c r="G82" s="923">
        <v>909910.05</v>
      </c>
      <c r="H82" s="923">
        <v>794771.95</v>
      </c>
      <c r="I82" s="773"/>
    </row>
    <row r="83" spans="1:9">
      <c r="A83" s="809" t="s">
        <v>1039</v>
      </c>
      <c r="B83" s="814" t="s">
        <v>908</v>
      </c>
      <c r="C83" s="923">
        <v>5912735.8099999996</v>
      </c>
      <c r="D83" s="923">
        <v>0</v>
      </c>
      <c r="E83" s="921">
        <v>5912735.8099999996</v>
      </c>
      <c r="F83" s="923">
        <v>642521.07999999996</v>
      </c>
      <c r="G83" s="923">
        <v>642521.07999999996</v>
      </c>
      <c r="H83" s="923">
        <v>5270214.7299999995</v>
      </c>
      <c r="I83" s="773"/>
    </row>
    <row r="84" spans="1:9">
      <c r="A84" s="809" t="s">
        <v>1040</v>
      </c>
      <c r="B84" s="814" t="s">
        <v>910</v>
      </c>
      <c r="C84" s="923">
        <v>9299383.1199999992</v>
      </c>
      <c r="D84" s="923">
        <v>0</v>
      </c>
      <c r="E84" s="921">
        <v>9299383.1199999992</v>
      </c>
      <c r="F84" s="923">
        <v>3822479.13</v>
      </c>
      <c r="G84" s="923">
        <v>3822479.13</v>
      </c>
      <c r="H84" s="923">
        <v>5476903.9899999993</v>
      </c>
      <c r="I84" s="773"/>
    </row>
    <row r="85" spans="1:9">
      <c r="A85" s="809" t="s">
        <v>1041</v>
      </c>
      <c r="B85" s="814" t="s">
        <v>912</v>
      </c>
      <c r="C85" s="923">
        <v>36648400.810000002</v>
      </c>
      <c r="D85" s="923">
        <v>0</v>
      </c>
      <c r="E85" s="921">
        <v>36648400.810000002</v>
      </c>
      <c r="F85" s="923">
        <v>14504313.4</v>
      </c>
      <c r="G85" s="923">
        <v>14504313.4</v>
      </c>
      <c r="H85" s="923">
        <v>22144087.410000004</v>
      </c>
      <c r="I85" s="773"/>
    </row>
    <row r="86" spans="1:9">
      <c r="A86" s="809" t="s">
        <v>1042</v>
      </c>
      <c r="B86" s="814" t="s">
        <v>914</v>
      </c>
      <c r="C86" s="923"/>
      <c r="D86" s="923"/>
      <c r="E86" s="921">
        <v>0</v>
      </c>
      <c r="F86" s="923"/>
      <c r="G86" s="923"/>
      <c r="H86" s="923">
        <v>0</v>
      </c>
      <c r="I86" s="773"/>
    </row>
    <row r="87" spans="1:9">
      <c r="A87" s="809" t="s">
        <v>1043</v>
      </c>
      <c r="B87" s="814" t="s">
        <v>916</v>
      </c>
      <c r="C87" s="923"/>
      <c r="D87" s="923"/>
      <c r="E87" s="921">
        <v>0</v>
      </c>
      <c r="F87" s="923"/>
      <c r="G87" s="923"/>
      <c r="H87" s="923">
        <v>0</v>
      </c>
      <c r="I87" s="773"/>
    </row>
    <row r="88" spans="1:9">
      <c r="A88" s="1247" t="s">
        <v>917</v>
      </c>
      <c r="B88" s="1248"/>
      <c r="C88" s="922">
        <v>5569319.9399999995</v>
      </c>
      <c r="D88" s="922">
        <v>3340435.4800000004</v>
      </c>
      <c r="E88" s="922">
        <v>8909755.4199999999</v>
      </c>
      <c r="F88" s="922">
        <v>4210437.33</v>
      </c>
      <c r="G88" s="922">
        <v>4210437.33</v>
      </c>
      <c r="H88" s="922">
        <v>4699318.09</v>
      </c>
      <c r="I88" s="773"/>
    </row>
    <row r="89" spans="1:9">
      <c r="A89" s="809" t="s">
        <v>1044</v>
      </c>
      <c r="B89" s="814" t="s">
        <v>919</v>
      </c>
      <c r="C89" s="923">
        <v>996000</v>
      </c>
      <c r="D89" s="923">
        <v>1471880</v>
      </c>
      <c r="E89" s="921">
        <v>2467880</v>
      </c>
      <c r="F89" s="923">
        <v>425802.33</v>
      </c>
      <c r="G89" s="923">
        <v>425802.33</v>
      </c>
      <c r="H89" s="923">
        <v>2042077.67</v>
      </c>
      <c r="I89" s="773"/>
    </row>
    <row r="90" spans="1:9">
      <c r="A90" s="809" t="s">
        <v>1045</v>
      </c>
      <c r="B90" s="814" t="s">
        <v>921</v>
      </c>
      <c r="C90" s="923">
        <v>0</v>
      </c>
      <c r="D90" s="923">
        <v>116101</v>
      </c>
      <c r="E90" s="921">
        <v>116101</v>
      </c>
      <c r="F90" s="923">
        <v>0</v>
      </c>
      <c r="G90" s="923">
        <v>0</v>
      </c>
      <c r="H90" s="923">
        <v>116101</v>
      </c>
      <c r="I90" s="773"/>
    </row>
    <row r="91" spans="1:9">
      <c r="A91" s="809" t="s">
        <v>1046</v>
      </c>
      <c r="B91" s="814" t="s">
        <v>923</v>
      </c>
      <c r="C91" s="923"/>
      <c r="D91" s="923"/>
      <c r="E91" s="921">
        <v>0</v>
      </c>
      <c r="F91" s="923"/>
      <c r="G91" s="923"/>
      <c r="H91" s="923">
        <v>0</v>
      </c>
      <c r="I91" s="773"/>
    </row>
    <row r="92" spans="1:9">
      <c r="A92" s="809" t="s">
        <v>1047</v>
      </c>
      <c r="B92" s="814" t="s">
        <v>925</v>
      </c>
      <c r="C92" s="923"/>
      <c r="D92" s="923"/>
      <c r="E92" s="921">
        <v>0</v>
      </c>
      <c r="F92" s="923"/>
      <c r="G92" s="923"/>
      <c r="H92" s="923">
        <v>0</v>
      </c>
      <c r="I92" s="773"/>
    </row>
    <row r="93" spans="1:9">
      <c r="A93" s="809" t="s">
        <v>1048</v>
      </c>
      <c r="B93" s="814" t="s">
        <v>927</v>
      </c>
      <c r="C93" s="923"/>
      <c r="D93" s="923"/>
      <c r="E93" s="921">
        <v>0</v>
      </c>
      <c r="F93" s="923"/>
      <c r="G93" s="923"/>
      <c r="H93" s="923">
        <v>0</v>
      </c>
      <c r="I93" s="773"/>
    </row>
    <row r="94" spans="1:9">
      <c r="A94" s="809" t="s">
        <v>1049</v>
      </c>
      <c r="B94" s="814" t="s">
        <v>929</v>
      </c>
      <c r="C94" s="923">
        <v>3701319.94</v>
      </c>
      <c r="D94" s="923">
        <v>0</v>
      </c>
      <c r="E94" s="921">
        <v>3701319.94</v>
      </c>
      <c r="F94" s="923">
        <v>2993945.66</v>
      </c>
      <c r="G94" s="923">
        <v>2993945.66</v>
      </c>
      <c r="H94" s="923">
        <v>707374.2799999998</v>
      </c>
      <c r="I94" s="773"/>
    </row>
    <row r="95" spans="1:9">
      <c r="A95" s="809" t="s">
        <v>1050</v>
      </c>
      <c r="B95" s="814" t="s">
        <v>931</v>
      </c>
      <c r="C95" s="923">
        <v>772000</v>
      </c>
      <c r="D95" s="923">
        <v>968984.99</v>
      </c>
      <c r="E95" s="921">
        <v>1740984.99</v>
      </c>
      <c r="F95" s="923">
        <v>644430.84</v>
      </c>
      <c r="G95" s="923">
        <v>644430.84</v>
      </c>
      <c r="H95" s="923">
        <v>1096554.1499999999</v>
      </c>
      <c r="I95" s="773"/>
    </row>
    <row r="96" spans="1:9">
      <c r="A96" s="809" t="s">
        <v>1051</v>
      </c>
      <c r="B96" s="814" t="s">
        <v>933</v>
      </c>
      <c r="C96" s="923"/>
      <c r="D96" s="923"/>
      <c r="E96" s="921">
        <v>0</v>
      </c>
      <c r="F96" s="923"/>
      <c r="G96" s="923"/>
      <c r="H96" s="923">
        <v>0</v>
      </c>
      <c r="I96" s="773"/>
    </row>
    <row r="97" spans="1:9">
      <c r="A97" s="809" t="s">
        <v>1052</v>
      </c>
      <c r="B97" s="814" t="s">
        <v>935</v>
      </c>
      <c r="C97" s="923">
        <v>100000</v>
      </c>
      <c r="D97" s="923">
        <v>783469.49</v>
      </c>
      <c r="E97" s="921">
        <v>883469.49</v>
      </c>
      <c r="F97" s="923">
        <v>146258.5</v>
      </c>
      <c r="G97" s="923">
        <v>146258.5</v>
      </c>
      <c r="H97" s="923">
        <v>737210.99</v>
      </c>
      <c r="I97" s="773"/>
    </row>
    <row r="98" spans="1:9">
      <c r="A98" s="1247" t="s">
        <v>936</v>
      </c>
      <c r="B98" s="1248"/>
      <c r="C98" s="922">
        <v>17376010.07</v>
      </c>
      <c r="D98" s="922">
        <v>1776770.37</v>
      </c>
      <c r="E98" s="922">
        <v>19152780.439999998</v>
      </c>
      <c r="F98" s="922">
        <v>7567052.2000000002</v>
      </c>
      <c r="G98" s="922">
        <v>7492025.370000001</v>
      </c>
      <c r="H98" s="922">
        <v>11585728.239999998</v>
      </c>
      <c r="I98" s="773"/>
    </row>
    <row r="99" spans="1:9">
      <c r="A99" s="809" t="s">
        <v>1053</v>
      </c>
      <c r="B99" s="814" t="s">
        <v>938</v>
      </c>
      <c r="C99" s="923">
        <v>1260600</v>
      </c>
      <c r="D99" s="923">
        <v>0</v>
      </c>
      <c r="E99" s="921">
        <v>1260600</v>
      </c>
      <c r="F99" s="923">
        <v>441625.81</v>
      </c>
      <c r="G99" s="923">
        <v>441625.81</v>
      </c>
      <c r="H99" s="923">
        <v>818974.19</v>
      </c>
      <c r="I99" s="773"/>
    </row>
    <row r="100" spans="1:9">
      <c r="A100" s="809" t="s">
        <v>1054</v>
      </c>
      <c r="B100" s="814" t="s">
        <v>940</v>
      </c>
      <c r="C100" s="923">
        <v>5094998.3</v>
      </c>
      <c r="D100" s="923">
        <v>300000</v>
      </c>
      <c r="E100" s="921">
        <v>5394998.2999999998</v>
      </c>
      <c r="F100" s="923">
        <v>2264995.65</v>
      </c>
      <c r="G100" s="923">
        <v>2215034.81</v>
      </c>
      <c r="H100" s="923">
        <v>3130002.65</v>
      </c>
      <c r="I100" s="773"/>
    </row>
    <row r="101" spans="1:9">
      <c r="A101" s="809" t="s">
        <v>1055</v>
      </c>
      <c r="B101" s="814" t="s">
        <v>942</v>
      </c>
      <c r="C101" s="923">
        <v>2021594.04</v>
      </c>
      <c r="D101" s="923">
        <v>2616200</v>
      </c>
      <c r="E101" s="921">
        <v>4637794.04</v>
      </c>
      <c r="F101" s="923">
        <v>2773993.43</v>
      </c>
      <c r="G101" s="923">
        <v>2773993.43</v>
      </c>
      <c r="H101" s="923">
        <v>1863800.6099999999</v>
      </c>
      <c r="I101" s="773"/>
    </row>
    <row r="102" spans="1:9">
      <c r="A102" s="809" t="s">
        <v>1056</v>
      </c>
      <c r="B102" s="814" t="s">
        <v>944</v>
      </c>
      <c r="C102" s="923">
        <v>1500000</v>
      </c>
      <c r="D102" s="923">
        <v>0</v>
      </c>
      <c r="E102" s="921">
        <v>1500000</v>
      </c>
      <c r="F102" s="923">
        <v>11147.25</v>
      </c>
      <c r="G102" s="923">
        <v>11147.25</v>
      </c>
      <c r="H102" s="923">
        <v>1488852.75</v>
      </c>
      <c r="I102" s="773"/>
    </row>
    <row r="103" spans="1:9">
      <c r="A103" s="809" t="s">
        <v>1057</v>
      </c>
      <c r="B103" s="814" t="s">
        <v>946</v>
      </c>
      <c r="C103" s="923">
        <v>3688059.31</v>
      </c>
      <c r="D103" s="923">
        <v>254065.37</v>
      </c>
      <c r="E103" s="921">
        <v>3942124.68</v>
      </c>
      <c r="F103" s="923">
        <v>1377619.3</v>
      </c>
      <c r="G103" s="923">
        <v>1375169.31</v>
      </c>
      <c r="H103" s="923">
        <v>2564505.38</v>
      </c>
      <c r="I103" s="773"/>
    </row>
    <row r="104" spans="1:9">
      <c r="A104" s="809" t="s">
        <v>1058</v>
      </c>
      <c r="B104" s="814" t="s">
        <v>948</v>
      </c>
      <c r="C104" s="923"/>
      <c r="D104" s="923"/>
      <c r="E104" s="921">
        <v>0</v>
      </c>
      <c r="F104" s="923"/>
      <c r="G104" s="923"/>
      <c r="H104" s="923">
        <v>0</v>
      </c>
      <c r="I104" s="773"/>
    </row>
    <row r="105" spans="1:9">
      <c r="A105" s="809" t="s">
        <v>1059</v>
      </c>
      <c r="B105" s="814" t="s">
        <v>950</v>
      </c>
      <c r="C105" s="923">
        <v>1800000</v>
      </c>
      <c r="D105" s="923">
        <v>0</v>
      </c>
      <c r="E105" s="921">
        <v>1800000</v>
      </c>
      <c r="F105" s="923">
        <v>697670.76</v>
      </c>
      <c r="G105" s="923">
        <v>675054.76</v>
      </c>
      <c r="H105" s="923">
        <v>1102329.24</v>
      </c>
      <c r="I105" s="773"/>
    </row>
    <row r="106" spans="1:9">
      <c r="A106" s="809" t="s">
        <v>1060</v>
      </c>
      <c r="B106" s="814" t="s">
        <v>952</v>
      </c>
      <c r="C106" s="923"/>
      <c r="D106" s="923"/>
      <c r="E106" s="921">
        <v>0</v>
      </c>
      <c r="F106" s="923"/>
      <c r="G106" s="923"/>
      <c r="H106" s="923">
        <v>0</v>
      </c>
      <c r="I106" s="773"/>
    </row>
    <row r="107" spans="1:9">
      <c r="A107" s="809" t="s">
        <v>1061</v>
      </c>
      <c r="B107" s="814" t="s">
        <v>954</v>
      </c>
      <c r="C107" s="923">
        <v>2010758.42</v>
      </c>
      <c r="D107" s="923">
        <v>-1393495</v>
      </c>
      <c r="E107" s="921">
        <v>617263.41999999993</v>
      </c>
      <c r="F107" s="923">
        <v>0</v>
      </c>
      <c r="G107" s="923">
        <v>0</v>
      </c>
      <c r="H107" s="923">
        <v>617263.41999999993</v>
      </c>
      <c r="I107" s="773"/>
    </row>
    <row r="108" spans="1:9">
      <c r="A108" s="1247" t="s">
        <v>955</v>
      </c>
      <c r="B108" s="1248"/>
      <c r="C108" s="922">
        <v>75538084</v>
      </c>
      <c r="D108" s="922">
        <v>-46003961.539999999</v>
      </c>
      <c r="E108" s="922">
        <v>29534122.460000001</v>
      </c>
      <c r="F108" s="922">
        <v>10577848</v>
      </c>
      <c r="G108" s="922">
        <v>10577848</v>
      </c>
      <c r="H108" s="922">
        <v>18956274.460000001</v>
      </c>
      <c r="I108" s="773"/>
    </row>
    <row r="109" spans="1:9">
      <c r="A109" s="809" t="s">
        <v>1062</v>
      </c>
      <c r="B109" s="814" t="s">
        <v>957</v>
      </c>
      <c r="C109" s="923"/>
      <c r="D109" s="923"/>
      <c r="E109" s="921">
        <v>0</v>
      </c>
      <c r="F109" s="923"/>
      <c r="G109" s="923"/>
      <c r="H109" s="923">
        <v>0</v>
      </c>
      <c r="I109" s="773"/>
    </row>
    <row r="110" spans="1:9">
      <c r="A110" s="809" t="s">
        <v>1063</v>
      </c>
      <c r="B110" s="814" t="s">
        <v>959</v>
      </c>
      <c r="C110" s="923"/>
      <c r="D110" s="923"/>
      <c r="E110" s="921">
        <v>0</v>
      </c>
      <c r="F110" s="923"/>
      <c r="G110" s="923"/>
      <c r="H110" s="923">
        <v>0</v>
      </c>
      <c r="I110" s="773"/>
    </row>
    <row r="111" spans="1:9">
      <c r="A111" s="809" t="s">
        <v>1064</v>
      </c>
      <c r="B111" s="814" t="s">
        <v>961</v>
      </c>
      <c r="C111" s="923"/>
      <c r="D111" s="923"/>
      <c r="E111" s="921">
        <v>0</v>
      </c>
      <c r="F111" s="923"/>
      <c r="G111" s="923"/>
      <c r="H111" s="923">
        <v>0</v>
      </c>
      <c r="I111" s="773"/>
    </row>
    <row r="112" spans="1:9">
      <c r="A112" s="809" t="s">
        <v>1065</v>
      </c>
      <c r="B112" s="814" t="s">
        <v>963</v>
      </c>
      <c r="C112" s="923">
        <v>75538084</v>
      </c>
      <c r="D112" s="923">
        <v>-46003961.539999999</v>
      </c>
      <c r="E112" s="921">
        <v>29534122.460000001</v>
      </c>
      <c r="F112" s="923">
        <v>10577848</v>
      </c>
      <c r="G112" s="923">
        <v>10577848</v>
      </c>
      <c r="H112" s="923">
        <v>18956274.460000001</v>
      </c>
      <c r="I112" s="773"/>
    </row>
    <row r="113" spans="1:9">
      <c r="A113" s="809" t="s">
        <v>1066</v>
      </c>
      <c r="B113" s="814" t="s">
        <v>965</v>
      </c>
      <c r="C113" s="923"/>
      <c r="D113" s="923"/>
      <c r="E113" s="921">
        <v>0</v>
      </c>
      <c r="F113" s="923"/>
      <c r="G113" s="923"/>
      <c r="H113" s="923">
        <v>0</v>
      </c>
      <c r="I113" s="773"/>
    </row>
    <row r="114" spans="1:9">
      <c r="A114" s="809" t="s">
        <v>1067</v>
      </c>
      <c r="B114" s="814" t="s">
        <v>967</v>
      </c>
      <c r="C114" s="923"/>
      <c r="D114" s="923"/>
      <c r="E114" s="921">
        <v>0</v>
      </c>
      <c r="F114" s="923"/>
      <c r="G114" s="923"/>
      <c r="H114" s="923">
        <v>0</v>
      </c>
      <c r="I114" s="773"/>
    </row>
    <row r="115" spans="1:9">
      <c r="A115" s="811"/>
      <c r="B115" s="814" t="s">
        <v>968</v>
      </c>
      <c r="C115" s="923"/>
      <c r="D115" s="923"/>
      <c r="E115" s="921">
        <v>0</v>
      </c>
      <c r="F115" s="923"/>
      <c r="G115" s="923"/>
      <c r="H115" s="923">
        <v>0</v>
      </c>
      <c r="I115" s="773"/>
    </row>
    <row r="116" spans="1:9">
      <c r="A116" s="811"/>
      <c r="B116" s="814" t="s">
        <v>969</v>
      </c>
      <c r="C116" s="923"/>
      <c r="D116" s="923"/>
      <c r="E116" s="921">
        <v>0</v>
      </c>
      <c r="F116" s="923"/>
      <c r="G116" s="923"/>
      <c r="H116" s="923">
        <v>0</v>
      </c>
      <c r="I116" s="773"/>
    </row>
    <row r="117" spans="1:9">
      <c r="A117" s="809" t="s">
        <v>1068</v>
      </c>
      <c r="B117" s="814" t="s">
        <v>971</v>
      </c>
      <c r="C117" s="923"/>
      <c r="D117" s="923"/>
      <c r="E117" s="921">
        <v>0</v>
      </c>
      <c r="F117" s="923"/>
      <c r="G117" s="923"/>
      <c r="H117" s="923">
        <v>0</v>
      </c>
      <c r="I117" s="773"/>
    </row>
    <row r="118" spans="1:9">
      <c r="A118" s="1247" t="s">
        <v>972</v>
      </c>
      <c r="B118" s="1248"/>
      <c r="C118" s="922">
        <v>0</v>
      </c>
      <c r="D118" s="922">
        <v>6722710.3499999996</v>
      </c>
      <c r="E118" s="922">
        <v>6722710.3499999996</v>
      </c>
      <c r="F118" s="922">
        <v>2533121.84</v>
      </c>
      <c r="G118" s="922">
        <v>1886995.54</v>
      </c>
      <c r="H118" s="922">
        <v>4189588.51</v>
      </c>
      <c r="I118" s="773"/>
    </row>
    <row r="119" spans="1:9">
      <c r="A119" s="809" t="s">
        <v>1069</v>
      </c>
      <c r="B119" s="814" t="s">
        <v>974</v>
      </c>
      <c r="C119" s="923">
        <v>0</v>
      </c>
      <c r="D119" s="923">
        <v>5563062.0099999998</v>
      </c>
      <c r="E119" s="921">
        <v>5563062.0099999998</v>
      </c>
      <c r="F119" s="923">
        <v>2512179.71</v>
      </c>
      <c r="G119" s="923">
        <v>1886995.54</v>
      </c>
      <c r="H119" s="923">
        <v>3050882.3</v>
      </c>
      <c r="I119" s="773"/>
    </row>
    <row r="120" spans="1:9">
      <c r="A120" s="809" t="s">
        <v>1070</v>
      </c>
      <c r="B120" s="814" t="s">
        <v>976</v>
      </c>
      <c r="C120" s="923">
        <v>0</v>
      </c>
      <c r="D120" s="923">
        <v>260000</v>
      </c>
      <c r="E120" s="921">
        <v>260000</v>
      </c>
      <c r="F120" s="923">
        <v>0</v>
      </c>
      <c r="G120" s="923">
        <v>0</v>
      </c>
      <c r="H120" s="923">
        <v>260000</v>
      </c>
      <c r="I120" s="773"/>
    </row>
    <row r="121" spans="1:9">
      <c r="A121" s="809" t="s">
        <v>1071</v>
      </c>
      <c r="B121" s="814" t="s">
        <v>978</v>
      </c>
      <c r="C121" s="923"/>
      <c r="D121" s="923"/>
      <c r="E121" s="921">
        <v>0</v>
      </c>
      <c r="F121" s="923"/>
      <c r="G121" s="923"/>
      <c r="H121" s="923">
        <v>0</v>
      </c>
      <c r="I121" s="773"/>
    </row>
    <row r="122" spans="1:9">
      <c r="A122" s="809" t="s">
        <v>1072</v>
      </c>
      <c r="B122" s="814" t="s">
        <v>980</v>
      </c>
      <c r="C122" s="923">
        <v>0</v>
      </c>
      <c r="D122" s="923">
        <v>549432.66</v>
      </c>
      <c r="E122" s="921">
        <v>549432.66</v>
      </c>
      <c r="F122" s="923">
        <v>0</v>
      </c>
      <c r="G122" s="923">
        <v>0</v>
      </c>
      <c r="H122" s="923">
        <v>549432.66</v>
      </c>
      <c r="I122" s="773"/>
    </row>
    <row r="123" spans="1:9">
      <c r="A123" s="809" t="s">
        <v>1073</v>
      </c>
      <c r="B123" s="814" t="s">
        <v>982</v>
      </c>
      <c r="C123" s="923"/>
      <c r="D123" s="923"/>
      <c r="E123" s="921">
        <v>0</v>
      </c>
      <c r="F123" s="923"/>
      <c r="G123" s="923"/>
      <c r="H123" s="923">
        <v>0</v>
      </c>
      <c r="I123" s="773"/>
    </row>
    <row r="124" spans="1:9">
      <c r="A124" s="809" t="s">
        <v>1074</v>
      </c>
      <c r="B124" s="814" t="s">
        <v>984</v>
      </c>
      <c r="C124" s="923">
        <v>0</v>
      </c>
      <c r="D124" s="923">
        <v>350215.67999999999</v>
      </c>
      <c r="E124" s="921">
        <v>350215.67999999999</v>
      </c>
      <c r="F124" s="923">
        <v>20942.13</v>
      </c>
      <c r="G124" s="923">
        <v>0</v>
      </c>
      <c r="H124" s="923">
        <v>329273.55</v>
      </c>
      <c r="I124" s="773"/>
    </row>
    <row r="125" spans="1:9">
      <c r="A125" s="809" t="s">
        <v>1075</v>
      </c>
      <c r="B125" s="814" t="s">
        <v>986</v>
      </c>
      <c r="C125" s="923"/>
      <c r="D125" s="923"/>
      <c r="E125" s="921">
        <v>0</v>
      </c>
      <c r="F125" s="923"/>
      <c r="G125" s="923"/>
      <c r="H125" s="923">
        <v>0</v>
      </c>
      <c r="I125" s="773"/>
    </row>
    <row r="126" spans="1:9">
      <c r="A126" s="809" t="s">
        <v>1076</v>
      </c>
      <c r="B126" s="814" t="s">
        <v>988</v>
      </c>
      <c r="C126" s="923"/>
      <c r="D126" s="923"/>
      <c r="E126" s="921">
        <v>0</v>
      </c>
      <c r="F126" s="923"/>
      <c r="G126" s="923"/>
      <c r="H126" s="923">
        <v>0</v>
      </c>
      <c r="I126" s="773"/>
    </row>
    <row r="127" spans="1:9">
      <c r="A127" s="809" t="s">
        <v>1077</v>
      </c>
      <c r="B127" s="814" t="s">
        <v>990</v>
      </c>
      <c r="C127" s="923"/>
      <c r="D127" s="923"/>
      <c r="E127" s="921">
        <v>0</v>
      </c>
      <c r="F127" s="923"/>
      <c r="G127" s="923"/>
      <c r="H127" s="923">
        <v>0</v>
      </c>
      <c r="I127" s="773"/>
    </row>
    <row r="128" spans="1:9">
      <c r="A128" s="1247" t="s">
        <v>991</v>
      </c>
      <c r="B128" s="1248"/>
      <c r="C128" s="922">
        <v>0</v>
      </c>
      <c r="D128" s="922">
        <v>0</v>
      </c>
      <c r="E128" s="922">
        <v>0</v>
      </c>
      <c r="F128" s="922">
        <v>0</v>
      </c>
      <c r="G128" s="922">
        <v>0</v>
      </c>
      <c r="H128" s="922">
        <v>0</v>
      </c>
      <c r="I128" s="773"/>
    </row>
    <row r="129" spans="1:9">
      <c r="A129" s="809" t="s">
        <v>1078</v>
      </c>
      <c r="B129" s="814" t="s">
        <v>993</v>
      </c>
      <c r="C129" s="923"/>
      <c r="D129" s="923"/>
      <c r="E129" s="921">
        <v>0</v>
      </c>
      <c r="F129" s="923"/>
      <c r="G129" s="923"/>
      <c r="H129" s="923">
        <v>0</v>
      </c>
      <c r="I129" s="773"/>
    </row>
    <row r="130" spans="1:9">
      <c r="A130" s="809" t="s">
        <v>1079</v>
      </c>
      <c r="B130" s="814" t="s">
        <v>995</v>
      </c>
      <c r="C130" s="923"/>
      <c r="D130" s="923"/>
      <c r="E130" s="921">
        <v>0</v>
      </c>
      <c r="F130" s="923"/>
      <c r="G130" s="923"/>
      <c r="H130" s="923">
        <v>0</v>
      </c>
      <c r="I130" s="773"/>
    </row>
    <row r="131" spans="1:9">
      <c r="A131" s="809" t="s">
        <v>1080</v>
      </c>
      <c r="B131" s="814" t="s">
        <v>997</v>
      </c>
      <c r="C131" s="923"/>
      <c r="D131" s="923"/>
      <c r="E131" s="921">
        <v>0</v>
      </c>
      <c r="F131" s="923"/>
      <c r="G131" s="923"/>
      <c r="H131" s="923">
        <v>0</v>
      </c>
      <c r="I131" s="773"/>
    </row>
    <row r="132" spans="1:9">
      <c r="A132" s="1247" t="s">
        <v>998</v>
      </c>
      <c r="B132" s="1248"/>
      <c r="C132" s="922">
        <v>0</v>
      </c>
      <c r="D132" s="922">
        <v>0</v>
      </c>
      <c r="E132" s="922">
        <v>0</v>
      </c>
      <c r="F132" s="922">
        <v>0</v>
      </c>
      <c r="G132" s="922">
        <v>0</v>
      </c>
      <c r="H132" s="922">
        <v>0</v>
      </c>
      <c r="I132" s="773"/>
    </row>
    <row r="133" spans="1:9">
      <c r="A133" s="809" t="s">
        <v>1081</v>
      </c>
      <c r="B133" s="814" t="s">
        <v>1000</v>
      </c>
      <c r="C133" s="923"/>
      <c r="D133" s="923"/>
      <c r="E133" s="921">
        <v>0</v>
      </c>
      <c r="F133" s="923"/>
      <c r="G133" s="923"/>
      <c r="H133" s="923">
        <v>0</v>
      </c>
      <c r="I133" s="773"/>
    </row>
    <row r="134" spans="1:9">
      <c r="A134" s="809" t="s">
        <v>1082</v>
      </c>
      <c r="B134" s="814" t="s">
        <v>1002</v>
      </c>
      <c r="C134" s="923"/>
      <c r="D134" s="923"/>
      <c r="E134" s="921">
        <v>0</v>
      </c>
      <c r="F134" s="923"/>
      <c r="G134" s="923"/>
      <c r="H134" s="923">
        <v>0</v>
      </c>
      <c r="I134" s="773"/>
    </row>
    <row r="135" spans="1:9">
      <c r="A135" s="809" t="s">
        <v>1083</v>
      </c>
      <c r="B135" s="814" t="s">
        <v>1004</v>
      </c>
      <c r="C135" s="923"/>
      <c r="D135" s="923"/>
      <c r="E135" s="921">
        <v>0</v>
      </c>
      <c r="F135" s="923"/>
      <c r="G135" s="923"/>
      <c r="H135" s="923">
        <v>0</v>
      </c>
      <c r="I135" s="773"/>
    </row>
    <row r="136" spans="1:9">
      <c r="A136" s="809" t="s">
        <v>1084</v>
      </c>
      <c r="B136" s="814" t="s">
        <v>1006</v>
      </c>
      <c r="C136" s="923"/>
      <c r="D136" s="923"/>
      <c r="E136" s="921">
        <v>0</v>
      </c>
      <c r="F136" s="923"/>
      <c r="G136" s="923"/>
      <c r="H136" s="923">
        <v>0</v>
      </c>
      <c r="I136" s="773"/>
    </row>
    <row r="137" spans="1:9">
      <c r="A137" s="809" t="s">
        <v>1085</v>
      </c>
      <c r="B137" s="814" t="s">
        <v>1008</v>
      </c>
      <c r="C137" s="923"/>
      <c r="D137" s="923"/>
      <c r="E137" s="921">
        <v>0</v>
      </c>
      <c r="F137" s="923"/>
      <c r="G137" s="923"/>
      <c r="H137" s="923">
        <v>0</v>
      </c>
      <c r="I137" s="773"/>
    </row>
    <row r="138" spans="1:9">
      <c r="A138" s="809" t="s">
        <v>1086</v>
      </c>
      <c r="B138" s="814" t="s">
        <v>1010</v>
      </c>
      <c r="C138" s="923"/>
      <c r="D138" s="923"/>
      <c r="E138" s="921">
        <v>0</v>
      </c>
      <c r="F138" s="923"/>
      <c r="G138" s="923"/>
      <c r="H138" s="923">
        <v>0</v>
      </c>
      <c r="I138" s="773"/>
    </row>
    <row r="139" spans="1:9">
      <c r="A139" s="809"/>
      <c r="B139" s="814" t="s">
        <v>1011</v>
      </c>
      <c r="C139" s="923"/>
      <c r="D139" s="923"/>
      <c r="E139" s="921">
        <v>0</v>
      </c>
      <c r="F139" s="923"/>
      <c r="G139" s="923"/>
      <c r="H139" s="923">
        <v>0</v>
      </c>
      <c r="I139" s="773"/>
    </row>
    <row r="140" spans="1:9">
      <c r="A140" s="809" t="s">
        <v>1087</v>
      </c>
      <c r="B140" s="814" t="s">
        <v>1013</v>
      </c>
      <c r="C140" s="923"/>
      <c r="D140" s="923"/>
      <c r="E140" s="921">
        <v>0</v>
      </c>
      <c r="F140" s="923"/>
      <c r="G140" s="923"/>
      <c r="H140" s="923">
        <v>0</v>
      </c>
      <c r="I140" s="773"/>
    </row>
    <row r="141" spans="1:9">
      <c r="A141" s="1247" t="s">
        <v>1014</v>
      </c>
      <c r="B141" s="1248"/>
      <c r="C141" s="922">
        <v>0</v>
      </c>
      <c r="D141" s="922">
        <v>0</v>
      </c>
      <c r="E141" s="922">
        <v>0</v>
      </c>
      <c r="F141" s="922">
        <v>0</v>
      </c>
      <c r="G141" s="922">
        <v>0</v>
      </c>
      <c r="H141" s="922">
        <v>0</v>
      </c>
      <c r="I141" s="773"/>
    </row>
    <row r="142" spans="1:9">
      <c r="A142" s="809" t="s">
        <v>1088</v>
      </c>
      <c r="B142" s="814" t="s">
        <v>1016</v>
      </c>
      <c r="C142" s="923"/>
      <c r="D142" s="923"/>
      <c r="E142" s="921">
        <v>0</v>
      </c>
      <c r="F142" s="923"/>
      <c r="G142" s="923"/>
      <c r="H142" s="923">
        <v>0</v>
      </c>
      <c r="I142" s="773"/>
    </row>
    <row r="143" spans="1:9">
      <c r="A143" s="809" t="s">
        <v>1089</v>
      </c>
      <c r="B143" s="814" t="s">
        <v>1018</v>
      </c>
      <c r="C143" s="923"/>
      <c r="D143" s="923"/>
      <c r="E143" s="921">
        <v>0</v>
      </c>
      <c r="F143" s="923"/>
      <c r="G143" s="923"/>
      <c r="H143" s="923">
        <v>0</v>
      </c>
      <c r="I143" s="773"/>
    </row>
    <row r="144" spans="1:9">
      <c r="A144" s="809" t="s">
        <v>1090</v>
      </c>
      <c r="B144" s="814" t="s">
        <v>1020</v>
      </c>
      <c r="C144" s="923"/>
      <c r="D144" s="923"/>
      <c r="E144" s="921">
        <v>0</v>
      </c>
      <c r="F144" s="923"/>
      <c r="G144" s="923"/>
      <c r="H144" s="923">
        <v>0</v>
      </c>
      <c r="I144" s="773"/>
    </row>
    <row r="145" spans="1:9">
      <c r="A145" s="1247" t="s">
        <v>1021</v>
      </c>
      <c r="B145" s="1248"/>
      <c r="C145" s="922">
        <v>0</v>
      </c>
      <c r="D145" s="922">
        <v>0</v>
      </c>
      <c r="E145" s="922">
        <v>0</v>
      </c>
      <c r="F145" s="922">
        <v>0</v>
      </c>
      <c r="G145" s="922">
        <v>0</v>
      </c>
      <c r="H145" s="922">
        <v>0</v>
      </c>
      <c r="I145" s="773"/>
    </row>
    <row r="146" spans="1:9">
      <c r="A146" s="809" t="s">
        <v>1091</v>
      </c>
      <c r="B146" s="814" t="s">
        <v>1023</v>
      </c>
      <c r="C146" s="923"/>
      <c r="D146" s="923"/>
      <c r="E146" s="921">
        <v>0</v>
      </c>
      <c r="F146" s="923"/>
      <c r="G146" s="923"/>
      <c r="H146" s="923">
        <v>0</v>
      </c>
      <c r="I146" s="773"/>
    </row>
    <row r="147" spans="1:9">
      <c r="A147" s="809" t="s">
        <v>1092</v>
      </c>
      <c r="B147" s="814" t="s">
        <v>1025</v>
      </c>
      <c r="C147" s="923"/>
      <c r="D147" s="923"/>
      <c r="E147" s="921">
        <v>0</v>
      </c>
      <c r="F147" s="923"/>
      <c r="G147" s="923"/>
      <c r="H147" s="923">
        <v>0</v>
      </c>
      <c r="I147" s="773"/>
    </row>
    <row r="148" spans="1:9">
      <c r="A148" s="809" t="s">
        <v>1093</v>
      </c>
      <c r="B148" s="814" t="s">
        <v>1027</v>
      </c>
      <c r="C148" s="923"/>
      <c r="D148" s="923"/>
      <c r="E148" s="921">
        <v>0</v>
      </c>
      <c r="F148" s="923"/>
      <c r="G148" s="923"/>
      <c r="H148" s="923">
        <v>0</v>
      </c>
      <c r="I148" s="773"/>
    </row>
    <row r="149" spans="1:9">
      <c r="A149" s="809" t="s">
        <v>1094</v>
      </c>
      <c r="B149" s="814" t="s">
        <v>1029</v>
      </c>
      <c r="C149" s="923"/>
      <c r="D149" s="923"/>
      <c r="E149" s="921">
        <v>0</v>
      </c>
      <c r="F149" s="923"/>
      <c r="G149" s="923"/>
      <c r="H149" s="923">
        <v>0</v>
      </c>
      <c r="I149" s="773"/>
    </row>
    <row r="150" spans="1:9">
      <c r="A150" s="809" t="s">
        <v>1095</v>
      </c>
      <c r="B150" s="814" t="s">
        <v>1031</v>
      </c>
      <c r="C150" s="923"/>
      <c r="D150" s="923"/>
      <c r="E150" s="921">
        <v>0</v>
      </c>
      <c r="F150" s="923"/>
      <c r="G150" s="923"/>
      <c r="H150" s="923">
        <v>0</v>
      </c>
      <c r="I150" s="773"/>
    </row>
    <row r="151" spans="1:9">
      <c r="A151" s="809" t="s">
        <v>1096</v>
      </c>
      <c r="B151" s="814" t="s">
        <v>1033</v>
      </c>
      <c r="C151" s="923"/>
      <c r="D151" s="923"/>
      <c r="E151" s="921">
        <v>0</v>
      </c>
      <c r="F151" s="923"/>
      <c r="G151" s="923"/>
      <c r="H151" s="923">
        <v>0</v>
      </c>
      <c r="I151" s="773"/>
    </row>
    <row r="152" spans="1:9">
      <c r="A152" s="809" t="s">
        <v>1097</v>
      </c>
      <c r="B152" s="814" t="s">
        <v>1035</v>
      </c>
      <c r="C152" s="923"/>
      <c r="D152" s="923"/>
      <c r="E152" s="921">
        <v>0</v>
      </c>
      <c r="F152" s="923"/>
      <c r="G152" s="923"/>
      <c r="H152" s="923">
        <v>0</v>
      </c>
      <c r="I152" s="773"/>
    </row>
    <row r="153" spans="1:9" ht="5.0999999999999996" customHeight="1">
      <c r="A153" s="812"/>
      <c r="B153" s="815"/>
      <c r="C153" s="923"/>
      <c r="D153" s="923"/>
      <c r="E153" s="923"/>
      <c r="F153" s="923"/>
      <c r="G153" s="923"/>
      <c r="H153" s="923"/>
      <c r="I153" s="773"/>
    </row>
    <row r="154" spans="1:9">
      <c r="A154" s="1249" t="s">
        <v>1098</v>
      </c>
      <c r="B154" s="1250"/>
      <c r="C154" s="922">
        <v>334595424.50999999</v>
      </c>
      <c r="D154" s="922">
        <v>-22554854.979999997</v>
      </c>
      <c r="E154" s="922">
        <v>312040569.52999997</v>
      </c>
      <c r="F154" s="922">
        <v>119469802.87</v>
      </c>
      <c r="G154" s="922">
        <v>118703276.06</v>
      </c>
      <c r="H154" s="922">
        <v>192570766.66</v>
      </c>
      <c r="I154" s="773"/>
    </row>
    <row r="155" spans="1:9" ht="5.0999999999999996" customHeight="1">
      <c r="A155" s="817"/>
      <c r="B155" s="816"/>
      <c r="C155" s="808"/>
      <c r="D155" s="808"/>
      <c r="E155" s="808"/>
      <c r="F155" s="808"/>
      <c r="G155" s="808"/>
      <c r="H155" s="808"/>
    </row>
    <row r="156" spans="1:9">
      <c r="B156" s="1" t="s">
        <v>62</v>
      </c>
    </row>
  </sheetData>
  <autoFilter ref="A3:I154">
    <filterColumn colId="0" showButton="0"/>
  </autoFilter>
  <mergeCells count="25">
    <mergeCell ref="A80:B80"/>
    <mergeCell ref="A88:B88"/>
    <mergeCell ref="A98:B98"/>
    <mergeCell ref="A108:B108"/>
    <mergeCell ref="A118:B118"/>
    <mergeCell ref="A53:B53"/>
    <mergeCell ref="A57:B57"/>
    <mergeCell ref="A66:B66"/>
    <mergeCell ref="A70:B70"/>
    <mergeCell ref="A79:B79"/>
    <mergeCell ref="A128:B128"/>
    <mergeCell ref="A132:B132"/>
    <mergeCell ref="A141:B141"/>
    <mergeCell ref="A145:B145"/>
    <mergeCell ref="A154:B154"/>
    <mergeCell ref="A13:B13"/>
    <mergeCell ref="A23:B23"/>
    <mergeCell ref="A33:B33"/>
    <mergeCell ref="A43:B43"/>
    <mergeCell ref="A1:H1"/>
    <mergeCell ref="A2:B3"/>
    <mergeCell ref="C2:G2"/>
    <mergeCell ref="H2:H3"/>
    <mergeCell ref="A4:B4"/>
    <mergeCell ref="A5:B5"/>
  </mergeCells>
  <pageMargins left="0.70866141732283472" right="0.70866141732283472" top="0.74803149606299213" bottom="0.74803149606299213" header="0.31496062992125984" footer="0.31496062992125984"/>
  <pageSetup scale="52" orientation="portrait" horizontalDpi="300" verticalDpi="300" r:id="rId1"/>
  <rowBreaks count="1" manualBreakCount="1">
    <brk id="97" max="7"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Normal="100" workbookViewId="0">
      <selection activeCell="B5" sqref="B5:G31"/>
    </sheetView>
  </sheetViews>
  <sheetFormatPr baseColWidth="10" defaultRowHeight="11.25"/>
  <cols>
    <col min="1" max="1" width="39.28515625" style="504" customWidth="1"/>
    <col min="2" max="7" width="14.42578125" style="504" customWidth="1"/>
    <col min="8" max="16384" width="11.42578125" style="504"/>
  </cols>
  <sheetData>
    <row r="1" spans="1:7" ht="56.1" customHeight="1">
      <c r="A1" s="1210" t="s">
        <v>6134</v>
      </c>
      <c r="B1" s="1229"/>
      <c r="C1" s="1229"/>
      <c r="D1" s="1229"/>
      <c r="E1" s="1229"/>
      <c r="F1" s="1229"/>
      <c r="G1" s="1253"/>
    </row>
    <row r="2" spans="1:7" ht="15" customHeight="1">
      <c r="A2" s="1254" t="s">
        <v>620</v>
      </c>
      <c r="B2" s="1256" t="s">
        <v>188</v>
      </c>
      <c r="C2" s="1256"/>
      <c r="D2" s="1256"/>
      <c r="E2" s="1256"/>
      <c r="F2" s="1256"/>
      <c r="G2" s="1254" t="s">
        <v>1099</v>
      </c>
    </row>
    <row r="3" spans="1:7" ht="22.5">
      <c r="A3" s="1255"/>
      <c r="B3" s="761" t="s">
        <v>896</v>
      </c>
      <c r="C3" s="761" t="s">
        <v>191</v>
      </c>
      <c r="D3" s="761" t="s">
        <v>177</v>
      </c>
      <c r="E3" s="761" t="s">
        <v>178</v>
      </c>
      <c r="F3" s="761" t="s">
        <v>192</v>
      </c>
      <c r="G3" s="1255"/>
    </row>
    <row r="4" spans="1:7">
      <c r="A4" s="819" t="s">
        <v>1100</v>
      </c>
      <c r="B4" s="820"/>
      <c r="C4" s="820"/>
      <c r="D4" s="820"/>
      <c r="E4" s="820"/>
      <c r="F4" s="820"/>
      <c r="G4" s="820"/>
    </row>
    <row r="5" spans="1:7">
      <c r="A5" s="821" t="s">
        <v>1101</v>
      </c>
      <c r="B5" s="924">
        <v>153756212.50999999</v>
      </c>
      <c r="C5" s="924">
        <v>11609190.359999999</v>
      </c>
      <c r="D5" s="924">
        <v>165365402.87</v>
      </c>
      <c r="E5" s="924">
        <v>61395714.539999999</v>
      </c>
      <c r="F5" s="924">
        <v>61350340.859999999</v>
      </c>
      <c r="G5" s="924">
        <v>103969688.33000001</v>
      </c>
    </row>
    <row r="6" spans="1:7">
      <c r="A6" s="822" t="s">
        <v>1102</v>
      </c>
      <c r="B6" s="925">
        <v>4913798.08</v>
      </c>
      <c r="C6" s="925">
        <v>421132.44</v>
      </c>
      <c r="D6" s="925">
        <v>5334930.5200000005</v>
      </c>
      <c r="E6" s="925">
        <v>2118710.15</v>
      </c>
      <c r="F6" s="925">
        <v>2118710.15</v>
      </c>
      <c r="G6" s="925">
        <v>3216220.3700000006</v>
      </c>
    </row>
    <row r="7" spans="1:7">
      <c r="A7" s="822" t="s">
        <v>1103</v>
      </c>
      <c r="B7" s="925">
        <v>7784548.54</v>
      </c>
      <c r="C7" s="925">
        <v>440872.56</v>
      </c>
      <c r="D7" s="925">
        <v>8225421.0999999996</v>
      </c>
      <c r="E7" s="925">
        <v>3399179.84</v>
      </c>
      <c r="F7" s="925">
        <v>3395979.84</v>
      </c>
      <c r="G7" s="925">
        <v>4826241.26</v>
      </c>
    </row>
    <row r="8" spans="1:7">
      <c r="A8" s="822" t="s">
        <v>1104</v>
      </c>
      <c r="B8" s="925">
        <v>8200000</v>
      </c>
      <c r="C8" s="925">
        <v>0</v>
      </c>
      <c r="D8" s="925">
        <v>8200000</v>
      </c>
      <c r="E8" s="925">
        <v>2059396.89</v>
      </c>
      <c r="F8" s="925">
        <v>2059396.89</v>
      </c>
      <c r="G8" s="925">
        <v>6140603.1100000003</v>
      </c>
    </row>
    <row r="9" spans="1:7">
      <c r="A9" s="822" t="s">
        <v>1105</v>
      </c>
      <c r="B9" s="925">
        <v>37311993.5</v>
      </c>
      <c r="C9" s="925">
        <v>1404955.14</v>
      </c>
      <c r="D9" s="925">
        <v>38716948.640000001</v>
      </c>
      <c r="E9" s="925">
        <v>11781202.18</v>
      </c>
      <c r="F9" s="925">
        <v>11739028.5</v>
      </c>
      <c r="G9" s="925">
        <v>26935746.460000001</v>
      </c>
    </row>
    <row r="10" spans="1:7">
      <c r="A10" s="822" t="s">
        <v>1106</v>
      </c>
      <c r="B10" s="925">
        <v>4854917.43</v>
      </c>
      <c r="C10" s="925">
        <v>-20807.02</v>
      </c>
      <c r="D10" s="925">
        <v>4834110.41</v>
      </c>
      <c r="E10" s="925">
        <v>2024331.21</v>
      </c>
      <c r="F10" s="925">
        <v>2024331.21</v>
      </c>
      <c r="G10" s="925">
        <v>2809779.2</v>
      </c>
    </row>
    <row r="11" spans="1:7">
      <c r="A11" s="822" t="s">
        <v>1107</v>
      </c>
      <c r="B11" s="925">
        <v>5695842</v>
      </c>
      <c r="C11" s="925">
        <v>-542603.9</v>
      </c>
      <c r="D11" s="925">
        <v>5153238.0999999996</v>
      </c>
      <c r="E11" s="925">
        <v>1488007.51</v>
      </c>
      <c r="F11" s="925">
        <v>1488007.51</v>
      </c>
      <c r="G11" s="925">
        <v>3665230.59</v>
      </c>
    </row>
    <row r="12" spans="1:7">
      <c r="A12" s="822" t="s">
        <v>1108</v>
      </c>
      <c r="B12" s="925">
        <v>64482467.039999999</v>
      </c>
      <c r="C12" s="925">
        <v>8224796.7999999998</v>
      </c>
      <c r="D12" s="925">
        <v>72707263.840000004</v>
      </c>
      <c r="E12" s="925">
        <v>29788283.539999999</v>
      </c>
      <c r="F12" s="925">
        <v>29788283.539999999</v>
      </c>
      <c r="G12" s="925">
        <v>42918980.300000004</v>
      </c>
    </row>
    <row r="13" spans="1:7">
      <c r="A13" s="822" t="s">
        <v>1109</v>
      </c>
      <c r="B13" s="925">
        <v>3354208.1</v>
      </c>
      <c r="C13" s="925">
        <v>667855.86</v>
      </c>
      <c r="D13" s="925">
        <v>4022063.96</v>
      </c>
      <c r="E13" s="925">
        <v>1868663.72</v>
      </c>
      <c r="F13" s="925">
        <v>1868663.72</v>
      </c>
      <c r="G13" s="925">
        <v>2153400.2400000002</v>
      </c>
    </row>
    <row r="14" spans="1:7">
      <c r="A14" s="822" t="s">
        <v>1115</v>
      </c>
      <c r="B14" s="925">
        <v>8692213.0399999991</v>
      </c>
      <c r="C14" s="925">
        <v>437419.32</v>
      </c>
      <c r="D14" s="925">
        <v>9129632.3599999994</v>
      </c>
      <c r="E14" s="925">
        <v>3146754.31</v>
      </c>
      <c r="F14" s="925">
        <v>3146754.31</v>
      </c>
      <c r="G14" s="925">
        <v>5982878.0499999989</v>
      </c>
    </row>
    <row r="15" spans="1:7">
      <c r="A15" s="822" t="s">
        <v>1110</v>
      </c>
      <c r="B15" s="925">
        <v>8466224.7799999993</v>
      </c>
      <c r="C15" s="925">
        <v>575569.16</v>
      </c>
      <c r="D15" s="925">
        <v>9041793.9399999995</v>
      </c>
      <c r="E15" s="925">
        <v>3721185.19</v>
      </c>
      <c r="F15" s="925">
        <v>3721185.19</v>
      </c>
      <c r="G15" s="925">
        <v>5320608.75</v>
      </c>
    </row>
    <row r="16" spans="1:7">
      <c r="A16" s="822"/>
      <c r="B16" s="925"/>
      <c r="C16" s="925"/>
      <c r="D16" s="925">
        <v>0</v>
      </c>
      <c r="E16" s="925"/>
      <c r="F16" s="925"/>
      <c r="G16" s="925">
        <v>0</v>
      </c>
    </row>
    <row r="17" spans="1:7">
      <c r="A17" s="822"/>
      <c r="B17" s="925"/>
      <c r="C17" s="925"/>
      <c r="D17" s="925"/>
      <c r="E17" s="925"/>
      <c r="F17" s="925"/>
      <c r="G17" s="925"/>
    </row>
    <row r="18" spans="1:7">
      <c r="A18" s="823" t="s">
        <v>1111</v>
      </c>
      <c r="B18" s="925"/>
      <c r="C18" s="925"/>
      <c r="D18" s="925"/>
      <c r="E18" s="925"/>
      <c r="F18" s="925"/>
      <c r="G18" s="925"/>
    </row>
    <row r="19" spans="1:7">
      <c r="A19" s="823" t="s">
        <v>1112</v>
      </c>
      <c r="B19" s="924">
        <v>180839211.99999997</v>
      </c>
      <c r="C19" s="924">
        <v>-34164045.339999996</v>
      </c>
      <c r="D19" s="924">
        <v>146675166.65999997</v>
      </c>
      <c r="E19" s="924">
        <v>58074088.329999998</v>
      </c>
      <c r="F19" s="924">
        <v>57352935.200000003</v>
      </c>
      <c r="G19" s="924">
        <v>88601078.329999983</v>
      </c>
    </row>
    <row r="20" spans="1:7">
      <c r="A20" s="822" t="s">
        <v>1102</v>
      </c>
      <c r="B20" s="925">
        <v>2857793.62</v>
      </c>
      <c r="C20" s="925">
        <v>-51019.73</v>
      </c>
      <c r="D20" s="925">
        <v>2806773.89</v>
      </c>
      <c r="E20" s="925">
        <v>1077171.3999999999</v>
      </c>
      <c r="F20" s="925">
        <v>1077171.3999999999</v>
      </c>
      <c r="G20" s="925">
        <v>1729602.4900000002</v>
      </c>
    </row>
    <row r="21" spans="1:7">
      <c r="A21" s="822" t="s">
        <v>1103</v>
      </c>
      <c r="B21" s="925">
        <v>1783059.58</v>
      </c>
      <c r="C21" s="925">
        <v>767630.75</v>
      </c>
      <c r="D21" s="925">
        <v>2550690.33</v>
      </c>
      <c r="E21" s="925">
        <v>1451282.04</v>
      </c>
      <c r="F21" s="925">
        <v>1451282.04</v>
      </c>
      <c r="G21" s="925">
        <v>1099408.29</v>
      </c>
    </row>
    <row r="22" spans="1:7">
      <c r="A22" s="822" t="s">
        <v>1105</v>
      </c>
      <c r="B22" s="925">
        <v>24866330.25</v>
      </c>
      <c r="C22" s="925">
        <v>3874123.27</v>
      </c>
      <c r="D22" s="925">
        <v>28740453.52</v>
      </c>
      <c r="E22" s="925">
        <v>12514603.83</v>
      </c>
      <c r="F22" s="925">
        <v>12462193</v>
      </c>
      <c r="G22" s="925">
        <v>16225849.689999999</v>
      </c>
    </row>
    <row r="23" spans="1:7">
      <c r="A23" s="822" t="s">
        <v>1106</v>
      </c>
      <c r="B23" s="925">
        <v>732642.99</v>
      </c>
      <c r="C23" s="925">
        <v>1417941.85</v>
      </c>
      <c r="D23" s="925">
        <v>2150584.84</v>
      </c>
      <c r="E23" s="925">
        <v>582254.98</v>
      </c>
      <c r="F23" s="925">
        <v>582254.98</v>
      </c>
      <c r="G23" s="925">
        <v>1568329.8599999999</v>
      </c>
    </row>
    <row r="24" spans="1:7">
      <c r="A24" s="822" t="s">
        <v>1107</v>
      </c>
      <c r="B24" s="925">
        <v>667134.17000000004</v>
      </c>
      <c r="C24" s="925">
        <v>97982.92</v>
      </c>
      <c r="D24" s="925">
        <v>765117.09000000008</v>
      </c>
      <c r="E24" s="925">
        <v>233753.42</v>
      </c>
      <c r="F24" s="925">
        <v>233753.42</v>
      </c>
      <c r="G24" s="925">
        <v>531363.67000000004</v>
      </c>
    </row>
    <row r="25" spans="1:7">
      <c r="A25" s="822" t="s">
        <v>1108</v>
      </c>
      <c r="B25" s="925">
        <v>144464350.41</v>
      </c>
      <c r="C25" s="925">
        <v>-48959891.920000002</v>
      </c>
      <c r="D25" s="925">
        <v>95504458.489999995</v>
      </c>
      <c r="E25" s="925">
        <v>37494389.25</v>
      </c>
      <c r="F25" s="925">
        <v>37471773.25</v>
      </c>
      <c r="G25" s="925">
        <v>58010069.239999995</v>
      </c>
    </row>
    <row r="26" spans="1:7">
      <c r="A26" s="822" t="s">
        <v>1109</v>
      </c>
      <c r="B26" s="925">
        <v>573463.56000000006</v>
      </c>
      <c r="C26" s="925">
        <v>2379933.14</v>
      </c>
      <c r="D26" s="925">
        <v>2953396.7</v>
      </c>
      <c r="E26" s="925">
        <v>2820710.15</v>
      </c>
      <c r="F26" s="925">
        <v>2174583.85</v>
      </c>
      <c r="G26" s="925">
        <v>132686.55000000028</v>
      </c>
    </row>
    <row r="27" spans="1:7">
      <c r="A27" s="822" t="s">
        <v>1115</v>
      </c>
      <c r="B27" s="925">
        <v>4894437.42</v>
      </c>
      <c r="C27" s="925">
        <v>5315609.0599999996</v>
      </c>
      <c r="D27" s="925">
        <v>10210046.48</v>
      </c>
      <c r="E27" s="925">
        <v>1754824.04</v>
      </c>
      <c r="F27" s="925">
        <v>1754824.04</v>
      </c>
      <c r="G27" s="925">
        <v>8455222.4400000013</v>
      </c>
    </row>
    <row r="28" spans="1:7">
      <c r="A28" s="822" t="s">
        <v>1110</v>
      </c>
      <c r="B28" s="925">
        <v>0</v>
      </c>
      <c r="C28" s="925">
        <v>993645.32</v>
      </c>
      <c r="D28" s="925">
        <v>993645.32</v>
      </c>
      <c r="E28" s="925">
        <v>145099.22</v>
      </c>
      <c r="F28" s="925">
        <v>145099.22</v>
      </c>
      <c r="G28" s="925">
        <v>848546.1</v>
      </c>
    </row>
    <row r="29" spans="1:7">
      <c r="A29" s="822"/>
      <c r="B29" s="925"/>
      <c r="C29" s="925"/>
      <c r="D29" s="925">
        <v>0</v>
      </c>
      <c r="E29" s="925"/>
      <c r="F29" s="925"/>
      <c r="G29" s="925">
        <v>0</v>
      </c>
    </row>
    <row r="30" spans="1:7">
      <c r="A30" s="824"/>
      <c r="B30" s="925"/>
      <c r="C30" s="925"/>
      <c r="D30" s="925"/>
      <c r="E30" s="925"/>
      <c r="F30" s="925"/>
      <c r="G30" s="925"/>
    </row>
    <row r="31" spans="1:7">
      <c r="A31" s="821" t="s">
        <v>1098</v>
      </c>
      <c r="B31" s="924">
        <v>334595424.50999999</v>
      </c>
      <c r="C31" s="924">
        <v>-22554854.979999997</v>
      </c>
      <c r="D31" s="924">
        <v>312040569.52999997</v>
      </c>
      <c r="E31" s="924">
        <v>119469802.87</v>
      </c>
      <c r="F31" s="924">
        <v>118703276.06</v>
      </c>
      <c r="G31" s="924">
        <v>192570766.66</v>
      </c>
    </row>
    <row r="32" spans="1:7">
      <c r="A32" s="825"/>
      <c r="B32" s="818"/>
      <c r="C32" s="818"/>
      <c r="D32" s="818"/>
      <c r="E32" s="818"/>
      <c r="F32" s="818"/>
      <c r="G32" s="818"/>
    </row>
    <row r="33" spans="1:1">
      <c r="A33" s="1" t="s">
        <v>62</v>
      </c>
    </row>
  </sheetData>
  <mergeCells count="4">
    <mergeCell ref="A1:G1"/>
    <mergeCell ref="A2:A3"/>
    <mergeCell ref="B2:F2"/>
    <mergeCell ref="G2:G3"/>
  </mergeCells>
  <pageMargins left="0.7" right="0.7" top="0.75" bottom="0.75" header="0.3" footer="0.3"/>
  <pageSetup scale="71"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zoomScaleNormal="100" workbookViewId="0">
      <selection activeCell="C5" sqref="C5:H79"/>
    </sheetView>
  </sheetViews>
  <sheetFormatPr baseColWidth="10" defaultRowHeight="11.25"/>
  <cols>
    <col min="1" max="1" width="5" style="504" customWidth="1"/>
    <col min="2" max="2" width="56.42578125" style="504" customWidth="1"/>
    <col min="3" max="3" width="11.7109375" style="504" bestFit="1" customWidth="1"/>
    <col min="4" max="4" width="12.28515625" style="504" bestFit="1" customWidth="1"/>
    <col min="5" max="7" width="11.7109375" style="504" bestFit="1" customWidth="1"/>
    <col min="8" max="8" width="13.28515625" style="504" bestFit="1" customWidth="1"/>
    <col min="9" max="16384" width="11.42578125" style="504"/>
  </cols>
  <sheetData>
    <row r="1" spans="1:8" ht="59.25" customHeight="1">
      <c r="A1" s="1210" t="s">
        <v>4476</v>
      </c>
      <c r="B1" s="1229"/>
      <c r="C1" s="1229"/>
      <c r="D1" s="1229"/>
      <c r="E1" s="1229"/>
      <c r="F1" s="1229"/>
      <c r="G1" s="1229"/>
      <c r="H1" s="1253"/>
    </row>
    <row r="2" spans="1:8" ht="12" customHeight="1">
      <c r="A2" s="1257" t="s">
        <v>620</v>
      </c>
      <c r="B2" s="1209"/>
      <c r="C2" s="1255" t="s">
        <v>188</v>
      </c>
      <c r="D2" s="1255"/>
      <c r="E2" s="1255"/>
      <c r="F2" s="1255"/>
      <c r="G2" s="1255"/>
      <c r="H2" s="1254" t="s">
        <v>900</v>
      </c>
    </row>
    <row r="3" spans="1:8" ht="22.5">
      <c r="A3" s="1224"/>
      <c r="B3" s="1226"/>
      <c r="C3" s="761" t="s">
        <v>896</v>
      </c>
      <c r="D3" s="761" t="s">
        <v>897</v>
      </c>
      <c r="E3" s="761" t="s">
        <v>898</v>
      </c>
      <c r="F3" s="761" t="s">
        <v>178</v>
      </c>
      <c r="G3" s="761" t="s">
        <v>192</v>
      </c>
      <c r="H3" s="1255"/>
    </row>
    <row r="4" spans="1:8" ht="5.0999999999999996" customHeight="1">
      <c r="A4" s="637"/>
      <c r="B4" s="638"/>
      <c r="C4" s="762"/>
      <c r="D4" s="762"/>
      <c r="E4" s="762"/>
      <c r="F4" s="762"/>
      <c r="G4" s="762"/>
      <c r="H4" s="762"/>
    </row>
    <row r="5" spans="1:8" ht="12.75" customHeight="1">
      <c r="A5" s="1258" t="s">
        <v>1218</v>
      </c>
      <c r="B5" s="1259"/>
      <c r="C5" s="926">
        <v>153756212.50999999</v>
      </c>
      <c r="D5" s="926">
        <v>11609190.359999999</v>
      </c>
      <c r="E5" s="926">
        <v>165365402.87</v>
      </c>
      <c r="F5" s="926">
        <v>61395714.539999999</v>
      </c>
      <c r="G5" s="926">
        <v>61350340.859999999</v>
      </c>
      <c r="H5" s="926">
        <v>103969688.33000001</v>
      </c>
    </row>
    <row r="6" spans="1:8" ht="12.75" customHeight="1">
      <c r="A6" s="1260" t="s">
        <v>1219</v>
      </c>
      <c r="B6" s="1261"/>
      <c r="C6" s="926">
        <v>0</v>
      </c>
      <c r="D6" s="926">
        <v>0</v>
      </c>
      <c r="E6" s="926">
        <v>0</v>
      </c>
      <c r="F6" s="926">
        <v>0</v>
      </c>
      <c r="G6" s="926">
        <v>0</v>
      </c>
      <c r="H6" s="926">
        <v>0</v>
      </c>
    </row>
    <row r="7" spans="1:8">
      <c r="A7" s="533" t="s">
        <v>1220</v>
      </c>
      <c r="B7" s="532" t="s">
        <v>1221</v>
      </c>
      <c r="C7" s="927"/>
      <c r="D7" s="927"/>
      <c r="E7" s="927">
        <v>0</v>
      </c>
      <c r="F7" s="927"/>
      <c r="G7" s="927"/>
      <c r="H7" s="927">
        <v>0</v>
      </c>
    </row>
    <row r="8" spans="1:8">
      <c r="A8" s="533" t="s">
        <v>1222</v>
      </c>
      <c r="B8" s="532" t="s">
        <v>1223</v>
      </c>
      <c r="C8" s="927"/>
      <c r="D8" s="927"/>
      <c r="E8" s="927">
        <v>0</v>
      </c>
      <c r="F8" s="927"/>
      <c r="G8" s="927"/>
      <c r="H8" s="927">
        <v>0</v>
      </c>
    </row>
    <row r="9" spans="1:8">
      <c r="A9" s="533" t="s">
        <v>1224</v>
      </c>
      <c r="B9" s="532" t="s">
        <v>1225</v>
      </c>
      <c r="C9" s="927"/>
      <c r="D9" s="927"/>
      <c r="E9" s="927">
        <v>0</v>
      </c>
      <c r="F9" s="927"/>
      <c r="G9" s="927"/>
      <c r="H9" s="927">
        <v>0</v>
      </c>
    </row>
    <row r="10" spans="1:8">
      <c r="A10" s="533" t="s">
        <v>1226</v>
      </c>
      <c r="B10" s="532" t="s">
        <v>1227</v>
      </c>
      <c r="C10" s="927"/>
      <c r="D10" s="927"/>
      <c r="E10" s="927">
        <v>0</v>
      </c>
      <c r="F10" s="927"/>
      <c r="G10" s="927"/>
      <c r="H10" s="927">
        <v>0</v>
      </c>
    </row>
    <row r="11" spans="1:8">
      <c r="A11" s="533" t="s">
        <v>1228</v>
      </c>
      <c r="B11" s="532" t="s">
        <v>1229</v>
      </c>
      <c r="C11" s="927"/>
      <c r="D11" s="927"/>
      <c r="E11" s="927">
        <v>0</v>
      </c>
      <c r="F11" s="927"/>
      <c r="G11" s="927"/>
      <c r="H11" s="927">
        <v>0</v>
      </c>
    </row>
    <row r="12" spans="1:8">
      <c r="A12" s="533" t="s">
        <v>1230</v>
      </c>
      <c r="B12" s="532" t="s">
        <v>1231</v>
      </c>
      <c r="C12" s="927"/>
      <c r="D12" s="927"/>
      <c r="E12" s="927">
        <v>0</v>
      </c>
      <c r="F12" s="927"/>
      <c r="G12" s="927"/>
      <c r="H12" s="927">
        <v>0</v>
      </c>
    </row>
    <row r="13" spans="1:8">
      <c r="A13" s="533" t="s">
        <v>1232</v>
      </c>
      <c r="B13" s="532" t="s">
        <v>1233</v>
      </c>
      <c r="C13" s="927"/>
      <c r="D13" s="927"/>
      <c r="E13" s="927">
        <v>0</v>
      </c>
      <c r="F13" s="927"/>
      <c r="G13" s="927"/>
      <c r="H13" s="927">
        <v>0</v>
      </c>
    </row>
    <row r="14" spans="1:8">
      <c r="A14" s="533" t="s">
        <v>1234</v>
      </c>
      <c r="B14" s="532" t="s">
        <v>1235</v>
      </c>
      <c r="C14" s="927"/>
      <c r="D14" s="927"/>
      <c r="E14" s="927">
        <v>0</v>
      </c>
      <c r="F14" s="927"/>
      <c r="G14" s="927"/>
      <c r="H14" s="927">
        <v>0</v>
      </c>
    </row>
    <row r="15" spans="1:8" ht="5.0999999999999996" customHeight="1">
      <c r="A15" s="521"/>
      <c r="B15" s="783"/>
      <c r="C15" s="926"/>
      <c r="D15" s="926"/>
      <c r="E15" s="926"/>
      <c r="F15" s="926"/>
      <c r="G15" s="926"/>
      <c r="H15" s="926"/>
    </row>
    <row r="16" spans="1:8">
      <c r="A16" s="1260" t="s">
        <v>1236</v>
      </c>
      <c r="B16" s="1261"/>
      <c r="C16" s="926">
        <v>153756212.50999999</v>
      </c>
      <c r="D16" s="926">
        <v>11609190.359999999</v>
      </c>
      <c r="E16" s="926">
        <v>165365402.87</v>
      </c>
      <c r="F16" s="926">
        <v>61395714.539999999</v>
      </c>
      <c r="G16" s="926">
        <v>61350340.859999999</v>
      </c>
      <c r="H16" s="926">
        <v>103969688.33000001</v>
      </c>
    </row>
    <row r="17" spans="1:8">
      <c r="A17" s="533" t="s">
        <v>1237</v>
      </c>
      <c r="B17" s="532" t="s">
        <v>1238</v>
      </c>
      <c r="C17" s="927"/>
      <c r="D17" s="927"/>
      <c r="E17" s="927">
        <v>0</v>
      </c>
      <c r="F17" s="927"/>
      <c r="G17" s="927"/>
      <c r="H17" s="927">
        <v>0</v>
      </c>
    </row>
    <row r="18" spans="1:8">
      <c r="A18" s="533" t="s">
        <v>1239</v>
      </c>
      <c r="B18" s="532" t="s">
        <v>1240</v>
      </c>
      <c r="C18" s="927"/>
      <c r="D18" s="927"/>
      <c r="E18" s="927">
        <v>0</v>
      </c>
      <c r="F18" s="927"/>
      <c r="G18" s="927"/>
      <c r="H18" s="927">
        <v>0</v>
      </c>
    </row>
    <row r="19" spans="1:8">
      <c r="A19" s="533" t="s">
        <v>1241</v>
      </c>
      <c r="B19" s="532" t="s">
        <v>1242</v>
      </c>
      <c r="C19" s="927"/>
      <c r="D19" s="927"/>
      <c r="E19" s="927">
        <v>0</v>
      </c>
      <c r="F19" s="927"/>
      <c r="G19" s="927"/>
      <c r="H19" s="927">
        <v>0</v>
      </c>
    </row>
    <row r="20" spans="1:8">
      <c r="A20" s="533" t="s">
        <v>1243</v>
      </c>
      <c r="B20" s="532" t="s">
        <v>1244</v>
      </c>
      <c r="C20" s="927"/>
      <c r="D20" s="927"/>
      <c r="E20" s="927">
        <v>0</v>
      </c>
      <c r="F20" s="927"/>
      <c r="G20" s="927"/>
      <c r="H20" s="927">
        <v>0</v>
      </c>
    </row>
    <row r="21" spans="1:8">
      <c r="A21" s="533" t="s">
        <v>1245</v>
      </c>
      <c r="B21" s="532" t="s">
        <v>1246</v>
      </c>
      <c r="C21" s="927">
        <v>153756212.50999999</v>
      </c>
      <c r="D21" s="927">
        <v>11609190.359999999</v>
      </c>
      <c r="E21" s="927">
        <v>165365402.87</v>
      </c>
      <c r="F21" s="927">
        <v>61395714.539999999</v>
      </c>
      <c r="G21" s="927">
        <v>61350340.859999999</v>
      </c>
      <c r="H21" s="927">
        <v>103969688.33000001</v>
      </c>
    </row>
    <row r="22" spans="1:8">
      <c r="A22" s="533" t="s">
        <v>1247</v>
      </c>
      <c r="B22" s="532" t="s">
        <v>1248</v>
      </c>
      <c r="C22" s="927"/>
      <c r="D22" s="927"/>
      <c r="E22" s="927">
        <v>0</v>
      </c>
      <c r="F22" s="927"/>
      <c r="G22" s="927"/>
      <c r="H22" s="927">
        <v>0</v>
      </c>
    </row>
    <row r="23" spans="1:8">
      <c r="A23" s="533" t="s">
        <v>1249</v>
      </c>
      <c r="B23" s="532" t="s">
        <v>1250</v>
      </c>
      <c r="C23" s="927"/>
      <c r="D23" s="927"/>
      <c r="E23" s="927">
        <v>0</v>
      </c>
      <c r="F23" s="927"/>
      <c r="G23" s="927"/>
      <c r="H23" s="927">
        <v>0</v>
      </c>
    </row>
    <row r="24" spans="1:8" ht="5.0999999999999996" customHeight="1">
      <c r="A24" s="521"/>
      <c r="B24" s="783"/>
      <c r="C24" s="926"/>
      <c r="D24" s="926"/>
      <c r="E24" s="926"/>
      <c r="F24" s="926"/>
      <c r="G24" s="926"/>
      <c r="H24" s="926"/>
    </row>
    <row r="25" spans="1:8">
      <c r="A25" s="1260" t="s">
        <v>1251</v>
      </c>
      <c r="B25" s="1261"/>
      <c r="C25" s="926">
        <v>0</v>
      </c>
      <c r="D25" s="926">
        <v>0</v>
      </c>
      <c r="E25" s="926">
        <v>0</v>
      </c>
      <c r="F25" s="926">
        <v>0</v>
      </c>
      <c r="G25" s="926">
        <v>0</v>
      </c>
      <c r="H25" s="926">
        <v>0</v>
      </c>
    </row>
    <row r="26" spans="1:8">
      <c r="A26" s="533" t="s">
        <v>1252</v>
      </c>
      <c r="B26" s="532" t="s">
        <v>1253</v>
      </c>
      <c r="C26" s="927"/>
      <c r="D26" s="927"/>
      <c r="E26" s="927">
        <v>0</v>
      </c>
      <c r="F26" s="927"/>
      <c r="G26" s="927"/>
      <c r="H26" s="927">
        <v>0</v>
      </c>
    </row>
    <row r="27" spans="1:8">
      <c r="A27" s="533" t="s">
        <v>1254</v>
      </c>
      <c r="B27" s="532" t="s">
        <v>1255</v>
      </c>
      <c r="C27" s="927"/>
      <c r="D27" s="927"/>
      <c r="E27" s="927">
        <v>0</v>
      </c>
      <c r="F27" s="927"/>
      <c r="G27" s="927"/>
      <c r="H27" s="927">
        <v>0</v>
      </c>
    </row>
    <row r="28" spans="1:8">
      <c r="A28" s="533" t="s">
        <v>1256</v>
      </c>
      <c r="B28" s="532" t="s">
        <v>1257</v>
      </c>
      <c r="C28" s="927"/>
      <c r="D28" s="927"/>
      <c r="E28" s="927">
        <v>0</v>
      </c>
      <c r="F28" s="927"/>
      <c r="G28" s="927"/>
      <c r="H28" s="927">
        <v>0</v>
      </c>
    </row>
    <row r="29" spans="1:8">
      <c r="A29" s="533" t="s">
        <v>1258</v>
      </c>
      <c r="B29" s="532" t="s">
        <v>1259</v>
      </c>
      <c r="C29" s="927"/>
      <c r="D29" s="927"/>
      <c r="E29" s="927">
        <v>0</v>
      </c>
      <c r="F29" s="927"/>
      <c r="G29" s="927"/>
      <c r="H29" s="927">
        <v>0</v>
      </c>
    </row>
    <row r="30" spans="1:8">
      <c r="A30" s="533" t="s">
        <v>1260</v>
      </c>
      <c r="B30" s="532" t="s">
        <v>1261</v>
      </c>
      <c r="C30" s="927"/>
      <c r="D30" s="927"/>
      <c r="E30" s="927">
        <v>0</v>
      </c>
      <c r="F30" s="927"/>
      <c r="G30" s="927"/>
      <c r="H30" s="927">
        <v>0</v>
      </c>
    </row>
    <row r="31" spans="1:8">
      <c r="A31" s="533" t="s">
        <v>1262</v>
      </c>
      <c r="B31" s="532" t="s">
        <v>1263</v>
      </c>
      <c r="C31" s="927"/>
      <c r="D31" s="927"/>
      <c r="E31" s="927">
        <v>0</v>
      </c>
      <c r="F31" s="927"/>
      <c r="G31" s="927"/>
      <c r="H31" s="927">
        <v>0</v>
      </c>
    </row>
    <row r="32" spans="1:8">
      <c r="A32" s="533" t="s">
        <v>1264</v>
      </c>
      <c r="B32" s="532" t="s">
        <v>1265</v>
      </c>
      <c r="C32" s="927"/>
      <c r="D32" s="927"/>
      <c r="E32" s="927">
        <v>0</v>
      </c>
      <c r="F32" s="927"/>
      <c r="G32" s="927"/>
      <c r="H32" s="927">
        <v>0</v>
      </c>
    </row>
    <row r="33" spans="1:8">
      <c r="A33" s="533" t="s">
        <v>1266</v>
      </c>
      <c r="B33" s="532" t="s">
        <v>1267</v>
      </c>
      <c r="C33" s="927"/>
      <c r="D33" s="927"/>
      <c r="E33" s="927">
        <v>0</v>
      </c>
      <c r="F33" s="927"/>
      <c r="G33" s="927"/>
      <c r="H33" s="927">
        <v>0</v>
      </c>
    </row>
    <row r="34" spans="1:8">
      <c r="A34" s="533" t="s">
        <v>1268</v>
      </c>
      <c r="B34" s="532" t="s">
        <v>1269</v>
      </c>
      <c r="C34" s="927"/>
      <c r="D34" s="927"/>
      <c r="E34" s="927">
        <v>0</v>
      </c>
      <c r="F34" s="927"/>
      <c r="G34" s="927"/>
      <c r="H34" s="927">
        <v>0</v>
      </c>
    </row>
    <row r="35" spans="1:8" ht="5.0999999999999996" customHeight="1">
      <c r="A35" s="521"/>
      <c r="B35" s="783"/>
      <c r="C35" s="926"/>
      <c r="D35" s="926"/>
      <c r="E35" s="926"/>
      <c r="F35" s="926"/>
      <c r="G35" s="926"/>
      <c r="H35" s="926"/>
    </row>
    <row r="36" spans="1:8">
      <c r="A36" s="1260" t="s">
        <v>1270</v>
      </c>
      <c r="B36" s="1261"/>
      <c r="C36" s="926">
        <v>0</v>
      </c>
      <c r="D36" s="926">
        <v>0</v>
      </c>
      <c r="E36" s="926">
        <v>0</v>
      </c>
      <c r="F36" s="926">
        <v>0</v>
      </c>
      <c r="G36" s="926">
        <v>0</v>
      </c>
      <c r="H36" s="926">
        <v>0</v>
      </c>
    </row>
    <row r="37" spans="1:8">
      <c r="A37" s="533" t="s">
        <v>1271</v>
      </c>
      <c r="B37" s="532" t="s">
        <v>1272</v>
      </c>
      <c r="C37" s="927"/>
      <c r="D37" s="927"/>
      <c r="E37" s="927">
        <v>0</v>
      </c>
      <c r="F37" s="927"/>
      <c r="G37" s="927"/>
      <c r="H37" s="927">
        <v>0</v>
      </c>
    </row>
    <row r="38" spans="1:8" ht="22.5">
      <c r="A38" s="533" t="s">
        <v>1273</v>
      </c>
      <c r="B38" s="534" t="s">
        <v>1274</v>
      </c>
      <c r="C38" s="927"/>
      <c r="D38" s="927"/>
      <c r="E38" s="927">
        <v>0</v>
      </c>
      <c r="F38" s="927"/>
      <c r="G38" s="927"/>
      <c r="H38" s="927">
        <v>0</v>
      </c>
    </row>
    <row r="39" spans="1:8">
      <c r="A39" s="533" t="s">
        <v>1275</v>
      </c>
      <c r="B39" s="532" t="s">
        <v>1276</v>
      </c>
      <c r="C39" s="927"/>
      <c r="D39" s="927"/>
      <c r="E39" s="927">
        <v>0</v>
      </c>
      <c r="F39" s="927"/>
      <c r="G39" s="927"/>
      <c r="H39" s="927">
        <v>0</v>
      </c>
    </row>
    <row r="40" spans="1:8">
      <c r="A40" s="533" t="s">
        <v>1277</v>
      </c>
      <c r="B40" s="532" t="s">
        <v>1278</v>
      </c>
      <c r="C40" s="927"/>
      <c r="D40" s="927"/>
      <c r="E40" s="927">
        <v>0</v>
      </c>
      <c r="F40" s="927"/>
      <c r="G40" s="927"/>
      <c r="H40" s="927">
        <v>0</v>
      </c>
    </row>
    <row r="41" spans="1:8" ht="5.0999999999999996" customHeight="1">
      <c r="A41" s="521"/>
      <c r="B41" s="783"/>
      <c r="C41" s="926"/>
      <c r="D41" s="926"/>
      <c r="E41" s="926"/>
      <c r="F41" s="926"/>
      <c r="G41" s="926"/>
      <c r="H41" s="926"/>
    </row>
    <row r="42" spans="1:8">
      <c r="A42" s="1260" t="s">
        <v>1279</v>
      </c>
      <c r="B42" s="1261"/>
      <c r="C42" s="926">
        <v>180839212</v>
      </c>
      <c r="D42" s="926">
        <v>-34164045.340000004</v>
      </c>
      <c r="E42" s="926">
        <v>146675166.66</v>
      </c>
      <c r="F42" s="926">
        <v>58074088.329999998</v>
      </c>
      <c r="G42" s="926">
        <v>57352935.200000003</v>
      </c>
      <c r="H42" s="926">
        <v>88601078.329999998</v>
      </c>
    </row>
    <row r="43" spans="1:8">
      <c r="A43" s="1260" t="s">
        <v>1219</v>
      </c>
      <c r="B43" s="1261"/>
      <c r="C43" s="926">
        <v>0</v>
      </c>
      <c r="D43" s="926">
        <v>0</v>
      </c>
      <c r="E43" s="926">
        <v>0</v>
      </c>
      <c r="F43" s="926">
        <v>0</v>
      </c>
      <c r="G43" s="926">
        <v>0</v>
      </c>
      <c r="H43" s="926">
        <v>0</v>
      </c>
    </row>
    <row r="44" spans="1:8">
      <c r="A44" s="533" t="s">
        <v>1280</v>
      </c>
      <c r="B44" s="532" t="s">
        <v>1221</v>
      </c>
      <c r="C44" s="927"/>
      <c r="D44" s="927"/>
      <c r="E44" s="927">
        <v>0</v>
      </c>
      <c r="F44" s="927"/>
      <c r="G44" s="927"/>
      <c r="H44" s="927">
        <v>0</v>
      </c>
    </row>
    <row r="45" spans="1:8">
      <c r="A45" s="533" t="s">
        <v>1281</v>
      </c>
      <c r="B45" s="532" t="s">
        <v>1223</v>
      </c>
      <c r="C45" s="927"/>
      <c r="D45" s="927"/>
      <c r="E45" s="927">
        <v>0</v>
      </c>
      <c r="F45" s="927"/>
      <c r="G45" s="927"/>
      <c r="H45" s="927">
        <v>0</v>
      </c>
    </row>
    <row r="46" spans="1:8">
      <c r="A46" s="533" t="s">
        <v>1282</v>
      </c>
      <c r="B46" s="532" t="s">
        <v>1225</v>
      </c>
      <c r="C46" s="927"/>
      <c r="D46" s="927"/>
      <c r="E46" s="927">
        <v>0</v>
      </c>
      <c r="F46" s="927"/>
      <c r="G46" s="927"/>
      <c r="H46" s="927">
        <v>0</v>
      </c>
    </row>
    <row r="47" spans="1:8">
      <c r="A47" s="533" t="s">
        <v>1283</v>
      </c>
      <c r="B47" s="532" t="s">
        <v>1227</v>
      </c>
      <c r="C47" s="927"/>
      <c r="D47" s="927"/>
      <c r="E47" s="927">
        <v>0</v>
      </c>
      <c r="F47" s="927"/>
      <c r="G47" s="927"/>
      <c r="H47" s="927">
        <v>0</v>
      </c>
    </row>
    <row r="48" spans="1:8">
      <c r="A48" s="533" t="s">
        <v>1284</v>
      </c>
      <c r="B48" s="532" t="s">
        <v>1229</v>
      </c>
      <c r="C48" s="927"/>
      <c r="D48" s="927"/>
      <c r="E48" s="927">
        <v>0</v>
      </c>
      <c r="F48" s="927"/>
      <c r="G48" s="927"/>
      <c r="H48" s="927">
        <v>0</v>
      </c>
    </row>
    <row r="49" spans="1:8">
      <c r="A49" s="533" t="s">
        <v>1285</v>
      </c>
      <c r="B49" s="532" t="s">
        <v>1231</v>
      </c>
      <c r="C49" s="927"/>
      <c r="D49" s="927"/>
      <c r="E49" s="927">
        <v>0</v>
      </c>
      <c r="F49" s="927"/>
      <c r="G49" s="927"/>
      <c r="H49" s="927">
        <v>0</v>
      </c>
    </row>
    <row r="50" spans="1:8">
      <c r="A50" s="533" t="s">
        <v>1286</v>
      </c>
      <c r="B50" s="532" t="s">
        <v>1233</v>
      </c>
      <c r="C50" s="927"/>
      <c r="D50" s="927"/>
      <c r="E50" s="927">
        <v>0</v>
      </c>
      <c r="F50" s="927"/>
      <c r="G50" s="927"/>
      <c r="H50" s="927">
        <v>0</v>
      </c>
    </row>
    <row r="51" spans="1:8">
      <c r="A51" s="533" t="s">
        <v>1287</v>
      </c>
      <c r="B51" s="532" t="s">
        <v>1235</v>
      </c>
      <c r="C51" s="927"/>
      <c r="D51" s="927"/>
      <c r="E51" s="927">
        <v>0</v>
      </c>
      <c r="F51" s="927"/>
      <c r="G51" s="927"/>
      <c r="H51" s="927">
        <v>0</v>
      </c>
    </row>
    <row r="52" spans="1:8" ht="5.0999999999999996" customHeight="1">
      <c r="A52" s="521"/>
      <c r="B52" s="783"/>
      <c r="C52" s="926"/>
      <c r="D52" s="926"/>
      <c r="E52" s="926"/>
      <c r="F52" s="926"/>
      <c r="G52" s="926"/>
      <c r="H52" s="926"/>
    </row>
    <row r="53" spans="1:8">
      <c r="A53" s="1260" t="s">
        <v>1236</v>
      </c>
      <c r="B53" s="1261"/>
      <c r="C53" s="926">
        <v>180839212</v>
      </c>
      <c r="D53" s="926">
        <v>-34164045.340000004</v>
      </c>
      <c r="E53" s="926">
        <v>146675166.66</v>
      </c>
      <c r="F53" s="926">
        <v>58074088.329999998</v>
      </c>
      <c r="G53" s="926">
        <v>57352935.200000003</v>
      </c>
      <c r="H53" s="926">
        <v>88601078.329999998</v>
      </c>
    </row>
    <row r="54" spans="1:8">
      <c r="A54" s="533" t="s">
        <v>1288</v>
      </c>
      <c r="B54" s="532" t="s">
        <v>1238</v>
      </c>
      <c r="C54" s="927"/>
      <c r="D54" s="927"/>
      <c r="E54" s="927">
        <v>0</v>
      </c>
      <c r="F54" s="927"/>
      <c r="G54" s="927"/>
      <c r="H54" s="927">
        <v>0</v>
      </c>
    </row>
    <row r="55" spans="1:8">
      <c r="A55" s="533" t="s">
        <v>1289</v>
      </c>
      <c r="B55" s="532" t="s">
        <v>1240</v>
      </c>
      <c r="C55" s="927"/>
      <c r="D55" s="927"/>
      <c r="E55" s="927">
        <v>0</v>
      </c>
      <c r="F55" s="927"/>
      <c r="G55" s="927"/>
      <c r="H55" s="927">
        <v>0</v>
      </c>
    </row>
    <row r="56" spans="1:8">
      <c r="A56" s="533" t="s">
        <v>1290</v>
      </c>
      <c r="B56" s="532" t="s">
        <v>1242</v>
      </c>
      <c r="C56" s="927"/>
      <c r="D56" s="927"/>
      <c r="E56" s="927">
        <v>0</v>
      </c>
      <c r="F56" s="927"/>
      <c r="G56" s="927"/>
      <c r="H56" s="927">
        <v>0</v>
      </c>
    </row>
    <row r="57" spans="1:8">
      <c r="A57" s="533" t="s">
        <v>1291</v>
      </c>
      <c r="B57" s="532" t="s">
        <v>1244</v>
      </c>
      <c r="C57" s="927"/>
      <c r="D57" s="927"/>
      <c r="E57" s="927">
        <v>0</v>
      </c>
      <c r="F57" s="927"/>
      <c r="G57" s="927"/>
      <c r="H57" s="927">
        <v>0</v>
      </c>
    </row>
    <row r="58" spans="1:8">
      <c r="A58" s="533" t="s">
        <v>1292</v>
      </c>
      <c r="B58" s="532" t="s">
        <v>1246</v>
      </c>
      <c r="C58" s="927">
        <v>180839212</v>
      </c>
      <c r="D58" s="927">
        <v>-34164045.340000004</v>
      </c>
      <c r="E58" s="927">
        <v>146675166.66</v>
      </c>
      <c r="F58" s="927">
        <v>58074088.329999998</v>
      </c>
      <c r="G58" s="927">
        <v>57352935.200000003</v>
      </c>
      <c r="H58" s="927">
        <v>88601078.329999998</v>
      </c>
    </row>
    <row r="59" spans="1:8">
      <c r="A59" s="533" t="s">
        <v>1293</v>
      </c>
      <c r="B59" s="532" t="s">
        <v>1248</v>
      </c>
      <c r="C59" s="927"/>
      <c r="D59" s="927"/>
      <c r="E59" s="927">
        <v>0</v>
      </c>
      <c r="F59" s="927"/>
      <c r="G59" s="927"/>
      <c r="H59" s="927">
        <v>0</v>
      </c>
    </row>
    <row r="60" spans="1:8">
      <c r="A60" s="533" t="s">
        <v>1294</v>
      </c>
      <c r="B60" s="532" t="s">
        <v>1250</v>
      </c>
      <c r="C60" s="927"/>
      <c r="D60" s="927"/>
      <c r="E60" s="927">
        <v>0</v>
      </c>
      <c r="F60" s="927"/>
      <c r="G60" s="927"/>
      <c r="H60" s="927">
        <v>0</v>
      </c>
    </row>
    <row r="61" spans="1:8" ht="5.0999999999999996" customHeight="1">
      <c r="A61" s="521"/>
      <c r="B61" s="783"/>
      <c r="C61" s="926"/>
      <c r="D61" s="926"/>
      <c r="E61" s="926"/>
      <c r="F61" s="926"/>
      <c r="G61" s="926"/>
      <c r="H61" s="926"/>
    </row>
    <row r="62" spans="1:8">
      <c r="A62" s="1260" t="s">
        <v>1251</v>
      </c>
      <c r="B62" s="1261"/>
      <c r="C62" s="926">
        <v>0</v>
      </c>
      <c r="D62" s="926">
        <v>0</v>
      </c>
      <c r="E62" s="926">
        <v>0</v>
      </c>
      <c r="F62" s="926">
        <v>0</v>
      </c>
      <c r="G62" s="926">
        <v>0</v>
      </c>
      <c r="H62" s="926">
        <v>0</v>
      </c>
    </row>
    <row r="63" spans="1:8">
      <c r="A63" s="533" t="s">
        <v>1295</v>
      </c>
      <c r="B63" s="532" t="s">
        <v>1253</v>
      </c>
      <c r="C63" s="927"/>
      <c r="D63" s="927"/>
      <c r="E63" s="927">
        <v>0</v>
      </c>
      <c r="F63" s="927"/>
      <c r="G63" s="927"/>
      <c r="H63" s="927">
        <v>0</v>
      </c>
    </row>
    <row r="64" spans="1:8">
      <c r="A64" s="533" t="s">
        <v>1296</v>
      </c>
      <c r="B64" s="532" t="s">
        <v>1255</v>
      </c>
      <c r="C64" s="927"/>
      <c r="D64" s="927"/>
      <c r="E64" s="927">
        <v>0</v>
      </c>
      <c r="F64" s="927"/>
      <c r="G64" s="927"/>
      <c r="H64" s="927">
        <v>0</v>
      </c>
    </row>
    <row r="65" spans="1:8">
      <c r="A65" s="533" t="s">
        <v>1297</v>
      </c>
      <c r="B65" s="532" t="s">
        <v>1257</v>
      </c>
      <c r="C65" s="927"/>
      <c r="D65" s="927"/>
      <c r="E65" s="927">
        <v>0</v>
      </c>
      <c r="F65" s="927"/>
      <c r="G65" s="927"/>
      <c r="H65" s="927">
        <v>0</v>
      </c>
    </row>
    <row r="66" spans="1:8">
      <c r="A66" s="533" t="s">
        <v>1298</v>
      </c>
      <c r="B66" s="532" t="s">
        <v>1259</v>
      </c>
      <c r="C66" s="927"/>
      <c r="D66" s="927"/>
      <c r="E66" s="927">
        <v>0</v>
      </c>
      <c r="F66" s="927"/>
      <c r="G66" s="927"/>
      <c r="H66" s="927">
        <v>0</v>
      </c>
    </row>
    <row r="67" spans="1:8">
      <c r="A67" s="533" t="s">
        <v>1299</v>
      </c>
      <c r="B67" s="532" t="s">
        <v>1261</v>
      </c>
      <c r="C67" s="927"/>
      <c r="D67" s="927"/>
      <c r="E67" s="927">
        <v>0</v>
      </c>
      <c r="F67" s="927"/>
      <c r="G67" s="927"/>
      <c r="H67" s="927">
        <v>0</v>
      </c>
    </row>
    <row r="68" spans="1:8">
      <c r="A68" s="533" t="s">
        <v>1300</v>
      </c>
      <c r="B68" s="532" t="s">
        <v>1263</v>
      </c>
      <c r="C68" s="927"/>
      <c r="D68" s="927"/>
      <c r="E68" s="927">
        <v>0</v>
      </c>
      <c r="F68" s="927"/>
      <c r="G68" s="927"/>
      <c r="H68" s="927">
        <v>0</v>
      </c>
    </row>
    <row r="69" spans="1:8">
      <c r="A69" s="533" t="s">
        <v>1301</v>
      </c>
      <c r="B69" s="532" t="s">
        <v>1265</v>
      </c>
      <c r="C69" s="927"/>
      <c r="D69" s="927"/>
      <c r="E69" s="927">
        <v>0</v>
      </c>
      <c r="F69" s="927"/>
      <c r="G69" s="927"/>
      <c r="H69" s="927">
        <v>0</v>
      </c>
    </row>
    <row r="70" spans="1:8">
      <c r="A70" s="533" t="s">
        <v>1302</v>
      </c>
      <c r="B70" s="532" t="s">
        <v>1267</v>
      </c>
      <c r="C70" s="927"/>
      <c r="D70" s="927"/>
      <c r="E70" s="927">
        <v>0</v>
      </c>
      <c r="F70" s="927"/>
      <c r="G70" s="927"/>
      <c r="H70" s="927">
        <v>0</v>
      </c>
    </row>
    <row r="71" spans="1:8">
      <c r="A71" s="533" t="s">
        <v>1303</v>
      </c>
      <c r="B71" s="532" t="s">
        <v>1269</v>
      </c>
      <c r="C71" s="927"/>
      <c r="D71" s="927"/>
      <c r="E71" s="927">
        <v>0</v>
      </c>
      <c r="F71" s="927"/>
      <c r="G71" s="927"/>
      <c r="H71" s="927">
        <v>0</v>
      </c>
    </row>
    <row r="72" spans="1:8" ht="5.0999999999999996" customHeight="1">
      <c r="A72" s="521"/>
      <c r="B72" s="783"/>
      <c r="C72" s="926"/>
      <c r="D72" s="926"/>
      <c r="E72" s="926"/>
      <c r="F72" s="926"/>
      <c r="G72" s="926"/>
      <c r="H72" s="926"/>
    </row>
    <row r="73" spans="1:8">
      <c r="A73" s="1260" t="s">
        <v>1270</v>
      </c>
      <c r="B73" s="1261"/>
      <c r="C73" s="926">
        <v>0</v>
      </c>
      <c r="D73" s="926">
        <v>0</v>
      </c>
      <c r="E73" s="926">
        <v>0</v>
      </c>
      <c r="F73" s="926">
        <v>0</v>
      </c>
      <c r="G73" s="926">
        <v>0</v>
      </c>
      <c r="H73" s="926">
        <v>0</v>
      </c>
    </row>
    <row r="74" spans="1:8">
      <c r="A74" s="533" t="s">
        <v>1304</v>
      </c>
      <c r="B74" s="532" t="s">
        <v>1272</v>
      </c>
      <c r="C74" s="927"/>
      <c r="D74" s="927"/>
      <c r="E74" s="927">
        <v>0</v>
      </c>
      <c r="F74" s="927"/>
      <c r="G74" s="927"/>
      <c r="H74" s="927">
        <v>0</v>
      </c>
    </row>
    <row r="75" spans="1:8" ht="22.5">
      <c r="A75" s="533" t="s">
        <v>1305</v>
      </c>
      <c r="B75" s="534" t="s">
        <v>1274</v>
      </c>
      <c r="C75" s="927"/>
      <c r="D75" s="927"/>
      <c r="E75" s="927">
        <v>0</v>
      </c>
      <c r="F75" s="927"/>
      <c r="G75" s="927"/>
      <c r="H75" s="927">
        <v>0</v>
      </c>
    </row>
    <row r="76" spans="1:8">
      <c r="A76" s="533" t="s">
        <v>1306</v>
      </c>
      <c r="B76" s="532" t="s">
        <v>1276</v>
      </c>
      <c r="C76" s="927"/>
      <c r="D76" s="927"/>
      <c r="E76" s="927">
        <v>0</v>
      </c>
      <c r="F76" s="927"/>
      <c r="G76" s="927"/>
      <c r="H76" s="927">
        <v>0</v>
      </c>
    </row>
    <row r="77" spans="1:8">
      <c r="A77" s="533" t="s">
        <v>1307</v>
      </c>
      <c r="B77" s="532" t="s">
        <v>1278</v>
      </c>
      <c r="C77" s="927"/>
      <c r="D77" s="927"/>
      <c r="E77" s="927">
        <v>0</v>
      </c>
      <c r="F77" s="927"/>
      <c r="G77" s="927"/>
      <c r="H77" s="927">
        <v>0</v>
      </c>
    </row>
    <row r="78" spans="1:8" ht="5.0999999999999996" customHeight="1">
      <c r="A78" s="521"/>
      <c r="B78" s="783"/>
      <c r="C78" s="926"/>
      <c r="D78" s="926"/>
      <c r="E78" s="926"/>
      <c r="F78" s="926"/>
      <c r="G78" s="926"/>
      <c r="H78" s="926"/>
    </row>
    <row r="79" spans="1:8">
      <c r="A79" s="1260" t="s">
        <v>1098</v>
      </c>
      <c r="B79" s="1261"/>
      <c r="C79" s="926">
        <v>334595424.50999999</v>
      </c>
      <c r="D79" s="926">
        <v>-22554854.980000004</v>
      </c>
      <c r="E79" s="926">
        <v>312040569.52999997</v>
      </c>
      <c r="F79" s="926">
        <v>119469802.87</v>
      </c>
      <c r="G79" s="926">
        <v>118703276.06</v>
      </c>
      <c r="H79" s="926">
        <v>192570766.66000003</v>
      </c>
    </row>
    <row r="80" spans="1:8" ht="5.0999999999999996" customHeight="1">
      <c r="A80" s="528"/>
      <c r="B80" s="535"/>
      <c r="C80" s="928"/>
      <c r="D80" s="928"/>
      <c r="E80" s="928"/>
      <c r="F80" s="928"/>
      <c r="G80" s="928"/>
      <c r="H80" s="928"/>
    </row>
    <row r="81" spans="1:1">
      <c r="A81" s="1" t="s">
        <v>62</v>
      </c>
    </row>
  </sheetData>
  <mergeCells count="15">
    <mergeCell ref="A6:B6"/>
    <mergeCell ref="A16:B16"/>
    <mergeCell ref="A25:B25"/>
    <mergeCell ref="A36:B36"/>
    <mergeCell ref="A79:B79"/>
    <mergeCell ref="A42:B42"/>
    <mergeCell ref="A43:B43"/>
    <mergeCell ref="A53:B53"/>
    <mergeCell ref="A62:B62"/>
    <mergeCell ref="A73:B73"/>
    <mergeCell ref="A1:H1"/>
    <mergeCell ref="A2:B3"/>
    <mergeCell ref="C2:G2"/>
    <mergeCell ref="H2:H3"/>
    <mergeCell ref="A5:B5"/>
  </mergeCells>
  <pageMargins left="0.7" right="0.7" top="0.75" bottom="0.75" header="0.3" footer="0.3"/>
  <pageSetup scale="67"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zoomScaleNormal="100" workbookViewId="0">
      <selection activeCell="K27" sqref="K27"/>
    </sheetView>
  </sheetViews>
  <sheetFormatPr baseColWidth="10" defaultRowHeight="11.25"/>
  <cols>
    <col min="1" max="1" width="48.7109375" style="504" customWidth="1"/>
    <col min="2" max="7" width="14.42578125" style="504" customWidth="1"/>
    <col min="8" max="16384" width="11.42578125" style="504"/>
  </cols>
  <sheetData>
    <row r="1" spans="1:7" ht="56.1" customHeight="1">
      <c r="A1" s="1210" t="s">
        <v>6135</v>
      </c>
      <c r="B1" s="1211"/>
      <c r="C1" s="1211"/>
      <c r="D1" s="1211"/>
      <c r="E1" s="1211"/>
      <c r="F1" s="1211"/>
      <c r="G1" s="1212"/>
    </row>
    <row r="2" spans="1:7" ht="15" customHeight="1">
      <c r="A2" s="1231" t="s">
        <v>620</v>
      </c>
      <c r="B2" s="1256" t="s">
        <v>188</v>
      </c>
      <c r="C2" s="1256"/>
      <c r="D2" s="1256"/>
      <c r="E2" s="1256"/>
      <c r="F2" s="1256"/>
      <c r="G2" s="1254" t="s">
        <v>900</v>
      </c>
    </row>
    <row r="3" spans="1:7" ht="45.75" customHeight="1">
      <c r="A3" s="1232"/>
      <c r="B3" s="761" t="s">
        <v>896</v>
      </c>
      <c r="C3" s="761" t="s">
        <v>897</v>
      </c>
      <c r="D3" s="761" t="s">
        <v>898</v>
      </c>
      <c r="E3" s="761" t="s">
        <v>1308</v>
      </c>
      <c r="F3" s="761" t="s">
        <v>192</v>
      </c>
      <c r="G3" s="1255"/>
    </row>
    <row r="4" spans="1:7">
      <c r="A4" s="771" t="s">
        <v>1309</v>
      </c>
      <c r="B4" s="931">
        <v>124719491.56999999</v>
      </c>
      <c r="C4" s="931">
        <v>5823861.96</v>
      </c>
      <c r="D4" s="931">
        <v>130543353.52999999</v>
      </c>
      <c r="E4" s="931">
        <v>54652180.350000001</v>
      </c>
      <c r="F4" s="931">
        <v>54652180.350000001</v>
      </c>
      <c r="G4" s="931">
        <v>75891173.179999977</v>
      </c>
    </row>
    <row r="5" spans="1:7">
      <c r="A5" s="518" t="s">
        <v>1310</v>
      </c>
      <c r="B5" s="930">
        <v>124719491.56999999</v>
      </c>
      <c r="C5" s="930">
        <v>5823861.96</v>
      </c>
      <c r="D5" s="929">
        <v>130543353.52999999</v>
      </c>
      <c r="E5" s="930">
        <v>54652180.350000001</v>
      </c>
      <c r="F5" s="930">
        <v>54652180.350000001</v>
      </c>
      <c r="G5" s="929">
        <v>75891173.179999977</v>
      </c>
    </row>
    <row r="6" spans="1:7">
      <c r="A6" s="518" t="s">
        <v>1311</v>
      </c>
      <c r="B6" s="929"/>
      <c r="C6" s="929"/>
      <c r="D6" s="929">
        <v>0</v>
      </c>
      <c r="E6" s="929"/>
      <c r="F6" s="929"/>
      <c r="G6" s="929">
        <v>0</v>
      </c>
    </row>
    <row r="7" spans="1:7">
      <c r="A7" s="518" t="s">
        <v>1312</v>
      </c>
      <c r="B7" s="929">
        <v>0</v>
      </c>
      <c r="C7" s="929">
        <v>0</v>
      </c>
      <c r="D7" s="929">
        <v>0</v>
      </c>
      <c r="E7" s="929">
        <v>0</v>
      </c>
      <c r="F7" s="929">
        <v>0</v>
      </c>
      <c r="G7" s="929">
        <v>0</v>
      </c>
    </row>
    <row r="8" spans="1:7">
      <c r="A8" s="529" t="s">
        <v>1313</v>
      </c>
      <c r="B8" s="930"/>
      <c r="C8" s="930"/>
      <c r="D8" s="929">
        <v>0</v>
      </c>
      <c r="E8" s="930"/>
      <c r="F8" s="930"/>
      <c r="G8" s="930">
        <v>0</v>
      </c>
    </row>
    <row r="9" spans="1:7">
      <c r="A9" s="529" t="s">
        <v>1314</v>
      </c>
      <c r="B9" s="930"/>
      <c r="C9" s="930"/>
      <c r="D9" s="929">
        <v>0</v>
      </c>
      <c r="E9" s="930"/>
      <c r="F9" s="930"/>
      <c r="G9" s="930">
        <v>0</v>
      </c>
    </row>
    <row r="10" spans="1:7">
      <c r="A10" s="518" t="s">
        <v>1315</v>
      </c>
      <c r="B10" s="929"/>
      <c r="C10" s="929"/>
      <c r="D10" s="929">
        <v>0</v>
      </c>
      <c r="E10" s="929"/>
      <c r="F10" s="929"/>
      <c r="G10" s="929">
        <v>0</v>
      </c>
    </row>
    <row r="11" spans="1:7" ht="22.5">
      <c r="A11" s="518" t="s">
        <v>1316</v>
      </c>
      <c r="B11" s="929">
        <v>0</v>
      </c>
      <c r="C11" s="929">
        <v>0</v>
      </c>
      <c r="D11" s="929">
        <v>0</v>
      </c>
      <c r="E11" s="929">
        <v>0</v>
      </c>
      <c r="F11" s="929">
        <v>0</v>
      </c>
      <c r="G11" s="929">
        <v>0</v>
      </c>
    </row>
    <row r="12" spans="1:7">
      <c r="A12" s="529" t="s">
        <v>1317</v>
      </c>
      <c r="B12" s="930"/>
      <c r="C12" s="930"/>
      <c r="D12" s="929">
        <v>0</v>
      </c>
      <c r="E12" s="930"/>
      <c r="F12" s="930"/>
      <c r="G12" s="930">
        <v>0</v>
      </c>
    </row>
    <row r="13" spans="1:7">
      <c r="A13" s="529" t="s">
        <v>1318</v>
      </c>
      <c r="B13" s="930"/>
      <c r="C13" s="930"/>
      <c r="D13" s="929">
        <v>0</v>
      </c>
      <c r="E13" s="930"/>
      <c r="F13" s="930"/>
      <c r="G13" s="930">
        <v>0</v>
      </c>
    </row>
    <row r="14" spans="1:7">
      <c r="A14" s="518" t="s">
        <v>1319</v>
      </c>
      <c r="B14" s="929"/>
      <c r="C14" s="929"/>
      <c r="D14" s="929">
        <v>0</v>
      </c>
      <c r="E14" s="929"/>
      <c r="F14" s="929"/>
      <c r="G14" s="929">
        <v>0</v>
      </c>
    </row>
    <row r="15" spans="1:7" ht="5.0999999999999996" customHeight="1">
      <c r="A15" s="518"/>
      <c r="B15" s="930"/>
      <c r="C15" s="930"/>
      <c r="D15" s="930"/>
      <c r="E15" s="930"/>
      <c r="F15" s="930"/>
      <c r="G15" s="930"/>
    </row>
    <row r="16" spans="1:7">
      <c r="A16" s="511" t="s">
        <v>1320</v>
      </c>
      <c r="B16" s="929">
        <v>82355797.989999995</v>
      </c>
      <c r="C16" s="929">
        <v>0</v>
      </c>
      <c r="D16" s="929">
        <v>82355797.989999995</v>
      </c>
      <c r="E16" s="929">
        <v>33185628.960000001</v>
      </c>
      <c r="F16" s="929">
        <v>33185628.960000001</v>
      </c>
      <c r="G16" s="929">
        <v>49170169.029999994</v>
      </c>
    </row>
    <row r="17" spans="1:7">
      <c r="A17" s="518" t="s">
        <v>1310</v>
      </c>
      <c r="B17" s="930">
        <v>82355797.989999995</v>
      </c>
      <c r="C17" s="930">
        <v>0</v>
      </c>
      <c r="D17" s="929">
        <v>82355797.989999995</v>
      </c>
      <c r="E17" s="930">
        <v>33185628.960000001</v>
      </c>
      <c r="F17" s="930">
        <v>33185628.960000001</v>
      </c>
      <c r="G17" s="929">
        <v>49170169.029999994</v>
      </c>
    </row>
    <row r="18" spans="1:7">
      <c r="A18" s="518" t="s">
        <v>1311</v>
      </c>
      <c r="B18" s="929"/>
      <c r="C18" s="929"/>
      <c r="D18" s="929">
        <v>0</v>
      </c>
      <c r="E18" s="929"/>
      <c r="F18" s="929"/>
      <c r="G18" s="929">
        <v>0</v>
      </c>
    </row>
    <row r="19" spans="1:7">
      <c r="A19" s="518" t="s">
        <v>1312</v>
      </c>
      <c r="B19" s="929">
        <v>0</v>
      </c>
      <c r="C19" s="929">
        <v>0</v>
      </c>
      <c r="D19" s="929">
        <v>0</v>
      </c>
      <c r="E19" s="929">
        <v>0</v>
      </c>
      <c r="F19" s="929">
        <v>0</v>
      </c>
      <c r="G19" s="929">
        <v>0</v>
      </c>
    </row>
    <row r="20" spans="1:7">
      <c r="A20" s="529" t="s">
        <v>1313</v>
      </c>
      <c r="B20" s="930"/>
      <c r="C20" s="930"/>
      <c r="D20" s="929">
        <v>0</v>
      </c>
      <c r="E20" s="930"/>
      <c r="F20" s="930"/>
      <c r="G20" s="930">
        <v>0</v>
      </c>
    </row>
    <row r="21" spans="1:7">
      <c r="A21" s="529" t="s">
        <v>1314</v>
      </c>
      <c r="B21" s="930"/>
      <c r="C21" s="930"/>
      <c r="D21" s="929">
        <v>0</v>
      </c>
      <c r="E21" s="930"/>
      <c r="F21" s="930"/>
      <c r="G21" s="930">
        <v>0</v>
      </c>
    </row>
    <row r="22" spans="1:7">
      <c r="A22" s="518" t="s">
        <v>1315</v>
      </c>
      <c r="B22" s="929"/>
      <c r="C22" s="929"/>
      <c r="D22" s="929">
        <v>0</v>
      </c>
      <c r="E22" s="929"/>
      <c r="F22" s="929"/>
      <c r="G22" s="929">
        <v>0</v>
      </c>
    </row>
    <row r="23" spans="1:7" ht="22.5">
      <c r="A23" s="518" t="s">
        <v>1316</v>
      </c>
      <c r="B23" s="929">
        <v>0</v>
      </c>
      <c r="C23" s="929">
        <v>0</v>
      </c>
      <c r="D23" s="929">
        <v>0</v>
      </c>
      <c r="E23" s="929">
        <v>0</v>
      </c>
      <c r="F23" s="929">
        <v>0</v>
      </c>
      <c r="G23" s="929">
        <v>0</v>
      </c>
    </row>
    <row r="24" spans="1:7">
      <c r="A24" s="529" t="s">
        <v>1317</v>
      </c>
      <c r="B24" s="930"/>
      <c r="C24" s="930"/>
      <c r="D24" s="929">
        <v>0</v>
      </c>
      <c r="E24" s="930"/>
      <c r="F24" s="930"/>
      <c r="G24" s="930">
        <v>0</v>
      </c>
    </row>
    <row r="25" spans="1:7">
      <c r="A25" s="529" t="s">
        <v>1318</v>
      </c>
      <c r="B25" s="930"/>
      <c r="C25" s="930"/>
      <c r="D25" s="929">
        <v>0</v>
      </c>
      <c r="E25" s="930"/>
      <c r="F25" s="930"/>
      <c r="G25" s="930">
        <v>0</v>
      </c>
    </row>
    <row r="26" spans="1:7">
      <c r="A26" s="518" t="s">
        <v>1319</v>
      </c>
      <c r="B26" s="929"/>
      <c r="C26" s="929"/>
      <c r="D26" s="929">
        <v>0</v>
      </c>
      <c r="E26" s="929"/>
      <c r="F26" s="929"/>
      <c r="G26" s="929">
        <v>0</v>
      </c>
    </row>
    <row r="27" spans="1:7">
      <c r="A27" s="511" t="s">
        <v>1321</v>
      </c>
      <c r="B27" s="929">
        <v>207075289.56</v>
      </c>
      <c r="C27" s="929">
        <v>5823861.96</v>
      </c>
      <c r="D27" s="929">
        <v>212899151.51999998</v>
      </c>
      <c r="E27" s="929">
        <v>87837809.310000002</v>
      </c>
      <c r="F27" s="929">
        <v>87837809.310000002</v>
      </c>
      <c r="G27" s="929">
        <v>125061342.20999998</v>
      </c>
    </row>
    <row r="28" spans="1:7" ht="5.0999999999999996" customHeight="1">
      <c r="A28" s="536"/>
      <c r="B28" s="691"/>
      <c r="C28" s="691"/>
      <c r="D28" s="691"/>
      <c r="E28" s="691"/>
      <c r="F28" s="691"/>
      <c r="G28" s="691"/>
    </row>
    <row r="29" spans="1:7">
      <c r="A29" s="1" t="s">
        <v>62</v>
      </c>
    </row>
  </sheetData>
  <mergeCells count="4">
    <mergeCell ref="A1:G1"/>
    <mergeCell ref="A2:A3"/>
    <mergeCell ref="B2:F2"/>
    <mergeCell ref="G2:G3"/>
  </mergeCells>
  <pageMargins left="0.7" right="0.7" top="0.75" bottom="0.75" header="0.3" footer="0.3"/>
  <pageSetup scale="6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K50"/>
  <sheetViews>
    <sheetView showGridLines="0" topLeftCell="A28" zoomScale="85" zoomScaleNormal="85" workbookViewId="0">
      <selection activeCell="G49" sqref="G49:H50"/>
    </sheetView>
  </sheetViews>
  <sheetFormatPr baseColWidth="10" defaultRowHeight="12.75"/>
  <cols>
    <col min="1" max="1" width="3.7109375" style="38" customWidth="1"/>
    <col min="2" max="2" width="11.7109375" style="76" customWidth="1"/>
    <col min="3" max="3" width="34.7109375" style="76" customWidth="1"/>
    <col min="4" max="4" width="19.42578125" style="76" customWidth="1"/>
    <col min="5" max="5" width="18.7109375" style="123" customWidth="1"/>
    <col min="6" max="6" width="27.5703125" style="123" bestFit="1" customWidth="1"/>
    <col min="7" max="7" width="18.7109375" style="123" customWidth="1"/>
    <col min="8" max="8" width="19.7109375" style="123" customWidth="1"/>
    <col min="9" max="9" width="18.7109375" style="123" bestFit="1" customWidth="1"/>
    <col min="10" max="10" width="3.28515625" style="38" customWidth="1"/>
    <col min="11" max="11" width="11.85546875" style="2" bestFit="1" customWidth="1"/>
    <col min="12" max="16384" width="11.42578125" style="2"/>
  </cols>
  <sheetData>
    <row r="1" spans="1:10" ht="14.1" customHeight="1">
      <c r="A1" s="975" t="s">
        <v>363</v>
      </c>
      <c r="B1" s="975"/>
      <c r="C1" s="975"/>
      <c r="D1" s="975"/>
      <c r="E1" s="975"/>
      <c r="F1" s="975"/>
      <c r="G1" s="975"/>
      <c r="H1" s="975"/>
      <c r="I1" s="975"/>
      <c r="J1" s="975"/>
    </row>
    <row r="2" spans="1:10" ht="14.1" customHeight="1">
      <c r="A2" s="945" t="str">
        <f>EA!A2</f>
        <v>Del 1 de Enero al 30 de Junio de 2019 y 2018</v>
      </c>
      <c r="B2" s="945"/>
      <c r="C2" s="945"/>
      <c r="D2" s="945"/>
      <c r="E2" s="945"/>
      <c r="F2" s="945"/>
      <c r="G2" s="945"/>
      <c r="H2" s="945"/>
      <c r="I2" s="945"/>
      <c r="J2" s="945"/>
    </row>
    <row r="3" spans="1:10" ht="14.1" customHeight="1">
      <c r="A3" s="975" t="s">
        <v>110</v>
      </c>
      <c r="B3" s="975"/>
      <c r="C3" s="975"/>
      <c r="D3" s="975"/>
      <c r="E3" s="975"/>
      <c r="F3" s="975"/>
      <c r="G3" s="975"/>
      <c r="H3" s="975"/>
      <c r="I3" s="975"/>
      <c r="J3" s="975"/>
    </row>
    <row r="4" spans="1:10">
      <c r="A4" s="47"/>
      <c r="B4" s="7"/>
      <c r="C4" s="7"/>
      <c r="D4" s="972"/>
      <c r="E4" s="972"/>
      <c r="F4" s="972"/>
      <c r="G4" s="972"/>
      <c r="H4" s="972"/>
      <c r="I4" s="972"/>
      <c r="J4" s="972"/>
    </row>
    <row r="5" spans="1:10">
      <c r="A5" s="47"/>
      <c r="B5" s="7"/>
      <c r="C5" s="7" t="s">
        <v>1</v>
      </c>
      <c r="D5" s="581" t="s">
        <v>443</v>
      </c>
      <c r="E5" s="575"/>
      <c r="F5" s="575"/>
      <c r="G5" s="575"/>
      <c r="H5" s="2"/>
      <c r="I5" s="8"/>
      <c r="J5" s="8"/>
    </row>
    <row r="6" spans="1:10">
      <c r="A6" s="47"/>
      <c r="B6" s="47"/>
      <c r="C6" s="47"/>
      <c r="D6" s="47" t="s">
        <v>111</v>
      </c>
      <c r="E6" s="47"/>
      <c r="F6" s="47"/>
      <c r="G6" s="47"/>
      <c r="H6" s="47"/>
      <c r="I6" s="47"/>
      <c r="J6" s="47"/>
    </row>
    <row r="7" spans="1:10" ht="63.75">
      <c r="A7" s="655"/>
      <c r="B7" s="973" t="s">
        <v>60</v>
      </c>
      <c r="C7" s="974"/>
      <c r="D7" s="974"/>
      <c r="E7" s="656" t="s">
        <v>44</v>
      </c>
      <c r="F7" s="656" t="s">
        <v>112</v>
      </c>
      <c r="G7" s="656" t="s">
        <v>113</v>
      </c>
      <c r="H7" s="656" t="s">
        <v>1117</v>
      </c>
      <c r="I7" s="657" t="s">
        <v>114</v>
      </c>
      <c r="J7" s="658"/>
    </row>
    <row r="8" spans="1:10">
      <c r="A8" s="659"/>
      <c r="B8" s="302"/>
      <c r="C8" s="302"/>
      <c r="D8" s="660"/>
      <c r="E8" s="661"/>
      <c r="F8" s="661"/>
      <c r="G8" s="661"/>
      <c r="H8" s="661"/>
      <c r="I8" s="302"/>
      <c r="J8" s="660"/>
    </row>
    <row r="9" spans="1:10" s="148" customFormat="1">
      <c r="A9" s="82"/>
      <c r="B9" s="951" t="s">
        <v>1332</v>
      </c>
      <c r="C9" s="951"/>
      <c r="D9" s="969"/>
      <c r="E9" s="312">
        <f>SUM(E10:E12)</f>
        <v>78811263.659999996</v>
      </c>
      <c r="F9" s="312"/>
      <c r="G9" s="312"/>
      <c r="H9" s="312"/>
      <c r="I9" s="120">
        <f>SUM(E9:H9)</f>
        <v>78811263.659999996</v>
      </c>
      <c r="J9" s="119"/>
    </row>
    <row r="10" spans="1:10">
      <c r="A10" s="82"/>
      <c r="B10" s="970" t="s">
        <v>45</v>
      </c>
      <c r="C10" s="970"/>
      <c r="D10" s="971"/>
      <c r="E10" s="313">
        <f>ESF!J39</f>
        <v>78811263.659999996</v>
      </c>
      <c r="F10" s="313"/>
      <c r="G10" s="313"/>
      <c r="H10" s="313"/>
      <c r="I10" s="121">
        <f>SUM(E10:H10)</f>
        <v>78811263.659999996</v>
      </c>
      <c r="J10" s="119"/>
    </row>
    <row r="11" spans="1:10">
      <c r="A11" s="69"/>
      <c r="B11" s="970" t="s">
        <v>46</v>
      </c>
      <c r="C11" s="970"/>
      <c r="D11" s="971"/>
      <c r="E11" s="314">
        <f>ESF!J40</f>
        <v>0</v>
      </c>
      <c r="F11" s="314"/>
      <c r="G11" s="314"/>
      <c r="H11" s="314"/>
      <c r="I11" s="121">
        <f t="shared" ref="I11:I12" si="0">SUM(E11:H11)</f>
        <v>0</v>
      </c>
      <c r="J11" s="119"/>
    </row>
    <row r="12" spans="1:10">
      <c r="A12" s="69"/>
      <c r="B12" s="947" t="s">
        <v>116</v>
      </c>
      <c r="C12" s="947"/>
      <c r="D12" s="968"/>
      <c r="E12" s="314">
        <f>ESF!J41</f>
        <v>0</v>
      </c>
      <c r="F12" s="314"/>
      <c r="G12" s="314"/>
      <c r="H12" s="314"/>
      <c r="I12" s="121">
        <f t="shared" si="0"/>
        <v>0</v>
      </c>
      <c r="J12" s="119"/>
    </row>
    <row r="13" spans="1:10">
      <c r="A13" s="69"/>
      <c r="B13" s="57"/>
      <c r="C13" s="57"/>
      <c r="D13" s="321"/>
      <c r="E13" s="314"/>
      <c r="F13" s="314"/>
      <c r="G13" s="314"/>
      <c r="H13" s="314"/>
      <c r="I13" s="121"/>
      <c r="J13" s="119"/>
    </row>
    <row r="14" spans="1:10" s="148" customFormat="1">
      <c r="A14" s="82"/>
      <c r="B14" s="951" t="s">
        <v>1333</v>
      </c>
      <c r="C14" s="951"/>
      <c r="D14" s="969"/>
      <c r="E14" s="315"/>
      <c r="F14" s="315">
        <f>SUM(F15:F19)</f>
        <v>10882931.100000001</v>
      </c>
      <c r="G14" s="315">
        <f>SUM(G15:G19)</f>
        <v>-14865381.18</v>
      </c>
      <c r="H14" s="315"/>
      <c r="I14" s="120">
        <f>SUM(E14:H14)</f>
        <v>-3982450.0799999982</v>
      </c>
      <c r="J14" s="119"/>
    </row>
    <row r="15" spans="1:10">
      <c r="A15" s="82"/>
      <c r="B15" s="970" t="s">
        <v>117</v>
      </c>
      <c r="C15" s="970"/>
      <c r="D15" s="971"/>
      <c r="E15" s="314"/>
      <c r="F15" s="314"/>
      <c r="G15" s="314">
        <f>ESF!J44</f>
        <v>-14865381.18</v>
      </c>
      <c r="H15" s="314"/>
      <c r="I15" s="121">
        <f t="shared" ref="I15:I19" si="1">SUM(E15:H15)</f>
        <v>-14865381.18</v>
      </c>
      <c r="J15" s="119"/>
    </row>
    <row r="16" spans="1:10">
      <c r="A16" s="69"/>
      <c r="B16" s="970" t="s">
        <v>50</v>
      </c>
      <c r="C16" s="970"/>
      <c r="D16" s="971"/>
      <c r="E16" s="314"/>
      <c r="F16" s="314">
        <f>ESF!J45</f>
        <v>15531587.41</v>
      </c>
      <c r="G16" s="314"/>
      <c r="H16" s="314"/>
      <c r="I16" s="121">
        <f t="shared" si="1"/>
        <v>15531587.41</v>
      </c>
      <c r="J16" s="119"/>
    </row>
    <row r="17" spans="1:11">
      <c r="A17" s="69"/>
      <c r="B17" s="970" t="s">
        <v>51</v>
      </c>
      <c r="C17" s="970"/>
      <c r="D17" s="971"/>
      <c r="E17" s="314"/>
      <c r="F17" s="314">
        <v>0</v>
      </c>
      <c r="G17" s="314"/>
      <c r="H17" s="314"/>
      <c r="I17" s="121">
        <f t="shared" si="1"/>
        <v>0</v>
      </c>
      <c r="J17" s="119"/>
    </row>
    <row r="18" spans="1:11">
      <c r="A18" s="69"/>
      <c r="B18" s="970" t="s">
        <v>52</v>
      </c>
      <c r="C18" s="970"/>
      <c r="D18" s="971"/>
      <c r="E18" s="314"/>
      <c r="F18" s="314">
        <v>0</v>
      </c>
      <c r="G18" s="314"/>
      <c r="H18" s="314"/>
      <c r="I18" s="121">
        <f t="shared" si="1"/>
        <v>0</v>
      </c>
      <c r="J18" s="119"/>
    </row>
    <row r="19" spans="1:11">
      <c r="A19" s="69"/>
      <c r="B19" s="970" t="s">
        <v>53</v>
      </c>
      <c r="C19" s="970"/>
      <c r="D19" s="971"/>
      <c r="E19" s="313"/>
      <c r="F19" s="313">
        <f>ESF!J48</f>
        <v>-4648656.3099999996</v>
      </c>
      <c r="G19" s="313"/>
      <c r="H19" s="313"/>
      <c r="I19" s="121">
        <f t="shared" si="1"/>
        <v>-4648656.3099999996</v>
      </c>
      <c r="J19" s="119"/>
    </row>
    <row r="20" spans="1:11">
      <c r="A20" s="82"/>
      <c r="B20" s="57"/>
      <c r="C20" s="135"/>
      <c r="D20" s="321"/>
      <c r="E20" s="313"/>
      <c r="F20" s="313"/>
      <c r="G20" s="313"/>
      <c r="H20" s="313"/>
      <c r="I20" s="121"/>
      <c r="J20" s="119"/>
      <c r="K20" s="122"/>
    </row>
    <row r="21" spans="1:11" s="148" customFormat="1" ht="27.75" customHeight="1">
      <c r="A21" s="82"/>
      <c r="B21" s="951" t="s">
        <v>1334</v>
      </c>
      <c r="C21" s="951"/>
      <c r="D21" s="969"/>
      <c r="E21" s="315"/>
      <c r="F21" s="315"/>
      <c r="G21" s="315"/>
      <c r="H21" s="315">
        <f>SUM(H22:H23)</f>
        <v>0</v>
      </c>
      <c r="I21" s="120">
        <f>SUM(E21:H21)</f>
        <v>0</v>
      </c>
      <c r="J21" s="119"/>
    </row>
    <row r="22" spans="1:11">
      <c r="A22" s="69"/>
      <c r="B22" s="970" t="s">
        <v>55</v>
      </c>
      <c r="C22" s="970"/>
      <c r="D22" s="971"/>
      <c r="E22" s="314"/>
      <c r="F22" s="314"/>
      <c r="G22" s="314"/>
      <c r="H22" s="314">
        <v>0</v>
      </c>
      <c r="I22" s="121">
        <f t="shared" ref="I22:I23" si="2">SUM(E22:H22)</f>
        <v>0</v>
      </c>
      <c r="J22" s="119"/>
    </row>
    <row r="23" spans="1:11">
      <c r="A23" s="82"/>
      <c r="B23" s="970" t="s">
        <v>56</v>
      </c>
      <c r="C23" s="970"/>
      <c r="D23" s="971"/>
      <c r="E23" s="314"/>
      <c r="F23" s="314"/>
      <c r="G23" s="314"/>
      <c r="H23" s="314">
        <v>0</v>
      </c>
      <c r="I23" s="121">
        <f t="shared" si="2"/>
        <v>0</v>
      </c>
      <c r="J23" s="119"/>
    </row>
    <row r="24" spans="1:11">
      <c r="A24" s="69"/>
      <c r="B24" s="62"/>
      <c r="C24" s="57"/>
      <c r="D24" s="321"/>
      <c r="E24" s="314"/>
      <c r="F24" s="314"/>
      <c r="G24" s="314"/>
      <c r="H24" s="314"/>
      <c r="I24" s="121"/>
      <c r="J24" s="119"/>
    </row>
    <row r="25" spans="1:11" s="148" customFormat="1">
      <c r="A25" s="82"/>
      <c r="B25" s="951" t="s">
        <v>1118</v>
      </c>
      <c r="C25" s="951"/>
      <c r="D25" s="969"/>
      <c r="E25" s="315">
        <f>SUM(E9+E14+E21)</f>
        <v>78811263.659999996</v>
      </c>
      <c r="F25" s="315">
        <f t="shared" ref="F25:H25" si="3">SUM(F9+F14+F21)</f>
        <v>10882931.100000001</v>
      </c>
      <c r="G25" s="315">
        <f t="shared" si="3"/>
        <v>-14865381.18</v>
      </c>
      <c r="H25" s="315">
        <f t="shared" si="3"/>
        <v>0</v>
      </c>
      <c r="I25" s="120">
        <f>SUM(E25:H25)</f>
        <v>74828813.579999983</v>
      </c>
      <c r="J25" s="119"/>
    </row>
    <row r="26" spans="1:11">
      <c r="A26" s="69"/>
      <c r="B26" s="57"/>
      <c r="C26" s="57"/>
      <c r="D26" s="322"/>
      <c r="E26" s="313"/>
      <c r="F26" s="313"/>
      <c r="G26" s="313"/>
      <c r="H26" s="313"/>
      <c r="I26" s="121"/>
      <c r="J26" s="119"/>
    </row>
    <row r="27" spans="1:11" s="148" customFormat="1">
      <c r="A27" s="82"/>
      <c r="B27" s="951" t="s">
        <v>1335</v>
      </c>
      <c r="C27" s="951"/>
      <c r="D27" s="969"/>
      <c r="E27" s="312">
        <f>SUM(E28:E30)</f>
        <v>0</v>
      </c>
      <c r="F27" s="312"/>
      <c r="G27" s="312"/>
      <c r="H27" s="312"/>
      <c r="I27" s="120">
        <f>SUM(E27:H27)</f>
        <v>0</v>
      </c>
      <c r="J27" s="119"/>
    </row>
    <row r="28" spans="1:11">
      <c r="A28" s="82" t="s">
        <v>111</v>
      </c>
      <c r="B28" s="970" t="s">
        <v>45</v>
      </c>
      <c r="C28" s="970"/>
      <c r="D28" s="971"/>
      <c r="E28" s="314">
        <v>0</v>
      </c>
      <c r="F28" s="314"/>
      <c r="G28" s="314"/>
      <c r="H28" s="314"/>
      <c r="I28" s="121">
        <f t="shared" ref="I28:I30" si="4">SUM(E28:H28)</f>
        <v>0</v>
      </c>
      <c r="J28" s="119"/>
    </row>
    <row r="29" spans="1:11">
      <c r="A29" s="69"/>
      <c r="B29" s="970" t="s">
        <v>46</v>
      </c>
      <c r="C29" s="970"/>
      <c r="D29" s="971"/>
      <c r="E29" s="313">
        <f>ESF!I40</f>
        <v>0</v>
      </c>
      <c r="F29" s="313"/>
      <c r="G29" s="313"/>
      <c r="H29" s="313"/>
      <c r="I29" s="121">
        <f t="shared" si="4"/>
        <v>0</v>
      </c>
      <c r="J29" s="119"/>
      <c r="K29" s="122"/>
    </row>
    <row r="30" spans="1:11">
      <c r="A30" s="69"/>
      <c r="B30" s="970" t="s">
        <v>116</v>
      </c>
      <c r="C30" s="970"/>
      <c r="D30" s="971"/>
      <c r="E30" s="313">
        <f>ESF!I41</f>
        <v>0</v>
      </c>
      <c r="F30" s="316"/>
      <c r="G30" s="316"/>
      <c r="H30" s="316"/>
      <c r="I30" s="303">
        <f t="shared" si="4"/>
        <v>0</v>
      </c>
      <c r="J30" s="304"/>
    </row>
    <row r="31" spans="1:11">
      <c r="A31" s="69"/>
      <c r="B31" s="57"/>
      <c r="C31" s="57"/>
      <c r="D31" s="323"/>
      <c r="E31" s="316"/>
      <c r="F31" s="316"/>
      <c r="G31" s="316"/>
      <c r="H31" s="316"/>
      <c r="I31" s="303"/>
      <c r="J31" s="304"/>
    </row>
    <row r="32" spans="1:11" s="148" customFormat="1">
      <c r="A32" s="82"/>
      <c r="B32" s="951" t="s">
        <v>1336</v>
      </c>
      <c r="C32" s="951"/>
      <c r="D32" s="969"/>
      <c r="E32" s="317"/>
      <c r="F32" s="317">
        <f>SUM(F33:F37)</f>
        <v>-14540771.050000001</v>
      </c>
      <c r="G32" s="317">
        <f>SUM(G33:G37)</f>
        <v>34205202.280000001</v>
      </c>
      <c r="H32" s="317"/>
      <c r="I32" s="305">
        <f>SUM(E32:H32)</f>
        <v>19664431.23</v>
      </c>
      <c r="J32" s="306"/>
    </row>
    <row r="33" spans="1:10">
      <c r="A33" s="82"/>
      <c r="B33" s="970" t="s">
        <v>117</v>
      </c>
      <c r="C33" s="970"/>
      <c r="D33" s="971"/>
      <c r="E33" s="316"/>
      <c r="F33" s="316"/>
      <c r="G33" s="316">
        <f>ESF!I44</f>
        <v>28687651.989999998</v>
      </c>
      <c r="H33" s="316"/>
      <c r="I33" s="303">
        <f t="shared" ref="I33:I37" si="5">SUM(E33:H33)</f>
        <v>28687651.989999998</v>
      </c>
      <c r="J33" s="304"/>
    </row>
    <row r="34" spans="1:10">
      <c r="A34" s="82"/>
      <c r="B34" s="970" t="s">
        <v>50</v>
      </c>
      <c r="C34" s="970"/>
      <c r="D34" s="971"/>
      <c r="E34" s="316"/>
      <c r="F34" s="316">
        <f>ESF!I45-ESF!J45</f>
        <v>-14540771.050000001</v>
      </c>
      <c r="G34" s="316">
        <f>-ESF!J44</f>
        <v>14865381.18</v>
      </c>
      <c r="H34" s="316"/>
      <c r="I34" s="303">
        <f t="shared" si="5"/>
        <v>324610.12999999896</v>
      </c>
      <c r="J34" s="304"/>
    </row>
    <row r="35" spans="1:10">
      <c r="A35" s="307"/>
      <c r="B35" s="970" t="s">
        <v>51</v>
      </c>
      <c r="C35" s="970"/>
      <c r="D35" s="971"/>
      <c r="E35" s="316"/>
      <c r="F35" s="316"/>
      <c r="G35" s="316">
        <f>ESF!I46</f>
        <v>0</v>
      </c>
      <c r="H35" s="316"/>
      <c r="I35" s="303">
        <f t="shared" si="5"/>
        <v>0</v>
      </c>
      <c r="J35" s="304"/>
    </row>
    <row r="36" spans="1:10">
      <c r="A36" s="307"/>
      <c r="B36" s="970" t="s">
        <v>52</v>
      </c>
      <c r="C36" s="970"/>
      <c r="D36" s="971"/>
      <c r="E36" s="316"/>
      <c r="F36" s="316"/>
      <c r="G36" s="316">
        <f>ESF!I47</f>
        <v>0</v>
      </c>
      <c r="H36" s="316"/>
      <c r="I36" s="303">
        <f t="shared" si="5"/>
        <v>0</v>
      </c>
      <c r="J36" s="304"/>
    </row>
    <row r="37" spans="1:10">
      <c r="A37" s="307"/>
      <c r="B37" s="970" t="s">
        <v>53</v>
      </c>
      <c r="C37" s="970"/>
      <c r="D37" s="971"/>
      <c r="E37" s="316"/>
      <c r="F37" s="316"/>
      <c r="G37" s="316">
        <f>ESF!I48-ESF!J48</f>
        <v>-9347830.8900000006</v>
      </c>
      <c r="H37" s="316"/>
      <c r="I37" s="303">
        <f t="shared" si="5"/>
        <v>-9347830.8900000006</v>
      </c>
      <c r="J37" s="304"/>
    </row>
    <row r="38" spans="1:10">
      <c r="A38" s="307"/>
      <c r="D38" s="323"/>
      <c r="E38" s="316"/>
      <c r="F38" s="316"/>
      <c r="G38" s="316"/>
      <c r="H38" s="316"/>
      <c r="I38" s="303"/>
      <c r="J38" s="304"/>
    </row>
    <row r="39" spans="1:10" s="148" customFormat="1" ht="27" customHeight="1">
      <c r="A39" s="16"/>
      <c r="B39" s="951" t="s">
        <v>1337</v>
      </c>
      <c r="C39" s="951"/>
      <c r="D39" s="969"/>
      <c r="E39" s="317"/>
      <c r="F39" s="317"/>
      <c r="G39" s="317"/>
      <c r="H39" s="315">
        <f>SUM(H40:H41)</f>
        <v>0</v>
      </c>
      <c r="I39" s="120">
        <f>SUM(E39:H39)</f>
        <v>0</v>
      </c>
      <c r="J39" s="306"/>
    </row>
    <row r="40" spans="1:10">
      <c r="A40" s="307"/>
      <c r="B40" s="970" t="s">
        <v>55</v>
      </c>
      <c r="C40" s="970"/>
      <c r="D40" s="971"/>
      <c r="E40" s="316"/>
      <c r="F40" s="316"/>
      <c r="G40" s="316"/>
      <c r="H40" s="314">
        <v>0</v>
      </c>
      <c r="I40" s="121">
        <f t="shared" ref="I40:I41" si="6">SUM(E40:H40)</f>
        <v>0</v>
      </c>
      <c r="J40" s="304"/>
    </row>
    <row r="41" spans="1:10">
      <c r="A41" s="307"/>
      <c r="B41" s="970" t="s">
        <v>56</v>
      </c>
      <c r="C41" s="970"/>
      <c r="D41" s="971"/>
      <c r="E41" s="316"/>
      <c r="F41" s="316"/>
      <c r="G41" s="316"/>
      <c r="H41" s="314">
        <v>0</v>
      </c>
      <c r="I41" s="121">
        <f t="shared" si="6"/>
        <v>0</v>
      </c>
      <c r="J41" s="304"/>
    </row>
    <row r="42" spans="1:10">
      <c r="A42" s="307"/>
      <c r="D42" s="323"/>
      <c r="E42" s="316"/>
      <c r="F42" s="316"/>
      <c r="G42" s="316"/>
      <c r="H42" s="316"/>
      <c r="I42" s="303"/>
      <c r="J42" s="304"/>
    </row>
    <row r="43" spans="1:10" s="148" customFormat="1">
      <c r="A43" s="16"/>
      <c r="B43" s="951" t="s">
        <v>1338</v>
      </c>
      <c r="C43" s="951"/>
      <c r="D43" s="969"/>
      <c r="E43" s="318">
        <f>E25+E27</f>
        <v>78811263.659999996</v>
      </c>
      <c r="F43" s="318">
        <f>F25+F32</f>
        <v>-3657839.9499999993</v>
      </c>
      <c r="G43" s="318">
        <f>G25+G32</f>
        <v>19339821.100000001</v>
      </c>
      <c r="H43" s="319">
        <f>H25+H39</f>
        <v>0</v>
      </c>
      <c r="I43" s="305">
        <f>SUM(E43:H43)</f>
        <v>94493244.810000002</v>
      </c>
      <c r="J43" s="306"/>
    </row>
    <row r="44" spans="1:10">
      <c r="A44" s="308"/>
      <c r="B44" s="309"/>
      <c r="C44" s="309"/>
      <c r="D44" s="324"/>
      <c r="E44" s="320"/>
      <c r="F44" s="320"/>
      <c r="G44" s="320"/>
      <c r="H44" s="320"/>
      <c r="I44" s="310"/>
      <c r="J44" s="311"/>
    </row>
    <row r="45" spans="1:10">
      <c r="B45" s="954" t="s">
        <v>62</v>
      </c>
      <c r="C45" s="954"/>
      <c r="D45" s="954"/>
      <c r="E45" s="954"/>
      <c r="F45" s="954"/>
      <c r="G45" s="954"/>
      <c r="H45" s="954"/>
      <c r="I45" s="954"/>
      <c r="J45" s="954"/>
    </row>
    <row r="48" spans="1:10">
      <c r="C48" s="976"/>
      <c r="D48" s="976"/>
      <c r="E48" s="39"/>
      <c r="F48" s="2"/>
      <c r="G48" s="977"/>
      <c r="H48" s="977"/>
    </row>
    <row r="49" spans="3:8">
      <c r="C49" s="953" t="s">
        <v>444</v>
      </c>
      <c r="D49" s="953"/>
      <c r="E49" s="39"/>
      <c r="F49" s="39"/>
      <c r="G49" s="953" t="s">
        <v>6136</v>
      </c>
      <c r="H49" s="953"/>
    </row>
    <row r="50" spans="3:8" ht="12.75" customHeight="1">
      <c r="C50" s="952" t="s">
        <v>441</v>
      </c>
      <c r="D50" s="952"/>
      <c r="E50" s="44"/>
      <c r="F50" s="44"/>
      <c r="G50" s="952" t="s">
        <v>6137</v>
      </c>
      <c r="H50" s="952"/>
    </row>
  </sheetData>
  <sheetProtection formatCells="0" selectLockedCells="1"/>
  <mergeCells count="40">
    <mergeCell ref="C50:D50"/>
    <mergeCell ref="G50:H50"/>
    <mergeCell ref="B45:J45"/>
    <mergeCell ref="C48:D48"/>
    <mergeCell ref="G48:H48"/>
    <mergeCell ref="C49:D49"/>
    <mergeCell ref="G49:H49"/>
    <mergeCell ref="B41:D41"/>
    <mergeCell ref="B43:D43"/>
    <mergeCell ref="A1:J1"/>
    <mergeCell ref="A2:J2"/>
    <mergeCell ref="A3:J3"/>
    <mergeCell ref="B35:D35"/>
    <mergeCell ref="B36:D36"/>
    <mergeCell ref="B37:D37"/>
    <mergeCell ref="B39:D39"/>
    <mergeCell ref="B40:D40"/>
    <mergeCell ref="B29:D29"/>
    <mergeCell ref="B30:D30"/>
    <mergeCell ref="B32:D32"/>
    <mergeCell ref="B33:D33"/>
    <mergeCell ref="B34:D34"/>
    <mergeCell ref="B22:D22"/>
    <mergeCell ref="B23:D23"/>
    <mergeCell ref="B25:D25"/>
    <mergeCell ref="B27:D27"/>
    <mergeCell ref="B28:D28"/>
    <mergeCell ref="B16:D16"/>
    <mergeCell ref="B17:D17"/>
    <mergeCell ref="B18:D18"/>
    <mergeCell ref="B19:D19"/>
    <mergeCell ref="B21:D21"/>
    <mergeCell ref="B12:D12"/>
    <mergeCell ref="B14:D14"/>
    <mergeCell ref="B15:D15"/>
    <mergeCell ref="D4:J4"/>
    <mergeCell ref="B7:D7"/>
    <mergeCell ref="B9:D9"/>
    <mergeCell ref="B10:D10"/>
    <mergeCell ref="B11:D11"/>
  </mergeCells>
  <printOptions horizontalCentered="1"/>
  <pageMargins left="0.39370078740157483" right="0.39370078740157483" top="0.43307086614173229" bottom="0.70866141732283472" header="0.39370078740157483" footer="0"/>
  <pageSetup scale="73" orientation="landscape" r:id="rId1"/>
  <headerFooter scaleWithDoc="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I76"/>
  <sheetViews>
    <sheetView showGridLines="0" showWhiteSpace="0" topLeftCell="A7" zoomScale="80" zoomScaleNormal="80" workbookViewId="0">
      <selection activeCell="G17" sqref="G17"/>
    </sheetView>
  </sheetViews>
  <sheetFormatPr baseColWidth="10" defaultRowHeight="12.75"/>
  <cols>
    <col min="1" max="1" width="3.28515625" style="2" customWidth="1"/>
    <col min="2" max="2" width="3.7109375" style="2" customWidth="1"/>
    <col min="3" max="3" width="2.85546875" style="2" customWidth="1"/>
    <col min="4" max="5" width="28.140625" style="2" customWidth="1"/>
    <col min="6" max="6" width="17.28515625" style="2" customWidth="1"/>
    <col min="7" max="8" width="21.5703125" style="18" customWidth="1"/>
    <col min="9" max="9" width="3.28515625" style="2" customWidth="1"/>
    <col min="10" max="16384" width="11.42578125" style="2"/>
  </cols>
  <sheetData>
    <row r="1" spans="1:9">
      <c r="A1" s="945" t="s">
        <v>364</v>
      </c>
      <c r="B1" s="945"/>
      <c r="C1" s="945"/>
      <c r="D1" s="945"/>
      <c r="E1" s="945"/>
      <c r="F1" s="945"/>
      <c r="G1" s="945"/>
      <c r="H1" s="945"/>
      <c r="I1" s="945"/>
    </row>
    <row r="2" spans="1:9">
      <c r="A2" s="945" t="str">
        <f>EA!A2</f>
        <v>Del 1 de Enero al 30 de Junio de 2019 y 2018</v>
      </c>
      <c r="B2" s="945"/>
      <c r="C2" s="945"/>
      <c r="D2" s="945"/>
      <c r="E2" s="945"/>
      <c r="F2" s="945"/>
      <c r="G2" s="945"/>
      <c r="H2" s="945"/>
      <c r="I2" s="67"/>
    </row>
    <row r="3" spans="1:9">
      <c r="A3" s="945" t="s">
        <v>0</v>
      </c>
      <c r="B3" s="945"/>
      <c r="C3" s="945"/>
      <c r="D3" s="945"/>
      <c r="E3" s="945"/>
      <c r="F3" s="945"/>
      <c r="G3" s="945"/>
      <c r="H3" s="945"/>
      <c r="I3" s="945"/>
    </row>
    <row r="4" spans="1:9">
      <c r="C4" s="9"/>
      <c r="D4" s="124"/>
      <c r="E4" s="6"/>
      <c r="F4" s="6"/>
      <c r="G4" s="6"/>
      <c r="H4" s="6"/>
    </row>
    <row r="5" spans="1:9">
      <c r="A5" s="47"/>
      <c r="D5" s="7" t="s">
        <v>1</v>
      </c>
      <c r="E5" s="576" t="s">
        <v>443</v>
      </c>
      <c r="F5" s="8"/>
    </row>
    <row r="6" spans="1:9">
      <c r="C6" s="125"/>
      <c r="D6" s="124"/>
      <c r="E6" s="125"/>
      <c r="F6" s="125"/>
      <c r="G6" s="126"/>
      <c r="H6" s="126"/>
    </row>
    <row r="7" spans="1:9">
      <c r="A7" s="127"/>
      <c r="B7" s="981" t="s">
        <v>60</v>
      </c>
      <c r="C7" s="981"/>
      <c r="D7" s="981"/>
      <c r="E7" s="981"/>
      <c r="F7" s="559"/>
      <c r="G7" s="11">
        <v>2019</v>
      </c>
      <c r="H7" s="11">
        <v>2018</v>
      </c>
      <c r="I7" s="128"/>
    </row>
    <row r="8" spans="1:9">
      <c r="A8" s="69"/>
      <c r="B8" s="18"/>
      <c r="C8" s="70"/>
      <c r="D8" s="70"/>
      <c r="E8" s="70"/>
      <c r="F8" s="70"/>
      <c r="G8" s="129"/>
      <c r="H8" s="129"/>
      <c r="I8" s="15"/>
    </row>
    <row r="9" spans="1:9" ht="17.25" customHeight="1">
      <c r="A9" s="69"/>
      <c r="B9" s="978" t="s">
        <v>145</v>
      </c>
      <c r="C9" s="978"/>
      <c r="D9" s="978"/>
      <c r="E9" s="978"/>
      <c r="F9" s="978"/>
      <c r="G9" s="129"/>
      <c r="H9" s="129"/>
      <c r="I9" s="15"/>
    </row>
    <row r="10" spans="1:9" ht="17.25" customHeight="1">
      <c r="A10" s="69"/>
      <c r="B10" s="18"/>
      <c r="C10" s="978" t="s">
        <v>58</v>
      </c>
      <c r="D10" s="978"/>
      <c r="E10" s="978"/>
      <c r="F10" s="978"/>
      <c r="G10" s="131">
        <f>SUM(G11:G20)</f>
        <v>145625984.54999998</v>
      </c>
      <c r="H10" s="131">
        <f>SUM(H11:H20)</f>
        <v>279644921.44</v>
      </c>
      <c r="I10" s="15"/>
    </row>
    <row r="11" spans="1:9" ht="15" customHeight="1">
      <c r="A11" s="69"/>
      <c r="B11" s="18"/>
      <c r="C11" s="70"/>
      <c r="D11" s="979" t="s">
        <v>68</v>
      </c>
      <c r="E11" s="979"/>
      <c r="F11" s="979"/>
      <c r="G11" s="132">
        <f>EA!F12</f>
        <v>0</v>
      </c>
      <c r="H11" s="132">
        <f>EA!G12</f>
        <v>0</v>
      </c>
      <c r="I11" s="15"/>
    </row>
    <row r="12" spans="1:9" ht="15" customHeight="1">
      <c r="A12" s="69"/>
      <c r="B12" s="18"/>
      <c r="C12" s="70"/>
      <c r="D12" s="979" t="s">
        <v>167</v>
      </c>
      <c r="E12" s="979"/>
      <c r="F12" s="979"/>
      <c r="G12" s="132">
        <f>EA!F13</f>
        <v>0</v>
      </c>
      <c r="H12" s="132">
        <f>EA!G13</f>
        <v>0</v>
      </c>
      <c r="I12" s="15"/>
    </row>
    <row r="13" spans="1:9" ht="15" customHeight="1">
      <c r="A13" s="69"/>
      <c r="B13" s="18"/>
      <c r="C13" s="564"/>
      <c r="D13" s="979" t="s">
        <v>147</v>
      </c>
      <c r="E13" s="979"/>
      <c r="F13" s="979"/>
      <c r="G13" s="132">
        <f>EA!F14</f>
        <v>0</v>
      </c>
      <c r="H13" s="132">
        <f>EA!G14</f>
        <v>0</v>
      </c>
      <c r="I13" s="15"/>
    </row>
    <row r="14" spans="1:9" ht="15" customHeight="1">
      <c r="A14" s="69"/>
      <c r="B14" s="18"/>
      <c r="C14" s="564"/>
      <c r="D14" s="979" t="s">
        <v>74</v>
      </c>
      <c r="E14" s="979"/>
      <c r="F14" s="979"/>
      <c r="G14" s="132">
        <f>EA!F15</f>
        <v>0</v>
      </c>
      <c r="H14" s="132">
        <f>EA!G15</f>
        <v>0</v>
      </c>
      <c r="I14" s="15"/>
    </row>
    <row r="15" spans="1:9" ht="15" customHeight="1">
      <c r="A15" s="69"/>
      <c r="B15" s="18"/>
      <c r="C15" s="564"/>
      <c r="D15" s="979" t="s">
        <v>184</v>
      </c>
      <c r="E15" s="979"/>
      <c r="F15" s="979"/>
      <c r="G15" s="132">
        <f>EA!F16</f>
        <v>0</v>
      </c>
      <c r="H15" s="132">
        <f>EA!G16</f>
        <v>0</v>
      </c>
      <c r="I15" s="15"/>
    </row>
    <row r="16" spans="1:9" ht="15" customHeight="1">
      <c r="A16" s="69"/>
      <c r="B16" s="18"/>
      <c r="C16" s="564"/>
      <c r="D16" s="979" t="s">
        <v>185</v>
      </c>
      <c r="E16" s="979"/>
      <c r="F16" s="979"/>
      <c r="G16" s="132">
        <f>EA!F17</f>
        <v>0</v>
      </c>
      <c r="H16" s="132">
        <f>EA!G17</f>
        <v>584141.12</v>
      </c>
      <c r="I16" s="15"/>
    </row>
    <row r="17" spans="1:9" ht="15" customHeight="1">
      <c r="A17" s="69"/>
      <c r="B17" s="18"/>
      <c r="C17" s="564"/>
      <c r="D17" s="979" t="s">
        <v>1328</v>
      </c>
      <c r="E17" s="979"/>
      <c r="F17" s="979"/>
      <c r="G17" s="132">
        <f>EA!F18</f>
        <v>2481.29</v>
      </c>
      <c r="H17" s="132">
        <f>EA!G18</f>
        <v>0</v>
      </c>
      <c r="I17" s="15"/>
    </row>
    <row r="18" spans="1:9" ht="29.25" customHeight="1">
      <c r="A18" s="69"/>
      <c r="B18" s="18"/>
      <c r="C18" s="564"/>
      <c r="D18" s="979" t="s">
        <v>1330</v>
      </c>
      <c r="E18" s="979"/>
      <c r="F18" s="979"/>
      <c r="G18" s="132">
        <f>EA!F20</f>
        <v>71795934</v>
      </c>
      <c r="H18" s="132">
        <f>EA!G20</f>
        <v>146541551.25</v>
      </c>
      <c r="I18" s="15"/>
    </row>
    <row r="19" spans="1:9" ht="15" customHeight="1">
      <c r="A19" s="69"/>
      <c r="B19" s="18"/>
      <c r="C19" s="564"/>
      <c r="D19" s="979" t="s">
        <v>1331</v>
      </c>
      <c r="E19" s="979"/>
      <c r="F19" s="979"/>
      <c r="G19" s="132">
        <f>EA!F21</f>
        <v>73827562.909999996</v>
      </c>
      <c r="H19" s="132">
        <f>EA!G21</f>
        <v>132407684.63</v>
      </c>
      <c r="I19" s="15"/>
    </row>
    <row r="20" spans="1:9" ht="15" customHeight="1">
      <c r="A20" s="69"/>
      <c r="B20" s="18"/>
      <c r="C20" s="564"/>
      <c r="D20" s="979" t="s">
        <v>168</v>
      </c>
      <c r="E20" s="979"/>
      <c r="F20" s="561"/>
      <c r="G20" s="132">
        <f>EA!F22</f>
        <v>6.35</v>
      </c>
      <c r="H20" s="132">
        <f>EA!G22</f>
        <v>111544.44</v>
      </c>
      <c r="I20" s="15"/>
    </row>
    <row r="21" spans="1:9" ht="15" customHeight="1">
      <c r="A21" s="69"/>
      <c r="B21" s="18"/>
      <c r="C21" s="978" t="s">
        <v>59</v>
      </c>
      <c r="D21" s="978"/>
      <c r="E21" s="978"/>
      <c r="F21" s="978"/>
      <c r="G21" s="131">
        <f>SUM(G22:G37)</f>
        <v>116936681.03</v>
      </c>
      <c r="H21" s="131">
        <f>SUM(H22:H37)</f>
        <v>287278072.30000001</v>
      </c>
      <c r="I21" s="15"/>
    </row>
    <row r="22" spans="1:9" ht="15" customHeight="1">
      <c r="A22" s="69"/>
      <c r="B22" s="18"/>
      <c r="C22" s="563"/>
      <c r="D22" s="979" t="s">
        <v>150</v>
      </c>
      <c r="E22" s="979"/>
      <c r="F22" s="979"/>
      <c r="G22" s="132">
        <f>EA!F33</f>
        <v>87837809.310000002</v>
      </c>
      <c r="H22" s="132">
        <f>EA!G33</f>
        <v>195840098.02000001</v>
      </c>
      <c r="I22" s="15"/>
    </row>
    <row r="23" spans="1:9" ht="15" customHeight="1">
      <c r="A23" s="69"/>
      <c r="B23" s="18"/>
      <c r="C23" s="563"/>
      <c r="D23" s="979" t="s">
        <v>71</v>
      </c>
      <c r="E23" s="979"/>
      <c r="F23" s="979"/>
      <c r="G23" s="132">
        <f>EA!F34</f>
        <v>5132322.5999999996</v>
      </c>
      <c r="H23" s="132">
        <f>EA!G34</f>
        <v>11304548.029999999</v>
      </c>
      <c r="I23" s="15"/>
    </row>
    <row r="24" spans="1:9" ht="15" customHeight="1">
      <c r="A24" s="69"/>
      <c r="B24" s="18"/>
      <c r="C24" s="563"/>
      <c r="D24" s="979" t="s">
        <v>73</v>
      </c>
      <c r="E24" s="979"/>
      <c r="F24" s="979"/>
      <c r="G24" s="132">
        <f>EA!F35</f>
        <v>11788936.16</v>
      </c>
      <c r="H24" s="132">
        <f>EA!G35</f>
        <v>39001136.969999999</v>
      </c>
      <c r="I24" s="15"/>
    </row>
    <row r="25" spans="1:9" ht="15" customHeight="1">
      <c r="A25" s="69"/>
      <c r="B25" s="18"/>
      <c r="C25" s="563"/>
      <c r="D25" s="979" t="s">
        <v>75</v>
      </c>
      <c r="E25" s="979"/>
      <c r="F25" s="979"/>
      <c r="G25" s="132">
        <f>EA!F37</f>
        <v>0</v>
      </c>
      <c r="H25" s="132">
        <f>EA!G37</f>
        <v>0</v>
      </c>
      <c r="I25" s="15"/>
    </row>
    <row r="26" spans="1:9" ht="15" customHeight="1">
      <c r="A26" s="69"/>
      <c r="B26" s="18"/>
      <c r="C26" s="563"/>
      <c r="D26" s="979" t="s">
        <v>153</v>
      </c>
      <c r="E26" s="979"/>
      <c r="F26" s="979"/>
      <c r="G26" s="132">
        <f>EA!F38</f>
        <v>0</v>
      </c>
      <c r="H26" s="132">
        <f>EA!G38</f>
        <v>0</v>
      </c>
      <c r="I26" s="15"/>
    </row>
    <row r="27" spans="1:9" ht="15" customHeight="1">
      <c r="A27" s="69"/>
      <c r="B27" s="18"/>
      <c r="C27" s="563"/>
      <c r="D27" s="979" t="s">
        <v>155</v>
      </c>
      <c r="E27" s="979"/>
      <c r="F27" s="979"/>
      <c r="G27" s="132">
        <f>EA!F39</f>
        <v>0</v>
      </c>
      <c r="H27" s="132">
        <f>EA!G39</f>
        <v>0</v>
      </c>
      <c r="I27" s="15"/>
    </row>
    <row r="28" spans="1:9" ht="15" customHeight="1">
      <c r="A28" s="69"/>
      <c r="B28" s="18"/>
      <c r="C28" s="563"/>
      <c r="D28" s="979" t="s">
        <v>78</v>
      </c>
      <c r="E28" s="979"/>
      <c r="F28" s="979"/>
      <c r="G28" s="132">
        <f>EA!F40</f>
        <v>12177612.960000001</v>
      </c>
      <c r="H28" s="132">
        <f>EA!G40</f>
        <v>41132289.280000001</v>
      </c>
      <c r="I28" s="15"/>
    </row>
    <row r="29" spans="1:9" ht="15" customHeight="1">
      <c r="A29" s="69"/>
      <c r="B29" s="18"/>
      <c r="C29" s="563"/>
      <c r="D29" s="979" t="s">
        <v>79</v>
      </c>
      <c r="E29" s="979"/>
      <c r="F29" s="979"/>
      <c r="G29" s="132">
        <f>EA!F41</f>
        <v>0</v>
      </c>
      <c r="H29" s="132">
        <f>EA!G41</f>
        <v>0</v>
      </c>
      <c r="I29" s="15"/>
    </row>
    <row r="30" spans="1:9" ht="15" customHeight="1">
      <c r="A30" s="69"/>
      <c r="B30" s="18"/>
      <c r="C30" s="563"/>
      <c r="D30" s="979" t="s">
        <v>81</v>
      </c>
      <c r="E30" s="979"/>
      <c r="F30" s="979"/>
      <c r="G30" s="132">
        <f>EA!F42</f>
        <v>0</v>
      </c>
      <c r="H30" s="132">
        <f>EA!G42</f>
        <v>0</v>
      </c>
      <c r="I30" s="15"/>
    </row>
    <row r="31" spans="1:9" ht="15" customHeight="1">
      <c r="A31" s="69"/>
      <c r="B31" s="18"/>
      <c r="C31" s="563"/>
      <c r="D31" s="979" t="s">
        <v>82</v>
      </c>
      <c r="E31" s="979"/>
      <c r="F31" s="979"/>
      <c r="G31" s="132">
        <f>EA!F43</f>
        <v>0</v>
      </c>
      <c r="H31" s="132">
        <f>EA!G43</f>
        <v>0</v>
      </c>
      <c r="I31" s="15"/>
    </row>
    <row r="32" spans="1:9" ht="15" customHeight="1">
      <c r="A32" s="69"/>
      <c r="B32" s="18"/>
      <c r="C32" s="563"/>
      <c r="D32" s="979" t="s">
        <v>83</v>
      </c>
      <c r="E32" s="979"/>
      <c r="F32" s="979"/>
      <c r="G32" s="132">
        <f>EA!F44</f>
        <v>0</v>
      </c>
      <c r="H32" s="132">
        <f>EA!G44</f>
        <v>0</v>
      </c>
      <c r="I32" s="15"/>
    </row>
    <row r="33" spans="1:9" ht="15" customHeight="1">
      <c r="A33" s="69"/>
      <c r="B33" s="18"/>
      <c r="C33" s="563"/>
      <c r="D33" s="979" t="s">
        <v>85</v>
      </c>
      <c r="E33" s="979"/>
      <c r="F33" s="979"/>
      <c r="G33" s="132">
        <f>EA!F45</f>
        <v>0</v>
      </c>
      <c r="H33" s="132">
        <f>EA!G45</f>
        <v>0</v>
      </c>
      <c r="I33" s="15"/>
    </row>
    <row r="34" spans="1:9" ht="15" customHeight="1">
      <c r="A34" s="69"/>
      <c r="B34" s="18"/>
      <c r="C34" s="563"/>
      <c r="D34" s="979" t="s">
        <v>157</v>
      </c>
      <c r="E34" s="979"/>
      <c r="F34" s="979"/>
      <c r="G34" s="132">
        <f>EA!F47</f>
        <v>0</v>
      </c>
      <c r="H34" s="132">
        <f>EA!G47</f>
        <v>0</v>
      </c>
      <c r="I34" s="15"/>
    </row>
    <row r="35" spans="1:9">
      <c r="A35" s="69"/>
      <c r="B35" s="18"/>
      <c r="C35" s="563"/>
      <c r="D35" s="979" t="s">
        <v>115</v>
      </c>
      <c r="E35" s="979"/>
      <c r="F35" s="979"/>
      <c r="G35" s="132">
        <f>EA!F48</f>
        <v>0</v>
      </c>
      <c r="H35" s="132">
        <f>EA!G48</f>
        <v>0</v>
      </c>
      <c r="I35" s="15"/>
    </row>
    <row r="36" spans="1:9" ht="15" customHeight="1">
      <c r="A36" s="69"/>
      <c r="B36" s="18"/>
      <c r="C36" s="563"/>
      <c r="D36" s="979" t="s">
        <v>92</v>
      </c>
      <c r="E36" s="979"/>
      <c r="F36" s="979"/>
      <c r="G36" s="132">
        <f>EA!F49</f>
        <v>0</v>
      </c>
      <c r="H36" s="132">
        <f>EA!G49</f>
        <v>0</v>
      </c>
      <c r="I36" s="15"/>
    </row>
    <row r="37" spans="1:9" ht="15" customHeight="1">
      <c r="A37" s="69"/>
      <c r="B37" s="18"/>
      <c r="C37" s="563"/>
      <c r="D37" s="979" t="s">
        <v>169</v>
      </c>
      <c r="E37" s="979"/>
      <c r="F37" s="979"/>
      <c r="G37" s="132">
        <f>EA!F50</f>
        <v>0</v>
      </c>
      <c r="H37" s="132">
        <f>EA!G50</f>
        <v>0</v>
      </c>
      <c r="I37" s="15"/>
    </row>
    <row r="38" spans="1:9" s="137" customFormat="1" ht="15" customHeight="1">
      <c r="A38" s="134"/>
      <c r="B38" s="978" t="s">
        <v>158</v>
      </c>
      <c r="C38" s="978"/>
      <c r="D38" s="978"/>
      <c r="E38" s="978"/>
      <c r="F38" s="978"/>
      <c r="G38" s="133">
        <f>G10-G21</f>
        <v>28689303.519999981</v>
      </c>
      <c r="H38" s="133">
        <f>H10-H21</f>
        <v>-7633150.8600000143</v>
      </c>
      <c r="I38" s="136"/>
    </row>
    <row r="39" spans="1:9" s="137" customFormat="1">
      <c r="A39" s="134"/>
      <c r="B39" s="135"/>
      <c r="C39" s="563"/>
      <c r="D39" s="563"/>
      <c r="E39" s="563"/>
      <c r="F39" s="563"/>
      <c r="G39" s="133"/>
      <c r="H39" s="133"/>
      <c r="I39" s="136"/>
    </row>
    <row r="40" spans="1:9" ht="14.25" customHeight="1">
      <c r="A40" s="69"/>
      <c r="B40" s="978" t="s">
        <v>146</v>
      </c>
      <c r="C40" s="978"/>
      <c r="D40" s="978"/>
      <c r="E40" s="978"/>
      <c r="F40" s="978"/>
      <c r="G40" s="130"/>
      <c r="H40" s="130"/>
      <c r="I40" s="15"/>
    </row>
    <row r="41" spans="1:9">
      <c r="A41" s="12"/>
      <c r="B41" s="18"/>
      <c r="C41" s="978" t="s">
        <v>58</v>
      </c>
      <c r="D41" s="978"/>
      <c r="E41" s="978"/>
      <c r="F41" s="978"/>
      <c r="G41" s="131">
        <f>SUM(G42:G44)</f>
        <v>0</v>
      </c>
      <c r="H41" s="131">
        <f>SUM(H42:H44)</f>
        <v>0</v>
      </c>
      <c r="I41" s="15"/>
    </row>
    <row r="42" spans="1:9">
      <c r="A42" s="12"/>
      <c r="B42" s="18"/>
      <c r="D42" s="980" t="s">
        <v>30</v>
      </c>
      <c r="E42" s="980"/>
      <c r="F42" s="980"/>
      <c r="G42" s="132">
        <v>0</v>
      </c>
      <c r="H42" s="132">
        <v>0</v>
      </c>
      <c r="I42" s="15"/>
    </row>
    <row r="43" spans="1:9">
      <c r="A43" s="12"/>
      <c r="B43" s="18"/>
      <c r="D43" s="980" t="s">
        <v>32</v>
      </c>
      <c r="E43" s="980"/>
      <c r="F43" s="980"/>
      <c r="G43" s="132"/>
      <c r="H43" s="132">
        <v>0</v>
      </c>
      <c r="I43" s="15"/>
    </row>
    <row r="44" spans="1:9">
      <c r="A44" s="12"/>
      <c r="B44" s="18"/>
      <c r="C44" s="129"/>
      <c r="D44" s="980" t="s">
        <v>170</v>
      </c>
      <c r="E44" s="980"/>
      <c r="F44" s="980"/>
      <c r="G44" s="132">
        <v>0</v>
      </c>
      <c r="H44" s="132">
        <v>0</v>
      </c>
      <c r="I44" s="15"/>
    </row>
    <row r="45" spans="1:9">
      <c r="A45" s="12"/>
      <c r="B45" s="18"/>
      <c r="C45" s="563" t="s">
        <v>59</v>
      </c>
      <c r="D45" s="563"/>
      <c r="E45" s="563"/>
      <c r="F45" s="563"/>
      <c r="G45" s="131">
        <f>SUM(G46:G48)</f>
        <v>2270042.299999997</v>
      </c>
      <c r="H45" s="131">
        <f>SUM(H46:H48)</f>
        <v>24769891.82</v>
      </c>
      <c r="I45" s="15"/>
    </row>
    <row r="46" spans="1:9">
      <c r="A46" s="12"/>
      <c r="B46" s="18"/>
      <c r="C46" s="129"/>
      <c r="D46" s="564" t="s">
        <v>30</v>
      </c>
      <c r="E46" s="564"/>
      <c r="F46" s="564"/>
      <c r="G46" s="132">
        <v>0</v>
      </c>
      <c r="H46" s="132">
        <v>0</v>
      </c>
      <c r="I46" s="15"/>
    </row>
    <row r="47" spans="1:9">
      <c r="A47" s="12"/>
      <c r="B47" s="18"/>
      <c r="C47" s="129"/>
      <c r="D47" s="980" t="s">
        <v>32</v>
      </c>
      <c r="E47" s="980"/>
      <c r="F47" s="980"/>
      <c r="G47" s="132">
        <f>ESF!D28-ESF!E28</f>
        <v>2270042.299999997</v>
      </c>
      <c r="H47" s="132">
        <v>24769891.82</v>
      </c>
      <c r="I47" s="15"/>
    </row>
    <row r="48" spans="1:9">
      <c r="A48" s="12"/>
      <c r="B48" s="18"/>
      <c r="D48" s="980" t="s">
        <v>171</v>
      </c>
      <c r="E48" s="980"/>
      <c r="F48" s="980"/>
      <c r="G48" s="132">
        <v>0</v>
      </c>
      <c r="H48" s="132">
        <v>0</v>
      </c>
      <c r="I48" s="15"/>
    </row>
    <row r="49" spans="1:9" ht="15" customHeight="1">
      <c r="A49" s="12"/>
      <c r="B49" s="978" t="s">
        <v>148</v>
      </c>
      <c r="C49" s="978"/>
      <c r="D49" s="978"/>
      <c r="E49" s="978"/>
      <c r="F49" s="978"/>
      <c r="G49" s="131">
        <f>G41-G45</f>
        <v>-2270042.299999997</v>
      </c>
      <c r="H49" s="131">
        <f>H41-H45</f>
        <v>-24769891.82</v>
      </c>
      <c r="I49" s="15"/>
    </row>
    <row r="50" spans="1:9">
      <c r="A50" s="12"/>
      <c r="G50" s="2"/>
      <c r="H50" s="2"/>
      <c r="I50" s="15"/>
    </row>
    <row r="51" spans="1:9">
      <c r="A51" s="12"/>
      <c r="B51" s="978" t="s">
        <v>149</v>
      </c>
      <c r="C51" s="978"/>
      <c r="D51" s="978"/>
      <c r="E51" s="978"/>
      <c r="F51" s="978"/>
      <c r="G51" s="2"/>
      <c r="H51" s="2"/>
      <c r="I51" s="15"/>
    </row>
    <row r="52" spans="1:9">
      <c r="A52" s="12"/>
      <c r="B52" s="18"/>
      <c r="C52" s="563" t="s">
        <v>58</v>
      </c>
      <c r="D52" s="563"/>
      <c r="E52" s="563"/>
      <c r="F52" s="563"/>
      <c r="G52" s="131">
        <f>G53+G56</f>
        <v>0</v>
      </c>
      <c r="H52" s="131">
        <f>H53+H56</f>
        <v>0</v>
      </c>
      <c r="I52" s="15"/>
    </row>
    <row r="53" spans="1:9">
      <c r="A53" s="12"/>
      <c r="D53" s="564" t="s">
        <v>151</v>
      </c>
      <c r="E53" s="564"/>
      <c r="F53" s="564"/>
      <c r="G53" s="132">
        <f>SUM(G54:G55)</f>
        <v>0</v>
      </c>
      <c r="H53" s="132">
        <f>SUM(H54:H55)</f>
        <v>0</v>
      </c>
      <c r="I53" s="15"/>
    </row>
    <row r="54" spans="1:9">
      <c r="A54" s="12"/>
      <c r="B54" s="18"/>
      <c r="C54" s="563"/>
      <c r="D54" s="564" t="s">
        <v>152</v>
      </c>
      <c r="E54" s="564"/>
      <c r="F54" s="564"/>
      <c r="G54" s="132">
        <v>0</v>
      </c>
      <c r="H54" s="132">
        <v>0</v>
      </c>
      <c r="I54" s="15"/>
    </row>
    <row r="55" spans="1:9">
      <c r="A55" s="12"/>
      <c r="B55" s="18"/>
      <c r="C55" s="563"/>
      <c r="D55" s="564" t="s">
        <v>154</v>
      </c>
      <c r="E55" s="564"/>
      <c r="F55" s="564"/>
      <c r="G55" s="132">
        <v>0</v>
      </c>
      <c r="H55" s="132">
        <v>0</v>
      </c>
      <c r="I55" s="15"/>
    </row>
    <row r="56" spans="1:9">
      <c r="A56" s="12"/>
      <c r="B56" s="18"/>
      <c r="C56" s="563"/>
      <c r="D56" s="980" t="s">
        <v>261</v>
      </c>
      <c r="E56" s="980"/>
      <c r="F56" s="980"/>
      <c r="G56" s="132"/>
      <c r="H56" s="132">
        <v>0</v>
      </c>
      <c r="I56" s="15"/>
    </row>
    <row r="57" spans="1:9">
      <c r="A57" s="12"/>
      <c r="B57" s="18"/>
      <c r="C57" s="563" t="s">
        <v>59</v>
      </c>
      <c r="D57" s="563"/>
      <c r="E57" s="563"/>
      <c r="F57" s="563"/>
      <c r="G57" s="131">
        <f>G58+G61</f>
        <v>46219037.82</v>
      </c>
      <c r="H57" s="131">
        <f>H58+H61</f>
        <v>-35046147.420000002</v>
      </c>
      <c r="I57" s="15"/>
    </row>
    <row r="58" spans="1:9">
      <c r="A58" s="12"/>
      <c r="B58" s="18"/>
      <c r="D58" s="564" t="s">
        <v>156</v>
      </c>
      <c r="E58" s="564"/>
      <c r="F58" s="564"/>
      <c r="G58" s="132">
        <f>SUM(G59:G60)</f>
        <v>0</v>
      </c>
      <c r="H58" s="132">
        <f>SUM(H59:H60)</f>
        <v>0</v>
      </c>
      <c r="I58" s="15"/>
    </row>
    <row r="59" spans="1:9">
      <c r="A59" s="12"/>
      <c r="B59" s="18"/>
      <c r="C59" s="563"/>
      <c r="D59" s="564" t="s">
        <v>152</v>
      </c>
      <c r="E59" s="564"/>
      <c r="F59" s="564"/>
      <c r="G59" s="132">
        <v>0</v>
      </c>
      <c r="H59" s="132">
        <v>0</v>
      </c>
      <c r="I59" s="15"/>
    </row>
    <row r="60" spans="1:9">
      <c r="A60" s="12"/>
      <c r="C60" s="563"/>
      <c r="D60" s="564" t="s">
        <v>154</v>
      </c>
      <c r="E60" s="564"/>
      <c r="F60" s="564"/>
      <c r="G60" s="132">
        <v>0</v>
      </c>
      <c r="H60" s="132">
        <v>0</v>
      </c>
      <c r="I60" s="15"/>
    </row>
    <row r="61" spans="1:9">
      <c r="A61" s="12"/>
      <c r="B61" s="18"/>
      <c r="C61" s="563"/>
      <c r="D61" s="980" t="s">
        <v>262</v>
      </c>
      <c r="E61" s="980"/>
      <c r="F61" s="980"/>
      <c r="G61" s="132">
        <v>46219037.82</v>
      </c>
      <c r="H61" s="132">
        <v>-35046147.420000002</v>
      </c>
      <c r="I61" s="15"/>
    </row>
    <row r="62" spans="1:9" ht="15" customHeight="1">
      <c r="A62" s="12"/>
      <c r="B62" s="978" t="s">
        <v>1339</v>
      </c>
      <c r="C62" s="978"/>
      <c r="D62" s="978"/>
      <c r="E62" s="978"/>
      <c r="F62" s="978"/>
      <c r="G62" s="131">
        <f>G52-G57</f>
        <v>-46219037.82</v>
      </c>
      <c r="H62" s="131">
        <f>H52-H57</f>
        <v>35046147.420000002</v>
      </c>
      <c r="I62" s="15"/>
    </row>
    <row r="63" spans="1:9">
      <c r="A63" s="12"/>
      <c r="B63" s="18"/>
      <c r="G63" s="2"/>
      <c r="H63" s="2"/>
      <c r="I63" s="15"/>
    </row>
    <row r="64" spans="1:9">
      <c r="A64" s="12"/>
      <c r="B64" s="982" t="s">
        <v>159</v>
      </c>
      <c r="C64" s="982"/>
      <c r="D64" s="982"/>
      <c r="E64" s="982"/>
      <c r="F64" s="982"/>
      <c r="G64" s="133">
        <f>G38+G49+G62</f>
        <v>-19799776.600000016</v>
      </c>
      <c r="H64" s="133">
        <f>H38+H49+H62</f>
        <v>2643104.7399999872</v>
      </c>
      <c r="I64" s="15"/>
    </row>
    <row r="65" spans="1:9">
      <c r="A65" s="12"/>
      <c r="G65" s="2"/>
      <c r="H65" s="2"/>
      <c r="I65" s="15"/>
    </row>
    <row r="66" spans="1:9">
      <c r="A66" s="12"/>
      <c r="B66" s="982" t="s">
        <v>163</v>
      </c>
      <c r="C66" s="982"/>
      <c r="D66" s="982"/>
      <c r="E66" s="982"/>
      <c r="F66" s="982"/>
      <c r="G66" s="133">
        <f>ESF!E13</f>
        <v>74873698.549999997</v>
      </c>
      <c r="H66" s="133">
        <v>72230593.909999996</v>
      </c>
      <c r="I66" s="15"/>
    </row>
    <row r="67" spans="1:9">
      <c r="A67" s="12"/>
      <c r="B67" s="982" t="s">
        <v>164</v>
      </c>
      <c r="C67" s="982"/>
      <c r="D67" s="982"/>
      <c r="E67" s="982"/>
      <c r="F67" s="982"/>
      <c r="G67" s="133">
        <f>ESF!D13</f>
        <v>49873274.439999998</v>
      </c>
      <c r="H67" s="133">
        <f>ESF!E13</f>
        <v>74873698.549999997</v>
      </c>
      <c r="I67" s="15"/>
    </row>
    <row r="68" spans="1:9">
      <c r="A68" s="12"/>
      <c r="B68" s="137"/>
      <c r="C68" s="137"/>
      <c r="D68" s="137"/>
      <c r="E68" s="137"/>
      <c r="F68" s="137"/>
      <c r="G68" s="577"/>
      <c r="H68" s="137"/>
      <c r="I68" s="15"/>
    </row>
    <row r="69" spans="1:9">
      <c r="A69" s="34"/>
      <c r="B69" s="35"/>
      <c r="C69" s="35"/>
      <c r="D69" s="35"/>
      <c r="E69" s="35"/>
      <c r="F69" s="35"/>
      <c r="G69" s="139"/>
      <c r="H69" s="35"/>
      <c r="I69" s="36"/>
    </row>
    <row r="70" spans="1:9">
      <c r="B70" s="2" t="s">
        <v>62</v>
      </c>
      <c r="G70" s="2"/>
      <c r="H70" s="2"/>
    </row>
    <row r="71" spans="1:9">
      <c r="G71" s="2"/>
      <c r="H71" s="2"/>
    </row>
    <row r="72" spans="1:9">
      <c r="G72" s="2"/>
      <c r="H72" s="2"/>
    </row>
    <row r="73" spans="1:9">
      <c r="G73" s="2"/>
      <c r="H73" s="2"/>
    </row>
    <row r="74" spans="1:9">
      <c r="G74" s="2"/>
      <c r="H74" s="2"/>
    </row>
    <row r="75" spans="1:9">
      <c r="D75" s="953" t="s">
        <v>444</v>
      </c>
      <c r="E75" s="953"/>
      <c r="G75" s="953" t="s">
        <v>6136</v>
      </c>
      <c r="H75" s="953"/>
    </row>
    <row r="76" spans="1:9" ht="12.75" customHeight="1">
      <c r="D76" s="952" t="s">
        <v>441</v>
      </c>
      <c r="E76" s="952"/>
      <c r="G76" s="952" t="s">
        <v>6137</v>
      </c>
      <c r="H76" s="952"/>
    </row>
  </sheetData>
  <sheetProtection formatCells="0" selectLockedCells="1"/>
  <mergeCells count="53">
    <mergeCell ref="B64:F64"/>
    <mergeCell ref="B66:F66"/>
    <mergeCell ref="B67:F67"/>
    <mergeCell ref="B62:F62"/>
    <mergeCell ref="D34:F34"/>
    <mergeCell ref="D61:F61"/>
    <mergeCell ref="D56:F56"/>
    <mergeCell ref="D35:F35"/>
    <mergeCell ref="D36:F36"/>
    <mergeCell ref="D48:F48"/>
    <mergeCell ref="B51:F51"/>
    <mergeCell ref="B49:F49"/>
    <mergeCell ref="D37:F37"/>
    <mergeCell ref="D43:F43"/>
    <mergeCell ref="D47:F47"/>
    <mergeCell ref="C21:F21"/>
    <mergeCell ref="D22:F22"/>
    <mergeCell ref="D23:F23"/>
    <mergeCell ref="D24:F24"/>
    <mergeCell ref="D18:F18"/>
    <mergeCell ref="D19:F19"/>
    <mergeCell ref="D32:F32"/>
    <mergeCell ref="D33:F33"/>
    <mergeCell ref="D28:F28"/>
    <mergeCell ref="A1:I1"/>
    <mergeCell ref="A3:I3"/>
    <mergeCell ref="B7:E7"/>
    <mergeCell ref="B9:F9"/>
    <mergeCell ref="D12:F12"/>
    <mergeCell ref="D29:F29"/>
    <mergeCell ref="D30:F30"/>
    <mergeCell ref="D31:F31"/>
    <mergeCell ref="D20:E20"/>
    <mergeCell ref="D25:F25"/>
    <mergeCell ref="D26:F26"/>
    <mergeCell ref="D27:F27"/>
    <mergeCell ref="D17:F17"/>
    <mergeCell ref="D75:E75"/>
    <mergeCell ref="G75:H75"/>
    <mergeCell ref="D76:E76"/>
    <mergeCell ref="G76:H76"/>
    <mergeCell ref="A2:H2"/>
    <mergeCell ref="B40:F40"/>
    <mergeCell ref="C10:F10"/>
    <mergeCell ref="C41:F41"/>
    <mergeCell ref="B38:F38"/>
    <mergeCell ref="D16:F16"/>
    <mergeCell ref="D44:F44"/>
    <mergeCell ref="D11:F11"/>
    <mergeCell ref="D13:F13"/>
    <mergeCell ref="D14:F14"/>
    <mergeCell ref="D42:F42"/>
    <mergeCell ref="D15:F15"/>
  </mergeCells>
  <printOptions horizontalCentered="1" verticalCentered="1"/>
  <pageMargins left="0.39370078740157483" right="0" top="0.43307086614173229" bottom="0.70866141732283472" header="0.39370078740157483" footer="0"/>
  <pageSetup scale="51" orientation="landscape" r:id="rId1"/>
  <headerFooter scaleWithDoc="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I71"/>
  <sheetViews>
    <sheetView showGridLines="0" topLeftCell="A66" zoomScale="80" zoomScaleNormal="80" zoomScalePageLayoutView="80" workbookViewId="0">
      <selection activeCell="F70" sqref="F70:G71"/>
    </sheetView>
  </sheetViews>
  <sheetFormatPr baseColWidth="10" defaultRowHeight="12.75"/>
  <cols>
    <col min="1" max="1" width="4.5703125" style="2" customWidth="1"/>
    <col min="2" max="2" width="3.28515625" style="2" customWidth="1"/>
    <col min="3" max="3" width="24.7109375" style="2" customWidth="1"/>
    <col min="4" max="4" width="40" style="2" customWidth="1"/>
    <col min="5" max="5" width="13.28515625" style="2" customWidth="1"/>
    <col min="6" max="7" width="21.42578125" style="2" customWidth="1"/>
    <col min="8" max="8" width="4.5703125" style="2" customWidth="1"/>
    <col min="9" max="16384" width="11.42578125" style="2"/>
  </cols>
  <sheetData>
    <row r="1" spans="1:8" ht="14.1" customHeight="1">
      <c r="A1" s="945" t="s">
        <v>360</v>
      </c>
      <c r="B1" s="945"/>
      <c r="C1" s="945"/>
      <c r="D1" s="945"/>
      <c r="E1" s="945"/>
      <c r="F1" s="945"/>
      <c r="G1" s="945"/>
      <c r="H1" s="945"/>
    </row>
    <row r="2" spans="1:8" ht="14.1" customHeight="1">
      <c r="A2" s="945" t="s">
        <v>4436</v>
      </c>
      <c r="B2" s="945"/>
      <c r="C2" s="945"/>
      <c r="D2" s="945"/>
      <c r="E2" s="945"/>
      <c r="F2" s="945"/>
      <c r="G2" s="945"/>
      <c r="H2" s="945"/>
    </row>
    <row r="3" spans="1:8" ht="14.1" customHeight="1">
      <c r="A3" s="945" t="s">
        <v>0</v>
      </c>
      <c r="B3" s="945"/>
      <c r="C3" s="945"/>
      <c r="D3" s="945"/>
      <c r="E3" s="945"/>
      <c r="F3" s="945"/>
      <c r="G3" s="945"/>
      <c r="H3" s="945"/>
    </row>
    <row r="4" spans="1:8" s="5" customFormat="1" ht="14.1" customHeight="1">
      <c r="A4" s="3"/>
      <c r="B4" s="3"/>
      <c r="C4" s="3"/>
      <c r="D4" s="3"/>
      <c r="E4" s="3"/>
      <c r="F4" s="3"/>
      <c r="G4" s="3"/>
      <c r="H4" s="3"/>
    </row>
    <row r="5" spans="1:8">
      <c r="A5" s="6"/>
      <c r="B5" s="6"/>
      <c r="C5" s="7" t="s">
        <v>1</v>
      </c>
      <c r="D5" s="946" t="s">
        <v>443</v>
      </c>
      <c r="E5" s="946"/>
      <c r="F5" s="946"/>
      <c r="G5" s="946"/>
    </row>
    <row r="6" spans="1:8">
      <c r="A6" s="68"/>
      <c r="B6" s="68"/>
      <c r="C6" s="68"/>
      <c r="D6" s="68"/>
      <c r="E6" s="68"/>
      <c r="F6" s="68"/>
      <c r="G6" s="68"/>
    </row>
    <row r="7" spans="1:8" ht="20.100000000000001" customHeight="1">
      <c r="A7" s="662"/>
      <c r="B7" s="663"/>
      <c r="C7" s="983" t="s">
        <v>60</v>
      </c>
      <c r="D7" s="983"/>
      <c r="E7" s="664"/>
      <c r="F7" s="665" t="s">
        <v>58</v>
      </c>
      <c r="G7" s="665" t="s">
        <v>59</v>
      </c>
      <c r="H7" s="666"/>
    </row>
    <row r="8" spans="1:8">
      <c r="A8" s="69"/>
      <c r="B8" s="18"/>
      <c r="C8" s="70"/>
      <c r="D8" s="70"/>
      <c r="E8" s="70"/>
      <c r="F8" s="71"/>
      <c r="G8" s="71"/>
      <c r="H8" s="15"/>
    </row>
    <row r="9" spans="1:8" ht="15" customHeight="1">
      <c r="A9" s="22"/>
      <c r="B9" s="951" t="s">
        <v>3</v>
      </c>
      <c r="C9" s="951"/>
      <c r="D9" s="951"/>
      <c r="E9" s="61"/>
      <c r="F9" s="72">
        <f>F10+F19</f>
        <v>25646550.41</v>
      </c>
      <c r="G9" s="72">
        <f>G10+G19</f>
        <v>6840245.6300000008</v>
      </c>
      <c r="H9" s="15"/>
    </row>
    <row r="10" spans="1:8" ht="15" customHeight="1">
      <c r="A10" s="19"/>
      <c r="B10" s="951" t="s">
        <v>5</v>
      </c>
      <c r="C10" s="951"/>
      <c r="D10" s="951"/>
      <c r="E10" s="61"/>
      <c r="F10" s="72">
        <f>SUM(F11:F17)</f>
        <v>25646550.41</v>
      </c>
      <c r="G10" s="72">
        <f>SUM(G11:G17)</f>
        <v>4280061.99</v>
      </c>
      <c r="H10" s="15"/>
    </row>
    <row r="11" spans="1:8">
      <c r="A11" s="22"/>
      <c r="B11" s="64"/>
      <c r="C11" s="947" t="s">
        <v>7</v>
      </c>
      <c r="D11" s="947"/>
      <c r="E11" s="58"/>
      <c r="F11" s="74">
        <f>IF(ESF!D13&lt;ESF!E13,ESF!E13-ESF!D13,0)</f>
        <v>25000424.109999999</v>
      </c>
      <c r="G11" s="74">
        <f>IF(F11&gt;0,0,ESF!D13-ESF!E13)</f>
        <v>0</v>
      </c>
      <c r="H11" s="15"/>
    </row>
    <row r="12" spans="1:8">
      <c r="A12" s="22"/>
      <c r="B12" s="64"/>
      <c r="C12" s="947" t="s">
        <v>9</v>
      </c>
      <c r="D12" s="947"/>
      <c r="E12" s="58"/>
      <c r="F12" s="74">
        <f>IF(ESF!D14&lt;ESF!E14,ESF!E14-ESF!D14,0)</f>
        <v>0</v>
      </c>
      <c r="G12" s="74">
        <f>IF(F12&gt;0,0,ESF!D14-ESF!E14)</f>
        <v>4280061.99</v>
      </c>
      <c r="H12" s="15"/>
    </row>
    <row r="13" spans="1:8">
      <c r="A13" s="22"/>
      <c r="B13" s="64"/>
      <c r="C13" s="947" t="s">
        <v>11</v>
      </c>
      <c r="D13" s="947"/>
      <c r="E13" s="58"/>
      <c r="F13" s="74">
        <f>IF(ESF!D15&lt;ESF!E15,ESF!E15-ESF!D15,0)</f>
        <v>646126.30000000005</v>
      </c>
      <c r="G13" s="74">
        <f>IF(F13&gt;0,0,ESF!D15-ESF!E15)</f>
        <v>0</v>
      </c>
      <c r="H13" s="15"/>
    </row>
    <row r="14" spans="1:8">
      <c r="A14" s="22"/>
      <c r="B14" s="64"/>
      <c r="C14" s="947" t="s">
        <v>13</v>
      </c>
      <c r="D14" s="947"/>
      <c r="E14" s="58"/>
      <c r="F14" s="74">
        <f>IF(ESF!D16&lt;ESF!E16,ESF!E16-ESF!D16,0)</f>
        <v>0</v>
      </c>
      <c r="G14" s="74">
        <f>IF(F14&gt;0,0,ESF!D16-ESF!E16)</f>
        <v>0</v>
      </c>
      <c r="H14" s="15"/>
    </row>
    <row r="15" spans="1:8">
      <c r="A15" s="22"/>
      <c r="B15" s="64"/>
      <c r="C15" s="947" t="s">
        <v>15</v>
      </c>
      <c r="D15" s="947"/>
      <c r="E15" s="58"/>
      <c r="F15" s="74">
        <f>IF(ESF!D17&lt;ESF!E17,ESF!E17-ESF!D17,0)</f>
        <v>0</v>
      </c>
      <c r="G15" s="74">
        <f>IF(F15&gt;0,0,ESF!D17-ESF!E17)</f>
        <v>0</v>
      </c>
      <c r="H15" s="15"/>
    </row>
    <row r="16" spans="1:8">
      <c r="A16" s="22"/>
      <c r="B16" s="64"/>
      <c r="C16" s="947" t="s">
        <v>17</v>
      </c>
      <c r="D16" s="947"/>
      <c r="E16" s="58"/>
      <c r="F16" s="74">
        <f>IF(ESF!D18&lt;ESF!E18,ESF!E18-ESF!D18,0)</f>
        <v>0</v>
      </c>
      <c r="G16" s="74">
        <f>IF(F16&gt;0,0,ESF!D18-ESF!E18)</f>
        <v>0</v>
      </c>
      <c r="H16" s="15"/>
    </row>
    <row r="17" spans="1:9">
      <c r="A17" s="257"/>
      <c r="B17" s="574"/>
      <c r="C17" s="947" t="s">
        <v>19</v>
      </c>
      <c r="D17" s="947"/>
      <c r="E17" s="58"/>
      <c r="F17" s="74">
        <f>IF(ESF!D19&lt;ESF!E19,ESF!E19-ESF!D19,0)</f>
        <v>0</v>
      </c>
      <c r="G17" s="74">
        <f>IF(F17&gt;0,0,ESF!D19-ESF!E19)</f>
        <v>0</v>
      </c>
      <c r="H17" s="15"/>
    </row>
    <row r="18" spans="1:9">
      <c r="A18" s="19"/>
      <c r="B18" s="63"/>
      <c r="C18" s="24"/>
      <c r="D18" s="42"/>
      <c r="E18" s="42"/>
      <c r="F18" s="73"/>
      <c r="G18" s="73"/>
      <c r="H18" s="15"/>
    </row>
    <row r="19" spans="1:9" ht="15" customHeight="1">
      <c r="A19" s="19"/>
      <c r="B19" s="951" t="s">
        <v>24</v>
      </c>
      <c r="C19" s="951"/>
      <c r="D19" s="951"/>
      <c r="E19" s="61"/>
      <c r="F19" s="72">
        <f>SUM(F20:F28)</f>
        <v>0</v>
      </c>
      <c r="G19" s="72">
        <f>SUM(G20:G28)</f>
        <v>2560183.6400000006</v>
      </c>
      <c r="H19" s="15"/>
    </row>
    <row r="20" spans="1:9">
      <c r="A20" s="22"/>
      <c r="B20" s="64"/>
      <c r="C20" s="947" t="s">
        <v>26</v>
      </c>
      <c r="D20" s="947"/>
      <c r="E20" s="58"/>
      <c r="F20" s="74">
        <f>IF(ESF!D25&lt;ESF!E25,ESF!E25-ESF!D25,0)</f>
        <v>0</v>
      </c>
      <c r="G20" s="74">
        <f>IF(F20&gt;0,0,ESF!D25-ESF!E25)</f>
        <v>0</v>
      </c>
      <c r="H20" s="15"/>
    </row>
    <row r="21" spans="1:9">
      <c r="A21" s="22"/>
      <c r="B21" s="64"/>
      <c r="C21" s="947" t="s">
        <v>28</v>
      </c>
      <c r="D21" s="947"/>
      <c r="E21" s="58"/>
      <c r="F21" s="74">
        <f>IF(ESF!D26&lt;ESF!E26,ESF!E26-ESF!D26,0)</f>
        <v>0</v>
      </c>
      <c r="G21" s="74">
        <f>IF(F21&gt;0,0,ESF!D26-ESF!E26)</f>
        <v>0</v>
      </c>
      <c r="H21" s="15"/>
    </row>
    <row r="22" spans="1:9">
      <c r="A22" s="22"/>
      <c r="B22" s="64"/>
      <c r="C22" s="947" t="s">
        <v>30</v>
      </c>
      <c r="D22" s="947"/>
      <c r="E22" s="58"/>
      <c r="F22" s="74">
        <f>IF(ESF!D27&lt;ESF!E27,ESF!E27-ESF!D27,0)</f>
        <v>0</v>
      </c>
      <c r="G22" s="74">
        <f>IF(F22&gt;0,0,ESF!D27-ESF!E27)</f>
        <v>0</v>
      </c>
      <c r="H22" s="15"/>
    </row>
    <row r="23" spans="1:9">
      <c r="A23" s="22"/>
      <c r="B23" s="64"/>
      <c r="C23" s="947" t="s">
        <v>32</v>
      </c>
      <c r="D23" s="947"/>
      <c r="E23" s="58"/>
      <c r="F23" s="74">
        <f>IF(ESF!D28&lt;ESF!E28,ESF!E28-ESF!D28,0)</f>
        <v>0</v>
      </c>
      <c r="G23" s="74">
        <f>IF(F23&gt;0,0,ESF!D28-ESF!E28)</f>
        <v>2270042.299999997</v>
      </c>
      <c r="H23" s="15"/>
    </row>
    <row r="24" spans="1:9">
      <c r="A24" s="22"/>
      <c r="B24" s="64"/>
      <c r="C24" s="947" t="s">
        <v>34</v>
      </c>
      <c r="D24" s="947"/>
      <c r="E24" s="58"/>
      <c r="F24" s="74">
        <f>IF(ESF!D29&lt;ESF!E29,ESF!E29-ESF!D29,0)</f>
        <v>0</v>
      </c>
      <c r="G24" s="74">
        <f>IF(F24&gt;0,0,ESF!D29-ESF!E29)</f>
        <v>0</v>
      </c>
      <c r="H24" s="15"/>
    </row>
    <row r="25" spans="1:9">
      <c r="A25" s="22"/>
      <c r="B25" s="64"/>
      <c r="C25" s="984" t="s">
        <v>36</v>
      </c>
      <c r="D25" s="984"/>
      <c r="E25" s="650"/>
      <c r="F25" s="74">
        <f>IF(ESF!D30&lt;ESF!E30,ESF!E30-ESF!D30,0)</f>
        <v>0</v>
      </c>
      <c r="G25" s="74">
        <f>IF(F25&gt;0,0,ESF!D30-ESF!E30)</f>
        <v>290141.34000000358</v>
      </c>
      <c r="H25" s="15"/>
    </row>
    <row r="26" spans="1:9">
      <c r="A26" s="22"/>
      <c r="B26" s="64"/>
      <c r="C26" s="947" t="s">
        <v>38</v>
      </c>
      <c r="D26" s="947"/>
      <c r="E26" s="58"/>
      <c r="F26" s="74">
        <f>IF(ESF!D31&lt;ESF!E31,ESF!E31-ESF!D31,0)</f>
        <v>0</v>
      </c>
      <c r="G26" s="74">
        <f>IF(F26&gt;0,0,ESF!D31-ESF!E31)</f>
        <v>0</v>
      </c>
      <c r="H26" s="15"/>
    </row>
    <row r="27" spans="1:9">
      <c r="A27" s="22"/>
      <c r="B27" s="64"/>
      <c r="C27" s="984" t="s">
        <v>39</v>
      </c>
      <c r="D27" s="984"/>
      <c r="E27" s="650"/>
      <c r="F27" s="74">
        <f>IF(ESF!D32&lt;ESF!E32,ESF!E32-ESF!D32,0)</f>
        <v>0</v>
      </c>
      <c r="G27" s="74">
        <f>IF(F27&gt;0,0,ESF!D32-ESF!E32)</f>
        <v>0</v>
      </c>
      <c r="H27" s="15"/>
    </row>
    <row r="28" spans="1:9">
      <c r="A28" s="22"/>
      <c r="B28" s="64"/>
      <c r="C28" s="947" t="s">
        <v>41</v>
      </c>
      <c r="D28" s="947"/>
      <c r="E28" s="58"/>
      <c r="F28" s="74">
        <f>IF(ESF!D33&lt;ESF!E33,ESF!E33-ESF!D33,0)</f>
        <v>0</v>
      </c>
      <c r="G28" s="74">
        <f>IF(F28&gt;0,0,ESF!D33-ESF!E33)</f>
        <v>0</v>
      </c>
      <c r="H28" s="15"/>
      <c r="I28" s="258"/>
    </row>
    <row r="29" spans="1:9">
      <c r="A29" s="19"/>
      <c r="B29" s="63"/>
      <c r="C29" s="24"/>
      <c r="D29" s="42"/>
      <c r="E29" s="42"/>
      <c r="F29" s="71"/>
      <c r="G29" s="71"/>
      <c r="H29" s="15"/>
    </row>
    <row r="30" spans="1:9" ht="15" customHeight="1">
      <c r="A30" s="22"/>
      <c r="B30" s="951" t="s">
        <v>4</v>
      </c>
      <c r="C30" s="951"/>
      <c r="D30" s="951"/>
      <c r="E30" s="61"/>
      <c r="F30" s="72">
        <f>F31+F41</f>
        <v>2.0000000000000018E-2</v>
      </c>
      <c r="G30" s="72">
        <f>G31+G41</f>
        <v>38470736.030000001</v>
      </c>
      <c r="H30" s="15"/>
    </row>
    <row r="31" spans="1:9" ht="15" customHeight="1">
      <c r="A31" s="22"/>
      <c r="B31" s="951" t="s">
        <v>6</v>
      </c>
      <c r="C31" s="951"/>
      <c r="D31" s="951"/>
      <c r="E31" s="61"/>
      <c r="F31" s="72">
        <f>SUM(F32:F39)</f>
        <v>2.0000000000000018E-2</v>
      </c>
      <c r="G31" s="72">
        <f>SUM(G32:G39)</f>
        <v>38470736.030000001</v>
      </c>
      <c r="H31" s="15"/>
    </row>
    <row r="32" spans="1:9">
      <c r="A32" s="22"/>
      <c r="B32" s="64"/>
      <c r="C32" s="947" t="s">
        <v>8</v>
      </c>
      <c r="D32" s="947"/>
      <c r="E32" s="58"/>
      <c r="F32" s="74">
        <f>IF(ESF!I13&gt;ESF!J13,ESF!I13-ESF!J13,0)</f>
        <v>0</v>
      </c>
      <c r="G32" s="74">
        <f>IF(F32&gt;0,0,ESF!J13-ESF!I13)</f>
        <v>38470736.030000001</v>
      </c>
      <c r="H32" s="15"/>
    </row>
    <row r="33" spans="1:9">
      <c r="A33" s="22"/>
      <c r="B33" s="64"/>
      <c r="C33" s="947" t="s">
        <v>10</v>
      </c>
      <c r="D33" s="947"/>
      <c r="E33" s="58"/>
      <c r="F33" s="74">
        <f>IF(ESF!I14&gt;ESF!J14,ESF!I14-ESF!J14,0)</f>
        <v>0</v>
      </c>
      <c r="G33" s="74">
        <f>IF(F33&gt;0,0,ESF!J14-ESF!I14)</f>
        <v>0</v>
      </c>
      <c r="H33" s="15"/>
    </row>
    <row r="34" spans="1:9">
      <c r="A34" s="22"/>
      <c r="B34" s="64"/>
      <c r="C34" s="947" t="s">
        <v>12</v>
      </c>
      <c r="D34" s="947"/>
      <c r="E34" s="58"/>
      <c r="F34" s="74">
        <f>IF(ESF!I15&gt;ESF!J15,ESF!I15-ESF!J15,0)</f>
        <v>0</v>
      </c>
      <c r="G34" s="74">
        <f>IF(F34&gt;0,0,ESF!J15-ESF!I15)</f>
        <v>0</v>
      </c>
      <c r="H34" s="15"/>
      <c r="I34" s="258"/>
    </row>
    <row r="35" spans="1:9">
      <c r="A35" s="22"/>
      <c r="B35" s="64"/>
      <c r="C35" s="947" t="s">
        <v>14</v>
      </c>
      <c r="D35" s="947"/>
      <c r="E35" s="58"/>
      <c r="F35" s="74">
        <f>IF(ESF!I16&gt;ESF!J16,ESF!I16-ESF!J16,0)</f>
        <v>0</v>
      </c>
      <c r="G35" s="74">
        <f>IF(F35&gt;0,0,ESF!J16-ESF!I16)</f>
        <v>0</v>
      </c>
      <c r="H35" s="15"/>
    </row>
    <row r="36" spans="1:9">
      <c r="A36" s="22"/>
      <c r="B36" s="64"/>
      <c r="C36" s="947" t="s">
        <v>16</v>
      </c>
      <c r="D36" s="947"/>
      <c r="E36" s="58"/>
      <c r="F36" s="74">
        <f>IF(ESF!I17&gt;ESF!J17,ESF!I17-ESF!J17,0)</f>
        <v>0</v>
      </c>
      <c r="G36" s="74">
        <f>IF(F36&gt;0,0,ESF!J17-ESF!I17)</f>
        <v>0</v>
      </c>
      <c r="H36" s="15"/>
    </row>
    <row r="37" spans="1:9">
      <c r="A37" s="22"/>
      <c r="B37" s="64"/>
      <c r="C37" s="984" t="s">
        <v>18</v>
      </c>
      <c r="D37" s="984"/>
      <c r="E37" s="650"/>
      <c r="F37" s="74">
        <f>IF(ESF!I18&gt;ESF!J18,ESF!I18-ESF!J18,0)</f>
        <v>0</v>
      </c>
      <c r="G37" s="74">
        <f>IF(F37&gt;0,0,ESF!J18-ESF!I18)</f>
        <v>0</v>
      </c>
      <c r="H37" s="15"/>
    </row>
    <row r="38" spans="1:9">
      <c r="A38" s="22"/>
      <c r="B38" s="64"/>
      <c r="C38" s="947" t="s">
        <v>20</v>
      </c>
      <c r="D38" s="947"/>
      <c r="E38" s="58"/>
      <c r="F38" s="74">
        <f>IF(ESF!I19&gt;ESF!J19,ESF!I19-ESF!J19,0)</f>
        <v>0</v>
      </c>
      <c r="G38" s="74">
        <f>IF(F38&gt;0,0,ESF!J19-ESF!I19)</f>
        <v>0</v>
      </c>
      <c r="H38" s="15"/>
    </row>
    <row r="39" spans="1:9">
      <c r="A39" s="22"/>
      <c r="B39" s="64"/>
      <c r="C39" s="947" t="s">
        <v>21</v>
      </c>
      <c r="D39" s="947"/>
      <c r="E39" s="58"/>
      <c r="F39" s="74">
        <f>IF(ESF!I20&gt;ESF!J20,ESF!I20-ESF!J20,0)</f>
        <v>2.0000000000000018E-2</v>
      </c>
      <c r="G39" s="74">
        <f>IF(F39&gt;0,0,ESF!J20-ESF!I20)</f>
        <v>0</v>
      </c>
      <c r="H39" s="15"/>
    </row>
    <row r="40" spans="1:9">
      <c r="A40" s="19"/>
      <c r="B40" s="63"/>
      <c r="C40" s="24"/>
      <c r="D40" s="24"/>
      <c r="E40" s="24"/>
      <c r="F40" s="73"/>
      <c r="G40" s="73"/>
      <c r="H40" s="15"/>
    </row>
    <row r="41" spans="1:9" ht="15" customHeight="1">
      <c r="A41" s="22"/>
      <c r="B41" s="950" t="s">
        <v>25</v>
      </c>
      <c r="C41" s="950"/>
      <c r="D41" s="950"/>
      <c r="E41" s="649"/>
      <c r="F41" s="72">
        <f>SUM(F42:F47)</f>
        <v>0</v>
      </c>
      <c r="G41" s="72">
        <f>SUM(G42:G47)</f>
        <v>0</v>
      </c>
      <c r="H41" s="15"/>
    </row>
    <row r="42" spans="1:9">
      <c r="A42" s="22"/>
      <c r="B42" s="64"/>
      <c r="C42" s="947" t="s">
        <v>27</v>
      </c>
      <c r="D42" s="947"/>
      <c r="E42" s="58"/>
      <c r="F42" s="74">
        <f>IF(ESF!I25&gt;ESF!J25,ESF!I25-ESF!J25,0)</f>
        <v>0</v>
      </c>
      <c r="G42" s="74">
        <f>IF(F42&gt;0,0,ESF!J25-ESF!I25)</f>
        <v>0</v>
      </c>
      <c r="H42" s="15"/>
    </row>
    <row r="43" spans="1:9">
      <c r="A43" s="22"/>
      <c r="B43" s="64"/>
      <c r="C43" s="947" t="s">
        <v>29</v>
      </c>
      <c r="D43" s="947"/>
      <c r="E43" s="58"/>
      <c r="F43" s="74">
        <f>IF(ESF!I26&gt;ESF!J26,ESF!I26-ESF!J26,0)</f>
        <v>0</v>
      </c>
      <c r="G43" s="74">
        <f>IF(F43&gt;0,0,ESF!J26-ESF!I26)</f>
        <v>0</v>
      </c>
      <c r="H43" s="15"/>
    </row>
    <row r="44" spans="1:9">
      <c r="A44" s="22"/>
      <c r="B44" s="64"/>
      <c r="C44" s="947" t="s">
        <v>31</v>
      </c>
      <c r="D44" s="947"/>
      <c r="E44" s="58"/>
      <c r="F44" s="74">
        <f>IF(ESF!I27&gt;ESF!J27,ESF!I27-ESF!J27,0)</f>
        <v>0</v>
      </c>
      <c r="G44" s="74">
        <f>IF(F44&gt;0,0,ESF!J27-ESF!I27)</f>
        <v>0</v>
      </c>
      <c r="H44" s="15"/>
    </row>
    <row r="45" spans="1:9">
      <c r="A45" s="12"/>
      <c r="C45" s="947" t="s">
        <v>33</v>
      </c>
      <c r="D45" s="947"/>
      <c r="E45" s="58"/>
      <c r="F45" s="74">
        <f>IF(ESF!I28&gt;ESF!J28,ESF!I28-ESF!J28,0)</f>
        <v>0</v>
      </c>
      <c r="G45" s="74">
        <f>IF(F45&gt;0,0,ESF!J28-ESF!I28)</f>
        <v>0</v>
      </c>
      <c r="H45" s="15"/>
    </row>
    <row r="46" spans="1:9">
      <c r="A46" s="12"/>
      <c r="C46" s="984" t="s">
        <v>35</v>
      </c>
      <c r="D46" s="984"/>
      <c r="E46" s="650"/>
      <c r="F46" s="74">
        <f>IF(ESF!I29&gt;ESF!J29,ESF!I29-ESF!J29,0)</f>
        <v>0</v>
      </c>
      <c r="G46" s="74">
        <f>IF(F46&gt;0,0,ESF!J29-ESF!I29)</f>
        <v>0</v>
      </c>
      <c r="H46" s="15"/>
    </row>
    <row r="47" spans="1:9">
      <c r="A47" s="12"/>
      <c r="C47" s="947" t="s">
        <v>37</v>
      </c>
      <c r="D47" s="947"/>
      <c r="E47" s="58"/>
      <c r="F47" s="74">
        <f>IF(ESF!I30&gt;ESF!J30,ESF!I30-ESF!J30,0)</f>
        <v>0</v>
      </c>
      <c r="G47" s="74">
        <f>IF(F47&gt;0,0,ESF!J30-ESF!I30)</f>
        <v>0</v>
      </c>
      <c r="H47" s="15"/>
    </row>
    <row r="48" spans="1:9">
      <c r="A48" s="12"/>
      <c r="C48" s="24"/>
      <c r="D48" s="24"/>
      <c r="E48" s="24"/>
      <c r="F48" s="71"/>
      <c r="G48" s="71"/>
      <c r="H48" s="15"/>
    </row>
    <row r="49" spans="1:8" ht="12.75" customHeight="1">
      <c r="A49" s="12"/>
      <c r="B49" s="951" t="s">
        <v>43</v>
      </c>
      <c r="C49" s="951"/>
      <c r="D49" s="951"/>
      <c r="E49" s="61"/>
      <c r="F49" s="72">
        <f>F50+F55+F62</f>
        <v>43553033.170000002</v>
      </c>
      <c r="G49" s="72">
        <f>G50+G55+G62</f>
        <v>23888601.940000001</v>
      </c>
      <c r="H49" s="15"/>
    </row>
    <row r="50" spans="1:8" ht="12.75" customHeight="1">
      <c r="A50" s="12"/>
      <c r="B50" s="951" t="s">
        <v>44</v>
      </c>
      <c r="C50" s="951"/>
      <c r="D50" s="951"/>
      <c r="E50" s="61"/>
      <c r="F50" s="72">
        <f>SUM(F51:F53)</f>
        <v>0</v>
      </c>
      <c r="G50" s="72">
        <f>SUM(G51:G53)</f>
        <v>0</v>
      </c>
      <c r="H50" s="15"/>
    </row>
    <row r="51" spans="1:8">
      <c r="A51" s="12"/>
      <c r="C51" s="947" t="s">
        <v>45</v>
      </c>
      <c r="D51" s="947"/>
      <c r="E51" s="58"/>
      <c r="F51" s="74">
        <f>IF(ESF!I39&gt;ESF!J39,ESF!I39-ESF!J39,0)</f>
        <v>0</v>
      </c>
      <c r="G51" s="74">
        <f>IF(F51&gt;0,0,ESF!J39-ESF!I39)</f>
        <v>0</v>
      </c>
      <c r="H51" s="15"/>
    </row>
    <row r="52" spans="1:8">
      <c r="A52" s="12"/>
      <c r="C52" s="947" t="s">
        <v>46</v>
      </c>
      <c r="D52" s="947"/>
      <c r="E52" s="58"/>
      <c r="F52" s="74">
        <f>IF(ESF!I40&gt;ESF!J40,ESF!I40-ESF!J40,0)</f>
        <v>0</v>
      </c>
      <c r="G52" s="74">
        <f>IF(F52&gt;0,0,ESF!J40-ESF!I40)</f>
        <v>0</v>
      </c>
      <c r="H52" s="15"/>
    </row>
    <row r="53" spans="1:8">
      <c r="A53" s="12"/>
      <c r="C53" s="947" t="s">
        <v>47</v>
      </c>
      <c r="D53" s="947"/>
      <c r="E53" s="58"/>
      <c r="F53" s="74">
        <f>IF(ESF!I41&gt;ESF!J41,ESF!I41-ESF!J41,0)</f>
        <v>0</v>
      </c>
      <c r="G53" s="74">
        <f>IF(F53&gt;0,0,ESF!J41-ESF!I41)</f>
        <v>0</v>
      </c>
      <c r="H53" s="15"/>
    </row>
    <row r="54" spans="1:8">
      <c r="A54" s="12"/>
      <c r="C54" s="24"/>
      <c r="D54" s="24"/>
      <c r="E54" s="24"/>
      <c r="F54" s="73"/>
      <c r="G54" s="73"/>
      <c r="H54" s="15"/>
    </row>
    <row r="55" spans="1:8" ht="12.75" customHeight="1">
      <c r="A55" s="12"/>
      <c r="B55" s="951" t="s">
        <v>48</v>
      </c>
      <c r="C55" s="951"/>
      <c r="D55" s="951"/>
      <c r="E55" s="61"/>
      <c r="F55" s="72">
        <f>SUM(F56:F60)</f>
        <v>43553033.170000002</v>
      </c>
      <c r="G55" s="72">
        <f>SUM(G56:G60)</f>
        <v>23888601.940000001</v>
      </c>
      <c r="H55" s="15"/>
    </row>
    <row r="56" spans="1:8">
      <c r="A56" s="12"/>
      <c r="C56" s="947" t="s">
        <v>49</v>
      </c>
      <c r="D56" s="947"/>
      <c r="E56" s="58"/>
      <c r="F56" s="74">
        <f>IF(ESF!I44&gt;ESF!J44,ESF!I44-ESF!J44,0)</f>
        <v>43553033.170000002</v>
      </c>
      <c r="G56" s="74">
        <f>IF(F56&gt;0,0,ESF!J44-ESF!I44)</f>
        <v>0</v>
      </c>
      <c r="H56" s="15"/>
    </row>
    <row r="57" spans="1:8">
      <c r="A57" s="12"/>
      <c r="C57" s="947" t="s">
        <v>50</v>
      </c>
      <c r="D57" s="947"/>
      <c r="E57" s="58"/>
      <c r="F57" s="74">
        <f>IF(ESF!I45&gt;ESF!J45,ESF!I45-ESF!J45,0)</f>
        <v>0</v>
      </c>
      <c r="G57" s="74">
        <f>IF(F57&gt;0,0,ESF!J45-ESF!I45)</f>
        <v>14540771.050000001</v>
      </c>
      <c r="H57" s="15"/>
    </row>
    <row r="58" spans="1:8">
      <c r="A58" s="12"/>
      <c r="C58" s="947" t="s">
        <v>51</v>
      </c>
      <c r="D58" s="947"/>
      <c r="E58" s="58"/>
      <c r="F58" s="74">
        <f>IF(ESF!I46&gt;ESF!J46,ESF!I46-ESF!J46,0)</f>
        <v>0</v>
      </c>
      <c r="G58" s="74">
        <f>IF(F58&gt;0,0,ESF!J46-ESF!I46)</f>
        <v>0</v>
      </c>
      <c r="H58" s="15"/>
    </row>
    <row r="59" spans="1:8">
      <c r="A59" s="12"/>
      <c r="C59" s="947" t="s">
        <v>52</v>
      </c>
      <c r="D59" s="947"/>
      <c r="E59" s="58"/>
      <c r="F59" s="74">
        <f>IF(ESF!I47&gt;ESF!J47,ESF!I47-ESF!J47,0)</f>
        <v>0</v>
      </c>
      <c r="G59" s="74">
        <f>IF(F59&gt;0,0,ESF!J47-ESF!I47)</f>
        <v>0</v>
      </c>
      <c r="H59" s="15"/>
    </row>
    <row r="60" spans="1:8">
      <c r="A60" s="12"/>
      <c r="C60" s="947" t="s">
        <v>53</v>
      </c>
      <c r="D60" s="947"/>
      <c r="E60" s="58"/>
      <c r="F60" s="74"/>
      <c r="G60" s="74">
        <f>IF(F60&gt;0,0,ESF!J48-ESF!I48)</f>
        <v>9347830.8900000006</v>
      </c>
      <c r="H60" s="15"/>
    </row>
    <row r="61" spans="1:8">
      <c r="A61" s="12"/>
      <c r="C61" s="24"/>
      <c r="D61" s="24"/>
      <c r="E61" s="24"/>
      <c r="F61" s="73"/>
      <c r="G61" s="73"/>
      <c r="H61" s="15"/>
    </row>
    <row r="62" spans="1:8" ht="12.75" customHeight="1">
      <c r="A62" s="12"/>
      <c r="B62" s="951" t="s">
        <v>63</v>
      </c>
      <c r="C62" s="951"/>
      <c r="D62" s="951"/>
      <c r="E62" s="61"/>
      <c r="F62" s="72">
        <f>SUM(F63:F64)</f>
        <v>0</v>
      </c>
      <c r="G62" s="72">
        <f>SUM(G63:G64)</f>
        <v>0</v>
      </c>
      <c r="H62" s="15"/>
    </row>
    <row r="63" spans="1:8">
      <c r="A63" s="12"/>
      <c r="C63" s="947" t="s">
        <v>55</v>
      </c>
      <c r="D63" s="947"/>
      <c r="E63" s="58"/>
      <c r="F63" s="74">
        <f>IF(ESF!I51&gt;ESF!J51,ESF!I51-ESF!J51,0)</f>
        <v>0</v>
      </c>
      <c r="G63" s="74">
        <f>IF(F63&gt;0,0,ESF!J51-ESF!I51)</f>
        <v>0</v>
      </c>
      <c r="H63" s="15"/>
    </row>
    <row r="64" spans="1:8">
      <c r="A64" s="34"/>
      <c r="B64" s="35"/>
      <c r="C64" s="985" t="s">
        <v>56</v>
      </c>
      <c r="D64" s="985"/>
      <c r="E64" s="651"/>
      <c r="F64" s="75">
        <f>IF(ESF!I52&gt;ESF!J52,ESF!I52-ESF!J52,0)</f>
        <v>0</v>
      </c>
      <c r="G64" s="75">
        <f>IF(F64&gt;0,0,ESF!J52-ESF!I52)</f>
        <v>0</v>
      </c>
      <c r="H64" s="36"/>
    </row>
    <row r="65" spans="1:7">
      <c r="A65" s="2" t="s">
        <v>62</v>
      </c>
    </row>
    <row r="70" spans="1:7">
      <c r="C70" s="953" t="s">
        <v>444</v>
      </c>
      <c r="D70" s="953"/>
      <c r="F70" s="953" t="s">
        <v>6136</v>
      </c>
      <c r="G70" s="953"/>
    </row>
    <row r="71" spans="1:7" ht="12.75" customHeight="1">
      <c r="C71" s="952" t="s">
        <v>441</v>
      </c>
      <c r="D71" s="952"/>
      <c r="F71" s="952" t="s">
        <v>6137</v>
      </c>
      <c r="G71" s="952"/>
    </row>
  </sheetData>
  <sheetProtection formatCells="0" selectLockedCells="1"/>
  <mergeCells count="59">
    <mergeCell ref="C32:D32"/>
    <mergeCell ref="C11:D11"/>
    <mergeCell ref="B30:D30"/>
    <mergeCell ref="B31:D31"/>
    <mergeCell ref="C64:D64"/>
    <mergeCell ref="C27:D27"/>
    <mergeCell ref="C26:D26"/>
    <mergeCell ref="C20:D20"/>
    <mergeCell ref="C21:D21"/>
    <mergeCell ref="C24:D24"/>
    <mergeCell ref="C22:D22"/>
    <mergeCell ref="C23:D23"/>
    <mergeCell ref="C33:D33"/>
    <mergeCell ref="C25:D25"/>
    <mergeCell ref="C46:D46"/>
    <mergeCell ref="C38:D38"/>
    <mergeCell ref="C36:D36"/>
    <mergeCell ref="C37:D37"/>
    <mergeCell ref="C35:D35"/>
    <mergeCell ref="C34:D34"/>
    <mergeCell ref="C57:D57"/>
    <mergeCell ref="C58:D58"/>
    <mergeCell ref="C59:D59"/>
    <mergeCell ref="C60:D60"/>
    <mergeCell ref="C63:D63"/>
    <mergeCell ref="C39:D39"/>
    <mergeCell ref="C42:D42"/>
    <mergeCell ref="C51:D51"/>
    <mergeCell ref="C53:D53"/>
    <mergeCell ref="C43:D43"/>
    <mergeCell ref="C44:D44"/>
    <mergeCell ref="C45:D45"/>
    <mergeCell ref="A2:H2"/>
    <mergeCell ref="A3:H3"/>
    <mergeCell ref="A1:H1"/>
    <mergeCell ref="C28:D28"/>
    <mergeCell ref="C12:D12"/>
    <mergeCell ref="C7:D7"/>
    <mergeCell ref="C13:D13"/>
    <mergeCell ref="C14:D14"/>
    <mergeCell ref="C15:D15"/>
    <mergeCell ref="C16:D16"/>
    <mergeCell ref="C17:D17"/>
    <mergeCell ref="C70:D70"/>
    <mergeCell ref="F70:G70"/>
    <mergeCell ref="C71:D71"/>
    <mergeCell ref="F71:G71"/>
    <mergeCell ref="D5:G5"/>
    <mergeCell ref="B41:D41"/>
    <mergeCell ref="B49:D49"/>
    <mergeCell ref="B50:D50"/>
    <mergeCell ref="B55:D55"/>
    <mergeCell ref="B62:D62"/>
    <mergeCell ref="B9:D9"/>
    <mergeCell ref="B10:D10"/>
    <mergeCell ref="B19:D19"/>
    <mergeCell ref="C47:D47"/>
    <mergeCell ref="C52:D52"/>
    <mergeCell ref="C56:D56"/>
  </mergeCells>
  <printOptions horizontalCentered="1" verticalCentered="1"/>
  <pageMargins left="0.39370078740157483" right="0" top="0.43307086614173229" bottom="0.70866141732283472" header="0.39370078740157483" footer="0"/>
  <pageSetup scale="58" orientation="landscape" r:id="rId1"/>
  <headerFooter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N41"/>
  <sheetViews>
    <sheetView showGridLines="0" topLeftCell="A4" zoomScale="85" zoomScaleNormal="85" workbookViewId="0">
      <selection activeCell="E27" sqref="E27"/>
    </sheetView>
  </sheetViews>
  <sheetFormatPr baseColWidth="10" defaultRowHeight="12.75"/>
  <cols>
    <col min="1" max="1" width="1.140625" style="2" customWidth="1"/>
    <col min="2" max="2" width="21.42578125" style="2" customWidth="1"/>
    <col min="3" max="3" width="34.28515625" style="2" customWidth="1"/>
    <col min="4" max="4" width="19.140625" style="10" customWidth="1"/>
    <col min="5" max="5" width="19.28515625" style="2" customWidth="1"/>
    <col min="6" max="6" width="19" style="2" customWidth="1"/>
    <col min="7" max="7" width="21.28515625" style="2" customWidth="1"/>
    <col min="8" max="8" width="18.7109375" style="2" customWidth="1"/>
    <col min="9" max="9" width="1.140625" style="2" customWidth="1"/>
    <col min="10" max="16384" width="11.42578125" style="2"/>
  </cols>
  <sheetData>
    <row r="1" spans="1:14" ht="14.1" customHeight="1">
      <c r="A1" s="975" t="s">
        <v>361</v>
      </c>
      <c r="B1" s="975"/>
      <c r="C1" s="975"/>
      <c r="D1" s="975"/>
      <c r="E1" s="975"/>
      <c r="F1" s="975"/>
      <c r="G1" s="975"/>
      <c r="H1" s="975"/>
      <c r="I1" s="77"/>
      <c r="J1" s="77"/>
    </row>
    <row r="2" spans="1:14" ht="14.1" customHeight="1">
      <c r="A2" s="945" t="str">
        <f>ECSF!A2</f>
        <v>Del 1 de Enero al 30 de Junio de 2019</v>
      </c>
      <c r="B2" s="945"/>
      <c r="C2" s="945"/>
      <c r="D2" s="945"/>
      <c r="E2" s="945"/>
      <c r="F2" s="945"/>
      <c r="G2" s="945"/>
      <c r="H2" s="945"/>
      <c r="I2" s="77"/>
      <c r="J2" s="77"/>
    </row>
    <row r="3" spans="1:14" ht="14.1" customHeight="1">
      <c r="A3" s="975" t="s">
        <v>0</v>
      </c>
      <c r="B3" s="975"/>
      <c r="C3" s="975"/>
      <c r="D3" s="975"/>
      <c r="E3" s="975"/>
      <c r="F3" s="975"/>
      <c r="G3" s="975"/>
      <c r="H3" s="975"/>
      <c r="I3" s="77"/>
      <c r="J3" s="77"/>
    </row>
    <row r="4" spans="1:14" s="5" customFormat="1" ht="14.1" customHeight="1">
      <c r="A4" s="537"/>
      <c r="B4" s="537"/>
      <c r="C4" s="537"/>
      <c r="D4" s="537"/>
      <c r="E4" s="537"/>
      <c r="F4" s="537"/>
      <c r="G4" s="537"/>
      <c r="H4" s="537"/>
      <c r="I4" s="232"/>
      <c r="J4" s="232"/>
    </row>
    <row r="5" spans="1:14">
      <c r="A5" s="47"/>
      <c r="B5" s="7"/>
      <c r="C5" s="7" t="s">
        <v>1</v>
      </c>
      <c r="D5" s="946" t="s">
        <v>443</v>
      </c>
      <c r="E5" s="946"/>
      <c r="F5" s="946"/>
      <c r="G5" s="946"/>
      <c r="H5" s="8"/>
      <c r="I5" s="8"/>
    </row>
    <row r="6" spans="1:14">
      <c r="A6" s="993"/>
      <c r="B6" s="993"/>
      <c r="C6" s="993"/>
      <c r="D6" s="993"/>
      <c r="E6" s="993"/>
      <c r="F6" s="993"/>
      <c r="G6" s="993"/>
      <c r="H6" s="993"/>
      <c r="I6" s="993"/>
    </row>
    <row r="7" spans="1:14" s="78" customFormat="1" ht="25.5">
      <c r="A7" s="667"/>
      <c r="B7" s="994" t="s">
        <v>60</v>
      </c>
      <c r="C7" s="994"/>
      <c r="D7" s="668" t="s">
        <v>118</v>
      </c>
      <c r="E7" s="668" t="s">
        <v>119</v>
      </c>
      <c r="F7" s="669" t="s">
        <v>120</v>
      </c>
      <c r="G7" s="669" t="s">
        <v>121</v>
      </c>
      <c r="H7" s="669" t="s">
        <v>122</v>
      </c>
      <c r="I7" s="670"/>
    </row>
    <row r="8" spans="1:14" s="78" customFormat="1">
      <c r="A8" s="79"/>
      <c r="B8" s="995"/>
      <c r="C8" s="995"/>
      <c r="D8" s="80">
        <v>1</v>
      </c>
      <c r="E8" s="80">
        <v>2</v>
      </c>
      <c r="F8" s="653">
        <v>3</v>
      </c>
      <c r="G8" s="653" t="s">
        <v>123</v>
      </c>
      <c r="H8" s="653" t="s">
        <v>124</v>
      </c>
      <c r="I8" s="81"/>
    </row>
    <row r="9" spans="1:14">
      <c r="A9" s="998"/>
      <c r="B9" s="999"/>
      <c r="C9" s="999"/>
      <c r="D9" s="999"/>
      <c r="E9" s="999"/>
      <c r="F9" s="999"/>
      <c r="G9" s="999"/>
      <c r="H9" s="999"/>
      <c r="I9" s="1000"/>
    </row>
    <row r="10" spans="1:14">
      <c r="A10" s="82"/>
      <c r="B10" s="996" t="s">
        <v>3</v>
      </c>
      <c r="C10" s="996"/>
      <c r="D10" s="83">
        <f>+D12+D21</f>
        <v>124765451.42999998</v>
      </c>
      <c r="E10" s="83">
        <f>+E12+E21</f>
        <v>440325388.73000002</v>
      </c>
      <c r="F10" s="83">
        <f>+F12+F21</f>
        <v>459131693.50999999</v>
      </c>
      <c r="G10" s="83">
        <f>+D10+E10-F10</f>
        <v>105959146.64999998</v>
      </c>
      <c r="H10" s="83">
        <f>+G10-D10</f>
        <v>-18806304.780000001</v>
      </c>
      <c r="I10" s="84"/>
    </row>
    <row r="11" spans="1:14">
      <c r="A11" s="82"/>
      <c r="B11" s="85"/>
      <c r="C11" s="85"/>
      <c r="D11" s="83"/>
      <c r="E11" s="83"/>
      <c r="F11" s="83"/>
      <c r="G11" s="83">
        <f t="shared" ref="G11:G12" si="0">+D11+E11-F11</f>
        <v>0</v>
      </c>
      <c r="H11" s="83"/>
      <c r="I11" s="84"/>
    </row>
    <row r="12" spans="1:14" ht="13.5" customHeight="1">
      <c r="A12" s="86"/>
      <c r="B12" s="997" t="s">
        <v>5</v>
      </c>
      <c r="C12" s="997"/>
      <c r="D12" s="87">
        <f>SUM(D13:D19)</f>
        <v>85601960.429999992</v>
      </c>
      <c r="E12" s="87">
        <f>SUM(E13:E19)</f>
        <v>436694371.74000001</v>
      </c>
      <c r="F12" s="87">
        <f>SUM(F13:F19)</f>
        <v>458060860.15999997</v>
      </c>
      <c r="G12" s="83">
        <f t="shared" si="0"/>
        <v>64235472.01000005</v>
      </c>
      <c r="H12" s="87">
        <f>+G12-D12</f>
        <v>-21366488.419999942</v>
      </c>
      <c r="I12" s="88"/>
      <c r="K12" s="89"/>
    </row>
    <row r="13" spans="1:14" ht="13.5" customHeight="1">
      <c r="A13" s="69"/>
      <c r="B13" s="986" t="s">
        <v>7</v>
      </c>
      <c r="C13" s="986"/>
      <c r="D13" s="23">
        <f>+ESF!E13</f>
        <v>74873698.549999997</v>
      </c>
      <c r="E13" s="23">
        <f>'BC 03 2019'!C2</f>
        <v>276831696.97000003</v>
      </c>
      <c r="F13" s="23">
        <f>'BC 03 2019'!D2</f>
        <v>301832121.07999998</v>
      </c>
      <c r="G13" s="59">
        <f>+D13+E13-F13</f>
        <v>49873274.440000057</v>
      </c>
      <c r="H13" s="59">
        <f>G13-D13</f>
        <v>-25000424.10999994</v>
      </c>
      <c r="I13" s="21"/>
      <c r="K13" s="89" t="str">
        <f>IF(G13=ESF!D13," ","Error")</f>
        <v>Error</v>
      </c>
    </row>
    <row r="14" spans="1:14" ht="13.5" customHeight="1">
      <c r="A14" s="69"/>
      <c r="B14" s="986" t="s">
        <v>9</v>
      </c>
      <c r="C14" s="986"/>
      <c r="D14" s="23">
        <f>+ESF!E14</f>
        <v>9943398.7200000007</v>
      </c>
      <c r="E14" s="23">
        <f>'BC 03 2019'!C3</f>
        <v>158610252.69999999</v>
      </c>
      <c r="F14" s="23">
        <f>'BC 03 2019'!D3</f>
        <v>154330190.71000001</v>
      </c>
      <c r="G14" s="59">
        <f>+D14+E14-F14</f>
        <v>14223460.709999979</v>
      </c>
      <c r="H14" s="59">
        <f>G14-D14</f>
        <v>4280061.9899999779</v>
      </c>
      <c r="I14" s="21"/>
      <c r="K14" s="89" t="str">
        <f>IF(G14=ESF!D14," ","Error")</f>
        <v xml:space="preserve"> </v>
      </c>
      <c r="L14" s="258"/>
    </row>
    <row r="15" spans="1:14" ht="13.5" customHeight="1">
      <c r="A15" s="69"/>
      <c r="B15" s="986" t="s">
        <v>11</v>
      </c>
      <c r="C15" s="986"/>
      <c r="D15" s="23">
        <f>+ESF!E15</f>
        <v>646126.30000000005</v>
      </c>
      <c r="E15" s="23">
        <f>'BC 03 2019'!C4</f>
        <v>1252422.07</v>
      </c>
      <c r="F15" s="23">
        <f>'BC 03 2019'!D4</f>
        <v>1898548.37</v>
      </c>
      <c r="G15" s="59">
        <f t="shared" ref="G15:G19" si="1">+D15+E15-F15</f>
        <v>0</v>
      </c>
      <c r="H15" s="59">
        <f t="shared" ref="H15:H19" si="2">G15-D15</f>
        <v>-646126.30000000005</v>
      </c>
      <c r="I15" s="21"/>
      <c r="K15" s="89" t="str">
        <f>IF(G15=ESF!D15," ","Error")</f>
        <v xml:space="preserve"> </v>
      </c>
    </row>
    <row r="16" spans="1:14" ht="13.5" customHeight="1">
      <c r="A16" s="69"/>
      <c r="B16" s="986" t="s">
        <v>13</v>
      </c>
      <c r="C16" s="986"/>
      <c r="D16" s="23">
        <f>+ESF!E16</f>
        <v>0</v>
      </c>
      <c r="E16" s="23">
        <f>'BC 03 2019'!C5</f>
        <v>0</v>
      </c>
      <c r="F16" s="23">
        <f>-'BC 03 2019'!D5</f>
        <v>0</v>
      </c>
      <c r="G16" s="59">
        <f t="shared" si="1"/>
        <v>0</v>
      </c>
      <c r="H16" s="59">
        <f t="shared" si="2"/>
        <v>0</v>
      </c>
      <c r="I16" s="21"/>
      <c r="K16" s="89" t="str">
        <f>IF(G16=ESF!D16," ","Error")</f>
        <v xml:space="preserve"> </v>
      </c>
      <c r="N16" s="2" t="s">
        <v>111</v>
      </c>
    </row>
    <row r="17" spans="1:12" ht="13.5" customHeight="1">
      <c r="A17" s="69"/>
      <c r="B17" s="986" t="s">
        <v>15</v>
      </c>
      <c r="C17" s="986"/>
      <c r="D17" s="23">
        <f>+ESF!E17</f>
        <v>0</v>
      </c>
      <c r="E17" s="23">
        <f>'BC 03 2019'!C6</f>
        <v>0</v>
      </c>
      <c r="F17" s="23">
        <f>-'BC 03 2019'!D6</f>
        <v>0</v>
      </c>
      <c r="G17" s="59">
        <f t="shared" si="1"/>
        <v>0</v>
      </c>
      <c r="H17" s="59">
        <f t="shared" si="2"/>
        <v>0</v>
      </c>
      <c r="I17" s="21"/>
      <c r="K17" s="89" t="str">
        <f>IF(G17=ESF!D17," ","Error")</f>
        <v xml:space="preserve"> </v>
      </c>
    </row>
    <row r="18" spans="1:12" ht="13.5" customHeight="1">
      <c r="A18" s="69"/>
      <c r="B18" s="986" t="s">
        <v>17</v>
      </c>
      <c r="C18" s="986"/>
      <c r="D18" s="23">
        <f>+ESF!E18</f>
        <v>0</v>
      </c>
      <c r="E18" s="23">
        <f>'BC 03 2019'!C7</f>
        <v>0</v>
      </c>
      <c r="F18" s="23">
        <f>-'BC 03 2019'!D7</f>
        <v>0</v>
      </c>
      <c r="G18" s="59">
        <f t="shared" si="1"/>
        <v>0</v>
      </c>
      <c r="H18" s="59">
        <f t="shared" si="2"/>
        <v>0</v>
      </c>
      <c r="I18" s="21"/>
      <c r="K18" s="89" t="str">
        <f>IF(G18=ESF!D18," ","Error")</f>
        <v xml:space="preserve"> </v>
      </c>
      <c r="L18" s="2" t="s">
        <v>111</v>
      </c>
    </row>
    <row r="19" spans="1:12" ht="13.5" customHeight="1">
      <c r="A19" s="69"/>
      <c r="B19" s="986" t="s">
        <v>19</v>
      </c>
      <c r="C19" s="986"/>
      <c r="D19" s="23">
        <f>+ESF!E19</f>
        <v>138736.85999999999</v>
      </c>
      <c r="E19" s="23">
        <f>'BC 03 2019'!C8</f>
        <v>0</v>
      </c>
      <c r="F19" s="23">
        <f>-'BC 03 2019'!D8</f>
        <v>0</v>
      </c>
      <c r="G19" s="59">
        <f t="shared" si="1"/>
        <v>138736.85999999999</v>
      </c>
      <c r="H19" s="59">
        <f t="shared" si="2"/>
        <v>0</v>
      </c>
      <c r="I19" s="21"/>
      <c r="K19" s="89" t="str">
        <f>IF(G19=ESF!D19," ","Error")</f>
        <v xml:space="preserve"> </v>
      </c>
    </row>
    <row r="20" spans="1:12">
      <c r="A20" s="69"/>
      <c r="B20" s="652"/>
      <c r="C20" s="652"/>
      <c r="D20" s="90"/>
      <c r="E20" s="90"/>
      <c r="F20" s="90"/>
      <c r="G20" s="90"/>
      <c r="H20" s="90"/>
      <c r="I20" s="21"/>
      <c r="K20" s="89"/>
    </row>
    <row r="21" spans="1:12" ht="13.5" customHeight="1">
      <c r="A21" s="86"/>
      <c r="B21" s="997" t="s">
        <v>24</v>
      </c>
      <c r="C21" s="997"/>
      <c r="D21" s="87">
        <f>SUM(D22:D30)</f>
        <v>39163490.999999993</v>
      </c>
      <c r="E21" s="87">
        <f>SUM(E22:E30)</f>
        <v>3631016.9899999998</v>
      </c>
      <c r="F21" s="87">
        <f>SUM(F22:F30)</f>
        <v>1070833.3500000001</v>
      </c>
      <c r="G21" s="87">
        <f>+D21+E21-F21</f>
        <v>41723674.639999993</v>
      </c>
      <c r="H21" s="87">
        <f>+G21-D21</f>
        <v>2560183.6400000006</v>
      </c>
      <c r="I21" s="88"/>
      <c r="K21" s="89"/>
    </row>
    <row r="22" spans="1:12" ht="13.5" customHeight="1">
      <c r="A22" s="69"/>
      <c r="B22" s="986" t="s">
        <v>26</v>
      </c>
      <c r="C22" s="986"/>
      <c r="D22" s="23">
        <f>ESF!E25</f>
        <v>0</v>
      </c>
      <c r="E22" s="23">
        <f>'BC 03 2019'!C9</f>
        <v>0</v>
      </c>
      <c r="F22" s="23">
        <f>-'BC 03 2019'!D9</f>
        <v>0</v>
      </c>
      <c r="G22" s="59">
        <f t="shared" ref="G22:G30" si="3">+D22+E22-F22</f>
        <v>0</v>
      </c>
      <c r="H22" s="59">
        <f t="shared" ref="H22:H30" si="4">G22-D22</f>
        <v>0</v>
      </c>
      <c r="I22" s="21"/>
      <c r="K22" s="89"/>
    </row>
    <row r="23" spans="1:12" ht="13.5" customHeight="1">
      <c r="A23" s="69"/>
      <c r="B23" s="986" t="s">
        <v>28</v>
      </c>
      <c r="C23" s="986"/>
      <c r="D23" s="23">
        <f>ESF!E26</f>
        <v>0</v>
      </c>
      <c r="E23" s="23">
        <f>'BC 03 2019'!C10</f>
        <v>0</v>
      </c>
      <c r="F23" s="23">
        <f>-'BC 03 2019'!D10</f>
        <v>0</v>
      </c>
      <c r="G23" s="59">
        <f t="shared" si="3"/>
        <v>0</v>
      </c>
      <c r="H23" s="59">
        <f t="shared" si="4"/>
        <v>0</v>
      </c>
      <c r="I23" s="21"/>
      <c r="K23" s="89"/>
    </row>
    <row r="24" spans="1:12" ht="13.5" customHeight="1">
      <c r="A24" s="69"/>
      <c r="B24" s="986" t="s">
        <v>30</v>
      </c>
      <c r="C24" s="986"/>
      <c r="D24" s="23">
        <f>ESF!E27</f>
        <v>0</v>
      </c>
      <c r="E24" s="23">
        <f>'BC 03 2019'!C11</f>
        <v>0</v>
      </c>
      <c r="F24" s="23">
        <f>-'BC 03 2019'!D11</f>
        <v>0</v>
      </c>
      <c r="G24" s="59">
        <f t="shared" si="3"/>
        <v>0</v>
      </c>
      <c r="H24" s="59">
        <f t="shared" si="4"/>
        <v>0</v>
      </c>
      <c r="I24" s="21"/>
      <c r="K24" s="89"/>
    </row>
    <row r="25" spans="1:12" ht="13.5" customHeight="1">
      <c r="A25" s="69"/>
      <c r="B25" s="986" t="s">
        <v>125</v>
      </c>
      <c r="C25" s="986"/>
      <c r="D25" s="23">
        <f>ESF!E28</f>
        <v>72874769.019999996</v>
      </c>
      <c r="E25" s="23">
        <f>'BC 03 2019'!C12</f>
        <v>3340875.65</v>
      </c>
      <c r="F25" s="23">
        <f>'BC 03 2019'!D12</f>
        <v>1070833.3500000001</v>
      </c>
      <c r="G25" s="59">
        <f t="shared" si="3"/>
        <v>75144811.320000008</v>
      </c>
      <c r="H25" s="59">
        <f t="shared" si="4"/>
        <v>2270042.3000000119</v>
      </c>
      <c r="I25" s="21"/>
      <c r="K25" s="89"/>
    </row>
    <row r="26" spans="1:12" ht="13.5" customHeight="1">
      <c r="A26" s="69"/>
      <c r="B26" s="986" t="s">
        <v>34</v>
      </c>
      <c r="C26" s="986"/>
      <c r="D26" s="23">
        <f>ESF!E29</f>
        <v>0</v>
      </c>
      <c r="E26" s="23">
        <f>'BC 03 2019'!C13</f>
        <v>0</v>
      </c>
      <c r="F26" s="23">
        <f>-'BC 03 2019'!D13</f>
        <v>0</v>
      </c>
      <c r="G26" s="59">
        <f t="shared" si="3"/>
        <v>0</v>
      </c>
      <c r="H26" s="59">
        <f t="shared" si="4"/>
        <v>0</v>
      </c>
      <c r="I26" s="21"/>
      <c r="K26" s="89"/>
    </row>
    <row r="27" spans="1:12" ht="13.5" customHeight="1">
      <c r="A27" s="69"/>
      <c r="B27" s="986" t="s">
        <v>36</v>
      </c>
      <c r="C27" s="986"/>
      <c r="D27" s="23">
        <f>ESF!E30</f>
        <v>-33711278.020000003</v>
      </c>
      <c r="E27" s="23">
        <f>'BC 03 2019'!C14</f>
        <v>290141.34000000003</v>
      </c>
      <c r="F27" s="23">
        <f>-'BC 03 2019'!D14</f>
        <v>0</v>
      </c>
      <c r="G27" s="59">
        <f t="shared" si="3"/>
        <v>-33421136.680000003</v>
      </c>
      <c r="H27" s="59">
        <f t="shared" si="4"/>
        <v>290141.33999999985</v>
      </c>
      <c r="I27" s="21"/>
      <c r="K27" s="89"/>
    </row>
    <row r="28" spans="1:12" ht="13.5" customHeight="1">
      <c r="A28" s="69"/>
      <c r="B28" s="986" t="s">
        <v>38</v>
      </c>
      <c r="C28" s="986"/>
      <c r="D28" s="23">
        <f>ESF!E31</f>
        <v>0</v>
      </c>
      <c r="E28" s="23">
        <f>'BC 03 2019'!C15</f>
        <v>0</v>
      </c>
      <c r="F28" s="23">
        <f>-'BC 03 2019'!D15</f>
        <v>0</v>
      </c>
      <c r="G28" s="59">
        <f t="shared" si="3"/>
        <v>0</v>
      </c>
      <c r="H28" s="59">
        <f t="shared" si="4"/>
        <v>0</v>
      </c>
      <c r="I28" s="21"/>
      <c r="K28" s="89"/>
    </row>
    <row r="29" spans="1:12" ht="13.5" customHeight="1">
      <c r="A29" s="69"/>
      <c r="B29" s="986" t="s">
        <v>39</v>
      </c>
      <c r="C29" s="986"/>
      <c r="D29" s="23">
        <f>ESF!E32</f>
        <v>0</v>
      </c>
      <c r="E29" s="23">
        <f>'BC 03 2019'!C16</f>
        <v>0</v>
      </c>
      <c r="F29" s="23">
        <f>-'BC 03 2019'!D16</f>
        <v>0</v>
      </c>
      <c r="G29" s="59">
        <f t="shared" si="3"/>
        <v>0</v>
      </c>
      <c r="H29" s="59">
        <f t="shared" si="4"/>
        <v>0</v>
      </c>
      <c r="I29" s="21"/>
      <c r="K29" s="89"/>
    </row>
    <row r="30" spans="1:12" ht="13.5" customHeight="1">
      <c r="A30" s="69"/>
      <c r="B30" s="986" t="s">
        <v>41</v>
      </c>
      <c r="C30" s="986"/>
      <c r="D30" s="23">
        <f>ESF!E33</f>
        <v>0</v>
      </c>
      <c r="E30" s="23">
        <f>'BC 03 2019'!C17</f>
        <v>0</v>
      </c>
      <c r="F30" s="23">
        <f>-'BC 03 2019'!D17</f>
        <v>0</v>
      </c>
      <c r="G30" s="59">
        <f t="shared" si="3"/>
        <v>0</v>
      </c>
      <c r="H30" s="59">
        <f t="shared" si="4"/>
        <v>0</v>
      </c>
      <c r="I30" s="21"/>
      <c r="K30" s="89" t="str">
        <f>IF(G30=ESF!D33," ","error")</f>
        <v xml:space="preserve"> </v>
      </c>
    </row>
    <row r="31" spans="1:12">
      <c r="A31" s="987"/>
      <c r="B31" s="988"/>
      <c r="C31" s="988"/>
      <c r="D31" s="988"/>
      <c r="E31" s="988"/>
      <c r="F31" s="988"/>
      <c r="G31" s="988"/>
      <c r="H31" s="988"/>
      <c r="I31" s="989"/>
    </row>
    <row r="32" spans="1:12">
      <c r="B32" s="990" t="s">
        <v>62</v>
      </c>
      <c r="C32" s="990"/>
      <c r="D32" s="990"/>
      <c r="E32" s="990"/>
      <c r="F32" s="990"/>
      <c r="G32" s="990"/>
      <c r="H32" s="990"/>
      <c r="I32" s="25"/>
      <c r="J32" s="25"/>
    </row>
    <row r="33" spans="2:10">
      <c r="B33" s="25"/>
      <c r="C33" s="38"/>
      <c r="D33" s="39"/>
      <c r="E33" s="39"/>
      <c r="G33" s="40"/>
      <c r="H33" s="38"/>
      <c r="I33" s="39"/>
      <c r="J33" s="39"/>
    </row>
    <row r="34" spans="2:10">
      <c r="B34" s="25"/>
      <c r="C34" s="38"/>
      <c r="D34" s="39"/>
      <c r="E34" s="39"/>
      <c r="G34" s="40"/>
      <c r="H34" s="38"/>
      <c r="I34" s="39"/>
      <c r="J34" s="39"/>
    </row>
    <row r="35" spans="2:10">
      <c r="B35" s="25"/>
      <c r="C35" s="38"/>
      <c r="D35" s="39"/>
      <c r="E35" s="39"/>
      <c r="G35" s="40"/>
      <c r="H35" s="38"/>
      <c r="I35" s="39"/>
      <c r="J35" s="39"/>
    </row>
    <row r="36" spans="2:10">
      <c r="B36" s="991"/>
      <c r="C36" s="992"/>
      <c r="D36" s="39"/>
      <c r="F36" s="92"/>
      <c r="G36" s="92"/>
      <c r="H36" s="93"/>
      <c r="I36" s="39"/>
      <c r="J36" s="39"/>
    </row>
    <row r="37" spans="2:10" ht="14.1" customHeight="1">
      <c r="C37" s="953" t="s">
        <v>444</v>
      </c>
      <c r="D37" s="953"/>
      <c r="F37" s="953" t="s">
        <v>6136</v>
      </c>
      <c r="G37" s="953"/>
      <c r="H37" s="279"/>
      <c r="I37" s="42"/>
    </row>
    <row r="38" spans="2:10" ht="14.1" customHeight="1">
      <c r="C38" s="952" t="s">
        <v>441</v>
      </c>
      <c r="D38" s="952"/>
      <c r="F38" s="952" t="s">
        <v>6137</v>
      </c>
      <c r="G38" s="952"/>
      <c r="H38" s="279"/>
      <c r="I38" s="42"/>
    </row>
    <row r="40" spans="2:10">
      <c r="D40" s="2"/>
    </row>
    <row r="41" spans="2:10">
      <c r="D41" s="2"/>
    </row>
  </sheetData>
  <sheetProtection formatCells="0" selectLockedCells="1"/>
  <mergeCells count="33">
    <mergeCell ref="B28:C28"/>
    <mergeCell ref="B16:C16"/>
    <mergeCell ref="B17:C17"/>
    <mergeCell ref="B18:C18"/>
    <mergeCell ref="B15:C15"/>
    <mergeCell ref="B21:C21"/>
    <mergeCell ref="B22:C22"/>
    <mergeCell ref="B23:C23"/>
    <mergeCell ref="B24:C24"/>
    <mergeCell ref="B26:C26"/>
    <mergeCell ref="B27:C27"/>
    <mergeCell ref="A1:H1"/>
    <mergeCell ref="A3:H3"/>
    <mergeCell ref="A6:I6"/>
    <mergeCell ref="B7:C8"/>
    <mergeCell ref="B25:C25"/>
    <mergeCell ref="B19:C19"/>
    <mergeCell ref="B10:C10"/>
    <mergeCell ref="B12:C12"/>
    <mergeCell ref="B13:C13"/>
    <mergeCell ref="B14:C14"/>
    <mergeCell ref="A9:I9"/>
    <mergeCell ref="A2:H2"/>
    <mergeCell ref="D5:G5"/>
    <mergeCell ref="C38:D38"/>
    <mergeCell ref="B29:C29"/>
    <mergeCell ref="B30:C30"/>
    <mergeCell ref="A31:I31"/>
    <mergeCell ref="B32:H32"/>
    <mergeCell ref="B36:C36"/>
    <mergeCell ref="F37:G37"/>
    <mergeCell ref="F38:G38"/>
    <mergeCell ref="C37:D37"/>
  </mergeCells>
  <printOptions horizontalCentered="1" verticalCentered="1"/>
  <pageMargins left="0.39370078740157483" right="0" top="0.43307086614173229" bottom="0.70866141732283472" header="0.39370078740157483" footer="0"/>
  <pageSetup scale="86" orientation="landscape" r:id="rId1"/>
  <headerFooter scaleWithDoc="0"/>
  <ignoredErrors>
    <ignoredError sqref="D13 D20:D21"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J47"/>
  <sheetViews>
    <sheetView showGridLines="0" topLeftCell="A22" zoomScale="85" zoomScaleNormal="85" workbookViewId="0">
      <selection activeCell="I38" sqref="I38"/>
    </sheetView>
  </sheetViews>
  <sheetFormatPr baseColWidth="10" defaultRowHeight="12.75"/>
  <cols>
    <col min="1" max="1" width="4.85546875" style="2" customWidth="1"/>
    <col min="2" max="2" width="3" style="2" customWidth="1"/>
    <col min="3" max="3" width="18.85546875" style="2" customWidth="1"/>
    <col min="4" max="4" width="21.85546875" style="2" customWidth="1"/>
    <col min="5" max="5" width="3.42578125" style="2" customWidth="1"/>
    <col min="6" max="6" width="22.28515625" style="2" customWidth="1"/>
    <col min="7" max="7" width="25.28515625" style="2" customWidth="1"/>
    <col min="8" max="8" width="20.7109375" style="2" customWidth="1"/>
    <col min="9" max="9" width="20.85546875" style="2" customWidth="1"/>
    <col min="10" max="10" width="3.7109375" style="2" customWidth="1"/>
    <col min="11" max="16384" width="11.42578125" style="2"/>
  </cols>
  <sheetData>
    <row r="1" spans="1:10" ht="14.1" customHeight="1">
      <c r="A1" s="945" t="s">
        <v>362</v>
      </c>
      <c r="B1" s="945"/>
      <c r="C1" s="945"/>
      <c r="D1" s="945"/>
      <c r="E1" s="945"/>
      <c r="F1" s="945"/>
      <c r="G1" s="945"/>
      <c r="H1" s="945"/>
      <c r="I1" s="945"/>
      <c r="J1" s="945"/>
    </row>
    <row r="2" spans="1:10" ht="14.1" customHeight="1">
      <c r="A2" s="945" t="str">
        <f>ECSF!A2</f>
        <v>Del 1 de Enero al 30 de Junio de 2019</v>
      </c>
      <c r="B2" s="945"/>
      <c r="C2" s="945"/>
      <c r="D2" s="945"/>
      <c r="E2" s="945"/>
      <c r="F2" s="945"/>
      <c r="G2" s="945"/>
      <c r="H2" s="945"/>
      <c r="I2" s="945"/>
      <c r="J2" s="945"/>
    </row>
    <row r="3" spans="1:10" ht="14.1" customHeight="1">
      <c r="A3" s="945" t="s">
        <v>0</v>
      </c>
      <c r="B3" s="945"/>
      <c r="C3" s="945"/>
      <c r="D3" s="945"/>
      <c r="E3" s="945"/>
      <c r="F3" s="945"/>
      <c r="G3" s="945"/>
      <c r="H3" s="945"/>
      <c r="I3" s="945"/>
      <c r="J3" s="945"/>
    </row>
    <row r="4" spans="1:10" s="5" customFormat="1" ht="14.1" customHeight="1">
      <c r="A4" s="3"/>
      <c r="B4" s="3"/>
      <c r="C4" s="3"/>
      <c r="D4" s="3"/>
      <c r="E4" s="3"/>
      <c r="F4" s="3"/>
      <c r="G4" s="3"/>
      <c r="H4" s="3"/>
      <c r="I4" s="3"/>
      <c r="J4" s="3"/>
    </row>
    <row r="5" spans="1:10">
      <c r="A5" s="47"/>
      <c r="B5" s="77"/>
      <c r="C5" s="8"/>
      <c r="D5" s="7" t="s">
        <v>1</v>
      </c>
      <c r="E5" s="946" t="s">
        <v>443</v>
      </c>
      <c r="F5" s="946"/>
      <c r="G5" s="946"/>
      <c r="H5" s="946"/>
      <c r="I5" s="8"/>
      <c r="J5" s="8"/>
    </row>
    <row r="6" spans="1:10">
      <c r="A6" s="94"/>
      <c r="B6" s="993"/>
      <c r="C6" s="993"/>
      <c r="D6" s="993"/>
      <c r="E6" s="993"/>
      <c r="F6" s="993"/>
      <c r="G6" s="993"/>
      <c r="H6" s="993"/>
      <c r="I6" s="993"/>
      <c r="J6" s="993"/>
    </row>
    <row r="7" spans="1:10" ht="30" customHeight="1">
      <c r="A7" s="671"/>
      <c r="B7" s="983" t="s">
        <v>126</v>
      </c>
      <c r="C7" s="983"/>
      <c r="D7" s="983"/>
      <c r="E7" s="672"/>
      <c r="F7" s="673" t="s">
        <v>127</v>
      </c>
      <c r="G7" s="673" t="s">
        <v>128</v>
      </c>
      <c r="H7" s="672" t="s">
        <v>129</v>
      </c>
      <c r="I7" s="672" t="s">
        <v>130</v>
      </c>
      <c r="J7" s="674"/>
    </row>
    <row r="8" spans="1:10">
      <c r="A8" s="95"/>
      <c r="B8" s="999"/>
      <c r="C8" s="999"/>
      <c r="D8" s="999"/>
      <c r="E8" s="999"/>
      <c r="F8" s="999"/>
      <c r="G8" s="999"/>
      <c r="H8" s="999"/>
      <c r="I8" s="999"/>
      <c r="J8" s="1000"/>
    </row>
    <row r="9" spans="1:10">
      <c r="A9" s="95"/>
      <c r="B9" s="1002" t="s">
        <v>131</v>
      </c>
      <c r="C9" s="1002"/>
      <c r="D9" s="1002"/>
      <c r="E9" s="96"/>
      <c r="F9" s="96"/>
      <c r="G9" s="96"/>
      <c r="H9" s="96"/>
      <c r="I9" s="96"/>
      <c r="J9" s="97"/>
    </row>
    <row r="10" spans="1:10">
      <c r="A10" s="98"/>
      <c r="B10" s="1004" t="s">
        <v>132</v>
      </c>
      <c r="C10" s="1004"/>
      <c r="D10" s="1004"/>
      <c r="E10" s="42"/>
      <c r="F10" s="42"/>
      <c r="G10" s="42"/>
      <c r="H10" s="42"/>
      <c r="I10" s="42"/>
      <c r="J10" s="99"/>
    </row>
    <row r="11" spans="1:10">
      <c r="A11" s="98"/>
      <c r="B11" s="1002" t="s">
        <v>133</v>
      </c>
      <c r="C11" s="1002"/>
      <c r="D11" s="1002"/>
      <c r="E11" s="42"/>
      <c r="F11" s="100"/>
      <c r="G11" s="100"/>
      <c r="H11" s="72">
        <f>SUM(H12:H14)</f>
        <v>0</v>
      </c>
      <c r="I11" s="72">
        <f>SUM(I12:I14)</f>
        <v>0</v>
      </c>
      <c r="J11" s="84"/>
    </row>
    <row r="12" spans="1:10">
      <c r="A12" s="12"/>
      <c r="B12" s="101"/>
      <c r="C12" s="1001" t="s">
        <v>134</v>
      </c>
      <c r="D12" s="1001"/>
      <c r="E12" s="42"/>
      <c r="F12" s="102"/>
      <c r="G12" s="102"/>
      <c r="H12" s="103">
        <v>0</v>
      </c>
      <c r="I12" s="103">
        <v>0</v>
      </c>
      <c r="J12" s="21"/>
    </row>
    <row r="13" spans="1:10">
      <c r="A13" s="12"/>
      <c r="B13" s="101"/>
      <c r="C13" s="1001" t="s">
        <v>135</v>
      </c>
      <c r="D13" s="1001"/>
      <c r="E13" s="42"/>
      <c r="F13" s="102"/>
      <c r="G13" s="102"/>
      <c r="H13" s="103">
        <v>0</v>
      </c>
      <c r="I13" s="103">
        <v>0</v>
      </c>
      <c r="J13" s="21"/>
    </row>
    <row r="14" spans="1:10">
      <c r="A14" s="12"/>
      <c r="B14" s="101"/>
      <c r="C14" s="1001" t="s">
        <v>136</v>
      </c>
      <c r="D14" s="1001"/>
      <c r="E14" s="42"/>
      <c r="F14" s="102"/>
      <c r="G14" s="102"/>
      <c r="H14" s="103">
        <v>0</v>
      </c>
      <c r="I14" s="103">
        <v>0</v>
      </c>
      <c r="J14" s="21"/>
    </row>
    <row r="15" spans="1:10" ht="9.9499999999999993" customHeight="1">
      <c r="A15" s="12"/>
      <c r="B15" s="101"/>
      <c r="C15" s="101"/>
      <c r="D15" s="25"/>
      <c r="E15" s="42"/>
      <c r="F15" s="104"/>
      <c r="G15" s="104"/>
      <c r="H15" s="105"/>
      <c r="I15" s="105"/>
      <c r="J15" s="21"/>
    </row>
    <row r="16" spans="1:10">
      <c r="A16" s="98"/>
      <c r="B16" s="1002" t="s">
        <v>137</v>
      </c>
      <c r="C16" s="1002"/>
      <c r="D16" s="1002"/>
      <c r="E16" s="42"/>
      <c r="F16" s="100"/>
      <c r="G16" s="100"/>
      <c r="H16" s="72">
        <f>SUM(H17:H20)</f>
        <v>0</v>
      </c>
      <c r="I16" s="72">
        <f>SUM(I17:I20)</f>
        <v>0</v>
      </c>
      <c r="J16" s="84"/>
    </row>
    <row r="17" spans="1:10">
      <c r="A17" s="12"/>
      <c r="B17" s="101"/>
      <c r="C17" s="1001" t="s">
        <v>138</v>
      </c>
      <c r="D17" s="1001"/>
      <c r="E17" s="42"/>
      <c r="F17" s="102"/>
      <c r="G17" s="102"/>
      <c r="H17" s="103">
        <v>0</v>
      </c>
      <c r="I17" s="103">
        <v>0</v>
      </c>
      <c r="J17" s="21"/>
    </row>
    <row r="18" spans="1:10">
      <c r="A18" s="12"/>
      <c r="B18" s="101"/>
      <c r="C18" s="1001" t="s">
        <v>139</v>
      </c>
      <c r="D18" s="1001"/>
      <c r="E18" s="42"/>
      <c r="F18" s="102"/>
      <c r="G18" s="102"/>
      <c r="H18" s="103">
        <v>0</v>
      </c>
      <c r="I18" s="103">
        <v>0</v>
      </c>
      <c r="J18" s="21"/>
    </row>
    <row r="19" spans="1:10">
      <c r="A19" s="12"/>
      <c r="B19" s="101"/>
      <c r="C19" s="1001" t="s">
        <v>135</v>
      </c>
      <c r="D19" s="1001"/>
      <c r="E19" s="42"/>
      <c r="F19" s="102"/>
      <c r="G19" s="102"/>
      <c r="H19" s="103">
        <v>0</v>
      </c>
      <c r="I19" s="103">
        <v>0</v>
      </c>
      <c r="J19" s="21"/>
    </row>
    <row r="20" spans="1:10">
      <c r="A20" s="12"/>
      <c r="B20" s="18"/>
      <c r="C20" s="1001" t="s">
        <v>136</v>
      </c>
      <c r="D20" s="1001"/>
      <c r="E20" s="42"/>
      <c r="F20" s="102"/>
      <c r="G20" s="102"/>
      <c r="H20" s="106">
        <v>0</v>
      </c>
      <c r="I20" s="106">
        <v>0</v>
      </c>
      <c r="J20" s="21"/>
    </row>
    <row r="21" spans="1:10" ht="9.9499999999999993" customHeight="1">
      <c r="A21" s="12"/>
      <c r="B21" s="101"/>
      <c r="C21" s="101"/>
      <c r="D21" s="25"/>
      <c r="E21" s="42"/>
      <c r="F21" s="654"/>
      <c r="G21" s="654"/>
      <c r="H21" s="41"/>
      <c r="I21" s="41"/>
      <c r="J21" s="21"/>
    </row>
    <row r="22" spans="1:10">
      <c r="A22" s="107"/>
      <c r="B22" s="1003" t="s">
        <v>140</v>
      </c>
      <c r="C22" s="1003"/>
      <c r="D22" s="1003"/>
      <c r="E22" s="28"/>
      <c r="F22" s="108"/>
      <c r="G22" s="108"/>
      <c r="H22" s="109">
        <f>H11+H16</f>
        <v>0</v>
      </c>
      <c r="I22" s="109">
        <f>I11+I16</f>
        <v>0</v>
      </c>
      <c r="J22" s="88"/>
    </row>
    <row r="23" spans="1:10">
      <c r="A23" s="98"/>
      <c r="B23" s="101"/>
      <c r="C23" s="101"/>
      <c r="D23" s="63"/>
      <c r="E23" s="42"/>
      <c r="F23" s="654"/>
      <c r="G23" s="654"/>
      <c r="H23" s="41"/>
      <c r="I23" s="41"/>
      <c r="J23" s="84"/>
    </row>
    <row r="24" spans="1:10">
      <c r="A24" s="98"/>
      <c r="B24" s="1004" t="s">
        <v>141</v>
      </c>
      <c r="C24" s="1004"/>
      <c r="D24" s="1004"/>
      <c r="E24" s="42"/>
      <c r="F24" s="654"/>
      <c r="G24" s="654"/>
      <c r="H24" s="41"/>
      <c r="I24" s="41"/>
      <c r="J24" s="84"/>
    </row>
    <row r="25" spans="1:10">
      <c r="A25" s="98"/>
      <c r="B25" s="1002" t="s">
        <v>133</v>
      </c>
      <c r="C25" s="1002"/>
      <c r="D25" s="1002"/>
      <c r="E25" s="42"/>
      <c r="F25" s="100"/>
      <c r="G25" s="100"/>
      <c r="H25" s="72">
        <f>SUM(H26:H28)</f>
        <v>0</v>
      </c>
      <c r="I25" s="72">
        <f>SUM(I26:I28)</f>
        <v>0</v>
      </c>
      <c r="J25" s="84"/>
    </row>
    <row r="26" spans="1:10">
      <c r="A26" s="12"/>
      <c r="B26" s="101"/>
      <c r="C26" s="1001" t="s">
        <v>134</v>
      </c>
      <c r="D26" s="1001"/>
      <c r="E26" s="42"/>
      <c r="F26" s="102"/>
      <c r="G26" s="102"/>
      <c r="H26" s="103">
        <v>0</v>
      </c>
      <c r="I26" s="103">
        <v>0</v>
      </c>
      <c r="J26" s="21"/>
    </row>
    <row r="27" spans="1:10">
      <c r="A27" s="12"/>
      <c r="B27" s="18"/>
      <c r="C27" s="1001" t="s">
        <v>135</v>
      </c>
      <c r="D27" s="1001"/>
      <c r="E27" s="18"/>
      <c r="F27" s="110"/>
      <c r="G27" s="110"/>
      <c r="H27" s="103">
        <v>0</v>
      </c>
      <c r="I27" s="103">
        <v>0</v>
      </c>
      <c r="J27" s="21"/>
    </row>
    <row r="28" spans="1:10">
      <c r="A28" s="12"/>
      <c r="B28" s="18"/>
      <c r="C28" s="1001" t="s">
        <v>136</v>
      </c>
      <c r="D28" s="1001"/>
      <c r="E28" s="18"/>
      <c r="F28" s="110"/>
      <c r="G28" s="110"/>
      <c r="H28" s="103">
        <v>0</v>
      </c>
      <c r="I28" s="103">
        <v>0</v>
      </c>
      <c r="J28" s="21"/>
    </row>
    <row r="29" spans="1:10" ht="9.9499999999999993" customHeight="1">
      <c r="A29" s="12"/>
      <c r="B29" s="101"/>
      <c r="C29" s="101"/>
      <c r="D29" s="25"/>
      <c r="E29" s="42"/>
      <c r="F29" s="654"/>
      <c r="G29" s="654"/>
      <c r="H29" s="41"/>
      <c r="I29" s="41"/>
      <c r="J29" s="21"/>
    </row>
    <row r="30" spans="1:10">
      <c r="A30" s="98"/>
      <c r="B30" s="1002" t="s">
        <v>137</v>
      </c>
      <c r="C30" s="1002"/>
      <c r="D30" s="1002"/>
      <c r="E30" s="42"/>
      <c r="F30" s="100"/>
      <c r="G30" s="100"/>
      <c r="H30" s="72">
        <f>SUM(H31:H34)</f>
        <v>0</v>
      </c>
      <c r="I30" s="72">
        <f>SUM(I31:I34)</f>
        <v>0</v>
      </c>
      <c r="J30" s="84"/>
    </row>
    <row r="31" spans="1:10">
      <c r="A31" s="12"/>
      <c r="B31" s="101"/>
      <c r="C31" s="1001" t="s">
        <v>138</v>
      </c>
      <c r="D31" s="1001"/>
      <c r="E31" s="42"/>
      <c r="F31" s="102"/>
      <c r="G31" s="102"/>
      <c r="H31" s="103">
        <v>0</v>
      </c>
      <c r="I31" s="103">
        <v>0</v>
      </c>
      <c r="J31" s="21"/>
    </row>
    <row r="32" spans="1:10">
      <c r="A32" s="12"/>
      <c r="B32" s="101"/>
      <c r="C32" s="1001" t="s">
        <v>139</v>
      </c>
      <c r="D32" s="1001"/>
      <c r="E32" s="42"/>
      <c r="F32" s="102"/>
      <c r="G32" s="102"/>
      <c r="H32" s="103">
        <v>0</v>
      </c>
      <c r="I32" s="103">
        <v>0</v>
      </c>
      <c r="J32" s="21"/>
    </row>
    <row r="33" spans="1:10">
      <c r="A33" s="12"/>
      <c r="B33" s="101"/>
      <c r="C33" s="1001" t="s">
        <v>135</v>
      </c>
      <c r="D33" s="1001"/>
      <c r="E33" s="42"/>
      <c r="F33" s="102"/>
      <c r="G33" s="102"/>
      <c r="H33" s="103">
        <v>0</v>
      </c>
      <c r="I33" s="103">
        <v>0</v>
      </c>
      <c r="J33" s="21"/>
    </row>
    <row r="34" spans="1:10">
      <c r="A34" s="12"/>
      <c r="B34" s="42"/>
      <c r="C34" s="1001" t="s">
        <v>136</v>
      </c>
      <c r="D34" s="1001"/>
      <c r="E34" s="42"/>
      <c r="F34" s="102"/>
      <c r="G34" s="102"/>
      <c r="H34" s="103">
        <v>0</v>
      </c>
      <c r="I34" s="103">
        <v>0</v>
      </c>
      <c r="J34" s="21"/>
    </row>
    <row r="35" spans="1:10" ht="9.9499999999999993" customHeight="1">
      <c r="A35" s="12"/>
      <c r="B35" s="42"/>
      <c r="C35" s="42"/>
      <c r="D35" s="25"/>
      <c r="E35" s="42"/>
      <c r="F35" s="654"/>
      <c r="G35" s="654"/>
      <c r="H35" s="41"/>
      <c r="I35" s="41"/>
      <c r="J35" s="21"/>
    </row>
    <row r="36" spans="1:10">
      <c r="A36" s="107"/>
      <c r="B36" s="1003" t="s">
        <v>142</v>
      </c>
      <c r="C36" s="1003"/>
      <c r="D36" s="1003"/>
      <c r="E36" s="28"/>
      <c r="F36" s="111"/>
      <c r="G36" s="111"/>
      <c r="H36" s="109">
        <f>+H25+H30</f>
        <v>0</v>
      </c>
      <c r="I36" s="109">
        <f>+I25+I30</f>
        <v>0</v>
      </c>
      <c r="J36" s="88"/>
    </row>
    <row r="37" spans="1:10">
      <c r="A37" s="12"/>
      <c r="B37" s="101"/>
      <c r="C37" s="101"/>
      <c r="D37" s="25"/>
      <c r="E37" s="42"/>
      <c r="F37" s="654"/>
      <c r="G37" s="654"/>
      <c r="H37" s="41"/>
      <c r="I37" s="41"/>
      <c r="J37" s="21"/>
    </row>
    <row r="38" spans="1:10">
      <c r="A38" s="12"/>
      <c r="B38" s="1002" t="s">
        <v>143</v>
      </c>
      <c r="C38" s="1002"/>
      <c r="D38" s="1002"/>
      <c r="E38" s="42"/>
      <c r="F38" s="102"/>
      <c r="G38" s="102"/>
      <c r="H38" s="112">
        <f>ESF!J34</f>
        <v>49936637.850000001</v>
      </c>
      <c r="I38" s="112">
        <f>ESF!I34</f>
        <v>11465901.84</v>
      </c>
      <c r="J38" s="21"/>
    </row>
    <row r="39" spans="1:10">
      <c r="A39" s="12"/>
      <c r="B39" s="101"/>
      <c r="C39" s="101"/>
      <c r="D39" s="25"/>
      <c r="E39" s="42"/>
      <c r="F39" s="654"/>
      <c r="G39" s="654"/>
      <c r="H39" s="41"/>
      <c r="I39" s="41"/>
      <c r="J39" s="21"/>
    </row>
    <row r="40" spans="1:10">
      <c r="A40" s="113"/>
      <c r="B40" s="1005" t="s">
        <v>144</v>
      </c>
      <c r="C40" s="1005"/>
      <c r="D40" s="1005"/>
      <c r="E40" s="114"/>
      <c r="F40" s="115"/>
      <c r="G40" s="115"/>
      <c r="H40" s="116">
        <f>H22+H36+H38</f>
        <v>49936637.850000001</v>
      </c>
      <c r="I40" s="116">
        <f>I22+I36+I38</f>
        <v>11465901.84</v>
      </c>
      <c r="J40" s="117"/>
    </row>
    <row r="41" spans="1:10">
      <c r="B41" s="562" t="s">
        <v>62</v>
      </c>
      <c r="C41" s="562"/>
      <c r="D41" s="562"/>
      <c r="E41" s="562"/>
      <c r="F41" s="562"/>
      <c r="G41" s="562"/>
      <c r="H41" s="562"/>
      <c r="I41" s="562"/>
    </row>
    <row r="42" spans="1:10">
      <c r="B42" s="562"/>
      <c r="C42" s="562"/>
      <c r="D42" s="562"/>
      <c r="E42" s="562"/>
      <c r="F42" s="562"/>
      <c r="G42" s="562"/>
      <c r="H42" s="562"/>
      <c r="I42" s="562"/>
    </row>
    <row r="43" spans="1:10">
      <c r="B43" s="562"/>
      <c r="C43" s="562"/>
      <c r="D43" s="562"/>
      <c r="E43" s="562"/>
      <c r="F43" s="562"/>
      <c r="G43" s="562"/>
      <c r="H43" s="562"/>
      <c r="I43" s="562"/>
    </row>
    <row r="44" spans="1:10">
      <c r="B44" s="25"/>
      <c r="C44" s="38"/>
      <c r="D44" s="39"/>
      <c r="E44" s="39"/>
      <c r="G44" s="40"/>
      <c r="H44" s="118"/>
      <c r="I44" s="118"/>
      <c r="J44" s="39"/>
    </row>
    <row r="45" spans="1:10">
      <c r="B45" s="25"/>
      <c r="C45" s="976"/>
      <c r="D45" s="976"/>
      <c r="E45" s="39"/>
      <c r="G45" s="977"/>
      <c r="H45" s="977"/>
      <c r="I45" s="39"/>
      <c r="J45" s="39"/>
    </row>
    <row r="46" spans="1:10" ht="14.1" customHeight="1">
      <c r="B46" s="41"/>
      <c r="C46" s="953" t="s">
        <v>444</v>
      </c>
      <c r="D46" s="953"/>
      <c r="E46" s="39"/>
      <c r="F46" s="39"/>
      <c r="G46" s="953" t="s">
        <v>6136</v>
      </c>
      <c r="H46" s="953"/>
      <c r="I46" s="42"/>
      <c r="J46" s="39"/>
    </row>
    <row r="47" spans="1:10" ht="14.1" customHeight="1">
      <c r="B47" s="43"/>
      <c r="C47" s="952" t="s">
        <v>441</v>
      </c>
      <c r="D47" s="952"/>
      <c r="E47" s="44"/>
      <c r="F47" s="44"/>
      <c r="G47" s="952" t="s">
        <v>6137</v>
      </c>
      <c r="H47" s="952"/>
      <c r="I47" s="42"/>
      <c r="J47" s="39"/>
    </row>
  </sheetData>
  <sheetProtection selectLockedCells="1"/>
  <mergeCells count="38">
    <mergeCell ref="B38:D38"/>
    <mergeCell ref="B24:D24"/>
    <mergeCell ref="B25:D25"/>
    <mergeCell ref="C26:D26"/>
    <mergeCell ref="C27:D27"/>
    <mergeCell ref="C31:D31"/>
    <mergeCell ref="C32:D32"/>
    <mergeCell ref="C33:D33"/>
    <mergeCell ref="C47:D47"/>
    <mergeCell ref="G47:H47"/>
    <mergeCell ref="B40:D40"/>
    <mergeCell ref="C45:D45"/>
    <mergeCell ref="G45:H45"/>
    <mergeCell ref="C46:D46"/>
    <mergeCell ref="G46:H46"/>
    <mergeCell ref="A1:J1"/>
    <mergeCell ref="A3:J3"/>
    <mergeCell ref="C34:D34"/>
    <mergeCell ref="B36:D36"/>
    <mergeCell ref="B22:D22"/>
    <mergeCell ref="B9:D9"/>
    <mergeCell ref="B10:D10"/>
    <mergeCell ref="B11:D11"/>
    <mergeCell ref="C12:D12"/>
    <mergeCell ref="C13:D13"/>
    <mergeCell ref="C14:D14"/>
    <mergeCell ref="B16:D16"/>
    <mergeCell ref="C17:D17"/>
    <mergeCell ref="C18:D18"/>
    <mergeCell ref="C19:D19"/>
    <mergeCell ref="A2:J2"/>
    <mergeCell ref="E5:H5"/>
    <mergeCell ref="C20:D20"/>
    <mergeCell ref="C28:D28"/>
    <mergeCell ref="B30:D30"/>
    <mergeCell ref="B8:J8"/>
    <mergeCell ref="B6:J6"/>
    <mergeCell ref="B7:D7"/>
  </mergeCells>
  <printOptions horizontalCentered="1" verticalCentered="1"/>
  <pageMargins left="0.39370078740157483" right="0" top="0.43307086614173229" bottom="0.70866141732283472" header="0.39370078740157483" footer="0"/>
  <pageSetup scale="87" orientation="landscape" r:id="rId1"/>
  <headerFooter scaleWithDoc="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B1:J31"/>
  <sheetViews>
    <sheetView showGridLines="0" zoomScale="85" zoomScaleNormal="85" workbookViewId="0">
      <selection activeCell="E30" sqref="E30:F31"/>
    </sheetView>
  </sheetViews>
  <sheetFormatPr baseColWidth="10" defaultRowHeight="12.75"/>
  <cols>
    <col min="1" max="1" width="2.28515625" style="5" customWidth="1"/>
    <col min="2" max="2" width="33.42578125" style="2" customWidth="1"/>
    <col min="3" max="3" width="9.28515625" style="5" customWidth="1"/>
    <col min="4" max="4" width="17" style="5" customWidth="1"/>
    <col min="5" max="5" width="11.140625" style="5" customWidth="1"/>
    <col min="6" max="6" width="34.85546875" style="5" customWidth="1"/>
    <col min="7" max="7" width="2.28515625" style="5" customWidth="1"/>
    <col min="8" max="8" width="15.7109375" style="5" customWidth="1"/>
    <col min="9" max="16384" width="11.42578125" style="5"/>
  </cols>
  <sheetData>
    <row r="1" spans="2:10">
      <c r="B1" s="945" t="s">
        <v>1120</v>
      </c>
      <c r="C1" s="945"/>
      <c r="D1" s="945"/>
      <c r="E1" s="945"/>
      <c r="F1" s="945"/>
    </row>
    <row r="2" spans="2:10">
      <c r="B2" s="945" t="str">
        <f>ECSF!A2</f>
        <v>Del 1 de Enero al 30 de Junio de 2019</v>
      </c>
      <c r="C2" s="945"/>
      <c r="D2" s="945"/>
      <c r="E2" s="945"/>
      <c r="F2" s="945"/>
    </row>
    <row r="3" spans="2:10">
      <c r="B3" s="945" t="s">
        <v>0</v>
      </c>
      <c r="C3" s="945"/>
      <c r="D3" s="945"/>
      <c r="E3" s="945"/>
      <c r="F3" s="945"/>
    </row>
    <row r="5" spans="2:10">
      <c r="B5" s="7" t="s">
        <v>1</v>
      </c>
      <c r="C5" s="946" t="s">
        <v>443</v>
      </c>
      <c r="D5" s="946"/>
      <c r="E5" s="946"/>
      <c r="F5" s="946"/>
      <c r="G5" s="8"/>
      <c r="H5" s="8"/>
      <c r="I5" s="8"/>
      <c r="J5" s="8"/>
    </row>
    <row r="7" spans="2:10" ht="24.75" customHeight="1">
      <c r="B7" s="325" t="s">
        <v>277</v>
      </c>
      <c r="C7" s="327"/>
      <c r="D7" s="328" t="s">
        <v>1119</v>
      </c>
      <c r="E7" s="1007" t="s">
        <v>61</v>
      </c>
      <c r="F7" s="1008"/>
    </row>
    <row r="8" spans="2:10">
      <c r="B8" s="140"/>
      <c r="C8" s="141"/>
      <c r="D8" s="247"/>
      <c r="E8" s="141"/>
      <c r="F8" s="142"/>
    </row>
    <row r="9" spans="2:10">
      <c r="B9" s="12" t="s">
        <v>278</v>
      </c>
      <c r="D9" s="329"/>
      <c r="F9" s="143"/>
    </row>
    <row r="10" spans="2:10">
      <c r="B10" s="12"/>
      <c r="D10" s="222"/>
      <c r="F10" s="143"/>
    </row>
    <row r="11" spans="2:10">
      <c r="B11" s="12"/>
      <c r="D11" s="222"/>
      <c r="F11" s="143"/>
    </row>
    <row r="12" spans="2:10">
      <c r="B12" s="12"/>
      <c r="D12" s="222"/>
      <c r="F12" s="143"/>
    </row>
    <row r="13" spans="2:10">
      <c r="B13" s="12" t="s">
        <v>279</v>
      </c>
      <c r="D13" s="222"/>
      <c r="F13" s="143"/>
    </row>
    <row r="14" spans="2:10">
      <c r="B14" s="12"/>
      <c r="D14" s="222"/>
      <c r="F14" s="143"/>
    </row>
    <row r="15" spans="2:10">
      <c r="B15" s="12"/>
      <c r="D15" s="222"/>
      <c r="F15" s="143"/>
    </row>
    <row r="16" spans="2:10">
      <c r="B16" s="12"/>
      <c r="D16" s="222"/>
      <c r="F16" s="143"/>
    </row>
    <row r="17" spans="2:9">
      <c r="B17" s="12"/>
      <c r="D17" s="222"/>
      <c r="F17" s="143"/>
    </row>
    <row r="18" spans="2:9">
      <c r="B18" s="12" t="s">
        <v>280</v>
      </c>
      <c r="D18" s="222"/>
      <c r="F18" s="143"/>
    </row>
    <row r="19" spans="2:9">
      <c r="B19" s="12"/>
      <c r="D19" s="222"/>
      <c r="F19" s="143"/>
    </row>
    <row r="20" spans="2:9">
      <c r="B20" s="12"/>
      <c r="D20" s="222"/>
      <c r="F20" s="143"/>
    </row>
    <row r="21" spans="2:9">
      <c r="B21" s="12"/>
      <c r="D21" s="222"/>
      <c r="F21" s="143"/>
    </row>
    <row r="22" spans="2:9">
      <c r="B22" s="12"/>
      <c r="D22" s="222"/>
      <c r="F22" s="143"/>
    </row>
    <row r="23" spans="2:9">
      <c r="B23" s="12" t="s">
        <v>281</v>
      </c>
      <c r="D23" s="222"/>
      <c r="F23" s="143"/>
    </row>
    <row r="24" spans="2:9">
      <c r="B24" s="34"/>
      <c r="C24" s="144"/>
      <c r="D24" s="326"/>
      <c r="E24" s="144"/>
      <c r="F24" s="145"/>
    </row>
    <row r="25" spans="2:9">
      <c r="B25" s="1" t="s">
        <v>62</v>
      </c>
    </row>
    <row r="29" spans="2:9">
      <c r="B29" s="5"/>
      <c r="C29" s="146"/>
      <c r="D29" s="252"/>
      <c r="E29" s="1006"/>
      <c r="F29" s="1006"/>
    </row>
    <row r="30" spans="2:9" ht="15" customHeight="1">
      <c r="B30" s="953" t="s">
        <v>444</v>
      </c>
      <c r="C30" s="953"/>
      <c r="D30" s="251"/>
      <c r="E30" s="953" t="s">
        <v>6136</v>
      </c>
      <c r="F30" s="953"/>
      <c r="G30" s="93"/>
      <c r="H30" s="93"/>
      <c r="I30" s="93"/>
    </row>
    <row r="31" spans="2:9" ht="15" customHeight="1">
      <c r="B31" s="952" t="s">
        <v>441</v>
      </c>
      <c r="C31" s="952"/>
      <c r="D31" s="250"/>
      <c r="E31" s="952" t="s">
        <v>6137</v>
      </c>
      <c r="F31" s="952"/>
      <c r="G31" s="45"/>
      <c r="H31" s="45"/>
      <c r="I31" s="45"/>
    </row>
  </sheetData>
  <mergeCells count="10">
    <mergeCell ref="B30:C30"/>
    <mergeCell ref="B31:C31"/>
    <mergeCell ref="E30:F30"/>
    <mergeCell ref="E31:F31"/>
    <mergeCell ref="B1:F1"/>
    <mergeCell ref="B2:F2"/>
    <mergeCell ref="B3:F3"/>
    <mergeCell ref="C5:F5"/>
    <mergeCell ref="E29:F29"/>
    <mergeCell ref="E7:F7"/>
  </mergeCells>
  <printOptions horizontalCentered="1" verticalCentered="1"/>
  <pageMargins left="0.39370078740157483" right="0" top="0.43307086614173229" bottom="0.70866141732283472" header="0.39370078740157483" footer="0"/>
  <pageSetup orientation="landscape" r:id="rId1"/>
  <headerFooter scaleWithDoc="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34</vt:i4>
      </vt:variant>
    </vt:vector>
  </HeadingPairs>
  <TitlesOfParts>
    <vt:vector size="68" baseType="lpstr">
      <vt:lpstr>BC 03 2019</vt:lpstr>
      <vt:lpstr>ESF</vt:lpstr>
      <vt:lpstr>EA</vt:lpstr>
      <vt:lpstr>EVHP</vt:lpstr>
      <vt:lpstr>EFE</vt:lpstr>
      <vt:lpstr>ECSF</vt:lpstr>
      <vt:lpstr>EAA</vt:lpstr>
      <vt:lpstr>EADP</vt:lpstr>
      <vt:lpstr>PC</vt:lpstr>
      <vt:lpstr>NOTAS</vt:lpstr>
      <vt:lpstr>EAI</vt:lpstr>
      <vt:lpstr>CAdmon</vt:lpstr>
      <vt:lpstr>COG</vt:lpstr>
      <vt:lpstr>CTG</vt:lpstr>
      <vt:lpstr>CFG</vt:lpstr>
      <vt:lpstr>EN</vt:lpstr>
      <vt:lpstr>ID</vt:lpstr>
      <vt:lpstr>CProg</vt:lpstr>
      <vt:lpstr>PyPI</vt:lpstr>
      <vt:lpstr>IR</vt:lpstr>
      <vt:lpstr>IPF</vt:lpstr>
      <vt:lpstr>Esq Bur</vt:lpstr>
      <vt:lpstr>Rel Cta Banc</vt:lpstr>
      <vt:lpstr>Ayudas</vt:lpstr>
      <vt:lpstr>Gto Federalizado</vt:lpstr>
      <vt:lpstr>F1</vt:lpstr>
      <vt:lpstr>F2</vt:lpstr>
      <vt:lpstr>F3</vt:lpstr>
      <vt:lpstr>F4</vt:lpstr>
      <vt:lpstr>F5</vt:lpstr>
      <vt:lpstr>F6a</vt:lpstr>
      <vt:lpstr>F6b</vt:lpstr>
      <vt:lpstr>F6c</vt:lpstr>
      <vt:lpstr>F6d</vt:lpstr>
      <vt:lpstr>EAI!_ftn2</vt:lpstr>
      <vt:lpstr>EAI!_ftnref1</vt:lpstr>
      <vt:lpstr>Ayudas!Área_de_impresión</vt:lpstr>
      <vt:lpstr>CAdmon!Área_de_impresión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'Esq Bur'!Área_de_impresión</vt:lpstr>
      <vt:lpstr>EVHP!Área_de_impresión</vt:lpstr>
      <vt:lpstr>'F1'!Área_de_impresión</vt:lpstr>
      <vt:lpstr>'F2'!Área_de_impresión</vt:lpstr>
      <vt:lpstr>'F3'!Área_de_impresión</vt:lpstr>
      <vt:lpstr>'F4'!Área_de_impresión</vt:lpstr>
      <vt:lpstr>'F5'!Área_de_impresión</vt:lpstr>
      <vt:lpstr>'F6a'!Área_de_impresión</vt:lpstr>
      <vt:lpstr>'F6b'!Área_de_impresión</vt:lpstr>
      <vt:lpstr>'F6c'!Área_de_impresión</vt:lpstr>
      <vt:lpstr>'F6d'!Área_de_impresión</vt:lpstr>
      <vt:lpstr>'Gto Federalizado'!Área_de_impresión</vt:lpstr>
      <vt:lpstr>ID!Área_de_impresión</vt:lpstr>
      <vt:lpstr>IPF!Área_de_impresión</vt:lpstr>
      <vt:lpstr>IR!Área_de_impresión</vt:lpstr>
      <vt:lpstr>NOTAS!Área_de_impresión</vt:lpstr>
      <vt:lpstr>PC!Área_de_impresión</vt:lpstr>
      <vt:lpstr>PyPI!Área_de_impresión</vt:lpstr>
      <vt:lpstr>'Rel Cta Banc'!Área_de_impresión</vt:lpstr>
      <vt:lpstr>Ayudas!Títulos_a_imprimir</vt:lpstr>
      <vt:lpstr>'F6a'!Títulos_a_imprimir</vt:lpstr>
      <vt:lpstr>NOTAS!Títulos_a_imprimir</vt:lpstr>
    </vt:vector>
  </TitlesOfParts>
  <Company>Secretaria de Hacienda y Credito Publico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QG</dc:creator>
  <cp:lastModifiedBy>Montserrat Quijas Gomez</cp:lastModifiedBy>
  <cp:lastPrinted>2019-07-04T15:25:01Z</cp:lastPrinted>
  <dcterms:created xsi:type="dcterms:W3CDTF">2014-01-27T16:27:43Z</dcterms:created>
  <dcterms:modified xsi:type="dcterms:W3CDTF">2019-07-31T17:38:45Z</dcterms:modified>
</cp:coreProperties>
</file>