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TADISTICA Y EVALUACIÒN\ANÁLISIS ESTADÍSTICO\MIR\2019\CUARTO TRIMESTRE\"/>
    </mc:Choice>
  </mc:AlternateContent>
  <bookViews>
    <workbookView xWindow="0" yWindow="0" windowWidth="20490" windowHeight="7620" activeTab="1"/>
  </bookViews>
  <sheets>
    <sheet name="MIR 2019" sheetId="3" r:id="rId1"/>
    <sheet name="Seguimiento" sheetId="2" r:id="rId2"/>
  </sheets>
  <definedNames>
    <definedName name="_xlnm.Print_Titles" localSheetId="0">'MIR 2019'!$1:$5</definedName>
  </definedNames>
  <calcPr calcId="162913"/>
</workbook>
</file>

<file path=xl/calcChain.xml><?xml version="1.0" encoding="utf-8"?>
<calcChain xmlns="http://schemas.openxmlformats.org/spreadsheetml/2006/main">
  <c r="T27" i="2" l="1"/>
  <c r="U27" i="2" s="1"/>
  <c r="T28" i="2"/>
  <c r="T41" i="2"/>
  <c r="T24" i="2"/>
  <c r="T23" i="2"/>
  <c r="U17" i="2"/>
  <c r="U15" i="2"/>
  <c r="U13" i="2"/>
  <c r="U9" i="2"/>
  <c r="P28" i="2"/>
  <c r="Q27" i="2" s="1"/>
  <c r="P27" i="2"/>
  <c r="P24" i="2"/>
  <c r="P23" i="2"/>
  <c r="L41" i="2"/>
  <c r="M41" i="2" s="1"/>
  <c r="L28" i="2"/>
  <c r="L27" i="2"/>
  <c r="L24" i="2"/>
  <c r="S9" i="2"/>
  <c r="U37" i="2"/>
  <c r="S37" i="2"/>
  <c r="Q37" i="2"/>
  <c r="O37" i="2"/>
  <c r="M37" i="2"/>
  <c r="K37" i="2"/>
  <c r="I37" i="2"/>
  <c r="G37" i="2"/>
  <c r="U35" i="2"/>
  <c r="S35" i="2"/>
  <c r="Q35" i="2"/>
  <c r="O35" i="2"/>
  <c r="M35" i="2"/>
  <c r="K35" i="2"/>
  <c r="I35" i="2"/>
  <c r="G35" i="2"/>
  <c r="U33" i="2"/>
  <c r="S33" i="2"/>
  <c r="Q33" i="2"/>
  <c r="O33" i="2"/>
  <c r="M33" i="2"/>
  <c r="K33" i="2"/>
  <c r="I33" i="2"/>
  <c r="G33" i="2"/>
  <c r="U31" i="2"/>
  <c r="S31" i="2"/>
  <c r="Q31" i="2"/>
  <c r="O31" i="2"/>
  <c r="M31" i="2"/>
  <c r="K31" i="2"/>
  <c r="I31" i="2"/>
  <c r="G31" i="2"/>
  <c r="S11" i="2"/>
  <c r="U11" i="2"/>
  <c r="Q11" i="2"/>
  <c r="O11" i="2"/>
  <c r="M11" i="2"/>
  <c r="K11" i="2"/>
  <c r="I11" i="2"/>
  <c r="G11" i="2"/>
  <c r="U41" i="2"/>
  <c r="Q41" i="2"/>
  <c r="I41" i="2"/>
  <c r="U39" i="2"/>
  <c r="Q39" i="2"/>
  <c r="M39" i="2"/>
  <c r="I39" i="2"/>
  <c r="U29" i="2"/>
  <c r="Q29" i="2"/>
  <c r="M29" i="2"/>
  <c r="I29" i="2"/>
  <c r="M27" i="2"/>
  <c r="I27" i="2"/>
  <c r="U25" i="2"/>
  <c r="Q25" i="2"/>
  <c r="M25" i="2"/>
  <c r="I25" i="2"/>
  <c r="U23" i="2"/>
  <c r="Q23" i="2"/>
  <c r="M23" i="2"/>
  <c r="I23" i="2"/>
  <c r="U21" i="2"/>
  <c r="Q21" i="2"/>
  <c r="M21" i="2"/>
  <c r="I21" i="2"/>
  <c r="U19" i="2"/>
  <c r="Q19" i="2"/>
  <c r="M19" i="2"/>
  <c r="I19" i="2"/>
  <c r="S29" i="2"/>
  <c r="O29" i="2"/>
  <c r="K29" i="2"/>
  <c r="G29" i="2"/>
  <c r="O41" i="2"/>
  <c r="O39" i="2"/>
  <c r="O27" i="2"/>
  <c r="O25" i="2"/>
  <c r="O23" i="2"/>
  <c r="O21" i="2"/>
  <c r="O19" i="2"/>
  <c r="S41" i="2"/>
  <c r="K41" i="2"/>
  <c r="G41" i="2"/>
  <c r="S39" i="2"/>
  <c r="K39" i="2"/>
  <c r="G39" i="2"/>
  <c r="S27" i="2"/>
  <c r="K27" i="2"/>
  <c r="G27" i="2"/>
  <c r="S25" i="2"/>
  <c r="K25" i="2"/>
  <c r="G25" i="2"/>
  <c r="S23" i="2"/>
  <c r="K23" i="2"/>
  <c r="G23" i="2"/>
  <c r="S21" i="2"/>
  <c r="K21" i="2"/>
  <c r="G21" i="2"/>
  <c r="S19" i="2"/>
  <c r="K19" i="2"/>
  <c r="G19" i="2"/>
  <c r="S17" i="2"/>
  <c r="S15" i="2"/>
  <c r="O15" i="2"/>
  <c r="K15" i="2"/>
  <c r="G15" i="2"/>
  <c r="S13" i="2"/>
</calcChain>
</file>

<file path=xl/sharedStrings.xml><?xml version="1.0" encoding="utf-8"?>
<sst xmlns="http://schemas.openxmlformats.org/spreadsheetml/2006/main" count="246" uniqueCount="141">
  <si>
    <t xml:space="preserve">Nombre del estado: </t>
  </si>
  <si>
    <t>Nivel</t>
  </si>
  <si>
    <t>Indicador</t>
  </si>
  <si>
    <t>Método de cálculo</t>
  </si>
  <si>
    <t>Variables</t>
  </si>
  <si>
    <t>Periodicidad</t>
  </si>
  <si>
    <t>1er trimestre</t>
  </si>
  <si>
    <t>2do trimestre</t>
  </si>
  <si>
    <t>3er trimestre</t>
  </si>
  <si>
    <t>Anual</t>
  </si>
  <si>
    <t>Valores meta</t>
  </si>
  <si>
    <t>Resultado meta</t>
  </si>
  <si>
    <t>Resultado logro</t>
  </si>
  <si>
    <t>Fin</t>
  </si>
  <si>
    <t>Tasa de variación de la población de 15 años o más en situación de rezago educativo.</t>
  </si>
  <si>
    <t>((Población de 15 años o más en situación de rezago educativo en t / Población de 15 años o más en situación de rezago educativo en t - 1)-1)*100</t>
  </si>
  <si>
    <t>Población de 15 años o más en situación de rezago educativo en t</t>
  </si>
  <si>
    <t>Propósito</t>
  </si>
  <si>
    <t>Porcentaje de población de 15 años y más en situación de rezago educativo que es alfabetizada.</t>
  </si>
  <si>
    <t>Población de 15 años y más que fue Alfabetizada en t</t>
  </si>
  <si>
    <t>Población de 15 años y más analfabeta en t-1</t>
  </si>
  <si>
    <t>Población de 15 años y más que concluyo el nivel Primaria en t</t>
  </si>
  <si>
    <t>Población de 15 años y más Sin Primaria en t-1</t>
  </si>
  <si>
    <t>Porcentaje de población de 15 años y más en situación de rezago educativo que concluye el nivel de secundaria.</t>
  </si>
  <si>
    <t xml:space="preserve">Población de 15 años y más que concluyo el nivel Secundaria en t </t>
  </si>
  <si>
    <t>Población de 15 años y más Sin Secundaria en t-1</t>
  </si>
  <si>
    <t>Porcentaje de usuarios que concluyen nivel (UCN) educativo, primaria o secundaria, a través de la aplicación del Programa Especial de Certificación (PEC) en el trimestre.</t>
  </si>
  <si>
    <t>((Total de usuarios que concluyen nivel primaria con el PEC en el periodo t + Total de usuarios que concluyen nivel secundaria con el PEC en el periodo t) / Total de participantes que presentaron examen del PEC educación primaria o educación secundaria en el periodo t )*100</t>
  </si>
  <si>
    <t>Total de usuarios que concluyen nivel primaria con el PEC en el periodo t + Total de usuarios que concluyen nivel secundaria con el PEC en el periodo t</t>
  </si>
  <si>
    <t>Trimestral</t>
  </si>
  <si>
    <t>Total de participantes que presentaron examen del PEC educación primaria o educación secundaria en el periodo t</t>
  </si>
  <si>
    <t>Componente</t>
  </si>
  <si>
    <t>Porcentaje de exámenes del Programa Especial de Certificación (PEC) de educación primaria y educación secundaria aplicados en el trimestre.</t>
  </si>
  <si>
    <t>((Exámenes del PEC de educación primaria aplicados en el periodo t + Exámenes del PEC de educación secundaria aplicados en el periodo t) / (Exámenes del PEC de educación primaria solicitados en el periodo t + Exámenes del PEC de educación secundaria solicitados en el periodo t)*100</t>
  </si>
  <si>
    <t>Exámenes del PEC de educación primaria aplicados en el periodo t + Exámenes del PEC de educación secundaria aplicados en el periodo t</t>
  </si>
  <si>
    <t>Exámenes del PEC de educación primaria solicitados en el periodo t + Exámenes del PEC de educación secundaria solicitados en el periodo t</t>
  </si>
  <si>
    <t>Porcentajes de usuarios que concluyen niveles intermedio y avanzado del MEVyT vinculados a Plazas Comunitarias de atención educativa y servicios integrales.</t>
  </si>
  <si>
    <t>((Usuarios que concluyen nivel intermedio y avanzado del MEVyT y están vinculados a plazas comunitarias de atención educativa y servicios integrales en el periodo t)/Total usuarios que concluyen algún nivel del MEVyT en el periodo t)*100</t>
  </si>
  <si>
    <t>Usuarios que concluyen nivel intermedio y avanzado del MEVyT y están vinculados a plazas comunitarias de atención educativa y servicios integrales en el periodo t</t>
  </si>
  <si>
    <t>Total usuarios que concluyen algún nivel del MEVyT en el periodo t</t>
  </si>
  <si>
    <t>Porcentaje de usuarios que concluyen nivel educativo del grupo vulnerable de atención en el Modelo Educación para la Vida y el Trabajo (MEVyT).</t>
  </si>
  <si>
    <t>Total de educandos que concluyen nivel en la vertiente Jóvenes 10-14 en Primaria + Total de educandos que concluyen nivel en la vertiente MEVyT para Ciegos o Débiles Visuales+ Total de educandos que concluyen nivel en la Población indigena MIB y MIBU en Alfabetización, Primaria y/o Secundaria</t>
  </si>
  <si>
    <t>Total de educandos atendidos en el MEVYT en vertiente Jóvenes 10-14 en Primaria+ Total de educandos que concluyen nivel en la vertiente MEVyT para Ciegos o Débiles Visuales+Total de educandos atendidos en la Población indigena MIB y MIBU en Alfabetización, Primaria y/o Secundaria</t>
  </si>
  <si>
    <t>Porcentaje de usuarios hispanohablantes de 15 años y más que concluyen nivel en Alfabetización y/o Primaria y/o Secundaria en el Modelo de Educación para la vida y el Trabajo.</t>
  </si>
  <si>
    <t>((Usuarios que concluyen nivel de Alfabetización, Primaria y/o Secundaria con la vertiente Hispanohablante del Modelo Educación para la Vida y el Trabajo (MEVyT) en el periodo t )/ (Usuarios atendidos en el nivel de Alfabetización, Primaria y/o Secundaria con la vertiente Hispanohablante del Modelo Educación para la Vida y el Trabajo (MEVyT) en el periodo t))*100</t>
  </si>
  <si>
    <t xml:space="preserve">Usuarios que concluyen nivel de Alfabetización, Primaria y/o Secundaria con la vertiente Hispanohablante del Modelo Educación para la Vida y el Trabajo (MEVyT) en el periodo t </t>
  </si>
  <si>
    <t>Usuarios atendidos en el nivel de Alfabetización, Primaria y/o Secundaria con la vertiente Hispanohablante del Modelo Educación para la Vida y el Trabajo (MEVyT) en el periodo t</t>
  </si>
  <si>
    <t>Actividad</t>
  </si>
  <si>
    <t>Porcentaje de certificados emitidos respecto al total de UCN en t.</t>
  </si>
  <si>
    <t>((Total de usuarios que concluyeron nivel en el trimestre PEC y MEVyT y que les fue emitido un certificado o certificación en t + Usuarios que concluyeron nivel PEC y MEVyTen t-1 con certificado o certificación emitido en el periodo t) / (Usuarios que concluyen alguno de los niveles del MEVyT y acreditaron examen del PEC en t + Usuarios que concluyeron nivel PEC y MEVyT en t-1 con certificado o certificación pendiente de emisión))*100</t>
  </si>
  <si>
    <t>Total de usuarios que concluyeron nivel en el trimestre PEC y MEVyT y que les fue emitido un certificado o certificación en t + Usuarios que concluyeron nivel PEC y MEVyTen t-1 con certificado o certificación emitido en el periodo t</t>
  </si>
  <si>
    <t>Usuarios que concluyen alguno de los niveles del MEVyT y acreditaron examen del PEC en t + Usuarios que concluyeron nivel PEC y MEVyT en t-1 con certificado o certificación pendiente de emisión</t>
  </si>
  <si>
    <t>Tasa de variación del registro para la aplicación del examen del Programa Especial de Certificación (PEC).</t>
  </si>
  <si>
    <t>((Total de personas registradas en el PEC en el periodo t/ Total de personas registradas en el PEC en el periodo t - 1)-1)*100</t>
  </si>
  <si>
    <t>Total de personas registradas en el PEC en el periodo t</t>
  </si>
  <si>
    <t>Porcentaje de exámenes en línea aplicados del MEVyT</t>
  </si>
  <si>
    <t>(Total de exámenes en línea del MEVyT aplicados en el periodo t / Total de exámenes aplicados en cualquier formato del MEVyT en el periodo t)*100</t>
  </si>
  <si>
    <t xml:space="preserve">Total de exámenes en línea del MEVyT aplicados en el periodo t </t>
  </si>
  <si>
    <t>Total de exámenes aplicados en cualquier formato del MEVyT en el periodo t</t>
  </si>
  <si>
    <t>Porcentaje de exámenes impresos aplicados del MEVyT</t>
  </si>
  <si>
    <t>(Total de exámenes impresos del MEVyT aplicados en el periodo t / Total de exámenes aplicados en cualquier formato del MEVyT en el periodo t)*100</t>
  </si>
  <si>
    <t>Razón de módulos vinculados en el Modelo Educación para la Vida y el Trabajo (MEVyT).</t>
  </si>
  <si>
    <t>(Educandos activos en el MEVyT con algún módulo vinculado en el periodo t) / (Educandos activos en el MEVyT en el periodo t)</t>
  </si>
  <si>
    <t>Educandos activos en el MEVyT con algún módulo vinculado en el periodo t</t>
  </si>
  <si>
    <t>Educandos activos en el MEVyT en el periodo t</t>
  </si>
  <si>
    <t>((Total de módulos en línea o digitales vinculados en el periodo t) / Total de módulos vinculados en el periodo t)*100</t>
  </si>
  <si>
    <t>Total de módulos en línea o digitales vinculados en el periodo t</t>
  </si>
  <si>
    <t>Total de módulos vinculados en el periodo t</t>
  </si>
  <si>
    <t>Tasa de variación de inscripción en el Modelo de Educación para la Vida y el Trabajo (MEVyT).</t>
  </si>
  <si>
    <t>((Total de inscripciones en el MEVyT en el periodo t / Total de inscripciones en el MEVyT en el periodo t - 1)-1)*100</t>
  </si>
  <si>
    <t>Total de inscripciones en el MEVyT en el periodo t</t>
  </si>
  <si>
    <t>Porcentaje de asesores con más de un año de permanencia con formación continua acumulados al cierre del trimestre.</t>
  </si>
  <si>
    <t>(Asesores que tienen más de un año de servicio que reciben formación continua en t / Total de asesores con más de un año de servicio en t)*100</t>
  </si>
  <si>
    <t>Asesores que tienen más de un año de servicio que reciben formación continua en t</t>
  </si>
  <si>
    <t>Total de asesores con más de un año de servicio en t</t>
  </si>
  <si>
    <t>Orden</t>
  </si>
  <si>
    <t>Definición</t>
  </si>
  <si>
    <t>Se mide el cambio de la población de 15 años o más que no sabe leer ni escribir o que no ha cursado o concluido la educación primaria y/o educación secundaria, respecto al año anterior.</t>
  </si>
  <si>
    <t>Mide el porcentaje de población que logra ser Alfabetizada de 15 años y más con respecto de la población analfabeta de 15 años y más en el periodo.</t>
  </si>
  <si>
    <t>Se mide la proporción de participantes en el PEC que presentan examen y logran acreditarlo sea de educación primaria o educación secundaria. Cada examen acreditado equivale a un UCN.</t>
  </si>
  <si>
    <t>Determina la proporción de exámenes que se aplican en función de los exámenes que se solicitan</t>
  </si>
  <si>
    <t>Mide cuántos de los asesores con más de un año de servicio reciben formación continua de cada cien asesores con más de un año de servicio.</t>
  </si>
  <si>
    <t>Total de exámenes impresos del MEVyT aplicados en el periodo t</t>
  </si>
  <si>
    <t>Porcentaje de módulos en línea o digitales vinculados en el trimestre.</t>
  </si>
  <si>
    <t>Valores logro</t>
  </si>
  <si>
    <t>Objetivo</t>
  </si>
  <si>
    <t>Metodo de Calculo</t>
  </si>
  <si>
    <t>Frecuencia</t>
  </si>
  <si>
    <t>Contribuir al bienestar social e igualdad mediante la disminución del rezago educativo en la población de 15 años y más.</t>
  </si>
  <si>
    <t>Población de 15 años o más en situación de rezago educativo en t:Estimación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Instituto.; Población de 15 años o más en situación de rezago educativo en t-1:Estimación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</t>
  </si>
  <si>
    <t>Medios de Verificación</t>
  </si>
  <si>
    <t>Usuarios que concluyen nivel UCN educativo, primaria y secundaria a través del PEC:Página de los Institutos Estatales del INEA https://www.gob.mx/inea/documentos/delegaciones-del-inea-e-institutos-estatales-de-educacion-para-los-adultos; Usuarios que presentaron examen del PEC educación primaria o educación secundaria en el periodo t:Página de los Institutos Estatales del INEA https://www.gob.mx/inea/documentos/delegaciones-del-inea-e-institutos-estatales-de-educacion-para-los-adultos</t>
  </si>
  <si>
    <t>Población de 15 años y más que fue alfabetizada en el año t:Estimación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Instituto.; Población de 15 años y más analfabeta en t-1:Estimación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</t>
  </si>
  <si>
    <t>Porcentaje de población de 15 años y más en situación de rezago educativo que concluye el nivel de primaria.</t>
  </si>
  <si>
    <t>Mide el porcentaje de población de 15 años y más que concluyó el nivel de Primaria con respecto de la población de 15 años y más Sin Primaria en el periodo.</t>
  </si>
  <si>
    <t>Mide el porcentaje de población de 15 años y más que concluyó el nivel de Secundaria con respecto de la población de 15 años y más Sin Secundaria en el periodo.</t>
  </si>
  <si>
    <t>Población de 15 años y más que concluye el nivel primaria en el año t:Estimación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Instituto.; Población de 15 años y más Sin Primaria en t-1:Estimación anual del INEA del rezago educativo correspondiente a 2018 a cargo de la Dirección General de Prospectiva y Evaluación. Disponible en: https://www.gob.mx/cms/uploads/attachment/file/435689/335_est_rez_ent_2018.pdf Se debe mencionar que este link se actualiza el primer trimestre de cada año, que es cuando la información esta disponible y cargada en la página del Instituto.</t>
  </si>
  <si>
    <t>Población de 15 años y más que concluye el nivel secundaria en el año t:Estimación anual del INEA del rezago educativo correspondiente a 2018 a cargo de la Dirección General de Prospectiva y Evaluación. Disponible en: https://www.gob.mx/cms/uploads/attachment/file/435689/335_est_rez_ent_2018.pdf; Población de 15 años y más Sin Secundaria en t-1:Estimación anual del INEA del rezago educativo correspondiente a 2018 a cargo de la Dirección General de Prospectiva y Evaluación. Disponible en: https://www.gob.mx/cms/uploads/attachment/file/435689/335_est_rez_ent_2018.pdf</t>
  </si>
  <si>
    <t>Programa Especial de Certificación implementado.</t>
  </si>
  <si>
    <t>Exámenes del PEC de educación primaria y educación secundaria aplicados en el periodo t:Informe Trimestral del Sistema de Gestión y Aplicación de Exámenes Aleatorios (SIGA) a cargo de la Dirección de Acreditación y Sistemas del INEA; Exámenes del PEC de educación primaria y educación secundaria solicitados en el periodo t:Informe Trimestral del Sistema de Gestión y Aplicación de Exámenes Aleatorios (SIGA) a cargo de la Dirección de Acreditación y Sistemas del INEA</t>
  </si>
  <si>
    <t>Niveles del Modelo Educativo para la Vida y el Trabajo concluidos a través de la vinculación con distintas Unidades Operativas del INEA.</t>
  </si>
  <si>
    <t>Mide la conclusión de los niveles intermedio (primaria) y avanzado (secundaria) de los usuarios del MEVyT que están vinculados a Plazas Comunitarias de Atención Educativa y Servicios Integrales. La conclusión de nivel a través del uso de unidades operativas implica que el usuario hizo uso de los bienes y servicios que ofrece el INEA.</t>
  </si>
  <si>
    <t>Usuarios que concluyen niveles intermedio y avanzado del MEVyT vinculados a Plazas Comunitarias de atención educativa y servicios integrales:Página de los Institutos Estatales del INEA https://www.gob.mx/inea/documentos/delegaciones-del-inea-e-; Total de usuarios que concluyen algún nivel del MEVyT en el periodo t:Página de los Institutos Estatales del INEA https://www.gob.mx/inea/documentos/delegaciones-del-inea-e-institutos-estatales-de-educacion-para-los-adultos</t>
  </si>
  <si>
    <t>Niveles del Modelo Educación para la Vida y el Trabajo (MEVyT) en la vertiente 10-14, vertiente MEVyT para Ciegos o Débiles Visuales y vertiente Indígena Biligüe e Indígena Biligüe Urbano concluidos.</t>
  </si>
  <si>
    <t>Determina la proporción de los educandos que concluyen nivel en el MEVyT, vertiente atención a jóvenes 10-14 en Primaria, MEVyT para Ciegos o Débiles Visuales, así como los educandos que concluyen nivel en la población indígena de su vertiente Indígena Bilingüe (MIB) y Indígena Bilingüe Urbano (MIBU) en Alfabetización, Primaria y/o Secundaria, con respecto al total de atención de estas poblaciones. Para INEA estas poblaciones atendidas son consideradas grupos vulnerables.</t>
  </si>
  <si>
    <t>((Total de educandos que concluyen nivel en la vertiente Jóvenes 10-14 en Primaria + Total de educandos que concluyen nivel en la vertiente MEVyT para Ciegos o Débiles Visuales+ Total de educandos que concluyen nivel en la Población indígena MIB y MIBU en Alfabetización, Primaria y/o Secundaria) /( Total de educandos atendidos en el MEVYT en vertiente Jóvenes 10-14 en Primaria+ Total de educandos atendidos en el nivel en la vertiente MEVyT para Ciegos o Débiles Visuales+Total de educandos atendidos en la Población indígena MIB y MIBU en Alfabetización, Primaria y/o Secundaria)) x 100</t>
  </si>
  <si>
    <t>Total de educandos atendidos en el MEVyT:Página de los Institutos Estatales del INEA https://www.gob.mx/inea/documentos/delegaciones-del-inea-e-institutos-estatales-de-educacion-para-los-adultos; Total de educandos que concluyen nivel en el MEVyT:Página de los Institutos Estatales del INEA https://www.gob.mx/inea/documentos/delegaciones-del-inea-e-institutos-estatales-de-educacion-para-los-adultos</t>
  </si>
  <si>
    <t>Nivel educativo alfabetización, primaria y secundaria de usuarios del Modelo Educación para la Vida y el Trabajo (MEVyT) vertiente hispanohablante concluidos.</t>
  </si>
  <si>
    <t>Determina la proporción de usuarios, que con el MEVyT vertiente hispanohablante concluyen nivel Inicial, primaria y secundaria respecto al total de atendidos con dicha vertiente.</t>
  </si>
  <si>
    <t>Usuarios que concluyen Alfabetización, primaria y/o secundaria con la vertiente hispanohablante del MEVyT en el periodo t:Página de los Institutos Estatales del INEA https://www.gob.mx/inea/documentos/delegaciones-del-inea-e-institutos-estatales-de-educacion-para-los-adultos; Usuarios atendidos con la vertiente Hispanohablante del MEVyT en el periodo t:Página de los Institutos Estatales del INEA https://www.gob.mx/inea/documentos/delegaciones-del-inea-e-institutos-estatales-de-educacion-para-los-adultos</t>
  </si>
  <si>
    <t>Registro en el Programa Especial de Certificación.</t>
  </si>
  <si>
    <t>Mide la proporción de UCN certificados en el periodo considerando aquellos que tenían la emisión pendiente en el ejercicio anterior y los generados en el trimestre de la métrica.</t>
  </si>
  <si>
    <t>Mide la variación porcentual del número de participantes registrados en el PEC en el año de estudio con respecto al número de participantes registrados en el año anterior.</t>
  </si>
  <si>
    <t>Total de personas registradas en el PEC en el periodo t:Informe Trimestral del Sistema de Gestión y Aplicación de Exámenes Aleatorios (SIGA) a cargo de laDirección de Acreditación y Sistemas del INEA; Total de personas registradas en el PEC vinculado a alguna alianza en el periodo t:Informe Trimestral del Sistema de Gestión y Aplicación de Exámenes Aleatorios (SIGA) a cargo de laDirección de Acreditación y Sistemas del INEA</t>
  </si>
  <si>
    <t>Total de personas registradas en el PEC en el periodo t:Informe Trimestral del Sistema de Gestión y Aplicación de Exámenes Aleatorios (SIGA) a cargo de la Dirección de Acreditación y Sistemas del INEA.; Total de personas registradas en el PEC en el periodo t - 1:Informe Trimestral del Sistema de Gestión y Aplicación de Exámenes Aleatorios (SIGA) a cargo de la Dirección de Acreditación y Sistemas del INEA.</t>
  </si>
  <si>
    <t>Vinculación de Módulos en el Sistema Automatizado de Seguimiento y Acreditación (SASA)</t>
  </si>
  <si>
    <t>Cuantifica la relación de módulo(s) entregado(s) al educando que esta siendo atendido en el Modelo de Educación para la Vida y el Trabajo (MEVyT).</t>
  </si>
  <si>
    <t>Se muestra el número de módulos en línea y digítales vinculados por cada 100 módulos vinculados en el trimestre.</t>
  </si>
  <si>
    <t>Educandos activos en el MEVyT con algún módulo vinculado en el periodo:https://www.gob.mx/inea/documentos/delegaciones-del-inea-e-institutos-estatales-de-educacion-para-los-adultos; Educandos activos en el MEVyT en el periodo t: https://www.gob.mx/inea/documentos/delegaciones-del-inea-e-institutos-estatales-de-educacion-para-los-adultos</t>
  </si>
  <si>
    <t>Total de módulos en el periodo t:Total de módulos en línea, en portal o digitales vinculados en el periodo t:Página de los Institutos Estatales del INEA https://www.gob.mx/inea/documentos/delegaciones-del-inea-e-institutos-estatales-de-educacion-para-los-adultos; Total de módulos vinculados en el periodo t:Total de módulos vinculados en el periodo t:Página de los Institutos Estatales del INEA https://www.gob.mx/inea/documentos/delegaciones-del-inea-e-institutos-estatales-de-educacion-para-los-adultos</t>
  </si>
  <si>
    <t>Registro de inscripciones en el Modelo Educativo para la Vida y el Trabajo (MEVyT).</t>
  </si>
  <si>
    <t>Busca dar cuenta de los patrones estacionales que se presentan en la inscripción en el MEVyT , sin importar nivel o vertiente.</t>
  </si>
  <si>
    <t>Total de inscripciones en el MEVyT en el periodo t:Página de los Institutos Estatales del INEA https://www.gob.mx/inea/documentos/delegaciones-del-inea-e-institutos-estatales-de-educacion-para-los-adultos; Total de inscripciones en el MEVyT en el periodo t-1:Página de los Institutos Estatales del INEA https://www.gob.mx/inea/documentos/delegaciones-del-inea-e-institutos-estatales-de-educacion-para-los-adultos</t>
  </si>
  <si>
    <t>Formación continua de asesores educativos.</t>
  </si>
  <si>
    <t>Asesores con más de un año de permanencia con formación continua acumulados al cierre del periodo t:Informe trimestral del Registro Automatizado de Formación (RAF) a cargo de la Dirección Académica del INEA; Asesores con más de un año de permanencia acumulados al cierre de periodo:Informe trimestral del Registro Automatizado de Formación (RAF) a cargo de la Dirección Académica del INEA</t>
  </si>
  <si>
    <t>Aplicación de exámenes del MEVyT</t>
  </si>
  <si>
    <t>Mide la proporción de exámenes impresos aplicados en el trimestre con respecto al total de exámenes aplicados en el trimestre.</t>
  </si>
  <si>
    <t>Mide la proporción de exámenes aplicados en línea en el trimestre con respecto al total de exámenes aplicados en el trimestre.</t>
  </si>
  <si>
    <t>Trimestralv</t>
  </si>
  <si>
    <t>Total de exámenes en línea aplicados en el periodo t:https://www.gob.mx/inea/documentos/delegaciones-del-inea-e-institutos-estatales-de-educacion-para-los-adultos; Total de exámenes aplicados en cualquier formato en el periodo t:https://www.gob.mx/inea/documentos/delegaciones-del-inea-e-institutos-estatales-de-educacion-para-los-adultos</t>
  </si>
  <si>
    <t>Total de exámenes aplicados en cualquier formato en el periodo t:Página de los Institutos Estatales del INEA https://www.gob.mx/inea/documentos/delegaciones-del-inea-e-institutos-estatales-de-educacion-para-los-adultos; Total de exámenes impresos aplicados en el periodo t:Página de los Institutos Estatales del INEA https://www.gob.mx/inea/documentos/delegaciones-del-inea-e-institutos-estatales-de-educacion-para-los-adultos</t>
  </si>
  <si>
    <t>(Población de 15 años o más en situación de rezago educativo en t - 1)-1</t>
  </si>
  <si>
    <t>(Total de personas registradas en el PEC en el periodo t - 1)-1)</t>
  </si>
  <si>
    <t>(Total de inscripciones en el MEVyT en el periodo t - 1)-1</t>
  </si>
  <si>
    <t>(Población de 15 años y más que fue Alfabetizada en t / Población de 15 años y más analfabeta en t-1 ) * 100)</t>
  </si>
  <si>
    <t>(Población de 15 años y más que concluyó el nivel Primaria en t  / Población de 15 años y más Sin Primaria en t-1)*100</t>
  </si>
  <si>
    <t>(Población de 15 años y más que concluyó el nivel Secundaria en t / Población de 15 años y más Sin Secundaria en t-1 ) X 100</t>
  </si>
  <si>
    <t>Observaciones</t>
  </si>
  <si>
    <t xml:space="preserve">Para t -1 Considerar en año anterior, en este caso, las estimaciones 2018
Restar la meta 2019 a la estimación 2018, esto será </t>
  </si>
  <si>
    <t>4er trimestre</t>
  </si>
  <si>
    <t>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</si>
</sst>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1"/>
      <color theme="0"/>
      <name val="Calibri"/>
      <family val="2"/>
    </font>
    <font>
      <b/>
      <sz val="13"/>
      <color theme="0"/>
      <name val="Calibri"/>
      <family val="2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theme="9"/>
      </patternFill>
    </fill>
    <fill>
      <patternFill patternType="solid">
        <fgColor theme="0"/>
        <bgColor indexed="64"/>
      </patternFill>
    </fill>
    <fill>
      <patternFill patternType="darkTrellis">
        <fgColor theme="0" tint="-0.499984740745262"/>
        <bgColor indexed="65"/>
      </patternFill>
    </fill>
    <fill>
      <patternFill patternType="solid">
        <fgColor rgb="FF800000"/>
        <bgColor theme="9"/>
      </patternFill>
    </fill>
    <fill>
      <patternFill patternType="darkTrellis">
        <fgColor theme="0" tint="-0.2499465926084170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0" tint="-0.499984740745262"/>
      </right>
      <top style="medium">
        <color auto="1"/>
      </top>
      <bottom/>
      <diagonal/>
    </border>
    <border>
      <left/>
      <right style="medium">
        <color theme="0" tint="-0.499984740745262"/>
      </right>
      <top/>
      <bottom style="medium">
        <color auto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4" fillId="4" borderId="11" xfId="0" applyFont="1" applyFill="1" applyBorder="1" applyAlignment="1" applyProtection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3" xfId="0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 applyProtection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 applyProtection="1">
      <alignment horizontal="justify" vertical="center" wrapText="1"/>
    </xf>
    <xf numFmtId="0" fontId="0" fillId="0" borderId="3" xfId="0" applyFont="1" applyFill="1" applyBorder="1" applyAlignment="1" applyProtection="1">
      <alignment horizontal="justify" vertical="center" wrapText="1"/>
    </xf>
    <xf numFmtId="0" fontId="0" fillId="0" borderId="6" xfId="0" applyFont="1" applyFill="1" applyBorder="1" applyAlignment="1" applyProtection="1">
      <alignment horizontal="justify" vertical="center" wrapText="1"/>
    </xf>
    <xf numFmtId="0" fontId="0" fillId="0" borderId="0" xfId="0" applyAlignment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21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18" xfId="0" applyFont="1" applyFill="1" applyBorder="1" applyAlignment="1" applyProtection="1">
      <alignment horizontal="justify" vertical="center" wrapText="1"/>
    </xf>
    <xf numFmtId="0" fontId="0" fillId="0" borderId="29" xfId="0" applyFont="1" applyFill="1" applyBorder="1" applyAlignment="1" applyProtection="1">
      <alignment horizontal="justify" vertical="center" wrapText="1"/>
    </xf>
    <xf numFmtId="0" fontId="0" fillId="3" borderId="28" xfId="0" applyFont="1" applyFill="1" applyBorder="1" applyAlignment="1" applyProtection="1">
      <alignment horizontal="justify" vertical="center" wrapText="1"/>
    </xf>
    <xf numFmtId="0" fontId="0" fillId="0" borderId="0" xfId="0" applyFont="1"/>
    <xf numFmtId="0" fontId="7" fillId="0" borderId="0" xfId="0" applyFont="1"/>
    <xf numFmtId="0" fontId="6" fillId="5" borderId="27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0" fillId="0" borderId="0" xfId="0" applyFont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3" fontId="4" fillId="0" borderId="24" xfId="0" applyNumberFormat="1" applyFont="1" applyFill="1" applyBorder="1" applyAlignment="1" applyProtection="1">
      <alignment horizontal="center" vertical="center" wrapText="1"/>
      <protection locked="0"/>
    </xf>
    <xf numFmtId="164" fontId="0" fillId="4" borderId="11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64" fontId="0" fillId="4" borderId="0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 applyProtection="1">
      <alignment horizontal="justify" vertical="center" wrapText="1"/>
    </xf>
    <xf numFmtId="0" fontId="0" fillId="0" borderId="6" xfId="0" applyFont="1" applyFill="1" applyBorder="1" applyAlignment="1" applyProtection="1">
      <alignment horizontal="justify" vertical="center" wrapText="1"/>
    </xf>
    <xf numFmtId="0" fontId="0" fillId="0" borderId="18" xfId="0" applyFont="1" applyFill="1" applyBorder="1" applyAlignment="1" applyProtection="1">
      <alignment horizontal="justify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 wrapText="1"/>
    </xf>
    <xf numFmtId="3" fontId="0" fillId="0" borderId="1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justify" vertical="center" wrapText="1"/>
    </xf>
    <xf numFmtId="0" fontId="0" fillId="0" borderId="16" xfId="0" applyFont="1" applyFill="1" applyBorder="1" applyAlignment="1" applyProtection="1">
      <alignment horizontal="justify" vertical="center" wrapText="1"/>
    </xf>
    <xf numFmtId="0" fontId="0" fillId="0" borderId="3" xfId="0" applyFont="1" applyFill="1" applyBorder="1" applyAlignment="1" applyProtection="1">
      <alignment horizontal="justify" vertical="center" wrapText="1"/>
    </xf>
    <xf numFmtId="0" fontId="0" fillId="0" borderId="6" xfId="0" applyFont="1" applyFill="1" applyBorder="1" applyAlignment="1" applyProtection="1">
      <alignment horizontal="justify" vertical="center" wrapText="1"/>
    </xf>
    <xf numFmtId="10" fontId="0" fillId="0" borderId="3" xfId="1" applyNumberFormat="1" applyFont="1" applyFill="1" applyBorder="1" applyAlignment="1" applyProtection="1">
      <alignment horizontal="center" vertical="center" wrapText="1"/>
    </xf>
    <xf numFmtId="10" fontId="0" fillId="0" borderId="6" xfId="1" applyNumberFormat="1" applyFont="1" applyFill="1" applyBorder="1" applyAlignment="1" applyProtection="1">
      <alignment horizontal="center" vertical="center" wrapText="1"/>
    </xf>
    <xf numFmtId="164" fontId="4" fillId="0" borderId="4" xfId="0" applyNumberFormat="1" applyFont="1" applyFill="1" applyBorder="1" applyAlignment="1" applyProtection="1">
      <alignment horizontal="center" vertical="center" wrapText="1"/>
    </xf>
    <xf numFmtId="164" fontId="4" fillId="0" borderId="7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Fill="1" applyBorder="1" applyAlignment="1" applyProtection="1">
      <alignment horizontal="center" vertical="center" wrapText="1"/>
    </xf>
    <xf numFmtId="10" fontId="4" fillId="0" borderId="7" xfId="0" applyNumberFormat="1" applyFont="1" applyFill="1" applyBorder="1" applyAlignment="1" applyProtection="1">
      <alignment horizontal="center" vertical="center" wrapText="1"/>
    </xf>
    <xf numFmtId="164" fontId="0" fillId="0" borderId="3" xfId="1" applyNumberFormat="1" applyFont="1" applyFill="1" applyBorder="1" applyAlignment="1" applyProtection="1">
      <alignment horizontal="center" vertical="center" wrapText="1"/>
    </xf>
    <xf numFmtId="164" fontId="0" fillId="0" borderId="6" xfId="1" applyNumberFormat="1" applyFont="1" applyFill="1" applyBorder="1" applyAlignment="1" applyProtection="1">
      <alignment horizontal="center" vertical="center" wrapText="1"/>
    </xf>
    <xf numFmtId="0" fontId="0" fillId="0" borderId="10" xfId="0" applyFont="1" applyFill="1" applyBorder="1" applyAlignment="1" applyProtection="1">
      <alignment horizontal="justify" vertical="center" wrapText="1"/>
    </xf>
    <xf numFmtId="0" fontId="0" fillId="0" borderId="13" xfId="0" applyFont="1" applyFill="1" applyBorder="1" applyAlignment="1" applyProtection="1">
      <alignment horizontal="justify" vertical="center" wrapText="1"/>
    </xf>
    <xf numFmtId="164" fontId="0" fillId="0" borderId="4" xfId="0" applyNumberFormat="1" applyFont="1" applyFill="1" applyBorder="1" applyAlignment="1" applyProtection="1">
      <alignment horizontal="center" vertical="center" wrapText="1"/>
    </xf>
    <xf numFmtId="164" fontId="0" fillId="0" borderId="7" xfId="0" applyNumberFormat="1" applyFont="1" applyFill="1" applyBorder="1" applyAlignment="1" applyProtection="1">
      <alignment horizontal="center" vertical="center" wrapText="1"/>
    </xf>
    <xf numFmtId="10" fontId="0" fillId="0" borderId="4" xfId="0" applyNumberFormat="1" applyFont="1" applyFill="1" applyBorder="1" applyAlignment="1" applyProtection="1">
      <alignment horizontal="center" vertical="center" wrapText="1"/>
    </xf>
    <xf numFmtId="10" fontId="0" fillId="0" borderId="7" xfId="0" applyNumberFormat="1" applyFont="1" applyFill="1" applyBorder="1" applyAlignment="1" applyProtection="1">
      <alignment horizontal="center" vertical="center" wrapText="1"/>
    </xf>
    <xf numFmtId="164" fontId="0" fillId="0" borderId="4" xfId="1" applyNumberFormat="1" applyFont="1" applyFill="1" applyBorder="1" applyAlignment="1" applyProtection="1">
      <alignment horizontal="center" vertical="center" wrapText="1"/>
    </xf>
    <xf numFmtId="164" fontId="0" fillId="0" borderId="7" xfId="1" applyNumberFormat="1" applyFont="1" applyFill="1" applyBorder="1" applyAlignment="1" applyProtection="1">
      <alignment horizontal="center" vertical="center" wrapText="1"/>
    </xf>
    <xf numFmtId="165" fontId="4" fillId="0" borderId="4" xfId="0" applyNumberFormat="1" applyFont="1" applyFill="1" applyBorder="1" applyAlignment="1" applyProtection="1">
      <alignment horizontal="center" vertical="center" wrapText="1"/>
    </xf>
    <xf numFmtId="165" fontId="4" fillId="0" borderId="7" xfId="0" applyNumberFormat="1" applyFont="1" applyFill="1" applyBorder="1" applyAlignment="1" applyProtection="1">
      <alignment horizontal="center" vertical="center" wrapText="1"/>
    </xf>
    <xf numFmtId="165" fontId="0" fillId="0" borderId="4" xfId="0" applyNumberFormat="1" applyFont="1" applyFill="1" applyBorder="1" applyAlignment="1" applyProtection="1">
      <alignment horizontal="center" vertical="center" wrapText="1"/>
    </xf>
    <xf numFmtId="165" fontId="0" fillId="0" borderId="7" xfId="0" applyNumberFormat="1" applyFont="1" applyFill="1" applyBorder="1" applyAlignment="1" applyProtection="1">
      <alignment horizontal="center" vertical="center" wrapText="1"/>
    </xf>
    <xf numFmtId="166" fontId="0" fillId="0" borderId="4" xfId="1" applyNumberFormat="1" applyFont="1" applyFill="1" applyBorder="1" applyAlignment="1" applyProtection="1">
      <alignment horizontal="center" vertical="center" wrapText="1"/>
    </xf>
    <xf numFmtId="166" fontId="0" fillId="0" borderId="7" xfId="1" applyNumberFormat="1" applyFont="1" applyFill="1" applyBorder="1" applyAlignment="1" applyProtection="1">
      <alignment horizontal="center" vertical="center" wrapText="1"/>
    </xf>
    <xf numFmtId="0" fontId="0" fillId="3" borderId="15" xfId="0" applyFont="1" applyFill="1" applyBorder="1" applyAlignment="1" applyProtection="1">
      <alignment horizontal="justify" vertical="center" wrapText="1"/>
    </xf>
    <xf numFmtId="0" fontId="0" fillId="3" borderId="16" xfId="0" applyFont="1" applyFill="1" applyBorder="1" applyAlignment="1" applyProtection="1">
      <alignment horizontal="justify" vertical="center" wrapText="1"/>
    </xf>
    <xf numFmtId="0" fontId="0" fillId="0" borderId="17" xfId="0" applyFont="1" applyFill="1" applyBorder="1" applyAlignment="1" applyProtection="1">
      <alignment horizontal="justify" vertical="center" wrapText="1"/>
    </xf>
    <xf numFmtId="10" fontId="0" fillId="0" borderId="5" xfId="1" applyNumberFormat="1" applyFont="1" applyFill="1" applyBorder="1" applyAlignment="1" applyProtection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 applyProtection="1">
      <alignment horizontal="justify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 applyProtection="1">
      <alignment horizontal="justify" vertical="center" wrapText="1"/>
    </xf>
    <xf numFmtId="164" fontId="0" fillId="0" borderId="18" xfId="1" applyNumberFormat="1" applyFont="1" applyFill="1" applyBorder="1" applyAlignment="1" applyProtection="1">
      <alignment horizontal="center" vertical="center" wrapText="1"/>
    </xf>
    <xf numFmtId="164" fontId="0" fillId="0" borderId="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je" xfId="1" builtinId="5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28576</xdr:rowOff>
    </xdr:from>
    <xdr:to>
      <xdr:col>2</xdr:col>
      <xdr:colOff>852032</xdr:colOff>
      <xdr:row>3</xdr:row>
      <xdr:rowOff>4186</xdr:rowOff>
    </xdr:to>
    <xdr:pic>
      <xdr:nvPicPr>
        <xdr:cNvPr id="2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8576"/>
          <a:ext cx="2286000" cy="571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2800873</xdr:colOff>
      <xdr:row>0</xdr:row>
      <xdr:rowOff>51149</xdr:rowOff>
    </xdr:from>
    <xdr:to>
      <xdr:col>7</xdr:col>
      <xdr:colOff>4477273</xdr:colOff>
      <xdr:row>3</xdr:row>
      <xdr:rowOff>119130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2380" y="51149"/>
          <a:ext cx="1676400" cy="655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1</xdr:col>
      <xdr:colOff>1764459</xdr:colOff>
      <xdr:row>3</xdr:row>
      <xdr:rowOff>166687</xdr:rowOff>
    </xdr:to>
    <xdr:pic>
      <xdr:nvPicPr>
        <xdr:cNvPr id="2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6"/>
          <a:ext cx="2952750" cy="750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18677</xdr:rowOff>
    </xdr:from>
    <xdr:to>
      <xdr:col>23</xdr:col>
      <xdr:colOff>322105</xdr:colOff>
      <xdr:row>4</xdr:row>
      <xdr:rowOff>10547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74780" y="18677"/>
          <a:ext cx="2002987" cy="801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2"/>
  <sheetViews>
    <sheetView topLeftCell="B1" zoomScale="71" zoomScaleNormal="71" workbookViewId="0">
      <pane ySplit="5" topLeftCell="A6" activePane="bottomLeft" state="frozen"/>
      <selection pane="bottomLeft" activeCell="G32" sqref="G32"/>
    </sheetView>
  </sheetViews>
  <sheetFormatPr baseColWidth="10" defaultRowHeight="15.75" x14ac:dyDescent="0.25"/>
  <cols>
    <col min="1" max="1" width="8.125" style="22" customWidth="1"/>
    <col min="2" max="2" width="10.75" style="22" customWidth="1"/>
    <col min="3" max="3" width="16.5" style="22" customWidth="1"/>
    <col min="4" max="4" width="27.625" style="22" customWidth="1"/>
    <col min="5" max="5" width="40.25" style="22" customWidth="1"/>
    <col min="6" max="6" width="38.5" style="22" customWidth="1"/>
    <col min="7" max="7" width="15.75" style="22" customWidth="1"/>
    <col min="8" max="8" width="60.125" style="22" customWidth="1"/>
    <col min="9" max="16384" width="11" style="22"/>
  </cols>
  <sheetData>
    <row r="4" spans="1:9" ht="16.5" thickBot="1" x14ac:dyDescent="0.3"/>
    <row r="5" spans="1:9" ht="16.5" thickBot="1" x14ac:dyDescent="0.3">
      <c r="A5" s="16" t="s">
        <v>75</v>
      </c>
      <c r="B5" s="17" t="s">
        <v>1</v>
      </c>
      <c r="C5" s="17" t="s">
        <v>85</v>
      </c>
      <c r="D5" s="17" t="s">
        <v>2</v>
      </c>
      <c r="E5" s="17" t="s">
        <v>76</v>
      </c>
      <c r="F5" s="17" t="s">
        <v>86</v>
      </c>
      <c r="G5" s="17" t="s">
        <v>87</v>
      </c>
      <c r="H5" s="18" t="s">
        <v>90</v>
      </c>
      <c r="I5" s="22" t="s">
        <v>137</v>
      </c>
    </row>
    <row r="6" spans="1:9" s="26" customFormat="1" ht="237" thickBot="1" x14ac:dyDescent="0.3">
      <c r="A6" s="23">
        <v>1</v>
      </c>
      <c r="B6" s="24" t="s">
        <v>13</v>
      </c>
      <c r="C6" s="24" t="s">
        <v>88</v>
      </c>
      <c r="D6" s="24" t="s">
        <v>14</v>
      </c>
      <c r="E6" s="24" t="s">
        <v>77</v>
      </c>
      <c r="F6" s="24" t="s">
        <v>15</v>
      </c>
      <c r="G6" s="24" t="s">
        <v>9</v>
      </c>
      <c r="H6" s="25" t="s">
        <v>89</v>
      </c>
      <c r="I6" s="42" t="s">
        <v>138</v>
      </c>
    </row>
    <row r="7" spans="1:9" s="26" customFormat="1" ht="189.75" thickBot="1" x14ac:dyDescent="0.3">
      <c r="A7" s="27">
        <v>2</v>
      </c>
      <c r="B7" s="28" t="s">
        <v>17</v>
      </c>
      <c r="C7" s="28" t="s">
        <v>26</v>
      </c>
      <c r="D7" s="28" t="s">
        <v>26</v>
      </c>
      <c r="E7" s="28" t="s">
        <v>79</v>
      </c>
      <c r="F7" s="28" t="s">
        <v>27</v>
      </c>
      <c r="G7" s="28" t="s">
        <v>29</v>
      </c>
      <c r="H7" s="29" t="s">
        <v>91</v>
      </c>
    </row>
    <row r="8" spans="1:9" s="26" customFormat="1" ht="221.25" thickBot="1" x14ac:dyDescent="0.3">
      <c r="A8" s="23">
        <v>3</v>
      </c>
      <c r="B8" s="24" t="s">
        <v>17</v>
      </c>
      <c r="C8" s="24" t="s">
        <v>18</v>
      </c>
      <c r="D8" s="24" t="s">
        <v>18</v>
      </c>
      <c r="E8" s="24" t="s">
        <v>78</v>
      </c>
      <c r="F8" s="24" t="s">
        <v>134</v>
      </c>
      <c r="G8" s="24" t="s">
        <v>9</v>
      </c>
      <c r="H8" s="25" t="s">
        <v>92</v>
      </c>
    </row>
    <row r="9" spans="1:9" s="26" customFormat="1" ht="237" thickBot="1" x14ac:dyDescent="0.3">
      <c r="A9" s="27">
        <v>4</v>
      </c>
      <c r="B9" s="28" t="s">
        <v>17</v>
      </c>
      <c r="C9" s="28" t="s">
        <v>93</v>
      </c>
      <c r="D9" s="28" t="s">
        <v>93</v>
      </c>
      <c r="E9" s="28" t="s">
        <v>94</v>
      </c>
      <c r="F9" s="28" t="s">
        <v>135</v>
      </c>
      <c r="G9" s="28" t="s">
        <v>9</v>
      </c>
      <c r="H9" s="29" t="s">
        <v>96</v>
      </c>
    </row>
    <row r="10" spans="1:9" s="26" customFormat="1" ht="174" thickBot="1" x14ac:dyDescent="0.3">
      <c r="A10" s="23">
        <v>5</v>
      </c>
      <c r="B10" s="24" t="s">
        <v>17</v>
      </c>
      <c r="C10" s="24" t="s">
        <v>23</v>
      </c>
      <c r="D10" s="24" t="s">
        <v>23</v>
      </c>
      <c r="E10" s="24" t="s">
        <v>95</v>
      </c>
      <c r="F10" s="24" t="s">
        <v>136</v>
      </c>
      <c r="G10" s="24" t="s">
        <v>9</v>
      </c>
      <c r="H10" s="25" t="s">
        <v>97</v>
      </c>
    </row>
    <row r="11" spans="1:9" s="26" customFormat="1" ht="111" thickBot="1" x14ac:dyDescent="0.3">
      <c r="A11" s="30">
        <v>6</v>
      </c>
      <c r="B11" s="31" t="s">
        <v>31</v>
      </c>
      <c r="C11" s="31" t="s">
        <v>98</v>
      </c>
      <c r="D11" s="28" t="s">
        <v>32</v>
      </c>
      <c r="E11" s="28" t="s">
        <v>80</v>
      </c>
      <c r="F11" s="28" t="s">
        <v>33</v>
      </c>
      <c r="G11" s="28" t="s">
        <v>29</v>
      </c>
      <c r="H11" s="29" t="s">
        <v>99</v>
      </c>
    </row>
    <row r="12" spans="1:9" s="26" customFormat="1" ht="142.5" thickBot="1" x14ac:dyDescent="0.3">
      <c r="A12" s="23">
        <v>7</v>
      </c>
      <c r="B12" s="24" t="s">
        <v>31</v>
      </c>
      <c r="C12" s="24" t="s">
        <v>100</v>
      </c>
      <c r="D12" s="24" t="s">
        <v>36</v>
      </c>
      <c r="E12" s="24" t="s">
        <v>101</v>
      </c>
      <c r="F12" s="24" t="s">
        <v>37</v>
      </c>
      <c r="G12" s="24" t="s">
        <v>29</v>
      </c>
      <c r="H12" s="25" t="s">
        <v>102</v>
      </c>
    </row>
    <row r="13" spans="1:9" s="26" customFormat="1" ht="237" thickBot="1" x14ac:dyDescent="0.3">
      <c r="A13" s="30">
        <v>8</v>
      </c>
      <c r="B13" s="31" t="s">
        <v>31</v>
      </c>
      <c r="C13" s="31" t="s">
        <v>103</v>
      </c>
      <c r="D13" s="28" t="s">
        <v>40</v>
      </c>
      <c r="E13" s="28" t="s">
        <v>104</v>
      </c>
      <c r="F13" s="28" t="s">
        <v>105</v>
      </c>
      <c r="G13" s="28" t="s">
        <v>29</v>
      </c>
      <c r="H13" s="29" t="s">
        <v>106</v>
      </c>
    </row>
    <row r="14" spans="1:9" s="26" customFormat="1" ht="174" thickBot="1" x14ac:dyDescent="0.3">
      <c r="A14" s="23">
        <v>9</v>
      </c>
      <c r="B14" s="24" t="s">
        <v>31</v>
      </c>
      <c r="C14" s="24" t="s">
        <v>107</v>
      </c>
      <c r="D14" s="24" t="s">
        <v>43</v>
      </c>
      <c r="E14" s="24" t="s">
        <v>108</v>
      </c>
      <c r="F14" s="24" t="s">
        <v>44</v>
      </c>
      <c r="G14" s="24" t="s">
        <v>29</v>
      </c>
      <c r="H14" s="25" t="s">
        <v>109</v>
      </c>
    </row>
    <row r="15" spans="1:9" s="26" customFormat="1" ht="174" thickBot="1" x14ac:dyDescent="0.3">
      <c r="A15" s="30">
        <v>10</v>
      </c>
      <c r="B15" s="31" t="s">
        <v>47</v>
      </c>
      <c r="C15" s="31" t="s">
        <v>110</v>
      </c>
      <c r="D15" s="28" t="s">
        <v>48</v>
      </c>
      <c r="E15" s="28" t="s">
        <v>111</v>
      </c>
      <c r="F15" s="28" t="s">
        <v>49</v>
      </c>
      <c r="G15" s="28" t="s">
        <v>29</v>
      </c>
      <c r="H15" s="29" t="s">
        <v>113</v>
      </c>
    </row>
    <row r="16" spans="1:9" s="26" customFormat="1" ht="95.25" thickBot="1" x14ac:dyDescent="0.3">
      <c r="A16" s="23">
        <v>11</v>
      </c>
      <c r="B16" s="24" t="s">
        <v>47</v>
      </c>
      <c r="C16" s="24" t="s">
        <v>110</v>
      </c>
      <c r="D16" s="24" t="s">
        <v>52</v>
      </c>
      <c r="E16" s="24" t="s">
        <v>112</v>
      </c>
      <c r="F16" s="24" t="s">
        <v>53</v>
      </c>
      <c r="G16" s="24" t="s">
        <v>29</v>
      </c>
      <c r="H16" s="25" t="s">
        <v>114</v>
      </c>
    </row>
    <row r="17" spans="1:8" s="26" customFormat="1" ht="111" thickBot="1" x14ac:dyDescent="0.3">
      <c r="A17" s="30">
        <v>12</v>
      </c>
      <c r="B17" s="31" t="s">
        <v>47</v>
      </c>
      <c r="C17" s="31" t="s">
        <v>115</v>
      </c>
      <c r="D17" s="28" t="s">
        <v>61</v>
      </c>
      <c r="E17" s="28" t="s">
        <v>116</v>
      </c>
      <c r="F17" s="28" t="s">
        <v>62</v>
      </c>
      <c r="G17" s="28" t="s">
        <v>29</v>
      </c>
      <c r="H17" s="29" t="s">
        <v>118</v>
      </c>
    </row>
    <row r="18" spans="1:8" s="26" customFormat="1" ht="126.75" thickBot="1" x14ac:dyDescent="0.3">
      <c r="A18" s="23">
        <v>13</v>
      </c>
      <c r="B18" s="24" t="s">
        <v>47</v>
      </c>
      <c r="C18" s="24" t="s">
        <v>115</v>
      </c>
      <c r="D18" s="24" t="s">
        <v>83</v>
      </c>
      <c r="E18" s="24" t="s">
        <v>117</v>
      </c>
      <c r="F18" s="24" t="s">
        <v>65</v>
      </c>
      <c r="G18" s="24" t="s">
        <v>29</v>
      </c>
      <c r="H18" s="25" t="s">
        <v>119</v>
      </c>
    </row>
    <row r="19" spans="1:8" s="26" customFormat="1" ht="126.75" thickBot="1" x14ac:dyDescent="0.3">
      <c r="A19" s="30">
        <v>14</v>
      </c>
      <c r="B19" s="31" t="s">
        <v>47</v>
      </c>
      <c r="C19" s="31" t="s">
        <v>120</v>
      </c>
      <c r="D19" s="28" t="s">
        <v>68</v>
      </c>
      <c r="E19" s="28" t="s">
        <v>121</v>
      </c>
      <c r="F19" s="28" t="s">
        <v>69</v>
      </c>
      <c r="G19" s="28" t="s">
        <v>29</v>
      </c>
      <c r="H19" s="29" t="s">
        <v>122</v>
      </c>
    </row>
    <row r="20" spans="1:8" s="26" customFormat="1" ht="95.25" thickBot="1" x14ac:dyDescent="0.3">
      <c r="A20" s="23">
        <v>15</v>
      </c>
      <c r="B20" s="24" t="s">
        <v>47</v>
      </c>
      <c r="C20" s="24" t="s">
        <v>123</v>
      </c>
      <c r="D20" s="24" t="s">
        <v>71</v>
      </c>
      <c r="E20" s="24" t="s">
        <v>81</v>
      </c>
      <c r="F20" s="24" t="s">
        <v>72</v>
      </c>
      <c r="G20" s="24" t="s">
        <v>29</v>
      </c>
      <c r="H20" s="25" t="s">
        <v>124</v>
      </c>
    </row>
    <row r="21" spans="1:8" s="26" customFormat="1" ht="95.25" thickBot="1" x14ac:dyDescent="0.3">
      <c r="A21" s="30">
        <v>16</v>
      </c>
      <c r="B21" s="31" t="s">
        <v>47</v>
      </c>
      <c r="C21" s="31" t="s">
        <v>125</v>
      </c>
      <c r="D21" s="28" t="s">
        <v>55</v>
      </c>
      <c r="E21" s="28" t="s">
        <v>127</v>
      </c>
      <c r="F21" s="28" t="s">
        <v>56</v>
      </c>
      <c r="G21" s="28" t="s">
        <v>128</v>
      </c>
      <c r="H21" s="29" t="s">
        <v>129</v>
      </c>
    </row>
    <row r="22" spans="1:8" s="26" customFormat="1" ht="111" thickBot="1" x14ac:dyDescent="0.3">
      <c r="A22" s="23">
        <v>17</v>
      </c>
      <c r="B22" s="24" t="s">
        <v>47</v>
      </c>
      <c r="C22" s="24" t="s">
        <v>125</v>
      </c>
      <c r="D22" s="24" t="s">
        <v>59</v>
      </c>
      <c r="E22" s="24" t="s">
        <v>126</v>
      </c>
      <c r="F22" s="24" t="s">
        <v>60</v>
      </c>
      <c r="G22" s="24" t="s">
        <v>29</v>
      </c>
      <c r="H22" s="25" t="s">
        <v>130</v>
      </c>
    </row>
  </sheetData>
  <pageMargins left="0.23622047244094491" right="0.23622047244094491" top="0.55118110236220474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85" zoomScaleNormal="85" workbookViewId="0">
      <pane xSplit="2" topLeftCell="J1" activePane="topRight" state="frozen"/>
      <selection pane="topRight" activeCell="V1" sqref="V1:W1048576"/>
    </sheetView>
  </sheetViews>
  <sheetFormatPr baseColWidth="10" defaultRowHeight="15.75" x14ac:dyDescent="0.25"/>
  <cols>
    <col min="1" max="1" width="15.75" bestFit="1" customWidth="1"/>
    <col min="2" max="2" width="45.125" style="35" customWidth="1"/>
    <col min="3" max="3" width="58.75" customWidth="1"/>
    <col min="4" max="4" width="62.75" customWidth="1"/>
    <col min="5" max="6" width="15.375" bestFit="1" customWidth="1"/>
    <col min="7" max="7" width="18" bestFit="1" customWidth="1"/>
    <col min="8" max="8" width="15.625" bestFit="1" customWidth="1"/>
    <col min="9" max="9" width="18.25" bestFit="1" customWidth="1"/>
    <col min="10" max="10" width="15.375" bestFit="1" customWidth="1"/>
    <col min="11" max="11" width="18" bestFit="1" customWidth="1"/>
    <col min="12" max="12" width="15.625" bestFit="1" customWidth="1"/>
    <col min="13" max="13" width="18.25" bestFit="1" customWidth="1"/>
    <col min="14" max="14" width="15.375" bestFit="1" customWidth="1"/>
    <col min="15" max="15" width="18" bestFit="1" customWidth="1"/>
    <col min="16" max="16" width="15.625" bestFit="1" customWidth="1"/>
    <col min="17" max="17" width="18.25" bestFit="1" customWidth="1"/>
    <col min="18" max="18" width="15.375" bestFit="1" customWidth="1"/>
    <col min="19" max="19" width="18" bestFit="1" customWidth="1"/>
    <col min="20" max="20" width="15.625" bestFit="1" customWidth="1"/>
    <col min="21" max="21" width="18.25" bestFit="1" customWidth="1"/>
  </cols>
  <sheetData>
    <row r="1" spans="1:21" x14ac:dyDescent="0.25">
      <c r="B1"/>
    </row>
    <row r="2" spans="1:21" x14ac:dyDescent="0.25">
      <c r="B2"/>
    </row>
    <row r="3" spans="1:21" x14ac:dyDescent="0.25">
      <c r="B3"/>
    </row>
    <row r="4" spans="1:21" x14ac:dyDescent="0.25">
      <c r="B4"/>
    </row>
    <row r="5" spans="1:21" x14ac:dyDescent="0.25">
      <c r="B5"/>
    </row>
    <row r="6" spans="1:21" s="41" customFormat="1" ht="20.25" thickBot="1" x14ac:dyDescent="0.35">
      <c r="A6" s="38"/>
      <c r="B6" s="39" t="s">
        <v>0</v>
      </c>
      <c r="C6" s="97" t="s">
        <v>140</v>
      </c>
      <c r="D6" s="9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40"/>
      <c r="S6" s="40"/>
      <c r="T6" s="40"/>
      <c r="U6" s="40"/>
    </row>
    <row r="7" spans="1:21" s="36" customFormat="1" ht="27" customHeight="1" thickBot="1" x14ac:dyDescent="0.35">
      <c r="A7" s="89" t="s">
        <v>1</v>
      </c>
      <c r="B7" s="93" t="s">
        <v>2</v>
      </c>
      <c r="C7" s="91" t="s">
        <v>3</v>
      </c>
      <c r="D7" s="91" t="s">
        <v>4</v>
      </c>
      <c r="E7" s="91" t="s">
        <v>5</v>
      </c>
      <c r="F7" s="91" t="s">
        <v>6</v>
      </c>
      <c r="G7" s="91"/>
      <c r="H7" s="91"/>
      <c r="I7" s="91"/>
      <c r="J7" s="91" t="s">
        <v>7</v>
      </c>
      <c r="K7" s="91"/>
      <c r="L7" s="91"/>
      <c r="M7" s="91"/>
      <c r="N7" s="91" t="s">
        <v>8</v>
      </c>
      <c r="O7" s="91"/>
      <c r="P7" s="91"/>
      <c r="Q7" s="91"/>
      <c r="R7" s="91" t="s">
        <v>139</v>
      </c>
      <c r="S7" s="91"/>
      <c r="T7" s="91"/>
      <c r="U7" s="91"/>
    </row>
    <row r="8" spans="1:21" s="36" customFormat="1" ht="42" customHeight="1" thickBot="1" x14ac:dyDescent="0.35">
      <c r="A8" s="90"/>
      <c r="B8" s="93"/>
      <c r="C8" s="91"/>
      <c r="D8" s="91"/>
      <c r="E8" s="91"/>
      <c r="F8" s="37" t="s">
        <v>10</v>
      </c>
      <c r="G8" s="37" t="s">
        <v>11</v>
      </c>
      <c r="H8" s="37" t="s">
        <v>84</v>
      </c>
      <c r="I8" s="37" t="s">
        <v>12</v>
      </c>
      <c r="J8" s="37" t="s">
        <v>10</v>
      </c>
      <c r="K8" s="37" t="s">
        <v>11</v>
      </c>
      <c r="L8" s="37" t="s">
        <v>84</v>
      </c>
      <c r="M8" s="37" t="s">
        <v>12</v>
      </c>
      <c r="N8" s="37" t="s">
        <v>10</v>
      </c>
      <c r="O8" s="37" t="s">
        <v>11</v>
      </c>
      <c r="P8" s="37" t="s">
        <v>84</v>
      </c>
      <c r="Q8" s="37" t="s">
        <v>12</v>
      </c>
      <c r="R8" s="37" t="s">
        <v>10</v>
      </c>
      <c r="S8" s="37" t="s">
        <v>11</v>
      </c>
      <c r="T8" s="37" t="s">
        <v>84</v>
      </c>
      <c r="U8" s="37" t="s">
        <v>12</v>
      </c>
    </row>
    <row r="9" spans="1:21" ht="62.25" customHeight="1" thickBot="1" x14ac:dyDescent="0.3">
      <c r="A9" s="56" t="s">
        <v>13</v>
      </c>
      <c r="B9" s="94" t="s">
        <v>14</v>
      </c>
      <c r="C9" s="92" t="s">
        <v>15</v>
      </c>
      <c r="D9" s="32" t="s">
        <v>16</v>
      </c>
      <c r="E9" s="95" t="s">
        <v>9</v>
      </c>
      <c r="F9" s="43"/>
      <c r="G9" s="9"/>
      <c r="H9" s="9"/>
      <c r="I9" s="9"/>
      <c r="J9" s="1"/>
      <c r="K9" s="9"/>
      <c r="L9" s="9"/>
      <c r="M9" s="9"/>
      <c r="N9" s="1"/>
      <c r="O9" s="10"/>
      <c r="P9" s="10"/>
      <c r="Q9" s="10"/>
      <c r="R9" s="46">
        <v>1463971</v>
      </c>
      <c r="S9" s="96">
        <f>IFERROR(((R9/R10)-1),"")</f>
        <v>-1.7290393084916755E-2</v>
      </c>
      <c r="T9" s="53">
        <v>1453005</v>
      </c>
      <c r="U9" s="96">
        <f>IFERROR(((T9/T10)-1),"")</f>
        <v>-2.4651463454091305E-2</v>
      </c>
    </row>
    <row r="10" spans="1:21" ht="62.25" customHeight="1" thickBot="1" x14ac:dyDescent="0.3">
      <c r="A10" s="58"/>
      <c r="B10" s="72"/>
      <c r="C10" s="62"/>
      <c r="D10" s="21" t="s">
        <v>131</v>
      </c>
      <c r="E10" s="70"/>
      <c r="F10" s="44"/>
      <c r="G10" s="4"/>
      <c r="H10" s="4"/>
      <c r="I10" s="4"/>
      <c r="J10" s="1"/>
      <c r="K10" s="4"/>
      <c r="L10" s="4"/>
      <c r="M10" s="4"/>
      <c r="N10" s="1"/>
      <c r="O10" s="5"/>
      <c r="P10" s="5"/>
      <c r="Q10" s="5"/>
      <c r="R10" s="6">
        <v>1489729</v>
      </c>
      <c r="S10" s="74"/>
      <c r="T10" s="54">
        <v>1489729</v>
      </c>
      <c r="U10" s="74"/>
    </row>
    <row r="11" spans="1:21" ht="62.25" customHeight="1" x14ac:dyDescent="0.25">
      <c r="A11" s="56" t="s">
        <v>17</v>
      </c>
      <c r="B11" s="71" t="s">
        <v>26</v>
      </c>
      <c r="C11" s="61" t="s">
        <v>27</v>
      </c>
      <c r="D11" s="50" t="s">
        <v>28</v>
      </c>
      <c r="E11" s="63" t="s">
        <v>29</v>
      </c>
      <c r="F11" s="15">
        <v>0</v>
      </c>
      <c r="G11" s="67" t="str">
        <f>IFERROR((F11/F12),"")</f>
        <v/>
      </c>
      <c r="H11" s="15">
        <v>2799</v>
      </c>
      <c r="I11" s="65">
        <f>IFERROR((H11/H12),"")</f>
        <v>0.98417721518987344</v>
      </c>
      <c r="J11" s="15">
        <v>0</v>
      </c>
      <c r="K11" s="67" t="str">
        <f>IFERROR((J11/J12),"")</f>
        <v/>
      </c>
      <c r="L11" s="15">
        <v>4883</v>
      </c>
      <c r="M11" s="67">
        <f>IFERROR((L11/L12),"")</f>
        <v>0.89893225331369664</v>
      </c>
      <c r="N11" s="15">
        <v>0</v>
      </c>
      <c r="O11" s="63" t="str">
        <f>IFERROR((N11/N12),"")</f>
        <v/>
      </c>
      <c r="P11" s="15">
        <v>1969</v>
      </c>
      <c r="Q11" s="77">
        <f>IFERROR((P11/P12),"")</f>
        <v>0.89785681714546284</v>
      </c>
      <c r="R11" s="15">
        <v>0</v>
      </c>
      <c r="S11" s="73" t="str">
        <f>IFERROR((R11/R12),"")</f>
        <v/>
      </c>
      <c r="T11" s="15">
        <v>712</v>
      </c>
      <c r="U11" s="73">
        <f>IFERROR((T11/T12),"")</f>
        <v>0.97002724795640327</v>
      </c>
    </row>
    <row r="12" spans="1:21" ht="62.25" customHeight="1" thickBot="1" x14ac:dyDescent="0.3">
      <c r="A12" s="57"/>
      <c r="B12" s="72"/>
      <c r="C12" s="62"/>
      <c r="D12" s="51" t="s">
        <v>30</v>
      </c>
      <c r="E12" s="64"/>
      <c r="F12" s="14">
        <v>0</v>
      </c>
      <c r="G12" s="68"/>
      <c r="H12" s="14">
        <v>2844</v>
      </c>
      <c r="I12" s="66"/>
      <c r="J12" s="14">
        <v>0</v>
      </c>
      <c r="K12" s="68"/>
      <c r="L12" s="14">
        <v>5432</v>
      </c>
      <c r="M12" s="68"/>
      <c r="N12" s="14">
        <v>0</v>
      </c>
      <c r="O12" s="64"/>
      <c r="P12" s="14">
        <v>2193</v>
      </c>
      <c r="Q12" s="78"/>
      <c r="R12" s="14">
        <v>0</v>
      </c>
      <c r="S12" s="74"/>
      <c r="T12" s="14">
        <v>734</v>
      </c>
      <c r="U12" s="74"/>
    </row>
    <row r="13" spans="1:21" ht="62.25" customHeight="1" thickBot="1" x14ac:dyDescent="0.3">
      <c r="A13" s="57"/>
      <c r="B13" s="71" t="s">
        <v>18</v>
      </c>
      <c r="C13" s="61" t="s">
        <v>134</v>
      </c>
      <c r="D13" s="20" t="s">
        <v>19</v>
      </c>
      <c r="E13" s="63" t="s">
        <v>9</v>
      </c>
      <c r="F13" s="45"/>
      <c r="G13" s="1"/>
      <c r="H13" s="1"/>
      <c r="I13" s="1"/>
      <c r="J13" s="1"/>
      <c r="K13" s="1"/>
      <c r="L13" s="1"/>
      <c r="M13" s="1"/>
      <c r="N13" s="1"/>
      <c r="O13" s="2"/>
      <c r="P13" s="2"/>
      <c r="Q13" s="47"/>
      <c r="R13" s="3">
        <v>4634</v>
      </c>
      <c r="S13" s="73">
        <f>IFERROR((R13/R14),"")</f>
        <v>2.2425908360595444E-2</v>
      </c>
      <c r="T13" s="55">
        <v>3836</v>
      </c>
      <c r="U13" s="73">
        <f>IFERROR((T13/T14),"")</f>
        <v>1.8564044987320699E-2</v>
      </c>
    </row>
    <row r="14" spans="1:21" ht="62.25" customHeight="1" thickBot="1" x14ac:dyDescent="0.3">
      <c r="A14" s="57"/>
      <c r="B14" s="72"/>
      <c r="C14" s="62"/>
      <c r="D14" s="21" t="s">
        <v>20</v>
      </c>
      <c r="E14" s="64"/>
      <c r="F14" s="44"/>
      <c r="G14" s="4"/>
      <c r="H14" s="4"/>
      <c r="I14" s="4"/>
      <c r="J14" s="1"/>
      <c r="K14" s="4"/>
      <c r="L14" s="4"/>
      <c r="M14" s="4"/>
      <c r="N14" s="1"/>
      <c r="O14" s="5"/>
      <c r="P14" s="5"/>
      <c r="Q14" s="48"/>
      <c r="R14" s="6">
        <v>206636</v>
      </c>
      <c r="S14" s="74"/>
      <c r="T14" s="6">
        <v>206636</v>
      </c>
      <c r="U14" s="74"/>
    </row>
    <row r="15" spans="1:21" ht="62.25" customHeight="1" thickBot="1" x14ac:dyDescent="0.3">
      <c r="A15" s="57"/>
      <c r="B15" s="71" t="s">
        <v>93</v>
      </c>
      <c r="C15" s="61" t="s">
        <v>135</v>
      </c>
      <c r="D15" s="20" t="s">
        <v>21</v>
      </c>
      <c r="E15" s="63" t="s">
        <v>9</v>
      </c>
      <c r="F15" s="45"/>
      <c r="G15" s="1" t="str">
        <f>IFERROR((F15/F16),"")</f>
        <v/>
      </c>
      <c r="H15" s="1"/>
      <c r="I15" s="1"/>
      <c r="J15" s="1"/>
      <c r="K15" s="1" t="str">
        <f>IFERROR((J15/J16),"")</f>
        <v/>
      </c>
      <c r="L15" s="1"/>
      <c r="M15" s="1"/>
      <c r="N15" s="1"/>
      <c r="O15" s="2" t="str">
        <f>IFERROR((#REF!/#REF!),"")</f>
        <v/>
      </c>
      <c r="P15" s="2"/>
      <c r="Q15" s="47"/>
      <c r="R15" s="7">
        <v>9681</v>
      </c>
      <c r="S15" s="73">
        <f>IFERROR((R15/R16),"")</f>
        <v>2.0565492628627266E-2</v>
      </c>
      <c r="T15" s="55">
        <v>15503</v>
      </c>
      <c r="U15" s="73">
        <f>IFERROR((T15/T16),"")</f>
        <v>3.2933254025576751E-2</v>
      </c>
    </row>
    <row r="16" spans="1:21" ht="62.25" customHeight="1" thickBot="1" x14ac:dyDescent="0.3">
      <c r="A16" s="57"/>
      <c r="B16" s="72"/>
      <c r="C16" s="62" t="s">
        <v>135</v>
      </c>
      <c r="D16" s="21" t="s">
        <v>22</v>
      </c>
      <c r="E16" s="64"/>
      <c r="F16" s="44"/>
      <c r="G16" s="4"/>
      <c r="H16" s="4"/>
      <c r="I16" s="4"/>
      <c r="J16" s="1"/>
      <c r="K16" s="4"/>
      <c r="L16" s="4"/>
      <c r="M16" s="4"/>
      <c r="N16" s="1"/>
      <c r="O16" s="5"/>
      <c r="P16" s="5"/>
      <c r="Q16" s="48"/>
      <c r="R16" s="8">
        <v>470740</v>
      </c>
      <c r="S16" s="74"/>
      <c r="T16" s="8">
        <v>470740</v>
      </c>
      <c r="U16" s="74"/>
    </row>
    <row r="17" spans="1:21" ht="62.25" customHeight="1" thickBot="1" x14ac:dyDescent="0.3">
      <c r="A17" s="57"/>
      <c r="B17" s="71" t="s">
        <v>23</v>
      </c>
      <c r="C17" s="61" t="s">
        <v>136</v>
      </c>
      <c r="D17" s="20" t="s">
        <v>24</v>
      </c>
      <c r="E17" s="63" t="s">
        <v>9</v>
      </c>
      <c r="F17" s="43"/>
      <c r="G17" s="9"/>
      <c r="H17" s="9"/>
      <c r="I17" s="9"/>
      <c r="J17" s="1"/>
      <c r="K17" s="9"/>
      <c r="L17" s="9"/>
      <c r="M17" s="9"/>
      <c r="N17" s="1"/>
      <c r="O17" s="10"/>
      <c r="P17" s="10"/>
      <c r="Q17" s="49"/>
      <c r="R17" s="11">
        <v>33202</v>
      </c>
      <c r="S17" s="73">
        <f>IFERROR((R17/R18),"")</f>
        <v>4.0871394578465274E-2</v>
      </c>
      <c r="T17" s="53">
        <v>43943</v>
      </c>
      <c r="U17" s="73">
        <f>IFERROR((T17/T18),"")</f>
        <v>5.4093479066366468E-2</v>
      </c>
    </row>
    <row r="18" spans="1:21" ht="62.25" customHeight="1" thickBot="1" x14ac:dyDescent="0.3">
      <c r="A18" s="58"/>
      <c r="B18" s="72"/>
      <c r="C18" s="62"/>
      <c r="D18" s="21" t="s">
        <v>25</v>
      </c>
      <c r="E18" s="64"/>
      <c r="F18" s="43"/>
      <c r="G18" s="9"/>
      <c r="H18" s="9"/>
      <c r="I18" s="9"/>
      <c r="J18" s="1"/>
      <c r="K18" s="9"/>
      <c r="L18" s="9"/>
      <c r="M18" s="9"/>
      <c r="N18" s="1"/>
      <c r="O18" s="10"/>
      <c r="P18" s="10"/>
      <c r="Q18" s="49"/>
      <c r="R18" s="11">
        <v>812353</v>
      </c>
      <c r="S18" s="74"/>
      <c r="T18" s="53">
        <v>812353</v>
      </c>
      <c r="U18" s="74"/>
    </row>
    <row r="19" spans="1:21" ht="70.5" customHeight="1" x14ac:dyDescent="0.25">
      <c r="A19" s="56" t="s">
        <v>31</v>
      </c>
      <c r="B19" s="71" t="s">
        <v>32</v>
      </c>
      <c r="C19" s="61" t="s">
        <v>33</v>
      </c>
      <c r="D19" s="50" t="s">
        <v>34</v>
      </c>
      <c r="E19" s="63" t="s">
        <v>29</v>
      </c>
      <c r="F19" s="12">
        <v>0</v>
      </c>
      <c r="G19" s="65" t="str">
        <f>IFERROR((F19/F20),"")</f>
        <v/>
      </c>
      <c r="H19" s="12">
        <v>2844</v>
      </c>
      <c r="I19" s="65">
        <f>IFERROR((H19/H20),"")</f>
        <v>1</v>
      </c>
      <c r="J19" s="12">
        <v>0</v>
      </c>
      <c r="K19" s="65" t="str">
        <f>IFERROR((J19/J20),"")</f>
        <v/>
      </c>
      <c r="L19" s="12">
        <v>5432</v>
      </c>
      <c r="M19" s="67">
        <f>IFERROR((L19/L20),"")</f>
        <v>1</v>
      </c>
      <c r="N19" s="12">
        <v>0</v>
      </c>
      <c r="O19" s="69" t="str">
        <f>IFERROR((N19/N20),"")</f>
        <v/>
      </c>
      <c r="P19" s="12">
        <v>2193</v>
      </c>
      <c r="Q19" s="77">
        <f>IFERROR((P19/P20),"")</f>
        <v>1</v>
      </c>
      <c r="R19" s="12">
        <v>0</v>
      </c>
      <c r="S19" s="73" t="str">
        <f>IFERROR((R19/R20),"")</f>
        <v/>
      </c>
      <c r="T19" s="12">
        <v>734</v>
      </c>
      <c r="U19" s="73">
        <f>IFERROR((T19/T20),"")</f>
        <v>1</v>
      </c>
    </row>
    <row r="20" spans="1:21" ht="70.5" customHeight="1" thickBot="1" x14ac:dyDescent="0.3">
      <c r="A20" s="57"/>
      <c r="B20" s="72"/>
      <c r="C20" s="62"/>
      <c r="D20" s="51" t="s">
        <v>35</v>
      </c>
      <c r="E20" s="64"/>
      <c r="F20" s="14">
        <v>0</v>
      </c>
      <c r="G20" s="66"/>
      <c r="H20" s="14">
        <v>2844</v>
      </c>
      <c r="I20" s="66"/>
      <c r="J20" s="14">
        <v>0</v>
      </c>
      <c r="K20" s="66"/>
      <c r="L20" s="14">
        <v>5432</v>
      </c>
      <c r="M20" s="68"/>
      <c r="N20" s="14">
        <v>0</v>
      </c>
      <c r="O20" s="70"/>
      <c r="P20" s="14">
        <v>2193</v>
      </c>
      <c r="Q20" s="78"/>
      <c r="R20" s="14">
        <v>0</v>
      </c>
      <c r="S20" s="74"/>
      <c r="T20" s="14">
        <v>734</v>
      </c>
      <c r="U20" s="74"/>
    </row>
    <row r="21" spans="1:21" ht="70.5" customHeight="1" x14ac:dyDescent="0.25">
      <c r="A21" s="57"/>
      <c r="B21" s="71" t="s">
        <v>36</v>
      </c>
      <c r="C21" s="61" t="s">
        <v>37</v>
      </c>
      <c r="D21" s="20" t="s">
        <v>38</v>
      </c>
      <c r="E21" s="63" t="s">
        <v>29</v>
      </c>
      <c r="F21" s="12">
        <v>2144</v>
      </c>
      <c r="G21" s="65">
        <f>IFERROR((F21/F22),"")</f>
        <v>0.25</v>
      </c>
      <c r="H21" s="12">
        <v>4940</v>
      </c>
      <c r="I21" s="65">
        <f>IFERROR((H21/H22),"")</f>
        <v>0.49454399839823804</v>
      </c>
      <c r="J21" s="12">
        <v>3216</v>
      </c>
      <c r="K21" s="65">
        <f>IFERROR((J21/J22),"")</f>
        <v>0.25</v>
      </c>
      <c r="L21" s="12">
        <v>6862</v>
      </c>
      <c r="M21" s="67">
        <f>IFERROR((L21/L22),"")</f>
        <v>0.50863538655399898</v>
      </c>
      <c r="N21" s="12">
        <v>3216</v>
      </c>
      <c r="O21" s="69">
        <f>IFERROR((N21/N22),"")</f>
        <v>0.24996113788279187</v>
      </c>
      <c r="P21" s="12">
        <v>7999</v>
      </c>
      <c r="Q21" s="77">
        <f>IFERROR((P21/P22),"")</f>
        <v>0.48655717761557177</v>
      </c>
      <c r="R21" s="12">
        <v>2144</v>
      </c>
      <c r="S21" s="73">
        <f>IFERROR((R21/R22),"")</f>
        <v>0.24997085227935176</v>
      </c>
      <c r="T21" s="12">
        <v>4911</v>
      </c>
      <c r="U21" s="73">
        <f>IFERROR((T21/T22),"")</f>
        <v>0.5222801233648835</v>
      </c>
    </row>
    <row r="22" spans="1:21" ht="62.25" customHeight="1" thickBot="1" x14ac:dyDescent="0.3">
      <c r="A22" s="57"/>
      <c r="B22" s="72"/>
      <c r="C22" s="62"/>
      <c r="D22" s="21" t="s">
        <v>39</v>
      </c>
      <c r="E22" s="64"/>
      <c r="F22" s="14">
        <v>8576</v>
      </c>
      <c r="G22" s="66"/>
      <c r="H22" s="14">
        <v>9989</v>
      </c>
      <c r="I22" s="66"/>
      <c r="J22" s="14">
        <v>12864</v>
      </c>
      <c r="K22" s="66"/>
      <c r="L22" s="14">
        <v>13491</v>
      </c>
      <c r="M22" s="68"/>
      <c r="N22" s="14">
        <v>12866</v>
      </c>
      <c r="O22" s="70"/>
      <c r="P22" s="14">
        <v>16440</v>
      </c>
      <c r="Q22" s="78"/>
      <c r="R22" s="14">
        <v>8577</v>
      </c>
      <c r="S22" s="74"/>
      <c r="T22" s="14">
        <v>9403</v>
      </c>
      <c r="U22" s="74"/>
    </row>
    <row r="23" spans="1:21" ht="121.5" customHeight="1" x14ac:dyDescent="0.25">
      <c r="A23" s="57"/>
      <c r="B23" s="59" t="s">
        <v>40</v>
      </c>
      <c r="C23" s="61" t="s">
        <v>105</v>
      </c>
      <c r="D23" s="20" t="s">
        <v>41</v>
      </c>
      <c r="E23" s="63" t="s">
        <v>29</v>
      </c>
      <c r="F23" s="12">
        <v>0</v>
      </c>
      <c r="G23" s="65">
        <f>IFERROR((F23/F24),"")</f>
        <v>0</v>
      </c>
      <c r="H23" s="12">
        <v>73</v>
      </c>
      <c r="I23" s="65">
        <f>IFERROR((H23/H24),"")</f>
        <v>3.6318407960199008E-2</v>
      </c>
      <c r="J23" s="12">
        <v>0</v>
      </c>
      <c r="K23" s="65">
        <f>IFERROR((J23/J24),"")</f>
        <v>0</v>
      </c>
      <c r="L23" s="12">
        <v>194</v>
      </c>
      <c r="M23" s="67">
        <f>IFERROR((L23/L24),"")</f>
        <v>7.6801266825019796E-2</v>
      </c>
      <c r="N23" s="12">
        <v>0</v>
      </c>
      <c r="O23" s="69">
        <f>IFERROR((N23/N24),"")</f>
        <v>0</v>
      </c>
      <c r="P23" s="12">
        <f>79+128</f>
        <v>207</v>
      </c>
      <c r="Q23" s="77">
        <f>IFERROR((P23/P24),"")</f>
        <v>7.9676674364896075E-2</v>
      </c>
      <c r="R23" s="12">
        <v>0</v>
      </c>
      <c r="S23" s="73">
        <f>IFERROR((R23/R24),"")</f>
        <v>0</v>
      </c>
      <c r="T23" s="12">
        <f>147+76</f>
        <v>223</v>
      </c>
      <c r="U23" s="73">
        <f>IFERROR((T23/T24),"")</f>
        <v>8.7109375000000003E-2</v>
      </c>
    </row>
    <row r="24" spans="1:21" ht="117" customHeight="1" thickBot="1" x14ac:dyDescent="0.3">
      <c r="A24" s="57"/>
      <c r="B24" s="60"/>
      <c r="C24" s="62"/>
      <c r="D24" s="21" t="s">
        <v>42</v>
      </c>
      <c r="E24" s="64"/>
      <c r="F24" s="14">
        <v>336</v>
      </c>
      <c r="G24" s="66"/>
      <c r="H24" s="14">
        <v>2010</v>
      </c>
      <c r="I24" s="66"/>
      <c r="J24" s="14">
        <v>336</v>
      </c>
      <c r="K24" s="66"/>
      <c r="L24" s="14">
        <f>498+1834+194</f>
        <v>2526</v>
      </c>
      <c r="M24" s="68"/>
      <c r="N24" s="14">
        <v>224</v>
      </c>
      <c r="O24" s="70"/>
      <c r="P24" s="14">
        <f>2051+340+207</f>
        <v>2598</v>
      </c>
      <c r="Q24" s="78"/>
      <c r="R24" s="14">
        <v>224</v>
      </c>
      <c r="S24" s="74"/>
      <c r="T24" s="14">
        <f>2121+216+223</f>
        <v>2560</v>
      </c>
      <c r="U24" s="74"/>
    </row>
    <row r="25" spans="1:21" ht="81.75" customHeight="1" x14ac:dyDescent="0.25">
      <c r="A25" s="57"/>
      <c r="B25" s="59" t="s">
        <v>43</v>
      </c>
      <c r="C25" s="61" t="s">
        <v>44</v>
      </c>
      <c r="D25" s="20" t="s">
        <v>45</v>
      </c>
      <c r="E25" s="63" t="s">
        <v>29</v>
      </c>
      <c r="F25" s="12">
        <v>9503</v>
      </c>
      <c r="G25" s="65">
        <f>IFERROR((F25/F26),"")</f>
        <v>0.66669005191525188</v>
      </c>
      <c r="H25" s="12">
        <v>12147</v>
      </c>
      <c r="I25" s="65">
        <f>IFERROR((H25/H26),"")</f>
        <v>0.26878651088688266</v>
      </c>
      <c r="J25" s="12">
        <v>14255</v>
      </c>
      <c r="K25" s="65">
        <f>IFERROR((J25/J26),"")</f>
        <v>0.66668225610326448</v>
      </c>
      <c r="L25" s="12">
        <v>15983</v>
      </c>
      <c r="M25" s="67">
        <f>IFERROR((L25/L26),"")</f>
        <v>0.3730597763928763</v>
      </c>
      <c r="N25" s="12">
        <v>14255</v>
      </c>
      <c r="O25" s="69">
        <f>IFERROR((N25/N26),"")</f>
        <v>0.66668225610326448</v>
      </c>
      <c r="P25" s="12">
        <v>18802</v>
      </c>
      <c r="Q25" s="77">
        <f>IFERROR((P25/P26),"")</f>
        <v>0.4256928092736823</v>
      </c>
      <c r="R25" s="12">
        <v>9504</v>
      </c>
      <c r="S25" s="73">
        <f>IFERROR((R25/R26),"")</f>
        <v>0.66676020766100741</v>
      </c>
      <c r="T25" s="12">
        <v>11988</v>
      </c>
      <c r="U25" s="73">
        <f>IFERROR((T25/T26),"")</f>
        <v>0.32039769082745351</v>
      </c>
    </row>
    <row r="26" spans="1:21" ht="81.75" customHeight="1" thickBot="1" x14ac:dyDescent="0.3">
      <c r="A26" s="57"/>
      <c r="B26" s="60"/>
      <c r="C26" s="62"/>
      <c r="D26" s="21" t="s">
        <v>46</v>
      </c>
      <c r="E26" s="64"/>
      <c r="F26" s="14">
        <v>14254</v>
      </c>
      <c r="G26" s="66"/>
      <c r="H26" s="14">
        <v>45192</v>
      </c>
      <c r="I26" s="66"/>
      <c r="J26" s="14">
        <v>21382</v>
      </c>
      <c r="K26" s="66"/>
      <c r="L26" s="14">
        <v>42843</v>
      </c>
      <c r="M26" s="68"/>
      <c r="N26" s="14">
        <v>21382</v>
      </c>
      <c r="O26" s="70"/>
      <c r="P26" s="14">
        <v>44168</v>
      </c>
      <c r="Q26" s="78"/>
      <c r="R26" s="14">
        <v>14254</v>
      </c>
      <c r="S26" s="74"/>
      <c r="T26" s="14">
        <v>37416</v>
      </c>
      <c r="U26" s="74"/>
    </row>
    <row r="27" spans="1:21" ht="99" customHeight="1" x14ac:dyDescent="0.25">
      <c r="A27" s="56" t="s">
        <v>47</v>
      </c>
      <c r="B27" s="59" t="s">
        <v>48</v>
      </c>
      <c r="C27" s="61" t="s">
        <v>49</v>
      </c>
      <c r="D27" s="20" t="s">
        <v>50</v>
      </c>
      <c r="E27" s="63" t="s">
        <v>29</v>
      </c>
      <c r="F27" s="12">
        <v>8576</v>
      </c>
      <c r="G27" s="65">
        <f>IFERROR((F27/F28),"")</f>
        <v>1</v>
      </c>
      <c r="H27" s="12">
        <v>11085</v>
      </c>
      <c r="I27" s="65">
        <f>IFERROR((H27/H28),"")</f>
        <v>0.8385022692889561</v>
      </c>
      <c r="J27" s="12">
        <v>12864</v>
      </c>
      <c r="K27" s="65">
        <f>IFERROR((J27/J28),"")</f>
        <v>1</v>
      </c>
      <c r="L27" s="12">
        <f>8632+3150</f>
        <v>11782</v>
      </c>
      <c r="M27" s="67">
        <f>IFERROR((L27/L28),"")</f>
        <v>0.62460902295499121</v>
      </c>
      <c r="N27" s="12">
        <v>12864</v>
      </c>
      <c r="O27" s="69">
        <f>IFERROR((N27/N28),"")</f>
        <v>1</v>
      </c>
      <c r="P27" s="12">
        <f>10213+1773+4122+1306</f>
        <v>17414</v>
      </c>
      <c r="Q27" s="77">
        <f>IFERROR((P27/P28),"")</f>
        <v>0.82707195440512937</v>
      </c>
      <c r="R27" s="12">
        <v>8576</v>
      </c>
      <c r="S27" s="73">
        <f>IFERROR((R27/R28),"")</f>
        <v>1</v>
      </c>
      <c r="T27" s="12">
        <f>5522+700+152+4682</f>
        <v>11056</v>
      </c>
      <c r="U27" s="73">
        <f>IFERROR((T27/T28),"")</f>
        <v>1.0282738095238095</v>
      </c>
    </row>
    <row r="28" spans="1:21" ht="99" customHeight="1" thickBot="1" x14ac:dyDescent="0.3">
      <c r="A28" s="57"/>
      <c r="B28" s="60"/>
      <c r="C28" s="62"/>
      <c r="D28" s="21" t="s">
        <v>51</v>
      </c>
      <c r="E28" s="64"/>
      <c r="F28" s="14">
        <v>8576</v>
      </c>
      <c r="G28" s="66"/>
      <c r="H28" s="14">
        <v>13220</v>
      </c>
      <c r="I28" s="66"/>
      <c r="J28" s="14">
        <v>12864</v>
      </c>
      <c r="K28" s="66"/>
      <c r="L28" s="14">
        <f>18432+431</f>
        <v>18863</v>
      </c>
      <c r="M28" s="68"/>
      <c r="N28" s="14">
        <v>12864</v>
      </c>
      <c r="O28" s="70"/>
      <c r="P28" s="14">
        <f>18802+1984+210+59</f>
        <v>21055</v>
      </c>
      <c r="Q28" s="78"/>
      <c r="R28" s="14">
        <v>8576</v>
      </c>
      <c r="S28" s="74"/>
      <c r="T28" s="14">
        <f>712+9403+25+612</f>
        <v>10752</v>
      </c>
      <c r="U28" s="74"/>
    </row>
    <row r="29" spans="1:21" ht="62.25" customHeight="1" x14ac:dyDescent="0.25">
      <c r="A29" s="57"/>
      <c r="B29" s="59" t="s">
        <v>52</v>
      </c>
      <c r="C29" s="61" t="s">
        <v>53</v>
      </c>
      <c r="D29" s="33" t="s">
        <v>54</v>
      </c>
      <c r="E29" s="63" t="s">
        <v>29</v>
      </c>
      <c r="F29" s="12">
        <v>0</v>
      </c>
      <c r="G29" s="65" t="str">
        <f>IFERROR(((F29/F30)-1),"")</f>
        <v/>
      </c>
      <c r="H29" s="12">
        <v>3074</v>
      </c>
      <c r="I29" s="65">
        <f>IFERROR(((H29/H30)-1),"")</f>
        <v>-0.52370622869538264</v>
      </c>
      <c r="J29" s="12">
        <v>0</v>
      </c>
      <c r="K29" s="65" t="str">
        <f>IFERROR(((J29/J30)-1),"")</f>
        <v/>
      </c>
      <c r="L29" s="12">
        <v>5432</v>
      </c>
      <c r="M29" s="67">
        <f>IFERROR(((L29/L30)-1),"")</f>
        <v>0.7670787247885491</v>
      </c>
      <c r="N29" s="12">
        <v>0</v>
      </c>
      <c r="O29" s="69" t="str">
        <f>IFERROR(((N29/N30)-1),"")</f>
        <v/>
      </c>
      <c r="P29" s="12">
        <v>2193</v>
      </c>
      <c r="Q29" s="77">
        <f>IFERROR(((P29/P30)-1),"")</f>
        <v>-0.59628129602356406</v>
      </c>
      <c r="R29" s="12">
        <v>0</v>
      </c>
      <c r="S29" s="73" t="str">
        <f>IFERROR(((R29/R30)-1),"")</f>
        <v/>
      </c>
      <c r="T29" s="12">
        <v>734</v>
      </c>
      <c r="U29" s="73">
        <f>IFERROR(((T29/T30)-1),"")</f>
        <v>-0.66529867761057915</v>
      </c>
    </row>
    <row r="30" spans="1:21" ht="62.25" customHeight="1" thickBot="1" x14ac:dyDescent="0.3">
      <c r="A30" s="57"/>
      <c r="B30" s="60"/>
      <c r="C30" s="87"/>
      <c r="D30" s="34" t="s">
        <v>132</v>
      </c>
      <c r="E30" s="88"/>
      <c r="F30" s="14">
        <v>0</v>
      </c>
      <c r="G30" s="66"/>
      <c r="H30" s="14">
        <v>6454</v>
      </c>
      <c r="I30" s="66"/>
      <c r="J30" s="14">
        <v>0</v>
      </c>
      <c r="K30" s="66"/>
      <c r="L30" s="14">
        <v>3074</v>
      </c>
      <c r="M30" s="68"/>
      <c r="N30" s="14">
        <v>0</v>
      </c>
      <c r="O30" s="70"/>
      <c r="P30" s="14">
        <v>5432</v>
      </c>
      <c r="Q30" s="78"/>
      <c r="R30" s="14">
        <v>0</v>
      </c>
      <c r="S30" s="74"/>
      <c r="T30" s="14">
        <v>2193</v>
      </c>
      <c r="U30" s="74"/>
    </row>
    <row r="31" spans="1:21" ht="62.25" customHeight="1" x14ac:dyDescent="0.25">
      <c r="A31" s="57"/>
      <c r="B31" s="59" t="s">
        <v>61</v>
      </c>
      <c r="C31" s="61" t="s">
        <v>62</v>
      </c>
      <c r="D31" s="52" t="s">
        <v>63</v>
      </c>
      <c r="E31" s="63" t="s">
        <v>29</v>
      </c>
      <c r="F31" s="12">
        <v>6842</v>
      </c>
      <c r="G31" s="79">
        <f>IFERROR((F31/F32),"")</f>
        <v>0.60001753924405854</v>
      </c>
      <c r="H31" s="12">
        <v>19320</v>
      </c>
      <c r="I31" s="79">
        <f>IFERROR((H31/H32),"")</f>
        <v>0.4632760233076757</v>
      </c>
      <c r="J31" s="12">
        <v>10263</v>
      </c>
      <c r="K31" s="79">
        <f>IFERROR((J31/J32),"")</f>
        <v>0.59996492458786388</v>
      </c>
      <c r="L31" s="12">
        <v>18109</v>
      </c>
      <c r="M31" s="79">
        <f>IFERROR((L31/L32),"")</f>
        <v>0.45365499273510695</v>
      </c>
      <c r="N31" s="12">
        <v>10263</v>
      </c>
      <c r="O31" s="79">
        <f>IFERROR((N31/N32),"")</f>
        <v>0.6</v>
      </c>
      <c r="P31" s="12">
        <v>18623</v>
      </c>
      <c r="Q31" s="83">
        <f>IFERROR((P31/P32),"")</f>
        <v>0.4571856434428242</v>
      </c>
      <c r="R31" s="12">
        <v>6842</v>
      </c>
      <c r="S31" s="79">
        <f>IFERROR((R31/R32),"")</f>
        <v>0.60001753924405854</v>
      </c>
      <c r="T31" s="12">
        <v>24528</v>
      </c>
      <c r="U31" s="81">
        <f>IFERROR((T31/T32),"")</f>
        <v>0.65554842847979478</v>
      </c>
    </row>
    <row r="32" spans="1:21" ht="62.25" customHeight="1" thickBot="1" x14ac:dyDescent="0.3">
      <c r="A32" s="57"/>
      <c r="B32" s="60"/>
      <c r="C32" s="62"/>
      <c r="D32" s="51" t="s">
        <v>64</v>
      </c>
      <c r="E32" s="64"/>
      <c r="F32" s="14">
        <v>11403</v>
      </c>
      <c r="G32" s="80"/>
      <c r="H32" s="14">
        <v>41703</v>
      </c>
      <c r="I32" s="80"/>
      <c r="J32" s="14">
        <v>17106</v>
      </c>
      <c r="K32" s="80"/>
      <c r="L32" s="14">
        <v>39918</v>
      </c>
      <c r="M32" s="80"/>
      <c r="N32" s="14">
        <v>17105</v>
      </c>
      <c r="O32" s="80"/>
      <c r="P32" s="14">
        <v>40734</v>
      </c>
      <c r="Q32" s="84"/>
      <c r="R32" s="14">
        <v>11403</v>
      </c>
      <c r="S32" s="80"/>
      <c r="T32" s="14">
        <v>37416</v>
      </c>
      <c r="U32" s="82"/>
    </row>
    <row r="33" spans="1:21" ht="62.25" customHeight="1" x14ac:dyDescent="0.25">
      <c r="A33" s="57"/>
      <c r="B33" s="85" t="s">
        <v>83</v>
      </c>
      <c r="C33" s="61" t="s">
        <v>65</v>
      </c>
      <c r="D33" s="20" t="s">
        <v>66</v>
      </c>
      <c r="E33" s="63" t="s">
        <v>29</v>
      </c>
      <c r="F33" s="12">
        <v>600</v>
      </c>
      <c r="G33" s="65">
        <f>IFERROR((F33/F34),"")</f>
        <v>0.1</v>
      </c>
      <c r="H33" s="12">
        <v>935</v>
      </c>
      <c r="I33" s="65">
        <f>IFERROR((H33/H34),"")</f>
        <v>5.4458617275321801E-2</v>
      </c>
      <c r="J33" s="12">
        <v>600</v>
      </c>
      <c r="K33" s="65">
        <f>IFERROR((J33/J34),"")</f>
        <v>0.1</v>
      </c>
      <c r="L33" s="12">
        <v>1330</v>
      </c>
      <c r="M33" s="67">
        <f>IFERROR((L33/L34),"")</f>
        <v>5.8662667607621739E-2</v>
      </c>
      <c r="N33" s="12">
        <v>600</v>
      </c>
      <c r="O33" s="69">
        <f>IFERROR((N33/N34),"")</f>
        <v>0.1</v>
      </c>
      <c r="P33" s="12">
        <v>2049</v>
      </c>
      <c r="Q33" s="77">
        <f>IFERROR((P33/P34),"")</f>
        <v>7.5231311499485976E-2</v>
      </c>
      <c r="R33" s="12">
        <v>600</v>
      </c>
      <c r="S33" s="73">
        <f>IFERROR((R33/R34),"")</f>
        <v>0.1</v>
      </c>
      <c r="T33" s="12">
        <v>6270</v>
      </c>
      <c r="U33" s="75">
        <f>IFERROR((T33/T34),"")</f>
        <v>0.12794351712035262</v>
      </c>
    </row>
    <row r="34" spans="1:21" ht="62.25" customHeight="1" thickBot="1" x14ac:dyDescent="0.3">
      <c r="A34" s="57"/>
      <c r="B34" s="86"/>
      <c r="C34" s="62"/>
      <c r="D34" s="21" t="s">
        <v>67</v>
      </c>
      <c r="E34" s="64"/>
      <c r="F34" s="14">
        <v>6000</v>
      </c>
      <c r="G34" s="66"/>
      <c r="H34" s="14">
        <v>17169</v>
      </c>
      <c r="I34" s="66"/>
      <c r="J34" s="14">
        <v>6000</v>
      </c>
      <c r="K34" s="66"/>
      <c r="L34" s="14">
        <v>22672</v>
      </c>
      <c r="M34" s="68"/>
      <c r="N34" s="14">
        <v>6000</v>
      </c>
      <c r="O34" s="70"/>
      <c r="P34" s="14">
        <v>27236</v>
      </c>
      <c r="Q34" s="78"/>
      <c r="R34" s="14">
        <v>6000</v>
      </c>
      <c r="S34" s="74"/>
      <c r="T34" s="14">
        <v>49006</v>
      </c>
      <c r="U34" s="76"/>
    </row>
    <row r="35" spans="1:21" ht="62.25" customHeight="1" x14ac:dyDescent="0.25">
      <c r="A35" s="57"/>
      <c r="B35" s="59" t="s">
        <v>68</v>
      </c>
      <c r="C35" s="61" t="s">
        <v>69</v>
      </c>
      <c r="D35" s="20" t="s">
        <v>70</v>
      </c>
      <c r="E35" s="63" t="s">
        <v>29</v>
      </c>
      <c r="F35" s="12">
        <v>17000</v>
      </c>
      <c r="G35" s="65">
        <f>IFERROR(((F35/F36)-1),"")</f>
        <v>0.18781442146450522</v>
      </c>
      <c r="H35" s="12">
        <v>14715</v>
      </c>
      <c r="I35" s="65">
        <f>IFERROR(((H35/H36)-1),"")</f>
        <v>0.23926225366346632</v>
      </c>
      <c r="J35" s="12">
        <v>25000</v>
      </c>
      <c r="K35" s="65">
        <f>IFERROR(((J35/J36)-1),"")</f>
        <v>0.47058823529411775</v>
      </c>
      <c r="L35" s="12">
        <v>18095</v>
      </c>
      <c r="M35" s="67">
        <f>IFERROR(((L35/L36)-1),"")</f>
        <v>0.22969758749575253</v>
      </c>
      <c r="N35" s="12">
        <v>23000</v>
      </c>
      <c r="O35" s="69">
        <f>IFERROR(((N35/N36)-1),"")</f>
        <v>-7.999999999999996E-2</v>
      </c>
      <c r="P35" s="12">
        <v>20000</v>
      </c>
      <c r="Q35" s="77">
        <f>IFERROR(((P35/P36)-1),"")</f>
        <v>0.10527770102238176</v>
      </c>
      <c r="R35" s="12">
        <v>18000</v>
      </c>
      <c r="S35" s="73">
        <f>IFERROR(((R35/R36)-1),"")</f>
        <v>-0.21739130434782605</v>
      </c>
      <c r="T35" s="12">
        <v>9920</v>
      </c>
      <c r="U35" s="75">
        <f>IFERROR(((T35/T36)-1),"")</f>
        <v>-0.504</v>
      </c>
    </row>
    <row r="36" spans="1:21" ht="62.25" customHeight="1" thickBot="1" x14ac:dyDescent="0.3">
      <c r="A36" s="57"/>
      <c r="B36" s="60"/>
      <c r="C36" s="62"/>
      <c r="D36" s="19" t="s">
        <v>133</v>
      </c>
      <c r="E36" s="64"/>
      <c r="F36" s="14">
        <v>14312</v>
      </c>
      <c r="G36" s="66"/>
      <c r="H36" s="14">
        <v>11874</v>
      </c>
      <c r="I36" s="66"/>
      <c r="J36" s="14">
        <v>17000</v>
      </c>
      <c r="K36" s="66"/>
      <c r="L36" s="14">
        <v>14715</v>
      </c>
      <c r="M36" s="68"/>
      <c r="N36" s="14">
        <v>25000</v>
      </c>
      <c r="O36" s="70"/>
      <c r="P36" s="14">
        <v>18095</v>
      </c>
      <c r="Q36" s="78"/>
      <c r="R36" s="14">
        <v>23000</v>
      </c>
      <c r="S36" s="74"/>
      <c r="T36" s="14">
        <v>20000</v>
      </c>
      <c r="U36" s="76"/>
    </row>
    <row r="37" spans="1:21" ht="62.25" customHeight="1" x14ac:dyDescent="0.25">
      <c r="A37" s="57"/>
      <c r="B37" s="59" t="s">
        <v>71</v>
      </c>
      <c r="C37" s="61" t="s">
        <v>72</v>
      </c>
      <c r="D37" s="20" t="s">
        <v>73</v>
      </c>
      <c r="E37" s="63" t="s">
        <v>29</v>
      </c>
      <c r="F37" s="12">
        <v>208</v>
      </c>
      <c r="G37" s="65">
        <f>IFERROR((F37/F38),"")</f>
        <v>1</v>
      </c>
      <c r="H37" s="12">
        <v>208</v>
      </c>
      <c r="I37" s="65">
        <f>IFERROR((H37/H38),"")</f>
        <v>0.35924006908462869</v>
      </c>
      <c r="J37" s="12">
        <v>579</v>
      </c>
      <c r="K37" s="65">
        <f>IFERROR((J37/J38),"")</f>
        <v>1</v>
      </c>
      <c r="L37" s="12">
        <v>226</v>
      </c>
      <c r="M37" s="67">
        <f>IFERROR((L37/L38),"")</f>
        <v>0.48187633262260127</v>
      </c>
      <c r="N37" s="12">
        <v>600</v>
      </c>
      <c r="O37" s="69">
        <f>IFERROR((N37/N38),"")</f>
        <v>1</v>
      </c>
      <c r="P37" s="12">
        <v>412</v>
      </c>
      <c r="Q37" s="77">
        <f>IFERROR((P37/P38),"")</f>
        <v>0.60499265785609402</v>
      </c>
      <c r="R37" s="12">
        <v>700</v>
      </c>
      <c r="S37" s="73">
        <f>IFERROR((R37/R38),"")</f>
        <v>1</v>
      </c>
      <c r="T37" s="12">
        <v>625</v>
      </c>
      <c r="U37" s="75">
        <f>IFERROR((T37/T38),"")</f>
        <v>0.80853816300129366</v>
      </c>
    </row>
    <row r="38" spans="1:21" ht="62.25" customHeight="1" thickBot="1" x14ac:dyDescent="0.3">
      <c r="A38" s="57"/>
      <c r="B38" s="60"/>
      <c r="C38" s="62"/>
      <c r="D38" s="21" t="s">
        <v>74</v>
      </c>
      <c r="E38" s="64"/>
      <c r="F38" s="13">
        <v>208</v>
      </c>
      <c r="G38" s="66"/>
      <c r="H38" s="13">
        <v>579</v>
      </c>
      <c r="I38" s="66"/>
      <c r="J38" s="13">
        <v>579</v>
      </c>
      <c r="K38" s="66"/>
      <c r="L38" s="13">
        <v>469</v>
      </c>
      <c r="M38" s="68"/>
      <c r="N38" s="13">
        <v>600</v>
      </c>
      <c r="O38" s="70"/>
      <c r="P38" s="13">
        <v>681</v>
      </c>
      <c r="Q38" s="78"/>
      <c r="R38" s="13">
        <v>700</v>
      </c>
      <c r="S38" s="74"/>
      <c r="T38" s="13">
        <v>773</v>
      </c>
      <c r="U38" s="76"/>
    </row>
    <row r="39" spans="1:21" ht="62.25" customHeight="1" x14ac:dyDescent="0.25">
      <c r="A39" s="57"/>
      <c r="B39" s="59" t="s">
        <v>55</v>
      </c>
      <c r="C39" s="61" t="s">
        <v>56</v>
      </c>
      <c r="D39" s="50" t="s">
        <v>57</v>
      </c>
      <c r="E39" s="63" t="s">
        <v>29</v>
      </c>
      <c r="F39" s="12">
        <v>6248</v>
      </c>
      <c r="G39" s="65">
        <f>IFERROR((F39/F40),"")</f>
        <v>0.14143746462931522</v>
      </c>
      <c r="H39" s="12">
        <v>6794</v>
      </c>
      <c r="I39" s="65">
        <f>IFERROR((H39/H40),"")</f>
        <v>0.15736687281402728</v>
      </c>
      <c r="J39" s="12">
        <v>8943</v>
      </c>
      <c r="K39" s="65">
        <f>IFERROR((J39/J40),"")</f>
        <v>0.16016261618639971</v>
      </c>
      <c r="L39" s="12">
        <v>11471</v>
      </c>
      <c r="M39" s="67">
        <f>IFERROR((L39/L40),"")</f>
        <v>0.19564735378895123</v>
      </c>
      <c r="N39" s="12">
        <v>8097</v>
      </c>
      <c r="O39" s="69">
        <f>IFERROR((N39/N40),"")</f>
        <v>0.14505813432702128</v>
      </c>
      <c r="P39" s="12">
        <v>13645</v>
      </c>
      <c r="Q39" s="77">
        <f>IFERROR((P39/P40),"")</f>
        <v>0.20495681562147952</v>
      </c>
      <c r="R39" s="12">
        <v>8267</v>
      </c>
      <c r="S39" s="73">
        <f>IFERROR((R39/R40),"")</f>
        <v>0.20542703078796312</v>
      </c>
      <c r="T39" s="12">
        <v>6270</v>
      </c>
      <c r="U39" s="75">
        <f>IFERROR((T39/T40),"")</f>
        <v>0.12035472972972973</v>
      </c>
    </row>
    <row r="40" spans="1:21" ht="62.25" customHeight="1" thickBot="1" x14ac:dyDescent="0.3">
      <c r="A40" s="57"/>
      <c r="B40" s="60"/>
      <c r="C40" s="62"/>
      <c r="D40" s="51" t="s">
        <v>58</v>
      </c>
      <c r="E40" s="64"/>
      <c r="F40" s="14">
        <v>44175</v>
      </c>
      <c r="G40" s="66"/>
      <c r="H40" s="14">
        <v>43173</v>
      </c>
      <c r="I40" s="66"/>
      <c r="J40" s="14">
        <v>55837</v>
      </c>
      <c r="K40" s="66"/>
      <c r="L40" s="14">
        <v>58631</v>
      </c>
      <c r="M40" s="68"/>
      <c r="N40" s="14">
        <v>55819</v>
      </c>
      <c r="O40" s="70"/>
      <c r="P40" s="14">
        <v>66575</v>
      </c>
      <c r="Q40" s="78"/>
      <c r="R40" s="14">
        <v>40243</v>
      </c>
      <c r="S40" s="74"/>
      <c r="T40" s="14">
        <v>52096</v>
      </c>
      <c r="U40" s="76"/>
    </row>
    <row r="41" spans="1:21" ht="62.25" customHeight="1" x14ac:dyDescent="0.25">
      <c r="A41" s="57"/>
      <c r="B41" s="59" t="s">
        <v>59</v>
      </c>
      <c r="C41" s="61" t="s">
        <v>60</v>
      </c>
      <c r="D41" s="20" t="s">
        <v>82</v>
      </c>
      <c r="E41" s="63" t="s">
        <v>29</v>
      </c>
      <c r="F41" s="12">
        <v>37927</v>
      </c>
      <c r="G41" s="65">
        <f>IFERROR((F41/F42),"")</f>
        <v>0.85856253537068483</v>
      </c>
      <c r="H41" s="12">
        <v>36379</v>
      </c>
      <c r="I41" s="65">
        <f>IFERROR((H41/H42),"")</f>
        <v>0.84263312718597272</v>
      </c>
      <c r="J41" s="12">
        <v>46894</v>
      </c>
      <c r="K41" s="65">
        <f>IFERROR((J41/J42),"")</f>
        <v>0.83983738381360029</v>
      </c>
      <c r="L41" s="12">
        <f>L40-L39</f>
        <v>47160</v>
      </c>
      <c r="M41" s="67">
        <f>IFERROR((L41/L42),"")</f>
        <v>0.80435264621104874</v>
      </c>
      <c r="N41" s="12">
        <v>47722</v>
      </c>
      <c r="O41" s="69">
        <f>IFERROR((N41/N42),"")</f>
        <v>0.8549418656729787</v>
      </c>
      <c r="P41" s="12">
        <v>52930</v>
      </c>
      <c r="Q41" s="77">
        <f>IFERROR((P41/P42),"")</f>
        <v>0.79504318437852051</v>
      </c>
      <c r="R41" s="12">
        <v>31976</v>
      </c>
      <c r="S41" s="73">
        <f>IFERROR((R41/R42),"")</f>
        <v>0.79457296921203691</v>
      </c>
      <c r="T41" s="12">
        <f>T42-T39</f>
        <v>45826</v>
      </c>
      <c r="U41" s="75">
        <f>IFERROR((T41/T42),"")</f>
        <v>0.87964527027027029</v>
      </c>
    </row>
    <row r="42" spans="1:21" ht="62.25" customHeight="1" thickBot="1" x14ac:dyDescent="0.3">
      <c r="A42" s="57"/>
      <c r="B42" s="60"/>
      <c r="C42" s="62"/>
      <c r="D42" s="21" t="s">
        <v>58</v>
      </c>
      <c r="E42" s="64"/>
      <c r="F42" s="14">
        <v>44175</v>
      </c>
      <c r="G42" s="66"/>
      <c r="H42" s="14">
        <v>43173</v>
      </c>
      <c r="I42" s="66"/>
      <c r="J42" s="14">
        <v>55837</v>
      </c>
      <c r="K42" s="66"/>
      <c r="L42" s="14">
        <v>58631</v>
      </c>
      <c r="M42" s="68"/>
      <c r="N42" s="14">
        <v>55819</v>
      </c>
      <c r="O42" s="70"/>
      <c r="P42" s="14">
        <v>66575</v>
      </c>
      <c r="Q42" s="78"/>
      <c r="R42" s="14">
        <v>40243</v>
      </c>
      <c r="S42" s="74"/>
      <c r="T42" s="14">
        <v>52096</v>
      </c>
      <c r="U42" s="76"/>
    </row>
    <row r="43" spans="1:21" x14ac:dyDescent="0.25">
      <c r="C43" s="35"/>
      <c r="D43" s="35"/>
      <c r="E43" s="35"/>
    </row>
    <row r="44" spans="1:21" x14ac:dyDescent="0.25">
      <c r="C44" s="35"/>
      <c r="D44" s="35"/>
      <c r="E44" s="35"/>
    </row>
    <row r="45" spans="1:21" x14ac:dyDescent="0.25">
      <c r="C45" s="35"/>
      <c r="D45" s="35"/>
      <c r="E45" s="35"/>
    </row>
    <row r="46" spans="1:21" x14ac:dyDescent="0.25">
      <c r="C46" s="35"/>
      <c r="D46" s="35"/>
      <c r="E46" s="35"/>
    </row>
    <row r="47" spans="1:21" x14ac:dyDescent="0.25">
      <c r="C47" s="35"/>
      <c r="D47" s="35"/>
      <c r="E47" s="35"/>
    </row>
    <row r="48" spans="1:21" x14ac:dyDescent="0.25">
      <c r="C48" s="35"/>
      <c r="D48" s="35"/>
      <c r="E48" s="35"/>
    </row>
    <row r="49" spans="3:5" x14ac:dyDescent="0.25">
      <c r="C49" s="35"/>
      <c r="D49" s="35"/>
      <c r="E49" s="35"/>
    </row>
    <row r="50" spans="3:5" x14ac:dyDescent="0.25">
      <c r="C50" s="35"/>
      <c r="D50" s="35"/>
      <c r="E50" s="35"/>
    </row>
    <row r="51" spans="3:5" x14ac:dyDescent="0.25">
      <c r="C51" s="35"/>
      <c r="D51" s="35"/>
      <c r="E51" s="35"/>
    </row>
    <row r="52" spans="3:5" x14ac:dyDescent="0.25">
      <c r="C52" s="35"/>
      <c r="D52" s="35"/>
      <c r="E52" s="35"/>
    </row>
    <row r="53" spans="3:5" x14ac:dyDescent="0.25">
      <c r="C53" s="35"/>
      <c r="D53" s="35"/>
      <c r="E53" s="35"/>
    </row>
    <row r="54" spans="3:5" x14ac:dyDescent="0.25">
      <c r="C54" s="35"/>
      <c r="D54" s="35"/>
      <c r="E54" s="35"/>
    </row>
    <row r="55" spans="3:5" x14ac:dyDescent="0.25">
      <c r="C55" s="35"/>
      <c r="D55" s="35"/>
      <c r="E55" s="35"/>
    </row>
    <row r="56" spans="3:5" x14ac:dyDescent="0.25">
      <c r="C56" s="35"/>
      <c r="D56" s="35"/>
      <c r="E56" s="35"/>
    </row>
    <row r="57" spans="3:5" x14ac:dyDescent="0.25">
      <c r="C57" s="35"/>
      <c r="D57" s="35"/>
      <c r="E57" s="35"/>
    </row>
    <row r="58" spans="3:5" x14ac:dyDescent="0.25">
      <c r="C58" s="35"/>
      <c r="D58" s="35"/>
      <c r="E58" s="35"/>
    </row>
    <row r="59" spans="3:5" x14ac:dyDescent="0.25">
      <c r="C59" s="35"/>
      <c r="D59" s="35"/>
      <c r="E59" s="35"/>
    </row>
    <row r="60" spans="3:5" x14ac:dyDescent="0.25">
      <c r="C60" s="35"/>
      <c r="D60" s="35"/>
      <c r="E60" s="35"/>
    </row>
    <row r="61" spans="3:5" x14ac:dyDescent="0.25">
      <c r="C61" s="35"/>
      <c r="D61" s="35"/>
      <c r="E61" s="35"/>
    </row>
  </sheetData>
  <protectedRanges>
    <protectedRange sqref="K29 G29:G30 I29:I30 M29" name="Rango1_3_17"/>
    <protectedRange sqref="K35 G35:G36 I35:I36 M35" name="Rango1_3_19_5"/>
    <protectedRange sqref="S29 R13:S14 U29 U13:U14 T14" name="Rango1_3_15_4"/>
    <protectedRange sqref="R9:S10 U9:U10" name="Rango1_3_2_1_4"/>
    <protectedRange sqref="R16:S18 T16:U16 U17:U18" name="Rango1_3_3_1_4"/>
    <protectedRange sqref="S11:S12" name="Rango1_3_4_1_4"/>
    <protectedRange sqref="S35 U35" name="Rango1_3_19_1_4"/>
  </protectedRanges>
  <mergeCells count="177">
    <mergeCell ref="S9:S10"/>
    <mergeCell ref="S15:S16"/>
    <mergeCell ref="S11:S12"/>
    <mergeCell ref="S35:S36"/>
    <mergeCell ref="U35:U36"/>
    <mergeCell ref="U23:U24"/>
    <mergeCell ref="U25:U26"/>
    <mergeCell ref="U27:U28"/>
    <mergeCell ref="U29:U30"/>
    <mergeCell ref="U39:U40"/>
    <mergeCell ref="C6:D6"/>
    <mergeCell ref="E11:E12"/>
    <mergeCell ref="G11:G12"/>
    <mergeCell ref="I11:I12"/>
    <mergeCell ref="K11:K12"/>
    <mergeCell ref="M11:M12"/>
    <mergeCell ref="O11:O12"/>
    <mergeCell ref="Q11:Q12"/>
    <mergeCell ref="E17:E18"/>
    <mergeCell ref="S17:S18"/>
    <mergeCell ref="K37:K38"/>
    <mergeCell ref="O39:O40"/>
    <mergeCell ref="C39:C40"/>
    <mergeCell ref="M31:M32"/>
    <mergeCell ref="O31:O32"/>
    <mergeCell ref="M33:M34"/>
    <mergeCell ref="O33:O34"/>
    <mergeCell ref="C37:C38"/>
    <mergeCell ref="O37:O38"/>
    <mergeCell ref="I37:I38"/>
    <mergeCell ref="K25:K26"/>
    <mergeCell ref="Q35:Q36"/>
    <mergeCell ref="F7:I7"/>
    <mergeCell ref="J7:M7"/>
    <mergeCell ref="N7:Q7"/>
    <mergeCell ref="R7:U7"/>
    <mergeCell ref="U11:U12"/>
    <mergeCell ref="C25:C26"/>
    <mergeCell ref="S23:S24"/>
    <mergeCell ref="C23:C24"/>
    <mergeCell ref="C21:C22"/>
    <mergeCell ref="C19:C20"/>
    <mergeCell ref="O25:O26"/>
    <mergeCell ref="S21:S22"/>
    <mergeCell ref="U21:U22"/>
    <mergeCell ref="Q21:Q22"/>
    <mergeCell ref="Q25:Q26"/>
    <mergeCell ref="U9:U10"/>
    <mergeCell ref="K23:K24"/>
    <mergeCell ref="O23:O24"/>
    <mergeCell ref="A7:A8"/>
    <mergeCell ref="E7:E8"/>
    <mergeCell ref="A9:A10"/>
    <mergeCell ref="S25:S26"/>
    <mergeCell ref="C17:C18"/>
    <mergeCell ref="C15:C16"/>
    <mergeCell ref="C13:C14"/>
    <mergeCell ref="S13:S14"/>
    <mergeCell ref="C9:C10"/>
    <mergeCell ref="B7:B8"/>
    <mergeCell ref="C7:C8"/>
    <mergeCell ref="D7:D8"/>
    <mergeCell ref="B15:B16"/>
    <mergeCell ref="E15:E16"/>
    <mergeCell ref="I23:I24"/>
    <mergeCell ref="I25:I26"/>
    <mergeCell ref="M23:M24"/>
    <mergeCell ref="M25:M26"/>
    <mergeCell ref="B9:B10"/>
    <mergeCell ref="E9:E10"/>
    <mergeCell ref="B13:B14"/>
    <mergeCell ref="Q23:Q24"/>
    <mergeCell ref="E13:E14"/>
    <mergeCell ref="B17:B18"/>
    <mergeCell ref="B11:B12"/>
    <mergeCell ref="C11:C12"/>
    <mergeCell ref="Q19:Q20"/>
    <mergeCell ref="U19:U20"/>
    <mergeCell ref="I21:I22"/>
    <mergeCell ref="M21:M22"/>
    <mergeCell ref="B21:B22"/>
    <mergeCell ref="E21:E22"/>
    <mergeCell ref="G21:G22"/>
    <mergeCell ref="K21:K22"/>
    <mergeCell ref="O21:O22"/>
    <mergeCell ref="K19:K20"/>
    <mergeCell ref="O19:O20"/>
    <mergeCell ref="S19:S20"/>
    <mergeCell ref="I19:I20"/>
    <mergeCell ref="M19:M20"/>
    <mergeCell ref="U13:U14"/>
    <mergeCell ref="U15:U16"/>
    <mergeCell ref="U17:U18"/>
    <mergeCell ref="B39:B40"/>
    <mergeCell ref="E39:E40"/>
    <mergeCell ref="G39:G40"/>
    <mergeCell ref="K39:K40"/>
    <mergeCell ref="O27:O28"/>
    <mergeCell ref="B29:B30"/>
    <mergeCell ref="E29:E30"/>
    <mergeCell ref="G29:G30"/>
    <mergeCell ref="K29:K30"/>
    <mergeCell ref="B37:B38"/>
    <mergeCell ref="E37:E38"/>
    <mergeCell ref="G37:G38"/>
    <mergeCell ref="B27:B28"/>
    <mergeCell ref="B31:B32"/>
    <mergeCell ref="C31:C32"/>
    <mergeCell ref="E27:E28"/>
    <mergeCell ref="G27:G28"/>
    <mergeCell ref="K27:K28"/>
    <mergeCell ref="B33:B34"/>
    <mergeCell ref="C33:C34"/>
    <mergeCell ref="E33:E34"/>
    <mergeCell ref="I31:I32"/>
    <mergeCell ref="K31:K32"/>
    <mergeCell ref="K33:K34"/>
    <mergeCell ref="G33:G34"/>
    <mergeCell ref="I27:I28"/>
    <mergeCell ref="I29:I30"/>
    <mergeCell ref="I33:I34"/>
    <mergeCell ref="C29:C30"/>
    <mergeCell ref="C27:C28"/>
    <mergeCell ref="B41:B42"/>
    <mergeCell ref="E31:E32"/>
    <mergeCell ref="G31:G32"/>
    <mergeCell ref="S29:S30"/>
    <mergeCell ref="S27:S28"/>
    <mergeCell ref="M27:M28"/>
    <mergeCell ref="M29:M30"/>
    <mergeCell ref="U33:U34"/>
    <mergeCell ref="S33:S34"/>
    <mergeCell ref="S31:S32"/>
    <mergeCell ref="U31:U32"/>
    <mergeCell ref="Q31:Q32"/>
    <mergeCell ref="Q33:Q34"/>
    <mergeCell ref="S41:S42"/>
    <mergeCell ref="U41:U42"/>
    <mergeCell ref="U37:U38"/>
    <mergeCell ref="Q37:Q38"/>
    <mergeCell ref="Q41:Q42"/>
    <mergeCell ref="Q39:Q40"/>
    <mergeCell ref="Q29:Q30"/>
    <mergeCell ref="Q27:Q28"/>
    <mergeCell ref="I39:I40"/>
    <mergeCell ref="I41:I42"/>
    <mergeCell ref="O29:O30"/>
    <mergeCell ref="S39:S40"/>
    <mergeCell ref="S37:S38"/>
    <mergeCell ref="M39:M40"/>
    <mergeCell ref="M41:M42"/>
    <mergeCell ref="M37:M38"/>
    <mergeCell ref="O41:O42"/>
    <mergeCell ref="A11:A18"/>
    <mergeCell ref="B35:B36"/>
    <mergeCell ref="C35:C36"/>
    <mergeCell ref="E35:E36"/>
    <mergeCell ref="G35:G36"/>
    <mergeCell ref="I35:I36"/>
    <mergeCell ref="K35:K36"/>
    <mergeCell ref="M35:M36"/>
    <mergeCell ref="O35:O36"/>
    <mergeCell ref="A19:A26"/>
    <mergeCell ref="B19:B20"/>
    <mergeCell ref="E19:E20"/>
    <mergeCell ref="G19:G20"/>
    <mergeCell ref="A27:A42"/>
    <mergeCell ref="B25:B26"/>
    <mergeCell ref="E25:E26"/>
    <mergeCell ref="G25:G26"/>
    <mergeCell ref="E41:E42"/>
    <mergeCell ref="G41:G42"/>
    <mergeCell ref="K41:K42"/>
    <mergeCell ref="C41:C42"/>
    <mergeCell ref="B23:B24"/>
    <mergeCell ref="E23:E24"/>
    <mergeCell ref="G23:G24"/>
  </mergeCells>
  <conditionalFormatting sqref="S9 S13 S15 S11">
    <cfRule type="cellIs" dxfId="188" priority="454" operator="equal">
      <formula>#REF!</formula>
    </cfRule>
  </conditionalFormatting>
  <conditionalFormatting sqref="E9 E19 E27 E39 E41">
    <cfRule type="cellIs" dxfId="187" priority="472" operator="equal">
      <formula>#REF!</formula>
    </cfRule>
  </conditionalFormatting>
  <conditionalFormatting sqref="E29">
    <cfRule type="cellIs" dxfId="186" priority="471" operator="equal">
      <formula>#REF!</formula>
    </cfRule>
  </conditionalFormatting>
  <conditionalFormatting sqref="G29 K29 I29 M29">
    <cfRule type="cellIs" dxfId="185" priority="470" operator="equal">
      <formula>#REF!</formula>
    </cfRule>
  </conditionalFormatting>
  <conditionalFormatting sqref="O29 Q29">
    <cfRule type="cellIs" dxfId="184" priority="469" operator="equal">
      <formula>#REF!</formula>
    </cfRule>
  </conditionalFormatting>
  <conditionalFormatting sqref="E13">
    <cfRule type="cellIs" dxfId="183" priority="468" operator="equal">
      <formula>#REF!</formula>
    </cfRule>
  </conditionalFormatting>
  <conditionalFormatting sqref="E21">
    <cfRule type="cellIs" dxfId="182" priority="435" operator="equal">
      <formula>#REF!</formula>
    </cfRule>
  </conditionalFormatting>
  <conditionalFormatting sqref="O19 Q19">
    <cfRule type="cellIs" dxfId="181" priority="417" operator="equal">
      <formula>#REF!</formula>
    </cfRule>
  </conditionalFormatting>
  <conditionalFormatting sqref="S19 U19">
    <cfRule type="cellIs" dxfId="180" priority="416" operator="equal">
      <formula>#REF!</formula>
    </cfRule>
  </conditionalFormatting>
  <conditionalFormatting sqref="F19:G19 F20 K19 I19 M19">
    <cfRule type="cellIs" dxfId="179" priority="418" operator="equal">
      <formula>#REF!</formula>
    </cfRule>
  </conditionalFormatting>
  <conditionalFormatting sqref="E17">
    <cfRule type="cellIs" dxfId="178" priority="437" operator="equal">
      <formula>#REF!</formula>
    </cfRule>
  </conditionalFormatting>
  <conditionalFormatting sqref="E15">
    <cfRule type="cellIs" dxfId="175" priority="441" operator="equal">
      <formula>#REF!</formula>
    </cfRule>
  </conditionalFormatting>
  <conditionalFormatting sqref="S29 U29">
    <cfRule type="cellIs" dxfId="174" priority="455" operator="equal">
      <formula>#REF!</formula>
    </cfRule>
  </conditionalFormatting>
  <conditionalFormatting sqref="O25 Q25">
    <cfRule type="cellIs" dxfId="172" priority="402" operator="equal">
      <formula>#REF!</formula>
    </cfRule>
  </conditionalFormatting>
  <conditionalFormatting sqref="S25 U25">
    <cfRule type="cellIs" dxfId="171" priority="401" operator="equal">
      <formula>#REF!</formula>
    </cfRule>
  </conditionalFormatting>
  <conditionalFormatting sqref="F25:F26">
    <cfRule type="cellIs" dxfId="169" priority="369" operator="equal">
      <formula>#REF!</formula>
    </cfRule>
  </conditionalFormatting>
  <conditionalFormatting sqref="G39 K39 I39 M39">
    <cfRule type="cellIs" dxfId="167" priority="393" operator="equal">
      <formula>#REF!</formula>
    </cfRule>
  </conditionalFormatting>
  <conditionalFormatting sqref="O39 Q39">
    <cfRule type="cellIs" dxfId="166" priority="392" operator="equal">
      <formula>#REF!</formula>
    </cfRule>
  </conditionalFormatting>
  <conditionalFormatting sqref="F21:G21 F22 K21 I21 M21">
    <cfRule type="cellIs" dxfId="161" priority="413" operator="equal">
      <formula>#REF!</formula>
    </cfRule>
  </conditionalFormatting>
  <conditionalFormatting sqref="F27:F28">
    <cfRule type="cellIs" dxfId="160" priority="368" operator="equal">
      <formula>#REF!</formula>
    </cfRule>
  </conditionalFormatting>
  <conditionalFormatting sqref="O21 Q21">
    <cfRule type="cellIs" dxfId="159" priority="412" operator="equal">
      <formula>#REF!</formula>
    </cfRule>
  </conditionalFormatting>
  <conditionalFormatting sqref="S21 U21">
    <cfRule type="cellIs" dxfId="158" priority="411" operator="equal">
      <formula>#REF!</formula>
    </cfRule>
  </conditionalFormatting>
  <conditionalFormatting sqref="S41 U41">
    <cfRule type="cellIs" dxfId="157" priority="386" operator="equal">
      <formula>#REF!</formula>
    </cfRule>
  </conditionalFormatting>
  <conditionalFormatting sqref="J21:J22">
    <cfRule type="cellIs" dxfId="156" priority="346" operator="equal">
      <formula>#REF!</formula>
    </cfRule>
  </conditionalFormatting>
  <conditionalFormatting sqref="E23">
    <cfRule type="cellIs" dxfId="155" priority="428" operator="equal">
      <formula>#REF!</formula>
    </cfRule>
  </conditionalFormatting>
  <conditionalFormatting sqref="E25">
    <cfRule type="cellIs" dxfId="154" priority="427" operator="equal">
      <formula>#REF!</formula>
    </cfRule>
  </conditionalFormatting>
  <conditionalFormatting sqref="G41 K41 I41 M41">
    <cfRule type="cellIs" dxfId="153" priority="388" operator="equal">
      <formula>#REF!</formula>
    </cfRule>
  </conditionalFormatting>
  <conditionalFormatting sqref="O41 Q41">
    <cfRule type="cellIs" dxfId="152" priority="387" operator="equal">
      <formula>#REF!</formula>
    </cfRule>
  </conditionalFormatting>
  <conditionalFormatting sqref="G27 K27 I27 M27">
    <cfRule type="cellIs" dxfId="151" priority="398" operator="equal">
      <formula>#REF!</formula>
    </cfRule>
  </conditionalFormatting>
  <conditionalFormatting sqref="F23:F24">
    <cfRule type="cellIs" dxfId="149" priority="370" operator="equal">
      <formula>#REF!</formula>
    </cfRule>
  </conditionalFormatting>
  <conditionalFormatting sqref="G23 K23 I23 M23">
    <cfRule type="cellIs" dxfId="144" priority="408" operator="equal">
      <formula>#REF!</formula>
    </cfRule>
  </conditionalFormatting>
  <conditionalFormatting sqref="O23 Q23">
    <cfRule type="cellIs" dxfId="143" priority="407" operator="equal">
      <formula>#REF!</formula>
    </cfRule>
  </conditionalFormatting>
  <conditionalFormatting sqref="S23 U23">
    <cfRule type="cellIs" dxfId="142" priority="406" operator="equal">
      <formula>#REF!</formula>
    </cfRule>
  </conditionalFormatting>
  <conditionalFormatting sqref="G25 K25 I25 M25">
    <cfRule type="cellIs" dxfId="140" priority="403" operator="equal">
      <formula>#REF!</formula>
    </cfRule>
  </conditionalFormatting>
  <conditionalFormatting sqref="O27 Q27">
    <cfRule type="cellIs" dxfId="138" priority="397" operator="equal">
      <formula>#REF!</formula>
    </cfRule>
  </conditionalFormatting>
  <conditionalFormatting sqref="S27">
    <cfRule type="cellIs" dxfId="137" priority="396" operator="equal">
      <formula>#REF!</formula>
    </cfRule>
  </conditionalFormatting>
  <conditionalFormatting sqref="S39 U39">
    <cfRule type="cellIs" dxfId="136" priority="391" operator="equal">
      <formula>#REF!</formula>
    </cfRule>
  </conditionalFormatting>
  <conditionalFormatting sqref="F29:F30">
    <cfRule type="cellIs" dxfId="135" priority="367" operator="equal">
      <formula>#REF!</formula>
    </cfRule>
  </conditionalFormatting>
  <conditionalFormatting sqref="F39:F40">
    <cfRule type="cellIs" dxfId="134" priority="366" operator="equal">
      <formula>#REF!</formula>
    </cfRule>
  </conditionalFormatting>
  <conditionalFormatting sqref="F41:F42">
    <cfRule type="cellIs" dxfId="133" priority="365" operator="equal">
      <formula>#REF!</formula>
    </cfRule>
  </conditionalFormatting>
  <conditionalFormatting sqref="N19:N20">
    <cfRule type="cellIs" dxfId="132" priority="334" operator="equal">
      <formula>#REF!</formula>
    </cfRule>
  </conditionalFormatting>
  <conditionalFormatting sqref="R19:R20">
    <cfRule type="cellIs" dxfId="131" priority="321" operator="equal">
      <formula>#REF!</formula>
    </cfRule>
  </conditionalFormatting>
  <conditionalFormatting sqref="J19:J20">
    <cfRule type="cellIs" dxfId="130" priority="347" operator="equal">
      <formula>#REF!</formula>
    </cfRule>
  </conditionalFormatting>
  <conditionalFormatting sqref="J23:J24">
    <cfRule type="cellIs" dxfId="129" priority="345" operator="equal">
      <formula>#REF!</formula>
    </cfRule>
  </conditionalFormatting>
  <conditionalFormatting sqref="J27:J28">
    <cfRule type="cellIs" dxfId="128" priority="343" operator="equal">
      <formula>#REF!</formula>
    </cfRule>
  </conditionalFormatting>
  <conditionalFormatting sqref="J29:J30">
    <cfRule type="cellIs" dxfId="127" priority="342" operator="equal">
      <formula>#REF!</formula>
    </cfRule>
  </conditionalFormatting>
  <conditionalFormatting sqref="J25:J26">
    <cfRule type="cellIs" dxfId="126" priority="344" operator="equal">
      <formula>#REF!</formula>
    </cfRule>
  </conditionalFormatting>
  <conditionalFormatting sqref="R27:R28">
    <cfRule type="cellIs" dxfId="125" priority="271" operator="equal">
      <formula>#REF!</formula>
    </cfRule>
  </conditionalFormatting>
  <conditionalFormatting sqref="L21:L22">
    <cfRule type="cellIs" dxfId="124" priority="174" operator="equal">
      <formula>#REF!</formula>
    </cfRule>
  </conditionalFormatting>
  <conditionalFormatting sqref="T19:T20">
    <cfRule type="cellIs" dxfId="123" priority="149" operator="equal">
      <formula>#REF!</formula>
    </cfRule>
  </conditionalFormatting>
  <conditionalFormatting sqref="L23:L24">
    <cfRule type="cellIs" dxfId="122" priority="173" operator="equal">
      <formula>#REF!</formula>
    </cfRule>
  </conditionalFormatting>
  <conditionalFormatting sqref="L27:L28">
    <cfRule type="cellIs" dxfId="121" priority="171" operator="equal">
      <formula>#REF!</formula>
    </cfRule>
  </conditionalFormatting>
  <conditionalFormatting sqref="L29:L30">
    <cfRule type="cellIs" dxfId="120" priority="170" operator="equal">
      <formula>#REF!</formula>
    </cfRule>
  </conditionalFormatting>
  <conditionalFormatting sqref="L25:L26">
    <cfRule type="cellIs" dxfId="119" priority="172" operator="equal">
      <formula>#REF!</formula>
    </cfRule>
  </conditionalFormatting>
  <conditionalFormatting sqref="H29:H30">
    <cfRule type="cellIs" dxfId="118" priority="183" operator="equal">
      <formula>#REF!</formula>
    </cfRule>
  </conditionalFormatting>
  <conditionalFormatting sqref="L19:L20">
    <cfRule type="cellIs" dxfId="117" priority="175" operator="equal">
      <formula>#REF!</formula>
    </cfRule>
  </conditionalFormatting>
  <conditionalFormatting sqref="P23:P24">
    <cfRule type="cellIs" dxfId="116" priority="160" operator="equal">
      <formula>#REF!</formula>
    </cfRule>
  </conditionalFormatting>
  <conditionalFormatting sqref="T21:T22">
    <cfRule type="cellIs" dxfId="115" priority="148" operator="equal">
      <formula>#REF!</formula>
    </cfRule>
  </conditionalFormatting>
  <conditionalFormatting sqref="P19:P20">
    <cfRule type="cellIs" dxfId="114" priority="162" operator="equal">
      <formula>#REF!</formula>
    </cfRule>
  </conditionalFormatting>
  <conditionalFormatting sqref="N27:N28">
    <cfRule type="cellIs" dxfId="113" priority="293" operator="equal">
      <formula>#REF!</formula>
    </cfRule>
  </conditionalFormatting>
  <conditionalFormatting sqref="H27:H28">
    <cfRule type="cellIs" dxfId="112" priority="184" operator="equal">
      <formula>#REF!</formula>
    </cfRule>
  </conditionalFormatting>
  <conditionalFormatting sqref="H25:H26">
    <cfRule type="cellIs" dxfId="111" priority="185" operator="equal">
      <formula>#REF!</formula>
    </cfRule>
  </conditionalFormatting>
  <conditionalFormatting sqref="P29:P30">
    <cfRule type="cellIs" dxfId="110" priority="157" operator="equal">
      <formula>#REF!</formula>
    </cfRule>
  </conditionalFormatting>
  <conditionalFormatting sqref="H19:H20">
    <cfRule type="cellIs" dxfId="109" priority="188" operator="equal">
      <formula>#REF!</formula>
    </cfRule>
  </conditionalFormatting>
  <conditionalFormatting sqref="H21:H22">
    <cfRule type="cellIs" dxfId="108" priority="187" operator="equal">
      <formula>#REF!</formula>
    </cfRule>
  </conditionalFormatting>
  <conditionalFormatting sqref="H23:H24">
    <cfRule type="cellIs" dxfId="107" priority="186" operator="equal">
      <formula>#REF!</formula>
    </cfRule>
  </conditionalFormatting>
  <conditionalFormatting sqref="N21:N22">
    <cfRule type="cellIs" dxfId="106" priority="296" operator="equal">
      <formula>#REF!</formula>
    </cfRule>
  </conditionalFormatting>
  <conditionalFormatting sqref="R23:R24">
    <cfRule type="cellIs" dxfId="105" priority="273" operator="equal">
      <formula>#REF!</formula>
    </cfRule>
  </conditionalFormatting>
  <conditionalFormatting sqref="N23:N24">
    <cfRule type="cellIs" dxfId="104" priority="295" operator="equal">
      <formula>#REF!</formula>
    </cfRule>
  </conditionalFormatting>
  <conditionalFormatting sqref="N29:N30">
    <cfRule type="cellIs" dxfId="103" priority="292" operator="equal">
      <formula>#REF!</formula>
    </cfRule>
  </conditionalFormatting>
  <conditionalFormatting sqref="R21:R22">
    <cfRule type="cellIs" dxfId="102" priority="274" operator="equal">
      <formula>#REF!</formula>
    </cfRule>
  </conditionalFormatting>
  <conditionalFormatting sqref="N25:N26">
    <cfRule type="cellIs" dxfId="101" priority="294" operator="equal">
      <formula>#REF!</formula>
    </cfRule>
  </conditionalFormatting>
  <conditionalFormatting sqref="R29:R30">
    <cfRule type="cellIs" dxfId="100" priority="270" operator="equal">
      <formula>#REF!</formula>
    </cfRule>
  </conditionalFormatting>
  <conditionalFormatting sqref="R25:R26">
    <cfRule type="cellIs" dxfId="99" priority="272" operator="equal">
      <formula>#REF!</formula>
    </cfRule>
  </conditionalFormatting>
  <conditionalFormatting sqref="T23:T24">
    <cfRule type="cellIs" dxfId="98" priority="147" operator="equal">
      <formula>#REF!</formula>
    </cfRule>
  </conditionalFormatting>
  <conditionalFormatting sqref="P21:P22">
    <cfRule type="cellIs" dxfId="97" priority="161" operator="equal">
      <formula>#REF!</formula>
    </cfRule>
  </conditionalFormatting>
  <conditionalFormatting sqref="T29:T30">
    <cfRule type="cellIs" dxfId="95" priority="144" operator="equal">
      <formula>#REF!</formula>
    </cfRule>
  </conditionalFormatting>
  <conditionalFormatting sqref="P27:P28">
    <cfRule type="cellIs" dxfId="94" priority="158" operator="equal">
      <formula>#REF!</formula>
    </cfRule>
  </conditionalFormatting>
  <conditionalFormatting sqref="L11:L12">
    <cfRule type="cellIs" dxfId="93" priority="125" operator="equal">
      <formula>#REF!</formula>
    </cfRule>
  </conditionalFormatting>
  <conditionalFormatting sqref="P25:P26">
    <cfRule type="cellIs" dxfId="92" priority="159" operator="equal">
      <formula>#REF!</formula>
    </cfRule>
  </conditionalFormatting>
  <conditionalFormatting sqref="E11">
    <cfRule type="cellIs" dxfId="91" priority="134" operator="equal">
      <formula>#REF!</formula>
    </cfRule>
  </conditionalFormatting>
  <conditionalFormatting sqref="O11 Q11">
    <cfRule type="cellIs" dxfId="90" priority="132" operator="equal">
      <formula>#REF!</formula>
    </cfRule>
  </conditionalFormatting>
  <conditionalFormatting sqref="T11:T12">
    <cfRule type="cellIs" dxfId="89" priority="123" operator="equal">
      <formula>#REF!</formula>
    </cfRule>
  </conditionalFormatting>
  <conditionalFormatting sqref="U11">
    <cfRule type="cellIs" dxfId="88" priority="131" operator="equal">
      <formula>#REF!</formula>
    </cfRule>
  </conditionalFormatting>
  <conditionalFormatting sqref="T27:T28">
    <cfRule type="cellIs" dxfId="87" priority="145" operator="equal">
      <formula>#REF!</formula>
    </cfRule>
  </conditionalFormatting>
  <conditionalFormatting sqref="T25:T26">
    <cfRule type="cellIs" dxfId="86" priority="146" operator="equal">
      <formula>#REF!</formula>
    </cfRule>
  </conditionalFormatting>
  <conditionalFormatting sqref="E31">
    <cfRule type="cellIs" dxfId="85" priority="122" operator="equal">
      <formula>#REF!</formula>
    </cfRule>
  </conditionalFormatting>
  <conditionalFormatting sqref="F11:G11 F12 K11 I11 M11">
    <cfRule type="cellIs" dxfId="84" priority="133" operator="equal">
      <formula>#REF!</formula>
    </cfRule>
  </conditionalFormatting>
  <conditionalFormatting sqref="Q31">
    <cfRule type="cellIs" dxfId="83" priority="118" operator="equal">
      <formula>#REF!</formula>
    </cfRule>
  </conditionalFormatting>
  <conditionalFormatting sqref="G31 M31">
    <cfRule type="cellIs" dxfId="82" priority="119" operator="equal">
      <formula>#REF!</formula>
    </cfRule>
  </conditionalFormatting>
  <conditionalFormatting sqref="J11:J12">
    <cfRule type="cellIs" dxfId="81" priority="130" operator="equal">
      <formula>#REF!</formula>
    </cfRule>
  </conditionalFormatting>
  <conditionalFormatting sqref="N11:N12">
    <cfRule type="cellIs" dxfId="80" priority="129" operator="equal">
      <formula>#REF!</formula>
    </cfRule>
  </conditionalFormatting>
  <conditionalFormatting sqref="R11:R12">
    <cfRule type="cellIs" dxfId="79" priority="127" operator="equal">
      <formula>#REF!</formula>
    </cfRule>
  </conditionalFormatting>
  <conditionalFormatting sqref="H11:H12">
    <cfRule type="cellIs" dxfId="78" priority="126" operator="equal">
      <formula>#REF!</formula>
    </cfRule>
  </conditionalFormatting>
  <conditionalFormatting sqref="P11:P12">
    <cfRule type="cellIs" dxfId="77" priority="124" operator="equal">
      <formula>#REF!</formula>
    </cfRule>
  </conditionalFormatting>
  <conditionalFormatting sqref="E33">
    <cfRule type="cellIs" dxfId="76" priority="106" operator="equal">
      <formula>#REF!</formula>
    </cfRule>
  </conditionalFormatting>
  <conditionalFormatting sqref="F31:F32">
    <cfRule type="cellIs" dxfId="73" priority="116" operator="equal">
      <formula>#REF!</formula>
    </cfRule>
  </conditionalFormatting>
  <conditionalFormatting sqref="O33 Q33">
    <cfRule type="cellIs" dxfId="72" priority="102" operator="equal">
      <formula>#REF!</formula>
    </cfRule>
  </conditionalFormatting>
  <conditionalFormatting sqref="U31">
    <cfRule type="cellIs" dxfId="71" priority="117" operator="equal">
      <formula>#REF!</formula>
    </cfRule>
  </conditionalFormatting>
  <conditionalFormatting sqref="F33:F34">
    <cfRule type="cellIs" dxfId="70" priority="100" operator="equal">
      <formula>#REF!</formula>
    </cfRule>
  </conditionalFormatting>
  <conditionalFormatting sqref="G33 K33 I33 M33">
    <cfRule type="cellIs" dxfId="67" priority="103" operator="equal">
      <formula>#REF!</formula>
    </cfRule>
  </conditionalFormatting>
  <conditionalFormatting sqref="S33 U33">
    <cfRule type="cellIs" dxfId="65" priority="101" operator="equal">
      <formula>#REF!</formula>
    </cfRule>
  </conditionalFormatting>
  <conditionalFormatting sqref="E35">
    <cfRule type="cellIs" dxfId="64" priority="90" operator="equal">
      <formula>#REF!</formula>
    </cfRule>
  </conditionalFormatting>
  <conditionalFormatting sqref="G35 K35 I35 M35">
    <cfRule type="cellIs" dxfId="62" priority="89" operator="equal">
      <formula>#REF!</formula>
    </cfRule>
  </conditionalFormatting>
  <conditionalFormatting sqref="O35 Q35">
    <cfRule type="cellIs" dxfId="61" priority="88" operator="equal">
      <formula>#REF!</formula>
    </cfRule>
  </conditionalFormatting>
  <conditionalFormatting sqref="S35 U35">
    <cfRule type="cellIs" dxfId="60" priority="87" operator="equal">
      <formula>#REF!</formula>
    </cfRule>
  </conditionalFormatting>
  <conditionalFormatting sqref="F35:F36">
    <cfRule type="cellIs" dxfId="59" priority="84" operator="equal">
      <formula>#REF!</formula>
    </cfRule>
  </conditionalFormatting>
  <conditionalFormatting sqref="S37 U37">
    <cfRule type="cellIs" dxfId="58" priority="69" operator="equal">
      <formula>#REF!</formula>
    </cfRule>
  </conditionalFormatting>
  <conditionalFormatting sqref="E37">
    <cfRule type="cellIs" dxfId="57" priority="74" operator="equal">
      <formula>#REF!</formula>
    </cfRule>
  </conditionalFormatting>
  <conditionalFormatting sqref="G37 K37 I37 M37">
    <cfRule type="cellIs" dxfId="54" priority="71" operator="equal">
      <formula>#REF!</formula>
    </cfRule>
  </conditionalFormatting>
  <conditionalFormatting sqref="O37 Q37">
    <cfRule type="cellIs" dxfId="53" priority="70" operator="equal">
      <formula>#REF!</formula>
    </cfRule>
  </conditionalFormatting>
  <conditionalFormatting sqref="F37:F38">
    <cfRule type="cellIs" dxfId="52" priority="68" operator="equal">
      <formula>#REF!</formula>
    </cfRule>
  </conditionalFormatting>
  <conditionalFormatting sqref="H39:H40">
    <cfRule type="cellIs" dxfId="51" priority="58" operator="equal">
      <formula>#REF!</formula>
    </cfRule>
  </conditionalFormatting>
  <conditionalFormatting sqref="H41:H42">
    <cfRule type="cellIs" dxfId="50" priority="57" operator="equal">
      <formula>#REF!</formula>
    </cfRule>
  </conditionalFormatting>
  <conditionalFormatting sqref="H31:H32">
    <cfRule type="cellIs" dxfId="49" priority="56" operator="equal">
      <formula>#REF!</formula>
    </cfRule>
  </conditionalFormatting>
  <conditionalFormatting sqref="H33:H34">
    <cfRule type="cellIs" dxfId="48" priority="55" operator="equal">
      <formula>#REF!</formula>
    </cfRule>
  </conditionalFormatting>
  <conditionalFormatting sqref="H35:H36">
    <cfRule type="cellIs" dxfId="47" priority="54" operator="equal">
      <formula>#REF!</formula>
    </cfRule>
  </conditionalFormatting>
  <conditionalFormatting sqref="H37:H38">
    <cfRule type="cellIs" dxfId="46" priority="53" operator="equal">
      <formula>#REF!</formula>
    </cfRule>
  </conditionalFormatting>
  <conditionalFormatting sqref="J39:J40">
    <cfRule type="cellIs" dxfId="45" priority="52" operator="equal">
      <formula>#REF!</formula>
    </cfRule>
  </conditionalFormatting>
  <conditionalFormatting sqref="J41:J42">
    <cfRule type="cellIs" dxfId="44" priority="51" operator="equal">
      <formula>#REF!</formula>
    </cfRule>
  </conditionalFormatting>
  <conditionalFormatting sqref="J31:J32">
    <cfRule type="cellIs" dxfId="43" priority="50" operator="equal">
      <formula>#REF!</formula>
    </cfRule>
  </conditionalFormatting>
  <conditionalFormatting sqref="J33:J34">
    <cfRule type="cellIs" dxfId="42" priority="49" operator="equal">
      <formula>#REF!</formula>
    </cfRule>
  </conditionalFormatting>
  <conditionalFormatting sqref="J35:J36">
    <cfRule type="cellIs" dxfId="41" priority="48" operator="equal">
      <formula>#REF!</formula>
    </cfRule>
  </conditionalFormatting>
  <conditionalFormatting sqref="J37:J38">
    <cfRule type="cellIs" dxfId="40" priority="47" operator="equal">
      <formula>#REF!</formula>
    </cfRule>
  </conditionalFormatting>
  <conditionalFormatting sqref="L39:L40">
    <cfRule type="cellIs" dxfId="39" priority="46" operator="equal">
      <formula>#REF!</formula>
    </cfRule>
  </conditionalFormatting>
  <conditionalFormatting sqref="L41:L42">
    <cfRule type="cellIs" dxfId="38" priority="45" operator="equal">
      <formula>#REF!</formula>
    </cfRule>
  </conditionalFormatting>
  <conditionalFormatting sqref="L31:L32">
    <cfRule type="cellIs" dxfId="37" priority="44" operator="equal">
      <formula>#REF!</formula>
    </cfRule>
  </conditionalFormatting>
  <conditionalFormatting sqref="L33:L34">
    <cfRule type="cellIs" dxfId="36" priority="43" operator="equal">
      <formula>#REF!</formula>
    </cfRule>
  </conditionalFormatting>
  <conditionalFormatting sqref="L35:L36">
    <cfRule type="cellIs" dxfId="35" priority="42" operator="equal">
      <formula>#REF!</formula>
    </cfRule>
  </conditionalFormatting>
  <conditionalFormatting sqref="L37:L38">
    <cfRule type="cellIs" dxfId="34" priority="41" operator="equal">
      <formula>#REF!</formula>
    </cfRule>
  </conditionalFormatting>
  <conditionalFormatting sqref="N39:N40">
    <cfRule type="cellIs" dxfId="33" priority="40" operator="equal">
      <formula>#REF!</formula>
    </cfRule>
  </conditionalFormatting>
  <conditionalFormatting sqref="N41:N42">
    <cfRule type="cellIs" dxfId="32" priority="39" operator="equal">
      <formula>#REF!</formula>
    </cfRule>
  </conditionalFormatting>
  <conditionalFormatting sqref="N31:N32">
    <cfRule type="cellIs" dxfId="31" priority="38" operator="equal">
      <formula>#REF!</formula>
    </cfRule>
  </conditionalFormatting>
  <conditionalFormatting sqref="N33:N34">
    <cfRule type="cellIs" dxfId="30" priority="37" operator="equal">
      <formula>#REF!</formula>
    </cfRule>
  </conditionalFormatting>
  <conditionalFormatting sqref="N35:N36">
    <cfRule type="cellIs" dxfId="29" priority="36" operator="equal">
      <formula>#REF!</formula>
    </cfRule>
  </conditionalFormatting>
  <conditionalFormatting sqref="N37:N38">
    <cfRule type="cellIs" dxfId="28" priority="35" operator="equal">
      <formula>#REF!</formula>
    </cfRule>
  </conditionalFormatting>
  <conditionalFormatting sqref="P39:P40">
    <cfRule type="cellIs" dxfId="27" priority="34" operator="equal">
      <formula>#REF!</formula>
    </cfRule>
  </conditionalFormatting>
  <conditionalFormatting sqref="P41:P42">
    <cfRule type="cellIs" dxfId="26" priority="33" operator="equal">
      <formula>#REF!</formula>
    </cfRule>
  </conditionalFormatting>
  <conditionalFormatting sqref="P31:P32">
    <cfRule type="cellIs" dxfId="25" priority="32" operator="equal">
      <formula>#REF!</formula>
    </cfRule>
  </conditionalFormatting>
  <conditionalFormatting sqref="P33:P34">
    <cfRule type="cellIs" dxfId="24" priority="31" operator="equal">
      <formula>#REF!</formula>
    </cfRule>
  </conditionalFormatting>
  <conditionalFormatting sqref="P35:P36">
    <cfRule type="cellIs" dxfId="23" priority="30" operator="equal">
      <formula>#REF!</formula>
    </cfRule>
  </conditionalFormatting>
  <conditionalFormatting sqref="P37:P38">
    <cfRule type="cellIs" dxfId="22" priority="29" operator="equal">
      <formula>#REF!</formula>
    </cfRule>
  </conditionalFormatting>
  <conditionalFormatting sqref="R39:R40">
    <cfRule type="cellIs" dxfId="21" priority="28" operator="equal">
      <formula>#REF!</formula>
    </cfRule>
  </conditionalFormatting>
  <conditionalFormatting sqref="R41:R42">
    <cfRule type="cellIs" dxfId="20" priority="27" operator="equal">
      <formula>#REF!</formula>
    </cfRule>
  </conditionalFormatting>
  <conditionalFormatting sqref="R31:R32">
    <cfRule type="cellIs" dxfId="19" priority="26" operator="equal">
      <formula>#REF!</formula>
    </cfRule>
  </conditionalFormatting>
  <conditionalFormatting sqref="R33:R34">
    <cfRule type="cellIs" dxfId="18" priority="25" operator="equal">
      <formula>#REF!</formula>
    </cfRule>
  </conditionalFormatting>
  <conditionalFormatting sqref="R35:R36">
    <cfRule type="cellIs" dxfId="17" priority="24" operator="equal">
      <formula>#REF!</formula>
    </cfRule>
  </conditionalFormatting>
  <conditionalFormatting sqref="R37:R38">
    <cfRule type="cellIs" dxfId="16" priority="23" operator="equal">
      <formula>#REF!</formula>
    </cfRule>
  </conditionalFormatting>
  <conditionalFormatting sqref="T39:T40">
    <cfRule type="cellIs" dxfId="15" priority="22" operator="equal">
      <formula>#REF!</formula>
    </cfRule>
  </conditionalFormatting>
  <conditionalFormatting sqref="T41:T42">
    <cfRule type="cellIs" dxfId="14" priority="21" operator="equal">
      <formula>#REF!</formula>
    </cfRule>
  </conditionalFormatting>
  <conditionalFormatting sqref="T31:T32">
    <cfRule type="cellIs" dxfId="13" priority="20" operator="equal">
      <formula>#REF!</formula>
    </cfRule>
  </conditionalFormatting>
  <conditionalFormatting sqref="T33:T34">
    <cfRule type="cellIs" dxfId="12" priority="19" operator="equal">
      <formula>#REF!</formula>
    </cfRule>
  </conditionalFormatting>
  <conditionalFormatting sqref="T35:T36">
    <cfRule type="cellIs" dxfId="11" priority="18" operator="equal">
      <formula>#REF!</formula>
    </cfRule>
  </conditionalFormatting>
  <conditionalFormatting sqref="T37:T38">
    <cfRule type="cellIs" dxfId="10" priority="17" operator="equal">
      <formula>#REF!</formula>
    </cfRule>
  </conditionalFormatting>
  <conditionalFormatting sqref="K31">
    <cfRule type="cellIs" dxfId="8" priority="9" operator="equal">
      <formula>#REF!</formula>
    </cfRule>
  </conditionalFormatting>
  <conditionalFormatting sqref="O31">
    <cfRule type="cellIs" dxfId="7" priority="8" operator="equal">
      <formula>#REF!</formula>
    </cfRule>
  </conditionalFormatting>
  <conditionalFormatting sqref="S31">
    <cfRule type="cellIs" dxfId="6" priority="7" operator="equal">
      <formula>#REF!</formula>
    </cfRule>
  </conditionalFormatting>
  <conditionalFormatting sqref="I31">
    <cfRule type="cellIs" dxfId="5" priority="6" operator="equal">
      <formula>#REF!</formula>
    </cfRule>
  </conditionalFormatting>
  <conditionalFormatting sqref="U9">
    <cfRule type="cellIs" dxfId="3" priority="4" operator="equal">
      <formula>#REF!</formula>
    </cfRule>
  </conditionalFormatting>
  <conditionalFormatting sqref="U13">
    <cfRule type="cellIs" dxfId="2" priority="3" operator="equal">
      <formula>#REF!</formula>
    </cfRule>
  </conditionalFormatting>
  <conditionalFormatting sqref="U15">
    <cfRule type="cellIs" dxfId="1" priority="2" operator="equal">
      <formula>#REF!</formula>
    </cfRule>
  </conditionalFormatting>
  <conditionalFormatting sqref="U27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 horizontalDpi="4294967294" verticalDpi="4294967294" r:id="rId1"/>
  <ignoredErrors>
    <ignoredError sqref="G29 K29 O29 S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MIR 2019</vt:lpstr>
      <vt:lpstr>Seguimiento</vt:lpstr>
      <vt:lpstr>'MIR 2019'!Títulos_a_imprimir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INAEBA</cp:lastModifiedBy>
  <cp:lastPrinted>2019-04-02T19:36:54Z</cp:lastPrinted>
  <dcterms:created xsi:type="dcterms:W3CDTF">2019-03-29T17:53:20Z</dcterms:created>
  <dcterms:modified xsi:type="dcterms:W3CDTF">2020-11-11T20:18:15Z</dcterms:modified>
</cp:coreProperties>
</file>