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askStatus">#REF!</definedName>
    <definedName name="TaskStoryID">#REF!</definedName>
    <definedName name="SprintTasks">#REF!</definedName>
    <definedName name="ProductBacklog">'Backlog del Producto'!$B$5:$P$166</definedName>
    <definedName name="TrendDays">#REF!</definedName>
    <definedName name="DoneDays">#REF!</definedName>
    <definedName name="TrendSprintCount">#REF!</definedName>
    <definedName name="SprintCount">#REF!</definedName>
    <definedName name="TaskRows">#REF!</definedName>
    <definedName name="TotalEffort">#REF!</definedName>
    <definedName name="ImplementationDays">#REF!</definedName>
    <definedName name="SprintsInTrend">#REF!</definedName>
    <definedName name="Status">'Backlog del Producto'!$O$7:$O$166</definedName>
    <definedName name="TrendOffset">#REF!</definedName>
    <definedName name="Sprint">'Backlog del Producto'!$N$7:$N$166</definedName>
  </definedNames>
  <calcPr/>
  <extLst>
    <ext uri="GoogleSheetsCustomDataVersion2">
      <go:sheetsCustomData xmlns:go="http://customooxmlschemas.google.com/" r:id="rId6" roundtripDataChecksum="Pm4QwVr5UiCk3y5X6kKFr/rL7XpbiGxi5DsjigHVol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6">
      <text>
        <t xml:space="preserve">======
ID#AAABql96Od8
Use los siguientes estados    (2025-09-04 20:10:35)
Por Hacer
En Progreso
Terminado
Eliminado
Esta hoja usa los estados anteriores en el formato y cálculos de fórmulas.</t>
      </text>
    </comment>
    <comment authorId="0" ref="K6">
      <text>
        <t xml:space="preserve">======
ID#AAABql96Od4
Petri Heiramo    (2025-09-04 20:10:35)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ID#AAABql96Od0
Petri Heiramo    (2025-09-04 20:10:35)
El ID único asignado a la Historia de Usuario.  Este numero no debe cambiar una vez asignado.</t>
      </text>
    </comment>
    <comment authorId="0" ref="L6">
      <text>
        <t xml:space="preserve">======
ID#AAABql96Odw
Petri Heiramo    (2025-09-04 20:10:35)
Representa el esfuerzo que conlleva realizar la Historia de Usuario.
En la metodología tradicional Scrum se deben utilizar Story Points.
Sin embargo, siempre deberás traducir el esfuerzo a hrs, dias, etc.</t>
      </text>
    </comment>
    <comment authorId="0" ref="M6">
      <text>
        <t xml:space="preserve">======
ID#AAABql96Ods
Hector Bravo    (2025-09-04 20:10:35)
Indicar el ID de la Epica o el ID de la Historia que debe ser completada antes</t>
      </text>
    </comment>
    <comment authorId="0" ref="B6">
      <text>
        <t xml:space="preserve">======
ID#AAABql96Odo
Hector Bravo Consultor GE    (2025-09-04 20:10:35)
ID único de la Epica (historia de usuario grande que debe ser descompuesta en historias de usuario mas pequeñas</t>
      </text>
    </comment>
    <comment authorId="0" ref="N6">
      <text>
        <t xml:space="preserve">======
ID#AAABql96Odk
Petri Heiramo    (2025-09-04 20:10:35)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</commentList>
  <extLst>
    <ext uri="GoogleSheetsCustomDataVersion2">
      <go:sheetsCustomData xmlns:go="http://customooxmlschemas.google.com/" r:id="rId1" roundtripDataSignature="AMtx7mi9BdpvFe3lBJqt84G5h2Zr8u32kA=="/>
    </ext>
  </extLst>
</comments>
</file>

<file path=xl/sharedStrings.xml><?xml version="1.0" encoding="utf-8"?>
<sst xmlns="http://schemas.openxmlformats.org/spreadsheetml/2006/main" count="189" uniqueCount="141">
  <si>
    <t>Backlog del Producto</t>
  </si>
  <si>
    <t>Por Hacer</t>
  </si>
  <si>
    <t>Nombre del Proyecto:</t>
  </si>
  <si>
    <t>ReviDoc</t>
  </si>
  <si>
    <t>En Progreso</t>
  </si>
  <si>
    <t>Dueño del Producto</t>
  </si>
  <si>
    <t>Lorenzo Masgo Josue  /  Camargo Ambicho Joussepe Josue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</si>
  <si>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</si>
  <si>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</si>
  <si>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</si>
  <si>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</si>
  <si>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</si>
  <si>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</si>
  <si>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</si>
  <si>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</si>
  <si>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</si>
  <si>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</si>
  <si>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</si>
  <si>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</si>
  <si>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</si>
  <si>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</si>
  <si>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</si>
  <si>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</si>
  <si>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</si>
  <si>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</si>
  <si>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</si>
  <si>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</si>
  <si>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</si>
  <si>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estudiante</t>
  </si>
  <si>
    <t>Que el sistema revise automáticamente mis textos con IA</t>
  </si>
  <si>
    <t>mejorar su calidad antes de entregarlos</t>
  </si>
  <si>
    <t>HU01</t>
  </si>
  <si>
    <t>que el sistema detecte errores gramaticales</t>
  </si>
  <si>
    <t>mejorar la corrección lingüística</t>
  </si>
  <si>
    <t>- Corrige ortografía y gramática.
- Sugiere cambios en tiempo real.</t>
  </si>
  <si>
    <t>Base del motor NLP</t>
  </si>
  <si>
    <t>HU02</t>
  </si>
  <si>
    <t>que el sistema detecte problemas de coherencia y estilo</t>
  </si>
  <si>
    <t>que mi texto sea más claro</t>
  </si>
  <si>
    <t>- Marca párrafos confusos.
- Sugiere reformulaciones.</t>
  </si>
  <si>
    <t>HU-01</t>
  </si>
  <si>
    <t>Depende de HU-01</t>
  </si>
  <si>
    <t>HU03</t>
  </si>
  <si>
    <t>recibir un informe descargable con las sugerencias</t>
  </si>
  <si>
    <t>tener evidencia de las correcciones</t>
  </si>
  <si>
    <t>- Informe en PDF.
- Incluye errores detectados + recomendaciones.</t>
  </si>
  <si>
    <t>HU-01, HU-02</t>
  </si>
  <si>
    <t>Automatizado vía n8n</t>
  </si>
  <si>
    <t>EPIC02</t>
  </si>
  <si>
    <t>usuario</t>
  </si>
  <si>
    <t>Acceder a la plataforma con credenciales</t>
  </si>
  <si>
    <t>subir o revisar trabajos.</t>
  </si>
  <si>
    <t>HU-04</t>
  </si>
  <si>
    <t>registrarme y acceder con credenciales</t>
  </si>
  <si>
    <t>subir mis trabajos</t>
  </si>
  <si>
    <t>- Registro seguro.
- Login con usuario/contraseña.</t>
  </si>
  <si>
    <t>—</t>
  </si>
  <si>
    <t>Autenticación básica</t>
  </si>
  <si>
    <t>HU-05</t>
  </si>
  <si>
    <t>docente</t>
  </si>
  <si>
    <t>acceder a un panel con los trabajos de mis estudiantes</t>
  </si>
  <si>
    <t>evaluarlos</t>
  </si>
  <si>
    <t>- Panel con lista de trabajos.
- Estado de revisión visible.</t>
  </si>
  <si>
    <t>Visualización de datos</t>
  </si>
  <si>
    <t>HU-06</t>
  </si>
  <si>
    <t>recibir notificaciones por correo cuando un estudiante envíe un trabajo revisado</t>
  </si>
  <si>
    <t>calificarlos</t>
  </si>
  <si>
    <t>- Email automático en &lt; 1 min.
- Incluye link al trabajo.</t>
  </si>
  <si>
    <t>Implementar con n8n</t>
  </si>
  <si>
    <t>EPIC03</t>
  </si>
  <si>
    <t>Que el sistema valide plagio y normas de citación</t>
  </si>
  <si>
    <t>garantizar originalidad</t>
  </si>
  <si>
    <t>HU-07</t>
  </si>
  <si>
    <t>que el sistema detecte similitudes con otros documentos</t>
  </si>
  <si>
    <t>evitar plagio</t>
  </si>
  <si>
    <t>- Muestra % de similitud.
- Resalta frases sospechosas.</t>
  </si>
  <si>
    <t>Requiere embeddings y BD</t>
  </si>
  <si>
    <t>HU-08</t>
  </si>
  <si>
    <t>que el sistema valide las referencias en formato APA</t>
  </si>
  <si>
    <t>evitar errores</t>
  </si>
  <si>
    <t>- Identifica referencias APA incompletas.
- Sugiere correcciones.</t>
  </si>
  <si>
    <t>Validación con regex</t>
  </si>
  <si>
    <t>HU-09</t>
  </si>
  <si>
    <t>que el sistema valide las referencias en formato IEEE</t>
  </si>
  <si>
    <t>- Detecta estructura IEEE.
- Marca errores de formato.</t>
  </si>
  <si>
    <t>Similar a HU-08</t>
  </si>
  <si>
    <t>HU-10</t>
  </si>
  <si>
    <t>que el sistema marque las citas faltantes o mal referenciadas</t>
  </si>
  <si>
    <t>corregirlos</t>
  </si>
  <si>
    <t>- Identifica citas sin referencia.
- Resalta inconsistencias.</t>
  </si>
  <si>
    <t>HU-08, HU-09</t>
  </si>
  <si>
    <t>Complementa HU-08 y HU-09</t>
  </si>
  <si>
    <t>EPIC04</t>
  </si>
  <si>
    <t>sistema</t>
  </si>
  <si>
    <t>Que n8n automatice todo el flujo</t>
  </si>
  <si>
    <t>reducir intervención manual</t>
  </si>
  <si>
    <t>HU-11</t>
  </si>
  <si>
    <t>que al subir un documento se active automáticamente el flujo de revisión</t>
  </si>
  <si>
    <t>optimizar el tiempo del usuario</t>
  </si>
  <si>
    <t>- Carga activa proceso IA.
- Validación de documento iniciada.</t>
  </si>
  <si>
    <t>HU-01, HU-04</t>
  </si>
  <si>
    <t>Flujo inicial</t>
  </si>
  <si>
    <t>HU-12</t>
  </si>
  <si>
    <t>que n8n genere automáticamente el informe y lo envíe al estudiante</t>
  </si>
  <si>
    <t>revisarlos y tener un feedback</t>
  </si>
  <si>
    <t>- Informe enviado por correo.
- Copia guardada en sistema.</t>
  </si>
  <si>
    <t>HU-03, HU-11</t>
  </si>
  <si>
    <t>Automatización</t>
  </si>
  <si>
    <t>HU-13</t>
  </si>
  <si>
    <t>que n8n archive los informes y documentos revisados</t>
  </si>
  <si>
    <t>mantener un historial</t>
  </si>
  <si>
    <t>- Archivos accesibles por usuario.
- Backup automático.</t>
  </si>
  <si>
    <t>Última parte del flujo</t>
  </si>
  <si>
    <t>EPIC05</t>
  </si>
  <si>
    <t>administrador</t>
  </si>
  <si>
    <t>Estadísticas sobre errores</t>
  </si>
  <si>
    <t>mejorar la enseñanza</t>
  </si>
  <si>
    <t>HU-14</t>
  </si>
  <si>
    <t>quiero ver estadísticas de los errores más comunes</t>
  </si>
  <si>
    <t>identificar áreas de mejora</t>
  </si>
  <si>
    <t>- Dashboard dinámico.
- Actualización en tiempo real.</t>
  </si>
  <si>
    <t>HU-01, HU-07</t>
  </si>
  <si>
    <t>Métricas globales</t>
  </si>
  <si>
    <t>HU-15</t>
  </si>
  <si>
    <t>quiero filtrar estadísticas por curso, carrera o fecha</t>
  </si>
  <si>
    <t>un mayor orden y administración de archivos</t>
  </si>
  <si>
    <t>- Filtros aplicables.
- Resultados dinámicos.</t>
  </si>
  <si>
    <t>Complemento de HU-14</t>
  </si>
  <si>
    <t>HU-16</t>
  </si>
  <si>
    <t>quiero exportar estadísticas en PDF/Excel</t>
  </si>
  <si>
    <t>documentar reportes institucionales</t>
  </si>
  <si>
    <t>- Exportación en PDF/Excel.
- Datos legibles y completos.</t>
  </si>
  <si>
    <t>HU-14, HU-15</t>
  </si>
  <si>
    <t>Reportes externos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</si>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</sst>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1.0"/>
      <color rgb="FF000000"/>
      <name val="Arial"/>
    </font>
    <font>
      <color theme="1"/>
      <name val="Arial"/>
      <scheme val="minor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0" fillId="0" fontId="1" numFmtId="0" xfId="0" applyAlignment="1" applyFont="1">
      <alignment horizontal="center" vertical="center"/>
    </xf>
    <xf borderId="1" fillId="6" fontId="6" numFmtId="0" xfId="0" applyAlignment="1" applyBorder="1" applyFont="1">
      <alignment horizontal="center" vertical="center"/>
    </xf>
    <xf borderId="1" fillId="7" fontId="6" numFmtId="0" xfId="0" applyAlignment="1" applyBorder="1" applyFont="1">
      <alignment horizontal="center" shrinkToFit="0" vertical="center" wrapText="1"/>
    </xf>
    <xf borderId="1" fillId="8" fontId="6" numFmtId="0" xfId="0" applyAlignment="1" applyBorder="1" applyFont="1">
      <alignment horizontal="center" shrinkToFit="0" vertical="center" wrapText="1"/>
    </xf>
    <xf borderId="1" fillId="8" fontId="6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left" vertical="center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9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6" fontId="1" numFmtId="164" xfId="0" applyAlignment="1" applyBorder="1" applyFont="1" applyNumberFormat="1">
      <alignment horizontal="center" readingOrder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6" fillId="6" fontId="1" numFmtId="164" xfId="0" applyAlignment="1" applyBorder="1" applyFont="1" applyNumberFormat="1">
      <alignment horizontal="center"/>
    </xf>
    <xf borderId="1" fillId="6" fontId="1" numFmtId="0" xfId="0" applyAlignment="1" applyBorder="1" applyFont="1">
      <alignment horizontal="center" readingOrder="0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48.0"/>
    <col customWidth="1" min="5" max="5" width="30.25"/>
    <col customWidth="1" min="6" max="6" width="11.25"/>
    <col customWidth="1" min="7" max="7" width="19.0"/>
    <col customWidth="1" min="8" max="8" width="59.75"/>
    <col customWidth="1" min="9" max="9" width="27.25"/>
    <col customWidth="1" min="10" max="10" width="53.13"/>
    <col customWidth="1" min="11" max="11" width="10.25"/>
    <col customWidth="1" min="12" max="13" width="15.0"/>
    <col customWidth="1" min="14" max="14" width="11.38"/>
    <col customWidth="1" min="15" max="15" width="12.63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3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5"/>
      <c r="J4" s="15"/>
      <c r="K4" s="16"/>
      <c r="L4" s="16"/>
      <c r="M4" s="16"/>
      <c r="N4" s="11"/>
      <c r="O4" s="14"/>
      <c r="P4" s="11"/>
      <c r="Q4" s="11"/>
      <c r="R4" s="17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19"/>
      <c r="H5" s="19"/>
      <c r="I5" s="8"/>
      <c r="J5" s="21" t="s">
        <v>11</v>
      </c>
      <c r="K5" s="19"/>
      <c r="L5" s="19"/>
      <c r="M5" s="19"/>
      <c r="N5" s="19"/>
      <c r="O5" s="19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2"/>
      <c r="B6" s="23" t="s">
        <v>12</v>
      </c>
      <c r="C6" s="23" t="s">
        <v>13</v>
      </c>
      <c r="D6" s="23" t="s">
        <v>14</v>
      </c>
      <c r="E6" s="23" t="s">
        <v>15</v>
      </c>
      <c r="F6" s="24" t="s">
        <v>16</v>
      </c>
      <c r="G6" s="24" t="s">
        <v>17</v>
      </c>
      <c r="H6" s="24" t="s">
        <v>18</v>
      </c>
      <c r="I6" s="24" t="s">
        <v>19</v>
      </c>
      <c r="J6" s="25" t="s">
        <v>20</v>
      </c>
      <c r="K6" s="26" t="s">
        <v>21</v>
      </c>
      <c r="L6" s="26" t="s">
        <v>22</v>
      </c>
      <c r="M6" s="26" t="s">
        <v>23</v>
      </c>
      <c r="N6" s="26" t="s">
        <v>24</v>
      </c>
      <c r="O6" s="26" t="s">
        <v>25</v>
      </c>
      <c r="P6" s="25" t="s">
        <v>26</v>
      </c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0.0" customHeight="1">
      <c r="A7" s="1"/>
      <c r="B7" s="27" t="s">
        <v>27</v>
      </c>
      <c r="C7" s="28" t="s">
        <v>28</v>
      </c>
      <c r="D7" s="29" t="s">
        <v>29</v>
      </c>
      <c r="E7" s="29" t="s">
        <v>30</v>
      </c>
      <c r="F7" s="27"/>
      <c r="G7" s="27"/>
      <c r="H7" s="30"/>
      <c r="I7" s="27"/>
      <c r="J7" s="30"/>
      <c r="K7" s="31"/>
      <c r="L7" s="31"/>
      <c r="M7" s="31"/>
      <c r="N7" s="31"/>
      <c r="O7" s="31"/>
      <c r="P7" s="27"/>
      <c r="Q7" s="1"/>
      <c r="R7" s="1"/>
      <c r="S7" s="1"/>
      <c r="T7" s="1"/>
      <c r="U7" s="1"/>
      <c r="V7" s="1"/>
      <c r="W7" s="1"/>
      <c r="X7" s="1"/>
      <c r="Y7" s="1"/>
      <c r="Z7" s="1"/>
    </row>
    <row r="8" ht="36.75" customHeight="1">
      <c r="A8" s="1"/>
      <c r="B8" s="27"/>
      <c r="C8" s="27"/>
      <c r="D8" s="27"/>
      <c r="E8" s="27"/>
      <c r="F8" s="27" t="s">
        <v>31</v>
      </c>
      <c r="G8" s="29" t="s">
        <v>28</v>
      </c>
      <c r="H8" s="32" t="s">
        <v>32</v>
      </c>
      <c r="I8" s="32" t="s">
        <v>33</v>
      </c>
      <c r="J8" s="32" t="s">
        <v>34</v>
      </c>
      <c r="K8" s="29">
        <v>10.0</v>
      </c>
      <c r="L8" s="29">
        <v>8.0</v>
      </c>
      <c r="M8" s="31"/>
      <c r="N8" s="31">
        <v>1.0</v>
      </c>
      <c r="O8" s="33" t="s">
        <v>7</v>
      </c>
      <c r="P8" s="29" t="s">
        <v>35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36.75" customHeight="1">
      <c r="A9" s="1"/>
      <c r="B9" s="27"/>
      <c r="C9" s="27"/>
      <c r="D9" s="27"/>
      <c r="E9" s="27"/>
      <c r="F9" s="27" t="s">
        <v>36</v>
      </c>
      <c r="G9" s="29" t="s">
        <v>28</v>
      </c>
      <c r="H9" s="32" t="s">
        <v>37</v>
      </c>
      <c r="I9" s="32" t="s">
        <v>38</v>
      </c>
      <c r="J9" s="32" t="s">
        <v>39</v>
      </c>
      <c r="K9" s="29">
        <v>9.0</v>
      </c>
      <c r="L9" s="29">
        <v>8.0</v>
      </c>
      <c r="M9" s="29" t="s">
        <v>40</v>
      </c>
      <c r="N9" s="31">
        <v>1.0</v>
      </c>
      <c r="O9" s="33" t="s">
        <v>4</v>
      </c>
      <c r="P9" s="29" t="s">
        <v>41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36.75" customHeight="1">
      <c r="A10" s="1"/>
      <c r="B10" s="27"/>
      <c r="C10" s="27"/>
      <c r="D10" s="27"/>
      <c r="E10" s="27"/>
      <c r="F10" s="27" t="s">
        <v>42</v>
      </c>
      <c r="G10" s="29" t="s">
        <v>28</v>
      </c>
      <c r="H10" s="32" t="s">
        <v>43</v>
      </c>
      <c r="I10" s="32" t="s">
        <v>44</v>
      </c>
      <c r="J10" s="34" t="s">
        <v>45</v>
      </c>
      <c r="K10" s="29">
        <v>9.0</v>
      </c>
      <c r="L10" s="29">
        <v>5.0</v>
      </c>
      <c r="M10" s="29" t="s">
        <v>46</v>
      </c>
      <c r="N10" s="31">
        <v>2.0</v>
      </c>
      <c r="O10" s="33" t="s">
        <v>4</v>
      </c>
      <c r="P10" s="29" t="s">
        <v>47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1"/>
      <c r="B11" s="27" t="s">
        <v>48</v>
      </c>
      <c r="C11" s="29" t="s">
        <v>49</v>
      </c>
      <c r="D11" s="29" t="s">
        <v>50</v>
      </c>
      <c r="E11" s="29" t="s">
        <v>51</v>
      </c>
      <c r="F11" s="27"/>
      <c r="G11" s="27"/>
      <c r="H11" s="35"/>
      <c r="I11" s="35"/>
      <c r="J11" s="35"/>
      <c r="K11" s="36"/>
      <c r="L11" s="31"/>
      <c r="M11" s="31"/>
      <c r="N11" s="31"/>
      <c r="O11" s="36"/>
      <c r="P11" s="27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6.75" customHeight="1">
      <c r="B12" s="36"/>
      <c r="C12" s="36"/>
      <c r="D12" s="36"/>
      <c r="E12" s="36"/>
      <c r="F12" s="29" t="s">
        <v>52</v>
      </c>
      <c r="G12" s="29" t="s">
        <v>28</v>
      </c>
      <c r="H12" s="32" t="s">
        <v>53</v>
      </c>
      <c r="I12" s="32" t="s">
        <v>54</v>
      </c>
      <c r="J12" s="32" t="s">
        <v>55</v>
      </c>
      <c r="K12" s="33">
        <v>10.0</v>
      </c>
      <c r="L12" s="29">
        <v>5.0</v>
      </c>
      <c r="M12" s="29" t="s">
        <v>56</v>
      </c>
      <c r="N12" s="29">
        <v>1.0</v>
      </c>
      <c r="O12" s="33" t="s">
        <v>4</v>
      </c>
      <c r="P12" s="29" t="s">
        <v>57</v>
      </c>
    </row>
    <row r="13" ht="36.75" customHeight="1">
      <c r="A13" s="1"/>
      <c r="B13" s="27"/>
      <c r="C13" s="27"/>
      <c r="D13" s="27"/>
      <c r="E13" s="27"/>
      <c r="F13" s="29" t="s">
        <v>58</v>
      </c>
      <c r="G13" s="29" t="s">
        <v>59</v>
      </c>
      <c r="H13" s="32" t="s">
        <v>60</v>
      </c>
      <c r="I13" s="32" t="s">
        <v>61</v>
      </c>
      <c r="J13" s="34" t="s">
        <v>62</v>
      </c>
      <c r="K13" s="33">
        <v>9.0</v>
      </c>
      <c r="L13" s="29">
        <v>8.0</v>
      </c>
      <c r="M13" s="29" t="s">
        <v>52</v>
      </c>
      <c r="N13" s="33">
        <v>3.0</v>
      </c>
      <c r="O13" s="33" t="s">
        <v>4</v>
      </c>
      <c r="P13" s="29" t="s">
        <v>63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6.75" customHeight="1">
      <c r="A14" s="1"/>
      <c r="B14" s="27"/>
      <c r="C14" s="27"/>
      <c r="D14" s="27"/>
      <c r="E14" s="27"/>
      <c r="F14" s="29" t="s">
        <v>64</v>
      </c>
      <c r="G14" s="29" t="s">
        <v>59</v>
      </c>
      <c r="H14" s="32" t="s">
        <v>65</v>
      </c>
      <c r="I14" s="34" t="s">
        <v>66</v>
      </c>
      <c r="J14" s="34" t="s">
        <v>67</v>
      </c>
      <c r="K14" s="33">
        <v>8.0</v>
      </c>
      <c r="L14" s="29">
        <v>5.0</v>
      </c>
      <c r="M14" s="29" t="s">
        <v>58</v>
      </c>
      <c r="N14" s="33">
        <v>2.0</v>
      </c>
      <c r="O14" s="33" t="s">
        <v>4</v>
      </c>
      <c r="P14" s="29" t="s">
        <v>68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0" customHeight="1">
      <c r="A15" s="1"/>
      <c r="B15" s="27" t="s">
        <v>69</v>
      </c>
      <c r="C15" s="29" t="s">
        <v>49</v>
      </c>
      <c r="D15" s="29" t="s">
        <v>70</v>
      </c>
      <c r="E15" s="29" t="s">
        <v>71</v>
      </c>
      <c r="F15" s="36"/>
      <c r="G15" s="27"/>
      <c r="H15" s="35"/>
      <c r="I15" s="35"/>
      <c r="J15" s="35"/>
      <c r="K15" s="31"/>
      <c r="L15" s="31"/>
      <c r="M15" s="31"/>
      <c r="N15" s="31"/>
      <c r="O15" s="31"/>
      <c r="P15" s="27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6.75" customHeight="1">
      <c r="A16" s="1"/>
      <c r="B16" s="27"/>
      <c r="C16" s="27"/>
      <c r="D16" s="27"/>
      <c r="E16" s="27"/>
      <c r="F16" s="29" t="s">
        <v>72</v>
      </c>
      <c r="G16" s="29" t="s">
        <v>49</v>
      </c>
      <c r="H16" s="32" t="s">
        <v>73</v>
      </c>
      <c r="I16" s="32" t="s">
        <v>74</v>
      </c>
      <c r="J16" s="34" t="s">
        <v>75</v>
      </c>
      <c r="K16" s="33">
        <v>10.0</v>
      </c>
      <c r="L16" s="29">
        <v>13.0</v>
      </c>
      <c r="M16" s="29" t="s">
        <v>52</v>
      </c>
      <c r="N16" s="33">
        <v>4.0</v>
      </c>
      <c r="O16" s="33" t="s">
        <v>1</v>
      </c>
      <c r="P16" s="29" t="s">
        <v>76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6.75" customHeight="1">
      <c r="A17" s="1"/>
      <c r="B17" s="27"/>
      <c r="C17" s="27"/>
      <c r="D17" s="27"/>
      <c r="E17" s="27"/>
      <c r="F17" s="29" t="s">
        <v>77</v>
      </c>
      <c r="G17" s="29" t="s">
        <v>49</v>
      </c>
      <c r="H17" s="32" t="s">
        <v>78</v>
      </c>
      <c r="I17" s="34" t="s">
        <v>79</v>
      </c>
      <c r="J17" s="34" t="s">
        <v>80</v>
      </c>
      <c r="K17" s="33">
        <v>7.0</v>
      </c>
      <c r="L17" s="29">
        <v>5.0</v>
      </c>
      <c r="M17" s="29" t="s">
        <v>72</v>
      </c>
      <c r="N17" s="33">
        <v>4.0</v>
      </c>
      <c r="O17" s="33" t="s">
        <v>1</v>
      </c>
      <c r="P17" s="29" t="s">
        <v>81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6.75" customHeight="1">
      <c r="A18" s="1"/>
      <c r="B18" s="27"/>
      <c r="C18" s="27"/>
      <c r="D18" s="27"/>
      <c r="E18" s="27"/>
      <c r="F18" s="29" t="s">
        <v>82</v>
      </c>
      <c r="G18" s="29" t="s">
        <v>49</v>
      </c>
      <c r="H18" s="32" t="s">
        <v>83</v>
      </c>
      <c r="I18" s="34" t="s">
        <v>79</v>
      </c>
      <c r="J18" s="34" t="s">
        <v>84</v>
      </c>
      <c r="K18" s="33">
        <v>7.0</v>
      </c>
      <c r="L18" s="29">
        <v>5.0</v>
      </c>
      <c r="M18" s="29" t="s">
        <v>72</v>
      </c>
      <c r="N18" s="33">
        <v>5.0</v>
      </c>
      <c r="O18" s="33" t="s">
        <v>1</v>
      </c>
      <c r="P18" s="29" t="s">
        <v>85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6.75" customHeight="1">
      <c r="A19" s="1"/>
      <c r="B19" s="27"/>
      <c r="C19" s="27"/>
      <c r="D19" s="27"/>
      <c r="E19" s="27"/>
      <c r="F19" s="29" t="s">
        <v>86</v>
      </c>
      <c r="G19" s="29" t="s">
        <v>49</v>
      </c>
      <c r="H19" s="32" t="s">
        <v>87</v>
      </c>
      <c r="I19" s="34" t="s">
        <v>88</v>
      </c>
      <c r="J19" s="34" t="s">
        <v>89</v>
      </c>
      <c r="K19" s="33">
        <v>9.0</v>
      </c>
      <c r="L19" s="33">
        <v>8.0</v>
      </c>
      <c r="M19" s="29" t="s">
        <v>90</v>
      </c>
      <c r="N19" s="33">
        <v>5.0</v>
      </c>
      <c r="O19" s="33" t="s">
        <v>1</v>
      </c>
      <c r="P19" s="29" t="s">
        <v>91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37" t="s">
        <v>92</v>
      </c>
      <c r="C20" s="29" t="s">
        <v>93</v>
      </c>
      <c r="D20" s="29" t="s">
        <v>94</v>
      </c>
      <c r="E20" s="29" t="s">
        <v>95</v>
      </c>
      <c r="F20" s="27"/>
      <c r="G20" s="27"/>
      <c r="H20" s="35"/>
      <c r="I20" s="35"/>
      <c r="J20" s="35"/>
      <c r="K20" s="31"/>
      <c r="L20" s="31"/>
      <c r="M20" s="31"/>
      <c r="N20" s="31"/>
      <c r="O20" s="31"/>
      <c r="P20" s="27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6.75" customHeight="1">
      <c r="A21" s="1"/>
      <c r="B21" s="27"/>
      <c r="C21" s="27"/>
      <c r="D21" s="27"/>
      <c r="E21" s="27"/>
      <c r="F21" s="29" t="s">
        <v>96</v>
      </c>
      <c r="G21" s="29" t="s">
        <v>93</v>
      </c>
      <c r="H21" s="32" t="s">
        <v>97</v>
      </c>
      <c r="I21" s="34" t="s">
        <v>98</v>
      </c>
      <c r="J21" s="34" t="s">
        <v>99</v>
      </c>
      <c r="K21" s="33">
        <v>9.0</v>
      </c>
      <c r="L21" s="33">
        <v>8.0</v>
      </c>
      <c r="M21" s="29" t="s">
        <v>100</v>
      </c>
      <c r="N21" s="33">
        <v>2.0</v>
      </c>
      <c r="O21" s="33" t="s">
        <v>1</v>
      </c>
      <c r="P21" s="29" t="s">
        <v>101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6.75" customHeight="1">
      <c r="A22" s="1"/>
      <c r="B22" s="27"/>
      <c r="C22" s="27"/>
      <c r="D22" s="27"/>
      <c r="E22" s="27"/>
      <c r="F22" s="29" t="s">
        <v>102</v>
      </c>
      <c r="G22" s="29" t="s">
        <v>93</v>
      </c>
      <c r="H22" s="32" t="s">
        <v>103</v>
      </c>
      <c r="I22" s="34" t="s">
        <v>104</v>
      </c>
      <c r="J22" s="34" t="s">
        <v>105</v>
      </c>
      <c r="K22" s="33">
        <v>9.0</v>
      </c>
      <c r="L22" s="33">
        <v>8.0</v>
      </c>
      <c r="M22" s="29" t="s">
        <v>106</v>
      </c>
      <c r="N22" s="33">
        <v>3.0</v>
      </c>
      <c r="O22" s="33" t="s">
        <v>1</v>
      </c>
      <c r="P22" s="29" t="s">
        <v>107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6.75" customHeight="1">
      <c r="A23" s="1"/>
      <c r="B23" s="27"/>
      <c r="C23" s="27"/>
      <c r="D23" s="27"/>
      <c r="E23" s="27"/>
      <c r="F23" s="29" t="s">
        <v>108</v>
      </c>
      <c r="G23" s="29" t="s">
        <v>93</v>
      </c>
      <c r="H23" s="32" t="s">
        <v>109</v>
      </c>
      <c r="I23" s="32" t="s">
        <v>110</v>
      </c>
      <c r="J23" s="34" t="s">
        <v>111</v>
      </c>
      <c r="K23" s="33">
        <v>8.0</v>
      </c>
      <c r="L23" s="33">
        <v>5.0</v>
      </c>
      <c r="M23" s="29" t="s">
        <v>102</v>
      </c>
      <c r="N23" s="33">
        <v>3.0</v>
      </c>
      <c r="O23" s="33" t="s">
        <v>1</v>
      </c>
      <c r="P23" s="29" t="s">
        <v>112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B24" s="37" t="s">
        <v>113</v>
      </c>
      <c r="C24" s="29" t="s">
        <v>114</v>
      </c>
      <c r="D24" s="29" t="s">
        <v>115</v>
      </c>
      <c r="E24" s="29" t="s">
        <v>116</v>
      </c>
      <c r="F24" s="36"/>
      <c r="G24" s="36"/>
      <c r="H24" s="38"/>
      <c r="I24" s="38"/>
      <c r="J24" s="38"/>
      <c r="K24" s="36"/>
      <c r="L24" s="36"/>
      <c r="M24" s="36"/>
      <c r="N24" s="36"/>
      <c r="O24" s="36"/>
      <c r="P24" s="36"/>
    </row>
    <row r="25" ht="36.75" customHeight="1">
      <c r="A25" s="1"/>
      <c r="B25" s="27"/>
      <c r="C25" s="27"/>
      <c r="D25" s="27"/>
      <c r="E25" s="27"/>
      <c r="F25" s="29" t="s">
        <v>117</v>
      </c>
      <c r="G25" s="29" t="s">
        <v>114</v>
      </c>
      <c r="H25" s="32" t="s">
        <v>118</v>
      </c>
      <c r="I25" s="32" t="s">
        <v>119</v>
      </c>
      <c r="J25" s="34" t="s">
        <v>120</v>
      </c>
      <c r="K25" s="33">
        <v>8.0</v>
      </c>
      <c r="L25" s="33">
        <v>8.0</v>
      </c>
      <c r="M25" s="29" t="s">
        <v>121</v>
      </c>
      <c r="N25" s="33">
        <v>6.0</v>
      </c>
      <c r="O25" s="33" t="s">
        <v>1</v>
      </c>
      <c r="P25" s="29" t="s">
        <v>122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6.75" customHeight="1">
      <c r="A26" s="1"/>
      <c r="B26" s="27"/>
      <c r="C26" s="27"/>
      <c r="D26" s="27"/>
      <c r="E26" s="27"/>
      <c r="F26" s="29" t="s">
        <v>123</v>
      </c>
      <c r="G26" s="29" t="s">
        <v>114</v>
      </c>
      <c r="H26" s="32" t="s">
        <v>124</v>
      </c>
      <c r="I26" s="34" t="s">
        <v>125</v>
      </c>
      <c r="J26" s="32" t="s">
        <v>126</v>
      </c>
      <c r="K26" s="33">
        <v>6.0</v>
      </c>
      <c r="L26" s="33">
        <v>5.0</v>
      </c>
      <c r="M26" s="29" t="s">
        <v>117</v>
      </c>
      <c r="N26" s="33">
        <v>6.0</v>
      </c>
      <c r="O26" s="33" t="s">
        <v>1</v>
      </c>
      <c r="P26" s="29" t="s">
        <v>127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6.75" customHeight="1">
      <c r="A27" s="1"/>
      <c r="B27" s="27"/>
      <c r="C27" s="27"/>
      <c r="D27" s="27"/>
      <c r="E27" s="27"/>
      <c r="F27" s="29" t="s">
        <v>128</v>
      </c>
      <c r="G27" s="29" t="s">
        <v>114</v>
      </c>
      <c r="H27" s="32" t="s">
        <v>129</v>
      </c>
      <c r="I27" s="32" t="s">
        <v>130</v>
      </c>
      <c r="J27" s="34" t="s">
        <v>131</v>
      </c>
      <c r="K27" s="33">
        <v>6.0</v>
      </c>
      <c r="L27" s="33">
        <v>5.0</v>
      </c>
      <c r="M27" s="29" t="s">
        <v>132</v>
      </c>
      <c r="N27" s="33">
        <v>6.0</v>
      </c>
      <c r="O27" s="33" t="s">
        <v>1</v>
      </c>
      <c r="P27" s="29" t="s">
        <v>133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"/>
      <c r="C28" s="3"/>
      <c r="D28" s="3"/>
      <c r="E28" s="3"/>
      <c r="F28" s="3"/>
      <c r="G28" s="4"/>
      <c r="H28" s="4"/>
      <c r="I28" s="4"/>
      <c r="J28" s="4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3"/>
      <c r="D29" s="3"/>
      <c r="E29" s="3"/>
      <c r="F29" s="3"/>
      <c r="G29" s="4"/>
      <c r="H29" s="4"/>
      <c r="I29" s="4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/>
      <c r="C30" s="3"/>
      <c r="D30" s="3"/>
      <c r="E30" s="3"/>
      <c r="F30" s="3"/>
      <c r="G30" s="4"/>
      <c r="H30" s="4"/>
      <c r="I30" s="4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/>
      <c r="C31" s="3"/>
      <c r="D31" s="3"/>
      <c r="E31" s="3"/>
      <c r="F31" s="3"/>
      <c r="G31" s="4"/>
      <c r="H31" s="4"/>
      <c r="I31" s="4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1"/>
      <c r="H32" s="1"/>
      <c r="I32" s="1"/>
      <c r="J32" s="1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4"/>
      <c r="H33" s="4"/>
      <c r="I33" s="4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4"/>
      <c r="H34" s="4"/>
      <c r="I34" s="4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4"/>
      <c r="H35" s="4"/>
      <c r="I35" s="4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4"/>
      <c r="H36" s="4"/>
      <c r="I36" s="4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39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4"/>
      <c r="J973" s="4"/>
      <c r="K973" s="3"/>
      <c r="L973" s="3"/>
      <c r="M973" s="3"/>
      <c r="N973" s="3"/>
      <c r="O973" s="3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4"/>
      <c r="J974" s="4"/>
      <c r="K974" s="3"/>
      <c r="L974" s="3"/>
      <c r="M974" s="3"/>
      <c r="N974" s="3"/>
      <c r="O974" s="3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4"/>
      <c r="J975" s="4"/>
      <c r="K975" s="3"/>
      <c r="L975" s="3"/>
      <c r="M975" s="3"/>
      <c r="N975" s="3"/>
      <c r="O975" s="3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4"/>
      <c r="J976" s="4"/>
      <c r="K976" s="3"/>
      <c r="L976" s="3"/>
      <c r="M976" s="3"/>
      <c r="N976" s="3"/>
      <c r="O976" s="3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mergeCells count="7">
    <mergeCell ref="B2:C2"/>
    <mergeCell ref="D2:E2"/>
    <mergeCell ref="B3:C3"/>
    <mergeCell ref="D3:E3"/>
    <mergeCell ref="B5:E5"/>
    <mergeCell ref="F5:I5"/>
    <mergeCell ref="J5:P5"/>
  </mergeCells>
  <conditionalFormatting sqref="P45:P46">
    <cfRule type="expression" dxfId="0" priority="1" stopIfTrue="1">
      <formula>#REF!="Done"</formula>
    </cfRule>
  </conditionalFormatting>
  <conditionalFormatting sqref="P45:P46">
    <cfRule type="expression" dxfId="1" priority="2" stopIfTrue="1">
      <formula>#REF!="Ongoing"</formula>
    </cfRule>
  </conditionalFormatting>
  <conditionalFormatting sqref="P45:P46">
    <cfRule type="expression" dxfId="2" priority="3" stopIfTrue="1">
      <formula>#REF!="Removed"</formula>
    </cfRule>
  </conditionalFormatting>
  <conditionalFormatting sqref="P23">
    <cfRule type="expression" dxfId="0" priority="4" stopIfTrue="1">
      <formula>#REF!="Done"</formula>
    </cfRule>
  </conditionalFormatting>
  <conditionalFormatting sqref="P23">
    <cfRule type="expression" dxfId="1" priority="5" stopIfTrue="1">
      <formula>#REF!="Ongoing"</formula>
    </cfRule>
  </conditionalFormatting>
  <conditionalFormatting sqref="P23">
    <cfRule type="expression" dxfId="2" priority="6" stopIfTrue="1">
      <formula>#REF!="Removed"</formula>
    </cfRule>
  </conditionalFormatting>
  <conditionalFormatting sqref="P56">
    <cfRule type="expression" dxfId="0" priority="7" stopIfTrue="1">
      <formula>$O46="Done"</formula>
    </cfRule>
  </conditionalFormatting>
  <conditionalFormatting sqref="P56">
    <cfRule type="expression" dxfId="1" priority="8" stopIfTrue="1">
      <formula>$O46="Ongoing"</formula>
    </cfRule>
  </conditionalFormatting>
  <conditionalFormatting sqref="P56">
    <cfRule type="expression" dxfId="2" priority="9" stopIfTrue="1">
      <formula>$O46="Removed"</formula>
    </cfRule>
  </conditionalFormatting>
  <conditionalFormatting sqref="B7:G976 I7:I976 K7:P976 H8:H976 J8:J976">
    <cfRule type="expression" dxfId="0" priority="10" stopIfTrue="1">
      <formula>$O7="Terminado"</formula>
    </cfRule>
  </conditionalFormatting>
  <conditionalFormatting sqref="B7:G976 I7:I976 K7:P976 H8:H976 J8:J976">
    <cfRule type="expression" dxfId="1" priority="11" stopIfTrue="1">
      <formula>$O7="En Progreso"</formula>
    </cfRule>
  </conditionalFormatting>
  <conditionalFormatting sqref="B7:G976 I7:I976 K7:P976 H8:H976 J8:J976">
    <cfRule type="expression" dxfId="2" priority="12" stopIfTrue="1">
      <formula>$O7="Eliminado"</formula>
    </cfRule>
  </conditionalFormatting>
  <conditionalFormatting sqref="R3">
    <cfRule type="expression" dxfId="0" priority="13" stopIfTrue="1">
      <formula>#REF!="Done"</formula>
    </cfRule>
  </conditionalFormatting>
  <conditionalFormatting sqref="R3">
    <cfRule type="expression" dxfId="1" priority="14" stopIfTrue="1">
      <formula>#REF!="In Progress"</formula>
    </cfRule>
  </conditionalFormatting>
  <conditionalFormatting sqref="R3">
    <cfRule type="expression" dxfId="2" priority="15" stopIfTrue="1">
      <formula>#REF!="Removed"</formula>
    </cfRule>
  </conditionalFormatting>
  <conditionalFormatting sqref="R1">
    <cfRule type="expression" dxfId="0" priority="16" stopIfTrue="1">
      <formula>$O9="Done"</formula>
    </cfRule>
  </conditionalFormatting>
  <conditionalFormatting sqref="R1">
    <cfRule type="expression" dxfId="1" priority="17" stopIfTrue="1">
      <formula>$O9="In Progress"</formula>
    </cfRule>
  </conditionalFormatting>
  <conditionalFormatting sqref="R1">
    <cfRule type="expression" dxfId="2" priority="18" stopIfTrue="1">
      <formula>$O9="Removed"</formula>
    </cfRule>
  </conditionalFormatting>
  <dataValidations>
    <dataValidation type="list" allowBlank="1" sqref="O6:O10 O12:O23 O25:O55 O57:O166">
      <formula1>"Por Hacer,En Progreso,Terminado,Eliminado"</formula1>
    </dataValidation>
    <dataValidation type="list" allowBlank="1" showErrorMessage="1" sqref="K7:K10 K12:K23 K25:K27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40"/>
      <c r="H1" s="16"/>
    </row>
    <row r="2" ht="12.75" customHeight="1">
      <c r="B2" s="41" t="s">
        <v>24</v>
      </c>
      <c r="C2" s="41" t="s">
        <v>134</v>
      </c>
      <c r="D2" s="41" t="s">
        <v>135</v>
      </c>
      <c r="E2" s="41" t="s">
        <v>136</v>
      </c>
      <c r="F2" s="41" t="s">
        <v>22</v>
      </c>
      <c r="G2" s="42" t="s">
        <v>25</v>
      </c>
      <c r="H2" s="41" t="s">
        <v>137</v>
      </c>
      <c r="I2" s="42" t="s">
        <v>138</v>
      </c>
      <c r="J2" s="43"/>
    </row>
    <row r="3" ht="12.75" customHeight="1">
      <c r="B3" s="44">
        <v>1.0</v>
      </c>
      <c r="C3" s="45">
        <v>45904.0</v>
      </c>
      <c r="D3" s="46">
        <v>14.0</v>
      </c>
      <c r="E3" s="47">
        <v>45918.0</v>
      </c>
      <c r="F3" s="44">
        <f>IF(B3="","",SUMIF('Backlog del Producto'!N$7:N$106,Sprints!B3,'Backlog del Producto'!L$7:L$106))</f>
        <v>21</v>
      </c>
      <c r="G3" s="48" t="s">
        <v>139</v>
      </c>
      <c r="H3" s="49"/>
      <c r="I3" s="50"/>
    </row>
    <row r="4" ht="12.75" customHeight="1">
      <c r="B4" s="44">
        <v>2.0</v>
      </c>
      <c r="C4" s="51">
        <f t="shared" ref="C4:C17" si="1">IF(AND(C3&lt;&gt;"",D3&lt;&gt;"",D4&lt;&gt;""),C3+D3,"")</f>
        <v>45918</v>
      </c>
      <c r="D4" s="46">
        <v>14.0</v>
      </c>
      <c r="E4" s="52">
        <f t="shared" ref="E4:E17" si="2">IF(AND(C4&lt;&gt;"",D4&lt;&gt;""),C4+D4-1,"")</f>
        <v>45931</v>
      </c>
      <c r="F4" s="44">
        <f>IF(B4="","",SUMIF('Backlog del Producto'!N$7:N$106,Sprints!B4,'Backlog del Producto'!L$7:L$106))</f>
        <v>18</v>
      </c>
      <c r="G4" s="48" t="s">
        <v>139</v>
      </c>
      <c r="H4" s="49"/>
      <c r="I4" s="50"/>
    </row>
    <row r="5" ht="12.75" customHeight="1">
      <c r="B5" s="44">
        <v>3.0</v>
      </c>
      <c r="C5" s="51">
        <f t="shared" si="1"/>
        <v>45932</v>
      </c>
      <c r="D5" s="46">
        <v>14.0</v>
      </c>
      <c r="E5" s="52">
        <f t="shared" si="2"/>
        <v>45945</v>
      </c>
      <c r="F5" s="44">
        <f>IF(B5="","",SUMIF('Backlog del Producto'!N$7:N$106,Sprints!B5,'Backlog del Producto'!L$7:L$106))</f>
        <v>21</v>
      </c>
      <c r="G5" s="48" t="s">
        <v>139</v>
      </c>
      <c r="H5" s="49"/>
      <c r="I5" s="50"/>
    </row>
    <row r="6" ht="12.75" customHeight="1">
      <c r="B6" s="44">
        <v>4.0</v>
      </c>
      <c r="C6" s="51">
        <f t="shared" si="1"/>
        <v>45946</v>
      </c>
      <c r="D6" s="46">
        <v>14.0</v>
      </c>
      <c r="E6" s="52">
        <f t="shared" si="2"/>
        <v>45959</v>
      </c>
      <c r="F6" s="44">
        <f>IF(B6="","",SUMIF('Backlog del Producto'!N$7:N$106,Sprints!B6,'Backlog del Producto'!L$7:L$106))</f>
        <v>18</v>
      </c>
      <c r="G6" s="48" t="s">
        <v>139</v>
      </c>
      <c r="H6" s="49"/>
      <c r="I6" s="50"/>
    </row>
    <row r="7" ht="12.75" customHeight="1">
      <c r="B7" s="44">
        <v>5.0</v>
      </c>
      <c r="C7" s="51">
        <f t="shared" si="1"/>
        <v>45960</v>
      </c>
      <c r="D7" s="46">
        <v>14.0</v>
      </c>
      <c r="E7" s="52">
        <f t="shared" si="2"/>
        <v>45973</v>
      </c>
      <c r="F7" s="44">
        <f>IF(B7="","",SUMIF('Backlog del Producto'!N$7:N$106,Sprints!B7,'Backlog del Producto'!L$7:L$106))</f>
        <v>13</v>
      </c>
      <c r="G7" s="48" t="s">
        <v>139</v>
      </c>
      <c r="H7" s="49"/>
      <c r="I7" s="50"/>
    </row>
    <row r="8" ht="12.75" customHeight="1">
      <c r="B8" s="53">
        <v>6.0</v>
      </c>
      <c r="C8" s="51">
        <f t="shared" si="1"/>
        <v>45974</v>
      </c>
      <c r="D8" s="46">
        <v>14.0</v>
      </c>
      <c r="E8" s="52">
        <f t="shared" si="2"/>
        <v>45987</v>
      </c>
      <c r="F8" s="44">
        <f>IF(B8="","",SUMIF('Backlog del Producto'!N$7:N$106,Sprints!B8,'Backlog del Producto'!L$7:L$106))</f>
        <v>18</v>
      </c>
      <c r="G8" s="48" t="s">
        <v>139</v>
      </c>
      <c r="H8" s="49"/>
      <c r="I8" s="50"/>
    </row>
    <row r="9" ht="12.75" customHeight="1">
      <c r="B9" s="44" t="str">
        <f t="shared" ref="B9:B17" si="3">IF(AND(C9&lt;&gt;"",D9&lt;&gt;""),B8+1,"")</f>
        <v/>
      </c>
      <c r="C9" s="51" t="str">
        <f t="shared" si="1"/>
        <v/>
      </c>
      <c r="D9" s="49"/>
      <c r="E9" s="52" t="str">
        <f t="shared" si="2"/>
        <v/>
      </c>
      <c r="F9" s="44" t="str">
        <f>IF(B9="","",SUMIF('Backlog del Producto'!N$8:N$106,Sprints!B9,'Backlog del Producto'!L$8:L$106))</f>
        <v/>
      </c>
      <c r="G9" s="48" t="str">
        <f t="shared" ref="G9:G17" si="4">IF(AND(OR(G8="Planned",G8="Ongoing"),D9&lt;&gt;""),"Planned","Unplanned")</f>
        <v>Unplanned</v>
      </c>
      <c r="H9" s="49"/>
      <c r="I9" s="50"/>
    </row>
    <row r="10" ht="12.75" customHeight="1">
      <c r="B10" s="44" t="str">
        <f t="shared" si="3"/>
        <v/>
      </c>
      <c r="C10" s="51" t="str">
        <f t="shared" si="1"/>
        <v/>
      </c>
      <c r="D10" s="49"/>
      <c r="E10" s="52" t="str">
        <f t="shared" si="2"/>
        <v/>
      </c>
      <c r="F10" s="44" t="str">
        <f>IF(B10="","",SUMIF('Backlog del Producto'!N$8:N$106,Sprints!B10,'Backlog del Producto'!L$8:L$106))</f>
        <v/>
      </c>
      <c r="G10" s="48" t="str">
        <f t="shared" si="4"/>
        <v>Unplanned</v>
      </c>
      <c r="H10" s="49"/>
      <c r="I10" s="50"/>
    </row>
    <row r="11" ht="12.75" customHeight="1">
      <c r="B11" s="44" t="str">
        <f t="shared" si="3"/>
        <v/>
      </c>
      <c r="C11" s="51" t="str">
        <f t="shared" si="1"/>
        <v/>
      </c>
      <c r="D11" s="49"/>
      <c r="E11" s="52" t="str">
        <f t="shared" si="2"/>
        <v/>
      </c>
      <c r="F11" s="44" t="str">
        <f>IF(B11="","",SUMIF('Backlog del Producto'!N$8:N$106,Sprints!B11,'Backlog del Producto'!L$8:L$106))</f>
        <v/>
      </c>
      <c r="G11" s="48" t="str">
        <f t="shared" si="4"/>
        <v>Unplanned</v>
      </c>
      <c r="H11" s="49"/>
      <c r="I11" s="50"/>
    </row>
    <row r="12" ht="12.75" customHeight="1">
      <c r="B12" s="44" t="str">
        <f t="shared" si="3"/>
        <v/>
      </c>
      <c r="C12" s="51" t="str">
        <f t="shared" si="1"/>
        <v/>
      </c>
      <c r="D12" s="49"/>
      <c r="E12" s="52" t="str">
        <f t="shared" si="2"/>
        <v/>
      </c>
      <c r="F12" s="44" t="str">
        <f>IF(B12="","",SUMIF('Backlog del Producto'!N$8:N$106,Sprints!B12,'Backlog del Producto'!L$8:L$106))</f>
        <v/>
      </c>
      <c r="G12" s="48" t="str">
        <f t="shared" si="4"/>
        <v>Unplanned</v>
      </c>
      <c r="H12" s="49"/>
      <c r="I12" s="50"/>
    </row>
    <row r="13" ht="12.75" customHeight="1">
      <c r="B13" s="44" t="str">
        <f t="shared" si="3"/>
        <v/>
      </c>
      <c r="C13" s="51" t="str">
        <f t="shared" si="1"/>
        <v/>
      </c>
      <c r="D13" s="49"/>
      <c r="E13" s="52" t="str">
        <f t="shared" si="2"/>
        <v/>
      </c>
      <c r="F13" s="44" t="str">
        <f>IF(B13="","",SUMIF('Backlog del Producto'!N$8:N$106,Sprints!B13,'Backlog del Producto'!L$8:L$106))</f>
        <v/>
      </c>
      <c r="G13" s="48" t="str">
        <f t="shared" si="4"/>
        <v>Unplanned</v>
      </c>
      <c r="H13" s="49"/>
      <c r="I13" s="50"/>
    </row>
    <row r="14" ht="12.75" customHeight="1">
      <c r="B14" s="44" t="str">
        <f t="shared" si="3"/>
        <v/>
      </c>
      <c r="C14" s="51" t="str">
        <f t="shared" si="1"/>
        <v/>
      </c>
      <c r="D14" s="49"/>
      <c r="E14" s="52" t="str">
        <f t="shared" si="2"/>
        <v/>
      </c>
      <c r="F14" s="44" t="str">
        <f>IF(B14="","",SUMIF('Backlog del Producto'!N$8:N$106,Sprints!B14,'Backlog del Producto'!L$8:L$106))</f>
        <v/>
      </c>
      <c r="G14" s="48" t="str">
        <f t="shared" si="4"/>
        <v>Unplanned</v>
      </c>
      <c r="H14" s="49"/>
      <c r="I14" s="50"/>
    </row>
    <row r="15" ht="12.75" customHeight="1">
      <c r="B15" s="44" t="str">
        <f t="shared" si="3"/>
        <v/>
      </c>
      <c r="C15" s="51" t="str">
        <f t="shared" si="1"/>
        <v/>
      </c>
      <c r="D15" s="49"/>
      <c r="E15" s="52" t="str">
        <f t="shared" si="2"/>
        <v/>
      </c>
      <c r="F15" s="44" t="str">
        <f>IF(B15="","",SUMIF('Backlog del Producto'!N$8:N$106,Sprints!B15,'Backlog del Producto'!L$8:L$106))</f>
        <v/>
      </c>
      <c r="G15" s="48" t="str">
        <f t="shared" si="4"/>
        <v>Unplanned</v>
      </c>
      <c r="H15" s="49"/>
      <c r="I15" s="50"/>
    </row>
    <row r="16" ht="12.75" customHeight="1">
      <c r="B16" s="44" t="str">
        <f t="shared" si="3"/>
        <v/>
      </c>
      <c r="C16" s="51" t="str">
        <f t="shared" si="1"/>
        <v/>
      </c>
      <c r="D16" s="49"/>
      <c r="E16" s="52" t="str">
        <f t="shared" si="2"/>
        <v/>
      </c>
      <c r="F16" s="44" t="str">
        <f>IF(B16="","",SUMIF('Backlog del Producto'!N$8:N$106,Sprints!B16,'Backlog del Producto'!L$8:L$106))</f>
        <v/>
      </c>
      <c r="G16" s="48" t="str">
        <f t="shared" si="4"/>
        <v>Unplanned</v>
      </c>
      <c r="H16" s="49"/>
      <c r="I16" s="50"/>
    </row>
    <row r="17" ht="12.75" customHeight="1">
      <c r="B17" s="44" t="str">
        <f t="shared" si="3"/>
        <v/>
      </c>
      <c r="C17" s="51" t="str">
        <f t="shared" si="1"/>
        <v/>
      </c>
      <c r="D17" s="49"/>
      <c r="E17" s="52" t="str">
        <f t="shared" si="2"/>
        <v/>
      </c>
      <c r="F17" s="44" t="str">
        <f>IF(B17="","",SUMIF('Backlog del Producto'!N$8:N$106,Sprints!B17,'Backlog del Producto'!L$8:L$106))</f>
        <v/>
      </c>
      <c r="G17" s="48" t="str">
        <f t="shared" si="4"/>
        <v>Unplanned</v>
      </c>
      <c r="H17" s="49"/>
      <c r="I17" s="50"/>
    </row>
    <row r="18" ht="12.75" customHeight="1">
      <c r="B18" s="48"/>
      <c r="C18" s="48"/>
      <c r="D18" s="54"/>
      <c r="E18" s="55" t="s">
        <v>140</v>
      </c>
      <c r="F18" s="44">
        <f>SUMIF('Backlog del Producto'!N$8:N$106,"",'Backlog del Producto'!L$8:L$106)-SUMIF('Backlog del Producto'!O$8:O$106,"Eliminado",'Backlog del Producto'!L$8:L$106)</f>
        <v>0</v>
      </c>
      <c r="G18" s="48"/>
      <c r="H18" s="49"/>
      <c r="I18" s="56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