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rin\OneDrive\Desktop\Classwork\MODULE 1\Crowdfunding Analysis\"/>
    </mc:Choice>
  </mc:AlternateContent>
  <xr:revisionPtr revIDLastSave="0" documentId="13_ncr:1_{64AA8CB8-3AA3-47B4-9DFD-9FF93342519A}" xr6:coauthVersionLast="47" xr6:coauthVersionMax="47" xr10:uidLastSave="{00000000-0000-0000-0000-000000000000}"/>
  <bookViews>
    <workbookView xWindow="-96" yWindow="-96" windowWidth="23232" windowHeight="12552" firstSheet="4" activeTab="8" xr2:uid="{00000000-000D-0000-FFFF-FFFF00000000}"/>
  </bookViews>
  <sheets>
    <sheet name="Category Statistics" sheetId="3" r:id="rId1"/>
    <sheet name="Outcomes Based on Launch Date" sheetId="6" r:id="rId2"/>
    <sheet name="Chart2" sheetId="13" r:id="rId3"/>
    <sheet name="Theatre Outcomes by Launch Date" sheetId="17" r:id="rId4"/>
    <sheet name="Kickstarter" sheetId="1" r:id="rId5"/>
    <sheet name="Outcomes Based on goals" sheetId="18" r:id="rId6"/>
    <sheet name="Edinburgh Research" sheetId="7" r:id="rId7"/>
    <sheet name="Subcategory Statistics" sheetId="4" r:id="rId8"/>
    <sheet name="Descriptive Statisticts" sheetId="11" r:id="rId9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8" l="1"/>
  <c r="H3" i="18"/>
  <c r="H4" i="18"/>
  <c r="H5" i="18"/>
  <c r="H6" i="18"/>
  <c r="H7" i="18"/>
  <c r="H8" i="18"/>
  <c r="H9" i="18"/>
  <c r="H10" i="18"/>
  <c r="H11" i="18"/>
  <c r="H12" i="18"/>
  <c r="H2" i="18"/>
  <c r="G3" i="18"/>
  <c r="G4" i="18"/>
  <c r="G5" i="18"/>
  <c r="G6" i="18"/>
  <c r="G7" i="18"/>
  <c r="G8" i="18"/>
  <c r="G9" i="18"/>
  <c r="G10" i="18"/>
  <c r="G11" i="18"/>
  <c r="G12" i="18"/>
  <c r="G2" i="18"/>
  <c r="F3" i="18"/>
  <c r="F4" i="18"/>
  <c r="F5" i="18"/>
  <c r="F6" i="18"/>
  <c r="F7" i="18"/>
  <c r="F8" i="18"/>
  <c r="F9" i="18"/>
  <c r="F10" i="18"/>
  <c r="F11" i="18"/>
  <c r="F12" i="18"/>
  <c r="F2" i="18"/>
  <c r="E3" i="18"/>
  <c r="E4" i="18"/>
  <c r="E5" i="18"/>
  <c r="E6" i="18"/>
  <c r="E7" i="18"/>
  <c r="E8" i="18"/>
  <c r="E9" i="18"/>
  <c r="E10" i="18"/>
  <c r="E11" i="18"/>
  <c r="E12" i="18"/>
  <c r="E13" i="18"/>
  <c r="H13" i="18" s="1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C13" i="11"/>
  <c r="C6" i="11"/>
  <c r="B13" i="11"/>
  <c r="B6" i="11"/>
  <c r="C12" i="11"/>
  <c r="C14" i="11" s="1"/>
  <c r="C5" i="11"/>
  <c r="B12" i="11"/>
  <c r="B14" i="11" s="1"/>
  <c r="B5" i="11"/>
  <c r="B11" i="11"/>
  <c r="B4" i="11"/>
  <c r="C11" i="11"/>
  <c r="C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  <c r="G13" i="18" l="1"/>
  <c r="F13" i="18"/>
  <c r="C7" i="11"/>
  <c r="B7" i="1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<sst xmlns="http://schemas.openxmlformats.org/spreadsheetml/2006/main" count="33050" uniqueCount="8419">
  <si>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</si>
  <si>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</si>
  <si>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</si>
  <si>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</si>
  <si>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</si>
  <si>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</si>
  <si>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</si>
  <si>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</si>
  <si>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</si>
  <si>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</si>
  <si>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</si>
  <si>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</si>
  <si>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</si>
  <si>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</si>
  <si>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</si>
  <si>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</si>
  <si>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</si>
  <si>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</si>
  <si>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</si>
  <si>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</si>
  <si>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</si>
  <si>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</si>
  <si>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</si>
  <si>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</si>
  <si>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</si>
  <si>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</si>
  <si>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</si>
  <si>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</si>
  <si>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</si>
  <si>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</si>
  <si>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</si>
  <si>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</si>
  <si>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</si>
  <si>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</si>
  <si>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</si>
  <si>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</si>
  <si>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</si>
  <si>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</si>
  <si>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</si>
  <si>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</si>
  <si>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</si>
  <si>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</si>
  <si>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</si>
  <si>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</si>
  <si>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</si>
  <si>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</si>
  <si>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</si>
  <si>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</si>
  <si>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</si>
  <si>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</si>
  <si>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</si>
  <si>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</si>
  <si>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</si>
  <si>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</si>
  <si>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</si>
  <si>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</si>
  <si>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</si>
  <si>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</si>
  <si>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</si>
  <si>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</si>
  <si>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</si>
  <si>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</si>
  <si>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</si>
  <si>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</si>
  <si>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</si>
  <si>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</si>
  <si>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</si>
  <si>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</si>
  <si>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</si>
  <si>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</si>
  <si>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</si>
  <si>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</si>
  <si>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</si>
  <si>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</si>
  <si>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</si>
  <si>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</si>
  <si>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</si>
  <si>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</si>
  <si>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</si>
  <si>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</si>
  <si>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</si>
  <si>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</si>
  <si>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</si>
  <si>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</si>
  <si>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</si>
  <si>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</si>
  <si>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</si>
  <si>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</si>
  <si>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</si>
  <si>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</si>
  <si>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</si>
  <si>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</si>
  <si>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</si>
  <si>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</si>
  <si>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</si>
  <si>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</si>
  <si>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</si>
  <si>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</si>
  <si>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</si>
  <si>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</si>
  <si>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</si>
  <si>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</si>
  <si>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</si>
  <si>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</si>
  <si>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</si>
  <si>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</si>
  <si>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</si>
  <si>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</si>
  <si>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</si>
  <si>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</si>
  <si>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</si>
  <si>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</si>
  <si>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</si>
  <si>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</si>
  <si>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</si>
  <si>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</si>
  <si>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</si>
  <si>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</si>
  <si>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</si>
  <si>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</si>
  <si>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</si>
  <si>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</si>
  <si>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</si>
  <si>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</si>
  <si>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</si>
  <si>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</si>
  <si>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</si>
  <si>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</si>
  <si>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</si>
  <si>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</si>
  <si>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</si>
  <si>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</si>
  <si>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</si>
  <si>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</si>
  <si>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</si>
  <si>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</si>
  <si>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</si>
  <si>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</si>
  <si>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</si>
  <si>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</si>
  <si>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</si>
  <si>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</si>
  <si>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</si>
  <si>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</si>
  <si>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</si>
  <si>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</si>
  <si>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</si>
  <si>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</si>
  <si>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</si>
  <si>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</si>
  <si>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</si>
  <si>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</si>
  <si>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</si>
  <si>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</si>
  <si>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</si>
  <si>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</si>
  <si>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</si>
  <si>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</si>
  <si>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</si>
  <si>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</si>
  <si>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</si>
  <si>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</si>
  <si>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</si>
  <si>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</si>
  <si>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</si>
  <si>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</si>
  <si>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</si>
  <si>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</si>
  <si>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</si>
  <si>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</si>
  <si>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</si>
  <si>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</si>
  <si>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</si>
  <si>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</si>
  <si>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</si>
  <si>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</si>
  <si>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</si>
  <si>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</si>
  <si>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</si>
  <si>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</si>
  <si>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</si>
  <si>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</si>
  <si>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</si>
  <si>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</si>
  <si>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</si>
  <si>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</si>
  <si>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</si>
  <si>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</si>
  <si>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</si>
  <si>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</si>
  <si>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</si>
  <si>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</si>
  <si>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</si>
  <si>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</si>
  <si>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</si>
  <si>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</si>
  <si>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</si>
  <si>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</si>
  <si>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</si>
  <si>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</si>
  <si>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</si>
  <si>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</si>
  <si>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</si>
  <si>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</si>
  <si>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</si>
  <si>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</si>
  <si>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</si>
  <si>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</si>
  <si>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</si>
  <si>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</si>
  <si>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</si>
  <si>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</si>
  <si>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</si>
  <si>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</si>
  <si>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</si>
  <si>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</si>
  <si>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</si>
  <si>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</si>
  <si>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</si>
  <si>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</si>
  <si>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</si>
  <si>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</si>
  <si>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</si>
  <si>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</si>
  <si>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</si>
  <si>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</si>
  <si>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</si>
  <si>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</si>
  <si>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</si>
  <si>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</si>
  <si>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</si>
  <si>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</si>
  <si>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</si>
  <si>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</si>
  <si>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</si>
  <si>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</si>
  <si>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</si>
  <si>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</si>
  <si>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</si>
  <si>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</si>
  <si>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</si>
  <si>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</si>
  <si>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</si>
  <si>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</si>
  <si>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</si>
  <si>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</si>
  <si>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</si>
  <si>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</si>
  <si>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</si>
  <si>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</si>
  <si>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</si>
  <si>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</si>
  <si>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</si>
  <si>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</si>
  <si>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</si>
  <si>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</si>
  <si>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</si>
  <si>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</si>
  <si>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</si>
  <si>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</si>
  <si>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</si>
  <si>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</si>
  <si>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</si>
  <si>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</si>
  <si>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</si>
  <si>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</si>
  <si>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</si>
  <si>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</si>
  <si>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</si>
  <si>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</si>
  <si>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</si>
  <si>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</si>
  <si>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</si>
  <si>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</si>
  <si>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</si>
  <si>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</si>
  <si>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</si>
  <si>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</si>
  <si>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</si>
  <si>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</si>
  <si>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</si>
  <si>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</si>
  <si>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</si>
  <si>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</si>
  <si>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</si>
  <si>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</si>
  <si>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</si>
  <si>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</si>
  <si>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</si>
  <si>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</si>
  <si>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</si>
  <si>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</si>
  <si>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</si>
  <si>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</si>
  <si>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</si>
  <si>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</si>
  <si>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</si>
  <si>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</si>
  <si>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</si>
  <si>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</si>
  <si>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</si>
  <si>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</si>
  <si>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</si>
  <si>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</si>
  <si>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</si>
  <si>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</si>
  <si>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</si>
  <si>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</si>
  <si>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</si>
  <si>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</si>
  <si>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</si>
  <si>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</si>
  <si>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</si>
  <si>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</si>
  <si>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</si>
  <si>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</si>
  <si>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</si>
  <si>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</si>
  <si>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</si>
  <si>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</si>
  <si>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</si>
  <si>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</si>
  <si>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</si>
  <si>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</si>
  <si>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</si>
  <si>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</si>
  <si>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</si>
  <si>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</si>
  <si>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</si>
  <si>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</si>
  <si>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</si>
  <si>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</si>
  <si>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</si>
  <si>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</si>
  <si>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</si>
  <si>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</si>
  <si>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</si>
  <si>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</si>
  <si>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</si>
  <si>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</si>
  <si>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</si>
  <si>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</si>
  <si>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</si>
  <si>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</si>
  <si>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</si>
  <si>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</si>
  <si>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</si>
  <si>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</si>
  <si>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</si>
  <si>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</si>
  <si>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</si>
  <si>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</si>
  <si>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</si>
  <si>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</si>
  <si>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</si>
  <si>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</si>
  <si>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</si>
  <si>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</si>
  <si>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</si>
  <si>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</si>
  <si>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</si>
  <si>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</si>
  <si>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</si>
  <si>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</si>
  <si>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</si>
  <si>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</si>
  <si>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</si>
  <si>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</si>
  <si>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</si>
  <si>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</si>
  <si>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</si>
  <si>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</si>
  <si>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</si>
  <si>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</si>
  <si>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</si>
  <si>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</si>
  <si>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</si>
  <si>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</si>
  <si>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</si>
  <si>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</si>
  <si>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</si>
  <si>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</si>
  <si>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</si>
  <si>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</si>
  <si>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</si>
  <si>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</si>
  <si>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</si>
  <si>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</si>
  <si>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</si>
  <si>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</si>
  <si>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</si>
  <si>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</si>
  <si>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</si>
  <si>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</si>
  <si>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</si>
  <si>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</si>
  <si>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</si>
  <si>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</si>
  <si>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</si>
  <si>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</si>
  <si>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</si>
  <si>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</si>
  <si>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</si>
  <si>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</si>
  <si>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</si>
  <si>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</si>
  <si>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</si>
  <si>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</si>
  <si>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</si>
  <si>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</si>
  <si>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</si>
  <si>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</si>
  <si>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</si>
  <si>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</si>
  <si>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</si>
  <si>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</si>
  <si>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</si>
  <si>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</si>
  <si>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</si>
  <si>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</si>
  <si>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</si>
  <si>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</si>
  <si>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</si>
  <si>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</si>
  <si>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</si>
  <si>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</si>
  <si>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</si>
  <si>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</si>
  <si>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</si>
  <si>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</si>
  <si>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</si>
  <si>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</si>
  <si>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</si>
  <si>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</si>
  <si>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</si>
  <si>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</si>
  <si>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</si>
  <si>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</si>
  <si>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</si>
  <si>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</si>
  <si>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</si>
  <si>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</si>
  <si>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</si>
  <si>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</si>
  <si>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</si>
  <si>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</si>
  <si>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</si>
  <si>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</si>
  <si>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</si>
  <si>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</si>
  <si>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</si>
  <si>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</si>
  <si>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</si>
  <si>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</si>
  <si>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</si>
  <si>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</si>
  <si>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</si>
  <si>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</si>
  <si>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</si>
  <si>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</si>
  <si>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</si>
  <si>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</si>
  <si>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</si>
  <si>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</si>
  <si>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</si>
  <si>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</si>
  <si>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</si>
  <si>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</si>
  <si>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</si>
  <si>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</si>
  <si>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</si>
  <si>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</si>
  <si>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</si>
  <si>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</si>
  <si>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</si>
  <si>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</si>
  <si>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</si>
  <si>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</si>
  <si>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</si>
  <si>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</si>
  <si>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</si>
  <si>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</si>
  <si>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</si>
  <si>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</si>
  <si>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</si>
  <si>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</si>
  <si>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</si>
  <si>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</si>
  <si>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</si>
  <si>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</si>
  <si>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</si>
  <si>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</si>
  <si>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</si>
  <si>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</si>
  <si>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</si>
  <si>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</si>
  <si>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</si>
  <si>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</si>
  <si>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</si>
  <si>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</si>
  <si>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</si>
  <si>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</si>
  <si>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</si>
  <si>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</si>
  <si>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</si>
  <si>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</si>
  <si>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</si>
  <si>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</si>
  <si>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</si>
  <si>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</si>
  <si>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</si>
  <si>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</si>
  <si>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</si>
  <si>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</si>
  <si>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</si>
  <si>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</si>
  <si>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</si>
  <si>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</si>
  <si>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</si>
  <si>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</si>
  <si>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</si>
  <si>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</si>
  <si>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</si>
  <si>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</si>
  <si>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</si>
  <si>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</si>
  <si>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</si>
  <si>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</si>
  <si>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</si>
  <si>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</si>
  <si>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</si>
  <si>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</si>
  <si>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</si>
  <si>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</si>
  <si>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</si>
  <si>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</si>
  <si>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</si>
  <si>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</si>
  <si>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</si>
  <si>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</si>
  <si>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</si>
  <si>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</si>
  <si>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</si>
  <si>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</si>
  <si>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</si>
  <si>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</si>
  <si>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</si>
  <si>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</si>
  <si>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</si>
  <si>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</si>
  <si>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</si>
  <si>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</si>
  <si>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</si>
  <si>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</si>
  <si>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</si>
  <si>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</si>
  <si>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</si>
  <si>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</si>
  <si>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</si>
  <si>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</si>
  <si>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</si>
  <si>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</si>
  <si>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</si>
  <si>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</si>
  <si>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</si>
  <si>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</si>
  <si>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</si>
  <si>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</si>
  <si>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</si>
  <si>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</si>
  <si>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</si>
  <si>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</si>
  <si>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</si>
  <si>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</si>
  <si>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</si>
  <si>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</si>
  <si>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</si>
  <si>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</si>
  <si>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</si>
  <si>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</si>
  <si>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</si>
  <si>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</si>
  <si>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</si>
  <si>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</si>
  <si>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</si>
  <si>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</si>
  <si>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</si>
  <si>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</si>
  <si>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</si>
  <si>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</si>
  <si>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</si>
  <si>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</si>
  <si>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</si>
  <si>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</si>
  <si>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</si>
  <si>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</si>
  <si>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</si>
  <si>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</si>
  <si>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</si>
  <si>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</si>
  <si>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</si>
  <si>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</si>
  <si>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</si>
  <si>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</si>
  <si>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</si>
  <si>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</si>
  <si>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</si>
  <si>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</si>
  <si>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</si>
  <si>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</si>
  <si>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</si>
  <si>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</si>
  <si>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</si>
  <si>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</si>
  <si>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</si>
  <si>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</si>
  <si>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</si>
  <si>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</si>
  <si>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</si>
  <si>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</si>
  <si>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</si>
  <si>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</si>
  <si>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</si>
  <si>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</si>
  <si>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</si>
  <si>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</si>
  <si>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</si>
  <si>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</si>
  <si>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</si>
  <si>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</si>
  <si>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</si>
  <si>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</si>
  <si>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</si>
  <si>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</si>
  <si>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</si>
  <si>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</si>
  <si>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</si>
  <si>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</si>
  <si>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</si>
  <si>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</si>
  <si>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</si>
  <si>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</si>
  <si>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</si>
  <si>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</si>
  <si>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</si>
  <si>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</si>
  <si>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</si>
  <si>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</si>
  <si>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</si>
  <si>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</si>
  <si>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</si>
  <si>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</si>
  <si>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</si>
  <si>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</si>
  <si>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</si>
  <si>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</si>
  <si>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</si>
  <si>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</si>
  <si>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</si>
  <si>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</si>
  <si>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</si>
  <si>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</si>
  <si>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</si>
  <si>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</si>
  <si>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</si>
  <si>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</si>
  <si>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</si>
  <si>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</si>
  <si>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</si>
  <si>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</si>
  <si>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</si>
  <si>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</si>
  <si>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</si>
  <si>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</si>
  <si>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</si>
  <si>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</si>
  <si>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</si>
  <si>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</si>
  <si>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</si>
  <si>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</si>
  <si>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</si>
  <si>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</si>
  <si>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</si>
  <si>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</si>
  <si>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</si>
  <si>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</si>
  <si>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</si>
  <si>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</si>
  <si>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</si>
  <si>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</si>
  <si>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</si>
  <si>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</si>
  <si>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</si>
  <si>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</si>
  <si>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</si>
  <si>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</si>
  <si>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</si>
  <si>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</si>
  <si>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</si>
  <si>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</si>
  <si>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</si>
  <si>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</si>
  <si>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</si>
  <si>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</si>
  <si>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</si>
  <si>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</si>
  <si>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</si>
  <si>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</si>
  <si>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</si>
  <si>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</si>
  <si>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</si>
  <si>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</si>
  <si>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</si>
  <si>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</si>
  <si>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</si>
  <si>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</si>
  <si>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</si>
  <si>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</si>
  <si>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</si>
  <si>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</si>
  <si>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</si>
  <si>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</si>
  <si>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</si>
  <si>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</si>
  <si>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</si>
  <si>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</si>
  <si>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</si>
  <si>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</si>
  <si>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</si>
  <si>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</si>
  <si>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</si>
  <si>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</si>
  <si>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</si>
  <si>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</si>
  <si>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</si>
  <si>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</si>
  <si>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</si>
  <si>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</si>
  <si>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</si>
  <si>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</si>
  <si>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</si>
  <si>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</si>
  <si>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</si>
  <si>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</si>
  <si>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</si>
  <si>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</si>
  <si>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</si>
  <si>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</si>
  <si>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</si>
  <si>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</si>
  <si>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</si>
  <si>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</si>
  <si>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</si>
  <si>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</si>
  <si>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</si>
  <si>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</si>
  <si>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</si>
  <si>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</si>
  <si>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</si>
  <si>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</si>
  <si>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</si>
  <si>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</si>
  <si>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</si>
  <si>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</si>
  <si>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</si>
  <si>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</si>
  <si>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</si>
  <si>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</si>
  <si>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</si>
  <si>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</si>
  <si>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</si>
  <si>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</si>
  <si>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</si>
  <si>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</si>
  <si>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</si>
  <si>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</si>
  <si>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</si>
  <si>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</si>
  <si>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</si>
  <si>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</si>
  <si>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</si>
  <si>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</si>
  <si>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</si>
  <si>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</si>
  <si>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</si>
  <si>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</si>
  <si>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</si>
  <si>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</si>
  <si>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</si>
  <si>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</si>
  <si>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</si>
  <si>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</si>
  <si>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</si>
  <si>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</si>
  <si>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</si>
  <si>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</si>
  <si>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</si>
  <si>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</si>
  <si>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</si>
  <si>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</si>
  <si>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</si>
  <si>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</si>
  <si>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</si>
  <si>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</si>
  <si>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</si>
  <si>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</si>
  <si>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</si>
  <si>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</si>
  <si>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</si>
  <si>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</si>
  <si>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</si>
  <si>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</si>
  <si>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</si>
  <si>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</si>
  <si>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</si>
  <si>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</si>
  <si>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</si>
  <si>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</si>
  <si>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</si>
  <si>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</si>
  <si>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</si>
  <si>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</si>
  <si>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</si>
  <si>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</si>
  <si>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</si>
  <si>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</si>
  <si>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</si>
  <si>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</si>
  <si>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</si>
  <si>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</si>
  <si>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</si>
  <si>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</si>
  <si>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</si>
  <si>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</si>
  <si>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</si>
  <si>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</si>
  <si>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</si>
  <si>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</si>
  <si>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</si>
  <si>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</si>
  <si>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</si>
  <si>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</si>
  <si>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</si>
  <si>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</si>
  <si>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</si>
  <si>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</si>
  <si>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</si>
  <si>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</si>
  <si>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</si>
  <si>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</si>
  <si>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</si>
  <si>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</si>
  <si>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</si>
  <si>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</si>
  <si>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</si>
  <si>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</si>
  <si>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</si>
  <si>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</si>
  <si>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</si>
  <si>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</si>
  <si>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</si>
  <si>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</si>
  <si>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</si>
  <si>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</si>
  <si>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</si>
  <si>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</si>
  <si>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</si>
  <si>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</si>
  <si>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</si>
  <si>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</si>
  <si>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</si>
  <si>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</si>
  <si>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</si>
  <si>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</si>
  <si>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</si>
  <si>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</si>
  <si>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</si>
  <si>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</si>
  <si>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</si>
  <si>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</si>
  <si>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</si>
  <si>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</si>
  <si>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</si>
  <si>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</si>
  <si>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</si>
  <si>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</si>
  <si>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</si>
  <si>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</si>
  <si>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</si>
  <si>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</si>
  <si>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</si>
  <si>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</si>
  <si>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</si>
  <si>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</si>
  <si>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</si>
  <si>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</si>
  <si>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</si>
  <si>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</si>
  <si>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</si>
  <si>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</si>
  <si>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</si>
  <si>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</si>
  <si>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</si>
  <si>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</si>
  <si>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</si>
  <si>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</si>
  <si>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</si>
  <si>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</si>
  <si>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</si>
  <si>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</si>
  <si>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</si>
  <si>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</si>
  <si>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</si>
  <si>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</si>
  <si>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</si>
  <si>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</si>
  <si>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</si>
  <si>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</si>
  <si>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</si>
  <si>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</si>
  <si>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</si>
  <si>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</si>
  <si>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</si>
  <si>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</si>
  <si>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</si>
  <si>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</si>
  <si>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</si>
  <si>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</si>
  <si>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</si>
  <si>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</si>
  <si>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</si>
  <si>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</si>
  <si>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</si>
  <si>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</si>
  <si>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</si>
  <si>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</si>
  <si>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</si>
  <si>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</si>
  <si>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</si>
  <si>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</si>
  <si>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</si>
  <si>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</si>
  <si>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</si>
  <si>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</si>
  <si>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</si>
  <si>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</si>
  <si>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</si>
  <si>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</si>
  <si>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</si>
  <si>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</si>
  <si>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</si>
  <si>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</si>
  <si>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</si>
  <si>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</si>
  <si>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</si>
  <si>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</si>
  <si>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</si>
  <si>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</si>
  <si>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</si>
  <si>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</si>
  <si>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</si>
  <si>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</si>
  <si>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</si>
  <si>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</si>
  <si>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</si>
  <si>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</si>
  <si>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</si>
  <si>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</si>
  <si>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</si>
  <si>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</si>
  <si>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</si>
  <si>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</si>
  <si>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</si>
  <si>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</si>
  <si>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</si>
  <si>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</si>
  <si>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</si>
  <si>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</si>
  <si>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</si>
  <si>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</si>
  <si>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</si>
  <si>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</si>
  <si>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</si>
  <si>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</si>
  <si>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</si>
  <si>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</si>
  <si>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</si>
  <si>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</si>
  <si>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</si>
  <si>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</si>
  <si>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</si>
  <si>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</si>
  <si>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</si>
  <si>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</si>
  <si>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</si>
  <si>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</si>
  <si>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</si>
  <si>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</si>
  <si>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</si>
  <si>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</si>
  <si>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</si>
  <si>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</si>
  <si>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</si>
  <si>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</si>
  <si>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</si>
  <si>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</si>
  <si>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</si>
  <si>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</si>
  <si>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</si>
  <si>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</si>
  <si>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</si>
  <si>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</si>
  <si>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</si>
  <si>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</si>
  <si>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</si>
  <si>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</si>
  <si>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</si>
  <si>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</si>
  <si>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</si>
  <si>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</si>
  <si>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</si>
  <si>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</si>
  <si>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</si>
  <si>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</si>
  <si>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</si>
  <si>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</si>
  <si>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</si>
  <si>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</si>
  <si>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</si>
  <si>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</si>
  <si>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</si>
  <si>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</si>
  <si>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</si>
  <si>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</si>
  <si>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</si>
  <si>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</si>
  <si>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</si>
  <si>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</si>
  <si>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</si>
  <si>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</si>
  <si>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</si>
  <si>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</si>
  <si>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</si>
  <si>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</si>
  <si>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</si>
  <si>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</si>
  <si>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</si>
  <si>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</si>
  <si>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</si>
  <si>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</si>
  <si>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</si>
  <si>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</si>
  <si>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</si>
  <si>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</si>
  <si>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</si>
  <si>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</si>
  <si>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</si>
  <si>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</si>
  <si>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</si>
  <si>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</si>
  <si>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</si>
  <si>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</si>
  <si>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</si>
  <si>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</si>
  <si>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</si>
  <si>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</si>
  <si>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</si>
  <si>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</si>
  <si>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</si>
  <si>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</si>
  <si>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</si>
  <si>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</si>
  <si>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</si>
  <si>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</si>
  <si>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</si>
  <si>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</si>
  <si>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</si>
  <si>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</si>
  <si>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</si>
  <si>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</si>
  <si>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</si>
  <si>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</si>
  <si>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</si>
  <si>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</si>
  <si>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</si>
  <si>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</si>
  <si>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</si>
  <si>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</si>
  <si>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</si>
  <si>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</si>
  <si>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</si>
  <si>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</si>
  <si>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</si>
  <si>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</si>
  <si>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</si>
  <si>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</si>
  <si>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</si>
  <si>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</si>
  <si>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</si>
  <si>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</si>
  <si>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</si>
  <si>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</si>
  <si>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</si>
  <si>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</si>
  <si>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</si>
  <si>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</si>
  <si>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</si>
  <si>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</si>
  <si>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</si>
  <si>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</si>
  <si>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</si>
  <si>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</si>
  <si>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</si>
  <si>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</si>
  <si>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</si>
  <si>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</si>
  <si>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</si>
  <si>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</si>
  <si>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</si>
  <si>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</si>
  <si>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</si>
  <si>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</si>
  <si>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</si>
  <si>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</si>
  <si>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</si>
  <si>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</si>
  <si>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</si>
  <si>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</si>
  <si>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</si>
  <si>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</si>
  <si>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</si>
  <si>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</si>
  <si>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</si>
  <si>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</si>
  <si>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</si>
  <si>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</si>
  <si>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</si>
  <si>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</si>
  <si>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</si>
  <si>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</si>
  <si>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</si>
  <si>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</si>
  <si>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</si>
  <si>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</si>
  <si>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</si>
  <si>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</si>
  <si>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</si>
  <si>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</si>
  <si>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</si>
  <si>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</si>
  <si>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</si>
  <si>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</si>
  <si>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</si>
  <si>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</si>
  <si>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</si>
  <si>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</si>
  <si>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</si>
  <si>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</si>
  <si>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</si>
  <si>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</si>
  <si>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</si>
  <si>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</si>
  <si>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</si>
  <si>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</si>
  <si>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</si>
  <si>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</si>
  <si>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</si>
  <si>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</si>
  <si>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</si>
  <si>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</si>
  <si>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</si>
  <si>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</si>
  <si>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</si>
  <si>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</si>
  <si>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</si>
  <si>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</si>
  <si>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</si>
  <si>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</si>
  <si>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</si>
  <si>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</si>
  <si>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</si>
  <si>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</si>
  <si>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</si>
  <si>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</si>
  <si>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</si>
  <si>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</si>
  <si>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</si>
  <si>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</si>
  <si>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</si>
  <si>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</si>
  <si>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</si>
  <si>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</si>
  <si>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</si>
  <si>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</si>
  <si>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</si>
  <si>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</si>
  <si>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</si>
  <si>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</si>
  <si>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</si>
  <si>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</si>
  <si>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</si>
  <si>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</si>
  <si>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</si>
  <si>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</si>
  <si>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</si>
  <si>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</si>
  <si>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</si>
  <si>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</si>
  <si>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</si>
  <si>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</si>
  <si>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</si>
  <si>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</si>
  <si>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</si>
  <si>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</si>
  <si>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</si>
  <si>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</si>
  <si>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</si>
  <si>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</si>
  <si>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</si>
  <si>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</si>
  <si>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</si>
  <si>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</si>
  <si>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</si>
  <si>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</si>
  <si>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</si>
  <si>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</si>
  <si>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</si>
  <si>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</si>
  <si>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</si>
  <si>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</si>
  <si>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</si>
  <si>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</si>
  <si>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</si>
  <si>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</si>
  <si>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</si>
  <si>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</si>
  <si>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</si>
  <si>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</si>
  <si>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</si>
  <si>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</si>
  <si>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</si>
  <si>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</si>
  <si>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</si>
  <si>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</si>
  <si>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</si>
  <si>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</si>
  <si>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</si>
  <si>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</si>
  <si>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</si>
  <si>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</si>
  <si>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</si>
  <si>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</si>
  <si>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</si>
  <si>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</si>
  <si>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</si>
  <si>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</si>
  <si>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</si>
  <si>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</si>
  <si>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</si>
  <si>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</si>
  <si>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</si>
  <si>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</si>
  <si>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</si>
  <si>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</si>
  <si>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</si>
  <si>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</si>
  <si>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</si>
  <si>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</si>
  <si>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</si>
  <si>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</si>
  <si>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</si>
  <si>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</si>
  <si>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</si>
  <si>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</si>
  <si>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</si>
  <si>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</si>
  <si>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</si>
  <si>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</si>
  <si>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</si>
  <si>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</si>
  <si>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</si>
  <si>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</si>
  <si>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</si>
  <si>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</si>
  <si>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</si>
  <si>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</si>
  <si>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</si>
  <si>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</si>
  <si>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</si>
  <si>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</si>
  <si>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</si>
  <si>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</si>
  <si>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</si>
  <si>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</si>
  <si>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</si>
  <si>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</si>
  <si>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</si>
  <si>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</si>
  <si>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</si>
  <si>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</si>
  <si>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</si>
  <si>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</si>
  <si>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</si>
  <si>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</si>
  <si>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</si>
  <si>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</si>
  <si>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</si>
  <si>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</si>
  <si>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</si>
  <si>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</si>
  <si>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</si>
  <si>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</si>
  <si>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</si>
  <si>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</si>
  <si>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</si>
  <si>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</si>
  <si>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</si>
  <si>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</si>
  <si>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</si>
  <si>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</si>
  <si>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</si>
  <si>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</si>
  <si>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</si>
  <si>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</si>
  <si>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</si>
  <si>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</si>
  <si>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</si>
  <si>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</si>
  <si>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</si>
  <si>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</si>
  <si>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</si>
  <si>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</si>
  <si>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</si>
  <si>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</si>
  <si>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</si>
  <si>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</si>
  <si>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</si>
  <si>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</si>
  <si>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</si>
  <si>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</si>
  <si>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</si>
  <si>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</si>
  <si>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</si>
  <si>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</si>
  <si>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</si>
  <si>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</si>
  <si>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</si>
  <si>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</si>
  <si>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</si>
  <si>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</si>
  <si>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</si>
  <si>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</si>
  <si>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</si>
  <si>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</si>
  <si>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</si>
  <si>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</si>
  <si>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</si>
  <si>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</si>
  <si>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</si>
  <si>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</si>
  <si>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</si>
  <si>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</si>
  <si>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</si>
  <si>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</si>
  <si>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</si>
  <si>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</si>
  <si>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</si>
  <si>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</si>
  <si>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</si>
  <si>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</si>
  <si>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</si>
  <si>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</si>
  <si>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</si>
  <si>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</si>
  <si>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</si>
  <si>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</si>
  <si>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</si>
  <si>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</si>
  <si>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</si>
  <si>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</si>
  <si>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</si>
  <si>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</si>
  <si>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</si>
  <si>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</si>
  <si>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</si>
  <si>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</si>
  <si>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</si>
  <si>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</si>
  <si>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</si>
  <si>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</si>
  <si>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</si>
  <si>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</si>
  <si>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</si>
  <si>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</si>
  <si>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</si>
  <si>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</si>
  <si>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</si>
  <si>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</si>
  <si>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</si>
  <si>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</si>
  <si>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</si>
  <si>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</si>
  <si>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</si>
  <si>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</si>
  <si>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</si>
  <si>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</si>
  <si>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</si>
  <si>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</si>
  <si>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</si>
  <si>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</si>
  <si>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</si>
  <si>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</si>
  <si>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</si>
  <si>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</si>
  <si>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</si>
  <si>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</si>
  <si>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</si>
  <si>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</si>
  <si>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</si>
  <si>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</si>
  <si>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</si>
  <si>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</si>
  <si>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</si>
  <si>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</si>
  <si>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</si>
  <si>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</si>
  <si>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</si>
  <si>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</si>
  <si>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</si>
  <si>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</si>
  <si>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</si>
  <si>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</si>
  <si>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</si>
  <si>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</si>
  <si>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</si>
  <si>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</si>
  <si>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</si>
  <si>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</si>
  <si>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</si>
  <si>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</si>
  <si>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</si>
  <si>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</si>
  <si>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</si>
  <si>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</si>
  <si>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</si>
  <si>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</si>
  <si>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</si>
  <si>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</si>
  <si>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</si>
  <si>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</si>
  <si>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</si>
  <si>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</si>
  <si>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</si>
  <si>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</si>
  <si>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</si>
  <si>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</si>
  <si>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</si>
  <si>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</si>
  <si>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</si>
  <si>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</si>
  <si>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</si>
  <si>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</si>
  <si>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</si>
  <si>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</si>
  <si>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</si>
  <si>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</si>
  <si>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</si>
  <si>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</si>
  <si>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</si>
  <si>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</si>
  <si>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</si>
  <si>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</si>
  <si>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</si>
  <si>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</si>
  <si>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</si>
  <si>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</si>
  <si>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</si>
  <si>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</si>
  <si>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</si>
  <si>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</si>
  <si>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</si>
  <si>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</si>
  <si>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</si>
  <si>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</si>
  <si>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</si>
  <si>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</si>
  <si>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</si>
  <si>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</si>
  <si>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</si>
  <si>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</si>
  <si>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</si>
  <si>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</si>
  <si>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</si>
  <si>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</si>
  <si>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</si>
  <si>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</si>
  <si>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</si>
  <si>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</si>
  <si>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</si>
  <si>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</si>
  <si>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</si>
  <si>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</si>
  <si>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</si>
  <si>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</si>
  <si>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</si>
  <si>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</si>
  <si>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</si>
  <si>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</si>
  <si>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</si>
  <si>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</si>
  <si>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</si>
  <si>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</si>
  <si>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</si>
  <si>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</si>
  <si>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</si>
  <si>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</si>
  <si>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</si>
  <si>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</si>
  <si>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</si>
  <si>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</si>
  <si>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</si>
  <si>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</si>
  <si>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</si>
  <si>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</si>
  <si>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</si>
  <si>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</si>
  <si>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</si>
  <si>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</si>
  <si>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</si>
  <si>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</si>
  <si>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</si>
  <si>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</si>
  <si>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</si>
  <si>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</si>
  <si>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</si>
  <si>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</si>
  <si>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</si>
  <si>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</si>
  <si>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</si>
  <si>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</si>
  <si>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</si>
  <si>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</si>
  <si>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</si>
  <si>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</si>
  <si>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</si>
  <si>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</si>
  <si>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</si>
  <si>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</si>
  <si>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</si>
  <si>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</si>
  <si>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</si>
  <si>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</si>
  <si>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</si>
  <si>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</si>
  <si>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</si>
  <si>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</si>
  <si>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</si>
  <si>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</si>
  <si>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</si>
  <si>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</si>
  <si>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</si>
  <si>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</si>
  <si>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</si>
  <si>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</si>
  <si>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</si>
  <si>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</si>
  <si>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</si>
  <si>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</si>
  <si>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</si>
  <si>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</si>
  <si>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</si>
  <si>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</si>
  <si>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</si>
  <si>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</si>
  <si>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</si>
  <si>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</si>
  <si>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</si>
  <si>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</si>
  <si>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</si>
  <si>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</si>
  <si>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</si>
  <si>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</si>
  <si>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</si>
  <si>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</si>
  <si>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</si>
  <si>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</si>
  <si>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</si>
  <si>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</si>
  <si>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</si>
  <si>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</si>
  <si>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</si>
  <si>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</si>
  <si>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</si>
  <si>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</si>
  <si>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</si>
  <si>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</si>
  <si>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</si>
  <si>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</si>
  <si>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</si>
  <si>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</si>
  <si>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</si>
  <si>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</si>
  <si>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</si>
  <si>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</si>
  <si>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</si>
  <si>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</si>
  <si>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</si>
  <si>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</si>
  <si>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</si>
  <si>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</si>
  <si>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</si>
  <si>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</si>
  <si>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</si>
  <si>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</si>
  <si>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</si>
  <si>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</si>
  <si>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</si>
  <si>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</si>
  <si>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</si>
  <si>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</si>
  <si>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</si>
  <si>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</si>
  <si>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</si>
  <si>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</si>
  <si>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</si>
  <si>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</si>
  <si>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</si>
  <si>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</si>
  <si>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</si>
  <si>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</si>
  <si>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</si>
  <si>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</si>
  <si>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</si>
  <si>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</si>
  <si>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</si>
  <si>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</si>
  <si>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</si>
  <si>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</si>
  <si>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</si>
  <si>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</si>
  <si>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</si>
  <si>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</si>
  <si>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</si>
  <si>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</si>
  <si>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</si>
  <si>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</si>
  <si>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</si>
  <si>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</si>
  <si>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</si>
  <si>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</si>
  <si>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</si>
  <si>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</si>
  <si>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</si>
  <si>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</si>
  <si>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</si>
  <si>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</si>
  <si>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</si>
  <si>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</si>
  <si>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</si>
  <si>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</si>
  <si>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</si>
  <si>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</si>
  <si>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</si>
  <si>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</si>
  <si>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</si>
  <si>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</si>
  <si>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</si>
  <si>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</si>
  <si>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</si>
  <si>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</si>
  <si>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</si>
  <si>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</si>
  <si>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</si>
  <si>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</si>
  <si>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</si>
  <si>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</si>
  <si>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</si>
  <si>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</si>
  <si>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</si>
  <si>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</si>
  <si>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</si>
  <si>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</si>
  <si>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</si>
  <si>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</si>
  <si>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</si>
  <si>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</si>
  <si>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</si>
  <si>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</si>
  <si>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</si>
  <si>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</si>
  <si>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</si>
  <si>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</si>
  <si>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</si>
  <si>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</si>
  <si>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</si>
  <si>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</si>
  <si>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</si>
  <si>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</si>
  <si>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</si>
  <si>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</si>
  <si>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</si>
  <si>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</si>
  <si>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</si>
  <si>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</si>
  <si>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</si>
  <si>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</si>
  <si>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</si>
  <si>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</si>
  <si>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</si>
  <si>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</si>
  <si>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</si>
  <si>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</si>
  <si>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</si>
  <si>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</si>
  <si>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</si>
  <si>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</si>
  <si>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</si>
  <si>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</si>
  <si>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</si>
  <si>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</si>
  <si>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</si>
  <si>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</si>
  <si>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</si>
  <si>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</si>
  <si>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</si>
  <si>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</si>
  <si>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</si>
  <si>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</si>
  <si>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</si>
  <si>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</si>
  <si>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</si>
  <si>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</si>
  <si>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</si>
  <si>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</si>
  <si>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</si>
  <si>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</si>
  <si>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</si>
  <si>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</si>
  <si>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</si>
  <si>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</si>
  <si>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</si>
  <si>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</si>
  <si>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</si>
  <si>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</si>
  <si>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</si>
  <si>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</si>
  <si>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</si>
  <si>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</si>
  <si>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</si>
  <si>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</si>
  <si>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</si>
  <si>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</si>
  <si>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</si>
  <si>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</si>
  <si>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</si>
  <si>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</si>
  <si>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</si>
  <si>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</si>
  <si>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</si>
  <si>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</si>
  <si>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</si>
  <si>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</si>
  <si>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</si>
  <si>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</si>
  <si>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</si>
  <si>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</si>
  <si>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</si>
  <si>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</si>
  <si>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</si>
  <si>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</si>
  <si>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</si>
  <si>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</si>
  <si>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</si>
  <si>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</si>
  <si>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</si>
  <si>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</si>
  <si>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</si>
  <si>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</si>
  <si>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</si>
  <si>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</si>
  <si>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</si>
  <si>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</si>
  <si>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</si>
  <si>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</si>
  <si>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</si>
  <si>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</si>
  <si>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</si>
  <si>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</si>
  <si>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</si>
  <si>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</si>
  <si>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</si>
  <si>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</si>
  <si>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</si>
  <si>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</si>
  <si>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</si>
  <si>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</si>
  <si>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</si>
  <si>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</si>
  <si>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</si>
  <si>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</si>
  <si>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</si>
  <si>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</si>
  <si>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</si>
  <si>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</si>
  <si>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</si>
  <si>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</si>
  <si>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</si>
  <si>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</si>
  <si>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</si>
  <si>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</si>
  <si>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</si>
  <si>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</si>
  <si>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</si>
  <si>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</si>
  <si>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</si>
  <si>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</si>
  <si>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</si>
  <si>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</si>
  <si>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</si>
  <si>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</si>
  <si>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</si>
  <si>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</si>
  <si>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</si>
  <si>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</si>
  <si>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</si>
  <si>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</si>
  <si>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</si>
  <si>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</si>
  <si>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</si>
  <si>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</si>
  <si>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</si>
  <si>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</si>
  <si>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</si>
  <si>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</si>
  <si>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</si>
  <si>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</si>
  <si>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</si>
  <si>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</si>
  <si>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</si>
  <si>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</si>
  <si>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</si>
  <si>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</si>
  <si>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</si>
  <si>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</si>
  <si>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</si>
  <si>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</si>
  <si>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</si>
  <si>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</si>
  <si>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</si>
  <si>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</si>
  <si>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</si>
  <si>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</si>
  <si>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</si>
  <si>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</si>
  <si>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</si>
  <si>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</si>
  <si>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</si>
  <si>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</si>
  <si>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</si>
  <si>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</si>
  <si>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</si>
  <si>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</si>
  <si>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</si>
  <si>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</si>
  <si>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</si>
  <si>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</si>
  <si>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</si>
  <si>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</si>
  <si>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</si>
  <si>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</si>
  <si>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</si>
  <si>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</si>
  <si>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</si>
  <si>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</si>
  <si>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</si>
  <si>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</si>
  <si>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</si>
  <si>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</si>
  <si>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</si>
  <si>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</si>
  <si>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</si>
  <si>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</si>
  <si>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</si>
  <si>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</si>
  <si>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</si>
  <si>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</si>
  <si>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</si>
  <si>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</si>
  <si>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</si>
  <si>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</si>
  <si>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</si>
  <si>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</si>
  <si>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</si>
  <si>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</si>
  <si>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</si>
  <si>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</si>
  <si>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</si>
  <si>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</si>
  <si>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</si>
  <si>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</si>
  <si>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</si>
  <si>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</si>
  <si>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</si>
  <si>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</si>
  <si>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</si>
  <si>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</si>
  <si>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</si>
  <si>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</si>
  <si>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</si>
  <si>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</si>
  <si>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</si>
  <si>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</si>
  <si>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</si>
  <si>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</si>
  <si>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</si>
  <si>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</si>
  <si>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</si>
  <si>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</si>
  <si>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</si>
  <si>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</si>
  <si>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</si>
  <si>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</si>
  <si>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</si>
  <si>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</si>
  <si>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</si>
  <si>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</si>
  <si>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</si>
  <si>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</si>
  <si>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</si>
  <si>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</si>
  <si>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</si>
  <si>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</si>
  <si>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</si>
  <si>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</si>
  <si>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</si>
  <si>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</si>
  <si>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</si>
  <si>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</si>
  <si>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</si>
  <si>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</si>
  <si>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</si>
  <si>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</si>
  <si>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</si>
  <si>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</si>
  <si>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</si>
  <si>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</si>
  <si>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</si>
  <si>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</si>
  <si>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</si>
  <si>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</si>
  <si>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</si>
  <si>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</si>
  <si>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</si>
  <si>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</si>
  <si>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</si>
  <si>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</si>
  <si>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</si>
  <si>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</si>
  <si>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</si>
  <si>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</si>
  <si>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</si>
  <si>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</si>
  <si>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</si>
  <si>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</si>
  <si>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</si>
  <si>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</si>
  <si>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</si>
  <si>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</si>
  <si>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</si>
  <si>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</si>
  <si>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</si>
  <si>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</si>
  <si>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</si>
  <si>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</si>
  <si>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</si>
  <si>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</si>
  <si>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</si>
  <si>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</si>
  <si>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</si>
  <si>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</si>
  <si>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</si>
  <si>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</si>
  <si>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</si>
  <si>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</si>
  <si>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</si>
  <si>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</si>
  <si>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</si>
  <si>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</si>
  <si>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</si>
  <si>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</si>
  <si>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</si>
  <si>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</si>
  <si>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</si>
  <si>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</si>
  <si>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</si>
  <si>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</si>
  <si>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</si>
  <si>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</si>
  <si>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</si>
  <si>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</si>
  <si>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</si>
  <si>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</si>
  <si>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</si>
  <si>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</si>
  <si>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</si>
  <si>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</si>
  <si>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</si>
  <si>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</si>
  <si>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</si>
  <si>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</si>
  <si>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</si>
  <si>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</si>
  <si>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</si>
  <si>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</si>
  <si>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</si>
  <si>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</si>
  <si>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</si>
  <si>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</si>
  <si>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</si>
  <si>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</si>
  <si>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</si>
  <si>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</si>
  <si>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</si>
  <si>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</si>
  <si>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</si>
  <si>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</si>
  <si>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</si>
  <si>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</si>
  <si>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</si>
  <si>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</si>
  <si>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</si>
  <si>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</si>
  <si>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</si>
  <si>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</si>
  <si>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</si>
  <si>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</si>
  <si>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</si>
  <si>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</si>
  <si>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</si>
  <si>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</si>
  <si>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</si>
  <si>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</si>
  <si>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</si>
  <si>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</si>
  <si>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</si>
  <si>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</si>
  <si>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</si>
  <si>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</si>
  <si>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</si>
  <si>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</si>
  <si>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</si>
  <si>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</si>
  <si>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</si>
  <si>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</si>
  <si>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</si>
  <si>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</si>
  <si>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</si>
  <si>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</si>
  <si>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</si>
  <si>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</si>
  <si>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</si>
  <si>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</si>
  <si>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</si>
  <si>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</si>
  <si>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</si>
  <si>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</si>
  <si>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</si>
  <si>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</si>
  <si>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</si>
  <si>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</si>
  <si>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</si>
  <si>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</si>
  <si>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</si>
  <si>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</si>
  <si>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</si>
  <si>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</si>
  <si>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</si>
  <si>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</si>
  <si>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</si>
  <si>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</si>
  <si>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</si>
  <si>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</si>
  <si>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</si>
  <si>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</si>
  <si>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</si>
  <si>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</si>
  <si>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</si>
  <si>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</si>
  <si>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</si>
  <si>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</si>
  <si>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</si>
  <si>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</si>
  <si>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</si>
  <si>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</si>
  <si>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</si>
  <si>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</si>
  <si>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</si>
  <si>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</si>
  <si>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</si>
  <si>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</si>
  <si>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</si>
  <si>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</si>
  <si>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</si>
  <si>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</si>
  <si>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</si>
  <si>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</si>
  <si>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</si>
  <si>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</si>
  <si>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</si>
  <si>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</si>
  <si>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</si>
  <si>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</si>
  <si>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</si>
  <si>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</si>
  <si>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</si>
  <si>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</si>
  <si>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</si>
  <si>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</si>
  <si>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</si>
  <si>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</si>
  <si>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</si>
  <si>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</si>
  <si>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</si>
  <si>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</si>
  <si>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</si>
  <si>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</si>
  <si>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</si>
  <si>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</si>
  <si>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</si>
  <si>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</si>
  <si>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</si>
  <si>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</si>
  <si>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</si>
  <si>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</si>
  <si>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</si>
  <si>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</si>
  <si>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</si>
  <si>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</si>
  <si>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</si>
  <si>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</si>
  <si>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</si>
  <si>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</si>
  <si>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</si>
  <si>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</si>
  <si>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</si>
  <si>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</si>
  <si>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</si>
  <si>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</si>
  <si>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</si>
  <si>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</si>
  <si>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</si>
  <si>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</si>
  <si>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</si>
  <si>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</si>
  <si>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</si>
  <si>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</si>
  <si>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</si>
  <si>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</si>
  <si>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</si>
  <si>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</si>
  <si>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</si>
  <si>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</si>
  <si>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</si>
  <si>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</si>
  <si>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</si>
  <si>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</si>
  <si>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</si>
  <si>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</si>
  <si>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</si>
  <si>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</si>
  <si>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</si>
  <si>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</si>
  <si>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</si>
  <si>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</si>
  <si>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</si>
  <si>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</si>
  <si>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</si>
  <si>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</si>
  <si>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</si>
  <si>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</si>
  <si>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</si>
  <si>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</si>
  <si>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</si>
  <si>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</si>
  <si>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</si>
  <si>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</si>
  <si>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</si>
  <si>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</si>
  <si>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</si>
  <si>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</si>
  <si>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</si>
  <si>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</si>
  <si>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</si>
  <si>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</si>
  <si>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</si>
  <si>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</si>
  <si>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</si>
  <si>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</si>
  <si>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</si>
  <si>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</si>
  <si>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</si>
  <si>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</si>
  <si>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</si>
  <si>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</si>
  <si>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</si>
  <si>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</si>
  <si>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</si>
  <si>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</si>
  <si>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</si>
  <si>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</si>
  <si>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</si>
  <si>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</si>
  <si>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</si>
  <si>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</si>
  <si>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</si>
  <si>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</si>
  <si>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</si>
  <si>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</si>
  <si>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</si>
  <si>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</si>
  <si>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</si>
  <si>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</si>
  <si>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</si>
  <si>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</si>
  <si>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</si>
  <si>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</si>
  <si>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</si>
  <si>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</si>
  <si>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</si>
  <si>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</si>
  <si>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</si>
  <si>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</si>
  <si>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</si>
  <si>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</si>
  <si>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</si>
  <si>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</si>
  <si>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</si>
  <si>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</si>
  <si>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</si>
  <si>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</si>
  <si>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</si>
  <si>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</si>
  <si>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</si>
  <si>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</si>
  <si>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</si>
  <si>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</si>
  <si>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</si>
  <si>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</si>
  <si>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</si>
  <si>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</si>
  <si>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</si>
  <si>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</si>
  <si>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</si>
  <si>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</si>
  <si>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</si>
  <si>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</si>
  <si>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</si>
  <si>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</si>
  <si>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</si>
  <si>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</si>
  <si>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</si>
  <si>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</si>
  <si>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</si>
  <si>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</si>
  <si>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</si>
  <si>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</si>
  <si>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</si>
  <si>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</si>
  <si>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</si>
  <si>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</si>
  <si>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</si>
  <si>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</si>
  <si>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</si>
  <si>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</si>
  <si>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</si>
  <si>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</si>
  <si>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</si>
  <si>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</si>
  <si>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</si>
  <si>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</si>
  <si>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</si>
  <si>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</si>
  <si>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</si>
  <si>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</si>
  <si>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</si>
  <si>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</si>
  <si>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</si>
  <si>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</si>
  <si>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</si>
  <si>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</si>
  <si>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</si>
  <si>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</si>
  <si>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</si>
  <si>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</si>
  <si>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</si>
  <si>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</si>
  <si>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</si>
  <si>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</si>
  <si>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</si>
  <si>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</si>
  <si>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</si>
  <si>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</si>
  <si>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</si>
  <si>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</si>
  <si>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</si>
  <si>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</si>
  <si>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</si>
  <si>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</si>
  <si>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</si>
  <si>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</si>
  <si>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</si>
  <si>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</si>
  <si>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</si>
  <si>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</si>
  <si>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</si>
  <si>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</si>
  <si>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</si>
  <si>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</si>
  <si>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</si>
  <si>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</si>
  <si>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</si>
  <si>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</si>
  <si>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</si>
  <si>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</si>
  <si>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</si>
  <si>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</si>
  <si>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</si>
  <si>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</si>
  <si>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</si>
  <si>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</si>
  <si>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</si>
  <si>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</si>
  <si>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</si>
  <si>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</si>
  <si>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</si>
  <si>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</si>
  <si>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</si>
  <si>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</si>
  <si>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</si>
  <si>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</si>
  <si>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</si>
  <si>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</si>
  <si>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</si>
  <si>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</si>
  <si>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</si>
  <si>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</si>
  <si>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</si>
  <si>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</si>
  <si>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</si>
  <si>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</si>
  <si>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</si>
  <si>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</si>
  <si>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</si>
  <si>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</si>
  <si>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</si>
  <si>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</si>
  <si>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</si>
  <si>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</si>
  <si>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</si>
  <si>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</si>
  <si>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</si>
  <si>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</si>
  <si>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</si>
  <si>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</si>
  <si>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</si>
  <si>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</si>
  <si>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</si>
  <si>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</si>
  <si>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</si>
  <si>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</si>
  <si>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</si>
  <si>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</si>
  <si>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</si>
  <si>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</si>
  <si>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</si>
  <si>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</si>
  <si>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</si>
  <si>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</si>
  <si>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</si>
  <si>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</si>
  <si>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</si>
  <si>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</si>
  <si>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</si>
  <si>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</si>
  <si>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</si>
  <si>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</si>
  <si>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</si>
  <si>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</si>
  <si>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</si>
  <si>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</si>
  <si>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</si>
  <si>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</si>
  <si>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</si>
  <si>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</si>
  <si>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</si>
  <si>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</si>
  <si>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</si>
  <si>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</si>
  <si>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</si>
  <si>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</si>
  <si>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</si>
  <si>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</si>
  <si>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</si>
  <si>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</si>
  <si>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</si>
  <si>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</si>
  <si>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</si>
  <si>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</si>
  <si>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</si>
  <si>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</si>
  <si>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</si>
  <si>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</si>
  <si>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</si>
  <si>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</si>
  <si>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</si>
  <si>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</si>
  <si>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</si>
  <si>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</si>
  <si>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</si>
  <si>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</si>
  <si>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</si>
  <si>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</si>
  <si>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</si>
  <si>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</si>
  <si>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</si>
  <si>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</si>
  <si>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</si>
  <si>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</si>
  <si>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</si>
  <si>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</si>
  <si>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</si>
  <si>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</si>
  <si>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</si>
  <si>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</si>
  <si>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</si>
  <si>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</si>
  <si>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</si>
  <si>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</si>
  <si>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</si>
  <si>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</si>
  <si>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</si>
  <si>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</si>
  <si>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</si>
  <si>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</si>
  <si>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</si>
  <si>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</si>
  <si>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</si>
  <si>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</si>
  <si>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</si>
  <si>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</si>
  <si>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</si>
  <si>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</si>
  <si>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</si>
  <si>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</si>
  <si>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</si>
  <si>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</si>
  <si>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</si>
  <si>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</si>
  <si>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</si>
  <si>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</si>
  <si>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</si>
  <si>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</si>
  <si>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</si>
  <si>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</si>
  <si>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</si>
  <si>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</si>
  <si>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</si>
  <si>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</si>
  <si>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</si>
  <si>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</si>
  <si>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</si>
  <si>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</si>
  <si>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</si>
  <si>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</si>
  <si>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</si>
  <si>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</si>
  <si>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</si>
  <si>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</si>
  <si>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</si>
  <si>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</si>
  <si>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</si>
  <si>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</si>
  <si>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</si>
  <si>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</si>
  <si>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</si>
  <si>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</si>
  <si>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</si>
  <si>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</si>
  <si>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</si>
  <si>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</si>
  <si>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</si>
  <si>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</si>
  <si>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</si>
  <si>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</si>
  <si>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</si>
  <si>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</si>
  <si>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</si>
  <si>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</si>
  <si>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</si>
  <si>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</si>
  <si>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</si>
  <si>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</si>
  <si>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</si>
  <si>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</si>
  <si>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</si>
  <si>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</si>
  <si>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</si>
  <si>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</si>
  <si>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</si>
  <si>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</si>
  <si>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</si>
  <si>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</si>
  <si>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</si>
  <si>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</si>
  <si>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</si>
  <si>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</si>
  <si>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</si>
  <si>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</si>
  <si>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</si>
  <si>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</si>
  <si>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</si>
  <si>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</si>
  <si>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</si>
  <si>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</si>
  <si>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</si>
  <si>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</si>
  <si>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</si>
  <si>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</si>
  <si>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</si>
  <si>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</si>
  <si>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</si>
  <si>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</si>
  <si>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</si>
  <si>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</si>
  <si>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</si>
  <si>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</si>
  <si>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</si>
  <si>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</si>
  <si>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</si>
  <si>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</si>
  <si>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</si>
  <si>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</si>
  <si>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</si>
  <si>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</si>
  <si>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</si>
  <si>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</si>
  <si>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</si>
  <si>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</si>
  <si>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</si>
  <si>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</si>
  <si>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</si>
  <si>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</si>
  <si>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</si>
  <si>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</si>
  <si>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</si>
  <si>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</si>
  <si>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</si>
  <si>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</si>
  <si>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</si>
  <si>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</si>
  <si>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</si>
  <si>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</si>
  <si>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</si>
  <si>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</si>
  <si>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</si>
  <si>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</si>
  <si>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</si>
  <si>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</si>
  <si>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</si>
  <si>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</si>
  <si>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</si>
  <si>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</si>
  <si>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</si>
  <si>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</si>
  <si>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</si>
  <si>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</si>
  <si>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</si>
  <si>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</si>
  <si>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</si>
  <si>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</si>
  <si>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</si>
  <si>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</si>
  <si>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</si>
  <si>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</si>
  <si>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</si>
  <si>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</si>
  <si>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</si>
  <si>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</si>
  <si>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</si>
  <si>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</si>
  <si>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</si>
  <si>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</si>
  <si>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</si>
  <si>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</si>
  <si>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</si>
  <si>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</si>
  <si>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</si>
  <si>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</si>
  <si>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</si>
  <si>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</si>
  <si>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</si>
  <si>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</si>
  <si>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</si>
  <si>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</si>
  <si>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</si>
  <si>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</si>
  <si>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</si>
  <si>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</si>
  <si>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</si>
  <si>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</si>
  <si>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</si>
  <si>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</si>
  <si>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</si>
  <si>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</si>
  <si>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</si>
  <si>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</si>
  <si>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</si>
  <si>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</si>
  <si>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</si>
  <si>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</si>
  <si>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</si>
  <si>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</si>
  <si>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</si>
  <si>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</si>
  <si>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</si>
  <si>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</si>
  <si>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</si>
  <si>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</si>
  <si>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</si>
  <si>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</si>
  <si>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</si>
  <si>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</si>
  <si>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</si>
  <si>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</si>
  <si>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</si>
  <si>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</si>
  <si>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</si>
  <si>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</si>
  <si>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</si>
  <si>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</si>
  <si>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</si>
  <si>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</si>
  <si>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</si>
  <si>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</si>
  <si>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</si>
  <si>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</si>
  <si>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</si>
  <si>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</si>
  <si>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</si>
  <si>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</si>
  <si>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</si>
  <si>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</si>
  <si>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</si>
  <si>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</si>
  <si>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</si>
  <si>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</si>
  <si>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</si>
  <si>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</si>
  <si>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</si>
  <si>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</si>
  <si>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</si>
  <si>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</si>
  <si>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</si>
  <si>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</si>
  <si>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</si>
  <si>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</si>
  <si>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</si>
  <si>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</si>
  <si>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</si>
  <si>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</si>
  <si>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</si>
  <si>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</si>
  <si>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</si>
  <si>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</si>
  <si>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</si>
  <si>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</si>
  <si>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</si>
  <si>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</si>
  <si>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</si>
  <si>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</si>
  <si>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</si>
  <si>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</si>
  <si>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</si>
  <si>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</si>
  <si>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</si>
  <si>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</si>
  <si>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</si>
  <si>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</si>
  <si>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</si>
  <si>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</si>
  <si>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</si>
  <si>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</si>
  <si>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</si>
  <si>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</si>
  <si>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</si>
  <si>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</si>
  <si>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</si>
  <si>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</si>
  <si>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</si>
  <si>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</si>
  <si>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</si>
  <si>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</si>
  <si>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</si>
  <si>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</si>
  <si>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</si>
  <si>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</si>
  <si>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</si>
  <si>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</si>
  <si>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</si>
  <si>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</si>
  <si>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</si>
  <si>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</si>
  <si>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</si>
  <si>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</si>
  <si>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</si>
  <si>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</si>
  <si>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</si>
  <si>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</si>
  <si>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</si>
  <si>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</si>
  <si>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</si>
  <si>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</si>
  <si>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</si>
  <si>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</si>
  <si>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</si>
  <si>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</si>
  <si>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</si>
  <si>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</si>
  <si>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</si>
  <si>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</si>
  <si>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</si>
  <si>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</si>
  <si>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</si>
  <si>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</si>
  <si>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</si>
  <si>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</si>
  <si>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</si>
  <si>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</si>
  <si>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</si>
  <si>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</si>
  <si>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</si>
  <si>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</si>
  <si>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</si>
  <si>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</si>
  <si>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</si>
  <si>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</si>
  <si>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</si>
  <si>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</si>
  <si>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</si>
  <si>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</si>
  <si>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</si>
  <si>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</si>
  <si>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</si>
  <si>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</si>
  <si>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</si>
  <si>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</si>
  <si>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</si>
  <si>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</si>
  <si>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</si>
  <si>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</si>
  <si>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</si>
  <si>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</si>
  <si>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</si>
  <si>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</si>
  <si>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</si>
  <si>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</si>
  <si>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</si>
  <si>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</si>
  <si>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</si>
  <si>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</si>
  <si>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</si>
  <si>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</si>
  <si>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</si>
  <si>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</si>
  <si>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</si>
  <si>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</si>
  <si>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</si>
  <si>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</si>
  <si>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</si>
  <si>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</si>
  <si>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</si>
  <si>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</si>
  <si>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</si>
  <si>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</si>
  <si>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</si>
  <si>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</si>
  <si>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</si>
  <si>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</si>
  <si>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</si>
  <si>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</si>
  <si>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</si>
  <si>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</si>
  <si>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</si>
  <si>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</si>
  <si>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</si>
  <si>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</si>
  <si>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</si>
  <si>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</si>
  <si>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</si>
  <si>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</si>
  <si>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</si>
  <si>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</si>
  <si>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</si>
  <si>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</si>
  <si>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</si>
  <si>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</si>
  <si>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</si>
  <si>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</si>
  <si>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</si>
  <si>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</si>
  <si>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</si>
  <si>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</si>
  <si>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</si>
  <si>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</si>
  <si>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</si>
  <si>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</si>
  <si>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</si>
  <si>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</si>
  <si>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</si>
  <si>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</si>
  <si>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</si>
  <si>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</si>
  <si>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</si>
  <si>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</si>
  <si>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</si>
  <si>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</si>
  <si>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</si>
  <si>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</si>
  <si>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</si>
  <si>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</si>
  <si>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</si>
  <si>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</si>
  <si>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</si>
  <si>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</si>
  <si>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</si>
  <si>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</si>
  <si>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</si>
  <si>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</si>
  <si>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</si>
  <si>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</si>
  <si>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</si>
  <si>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</si>
  <si>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</si>
  <si>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</si>
  <si>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</si>
  <si>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</si>
  <si>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</si>
  <si>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</si>
  <si>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</si>
  <si>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</si>
  <si>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</si>
  <si>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</si>
  <si>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</si>
  <si>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</si>
  <si>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</si>
  <si>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</si>
  <si>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</si>
  <si>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</si>
  <si>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</si>
  <si>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</si>
  <si>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</si>
  <si>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</si>
  <si>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</si>
  <si>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</si>
  <si>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</si>
  <si>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</si>
  <si>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</si>
  <si>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</si>
  <si>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</si>
  <si>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</si>
  <si>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</si>
  <si>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</si>
  <si>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</si>
  <si>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</si>
  <si>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</si>
  <si>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</si>
  <si>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</si>
  <si>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</si>
  <si>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</si>
  <si>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</si>
  <si>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</si>
  <si>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</si>
  <si>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</si>
  <si>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</si>
  <si>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</si>
  <si>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</si>
  <si>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</si>
  <si>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</si>
  <si>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</si>
  <si>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</si>
  <si>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</si>
  <si>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</si>
  <si>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</si>
  <si>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</si>
  <si>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</si>
  <si>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</si>
  <si>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</si>
  <si>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</si>
  <si>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</si>
  <si>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</si>
  <si>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</si>
  <si>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</si>
  <si>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</si>
  <si>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</si>
  <si>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</si>
  <si>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</si>
  <si>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</si>
  <si>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</si>
  <si>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</si>
  <si>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</si>
  <si>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</si>
  <si>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</si>
  <si>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</si>
  <si>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</si>
  <si>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</si>
  <si>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</si>
  <si>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</si>
  <si>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</si>
  <si>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</si>
  <si>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</si>
  <si>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</si>
  <si>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</si>
  <si>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</si>
  <si>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</si>
  <si>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</si>
  <si>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</si>
  <si>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</si>
  <si>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</si>
  <si>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</si>
  <si>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</si>
  <si>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</si>
  <si>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</si>
  <si>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</si>
  <si>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</si>
  <si>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</si>
  <si>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</si>
  <si>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</si>
  <si>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</si>
  <si>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</si>
  <si>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</si>
  <si>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</si>
  <si>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</si>
  <si>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</si>
  <si>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</si>
  <si>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</si>
  <si>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</si>
  <si>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</si>
  <si>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</si>
  <si>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</si>
  <si>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</si>
  <si>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</si>
  <si>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</si>
  <si>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</si>
  <si>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</si>
  <si>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</si>
  <si>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</si>
  <si>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</si>
  <si>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</si>
  <si>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</si>
  <si>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</si>
  <si>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</si>
  <si>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</si>
  <si>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</si>
  <si>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</si>
  <si>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</si>
  <si>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</si>
  <si>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</si>
  <si>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</si>
  <si>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</si>
  <si>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</si>
  <si>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</si>
  <si>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</si>
  <si>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</si>
  <si>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</si>
  <si>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</si>
  <si>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</si>
  <si>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</si>
  <si>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</si>
  <si>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</si>
  <si>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</si>
  <si>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</si>
  <si>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</si>
  <si>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</si>
  <si>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</si>
  <si>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</si>
  <si>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</si>
  <si>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</si>
  <si>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</si>
  <si>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</si>
  <si>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</si>
  <si>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</si>
  <si>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</si>
  <si>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</si>
  <si>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</si>
  <si>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</si>
  <si>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</si>
  <si>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</si>
  <si>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</si>
  <si>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</si>
  <si>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</si>
  <si>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</si>
  <si>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</si>
  <si>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</si>
  <si>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</si>
  <si>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</si>
  <si>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</si>
  <si>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</si>
  <si>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</si>
  <si>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</si>
  <si>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</si>
  <si>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</si>
  <si>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</si>
  <si>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</si>
  <si>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</si>
  <si>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</si>
  <si>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</si>
  <si>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</si>
  <si>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</si>
  <si>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</si>
  <si>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</si>
  <si>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</si>
  <si>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</si>
  <si>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</si>
  <si>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</si>
  <si>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</si>
  <si>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</si>
  <si>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</si>
  <si>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</si>
  <si>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</si>
  <si>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</si>
  <si>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</si>
  <si>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</si>
  <si>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</si>
  <si>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</si>
  <si>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</si>
  <si>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</si>
  <si>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</si>
  <si>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</si>
  <si>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</si>
  <si>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</si>
  <si>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</si>
  <si>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</si>
  <si>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</si>
  <si>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</si>
  <si>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</si>
  <si>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</si>
  <si>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</si>
  <si>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</si>
  <si>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</si>
  <si>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</si>
  <si>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</si>
  <si>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</si>
  <si>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</si>
  <si>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</si>
  <si>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</si>
  <si>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</si>
  <si>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</si>
  <si>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</si>
  <si>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</si>
  <si>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</si>
  <si>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</si>
  <si>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</si>
  <si>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</si>
  <si>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</si>
  <si>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</si>
  <si>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</si>
  <si>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</si>
  <si>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</si>
  <si>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</si>
  <si>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</si>
  <si>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</si>
  <si>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</si>
  <si>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</si>
  <si>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</si>
  <si>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</si>
  <si>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</si>
  <si>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</si>
  <si>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</si>
  <si>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</si>
  <si>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</si>
  <si>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</si>
  <si>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</si>
  <si>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</si>
  <si>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</si>
  <si>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</si>
  <si>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</si>
  <si>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</si>
  <si>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</si>
  <si>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</si>
  <si>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</si>
  <si>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</si>
  <si>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</si>
  <si>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</si>
  <si>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</si>
  <si>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</si>
  <si>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</si>
  <si>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</si>
  <si>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</si>
  <si>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</si>
  <si>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</si>
  <si>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</si>
  <si>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</si>
  <si>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</si>
  <si>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</si>
  <si>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</si>
  <si>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</si>
  <si>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</si>
  <si>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</si>
  <si>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</si>
  <si>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</si>
  <si>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</si>
  <si>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</si>
  <si>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</si>
  <si>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</si>
  <si>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</si>
  <si>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</si>
  <si>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</si>
  <si>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</si>
  <si>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</si>
  <si>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</si>
  <si>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</si>
  <si>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</si>
  <si>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</si>
  <si>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</si>
  <si>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</si>
  <si>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</si>
  <si>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</si>
  <si>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</si>
  <si>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</si>
  <si>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</si>
  <si>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</si>
  <si>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</si>
  <si>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</si>
  <si>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</si>
  <si>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</si>
  <si>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</si>
  <si>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</si>
  <si>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</si>
  <si>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</si>
  <si>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</si>
  <si>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</si>
  <si>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</si>
  <si>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</si>
  <si>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</si>
  <si>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</si>
  <si>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</si>
  <si>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</si>
  <si>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</si>
  <si>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</si>
  <si>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</si>
  <si>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</si>
  <si>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</si>
  <si>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</si>
  <si>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</si>
  <si>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</si>
  <si>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</si>
  <si>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</si>
  <si>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</si>
  <si>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</si>
  <si>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</si>
  <si>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</si>
  <si>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</si>
  <si>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</si>
  <si>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</si>
  <si>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</si>
  <si>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</si>
  <si>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</si>
  <si>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</si>
  <si>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</si>
  <si>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</si>
  <si>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</si>
  <si>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</si>
  <si>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</si>
  <si>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</si>
  <si>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</si>
  <si>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</si>
  <si>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</si>
  <si>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</si>
  <si>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</si>
  <si>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</si>
  <si>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</si>
  <si>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</si>
  <si>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</si>
  <si>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</si>
  <si>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</si>
  <si>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</si>
  <si>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</si>
  <si>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</si>
  <si>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</si>
  <si>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</si>
  <si>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</si>
  <si>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</si>
  <si>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</si>
  <si>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</si>
  <si>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</si>
  <si>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</si>
  <si>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</si>
  <si>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</si>
  <si>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</si>
  <si>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</si>
  <si>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</si>
  <si>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</si>
  <si>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</si>
  <si>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</si>
  <si>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</si>
  <si>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</si>
  <si>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</si>
  <si>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</si>
  <si>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</si>
  <si>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</si>
  <si>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</si>
  <si>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</si>
  <si>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</si>
  <si>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</si>
  <si>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</si>
  <si>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</si>
  <si>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</si>
  <si>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</si>
  <si>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</si>
  <si>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</si>
  <si>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</si>
  <si>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</si>
  <si>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</si>
  <si>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</si>
  <si>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</si>
  <si>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</si>
  <si>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</si>
  <si>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</si>
  <si>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</si>
  <si>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</si>
  <si>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</si>
  <si>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</si>
  <si>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</si>
  <si>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</si>
  <si>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</si>
  <si>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</si>
  <si>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</si>
  <si>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</si>
  <si>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</si>
  <si>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</si>
  <si>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</si>
  <si>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</si>
  <si>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</si>
  <si>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</si>
  <si>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</si>
  <si>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</si>
  <si>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</si>
  <si>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</si>
  <si>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</si>
  <si>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</si>
  <si>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</si>
  <si>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</si>
  <si>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</si>
  <si>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</si>
  <si>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</si>
  <si>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</si>
  <si>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</si>
  <si>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</si>
  <si>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</si>
  <si>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</si>
  <si>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</si>
  <si>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</si>
  <si>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</si>
  <si>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</si>
  <si>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</si>
  <si>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</si>
  <si>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</si>
  <si>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</si>
  <si>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</si>
  <si>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</si>
  <si>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</si>
  <si>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</si>
  <si>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</si>
  <si>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</si>
  <si>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</si>
  <si>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</si>
  <si>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</si>
  <si>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</si>
  <si>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</si>
  <si>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</si>
  <si>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</si>
  <si>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</si>
  <si>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</si>
  <si>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</si>
  <si>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</si>
  <si>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</si>
  <si>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</si>
  <si>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</si>
  <si>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</si>
  <si>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</si>
  <si>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</si>
  <si>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</si>
  <si>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</si>
  <si>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</si>
  <si>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</si>
  <si>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</si>
  <si>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</si>
  <si>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</si>
  <si>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</si>
  <si>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</si>
  <si>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</si>
  <si>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</si>
  <si>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</si>
  <si>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</si>
  <si>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</si>
  <si>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</si>
  <si>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</si>
  <si>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</si>
  <si>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</si>
  <si>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</si>
  <si>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</si>
  <si>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</si>
  <si>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</si>
  <si>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</si>
  <si>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</si>
  <si>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</si>
  <si>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</si>
  <si>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</si>
  <si>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</si>
  <si>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</si>
  <si>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</si>
  <si>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</si>
  <si>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</si>
  <si>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</si>
  <si>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</si>
  <si>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</si>
  <si>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</si>
  <si>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</si>
  <si>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</si>
  <si>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</si>
  <si>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</si>
  <si>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</si>
  <si>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</si>
  <si>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</si>
  <si>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</si>
  <si>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</si>
  <si>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</si>
  <si>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</si>
  <si>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</si>
  <si>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</si>
  <si>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</si>
  <si>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</si>
  <si>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</si>
  <si>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</si>
  <si>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</si>
  <si>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</si>
  <si>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</si>
  <si>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</si>
  <si>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</si>
  <si>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</si>
  <si>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</si>
  <si>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</si>
  <si>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</si>
  <si>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</si>
  <si>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</si>
  <si>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</si>
  <si>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</si>
  <si>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</si>
  <si>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</si>
  <si>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</si>
  <si>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</si>
  <si>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</si>
  <si>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</si>
  <si>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</si>
  <si>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</si>
  <si>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</si>
  <si>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</si>
  <si>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</si>
  <si>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</si>
  <si>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</si>
  <si>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</si>
  <si>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</si>
  <si>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</si>
  <si>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</si>
  <si>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</si>
  <si>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</si>
  <si>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</si>
  <si>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</si>
  <si>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</si>
  <si>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</si>
  <si>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</si>
  <si>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</si>
  <si>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</si>
  <si>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</si>
  <si>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</si>
  <si>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</si>
  <si>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</si>
  <si>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</si>
  <si>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</si>
  <si>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</si>
  <si>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</si>
  <si>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</si>
  <si>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</si>
  <si>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</si>
  <si>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</si>
  <si>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</si>
  <si>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</si>
  <si>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</si>
  <si>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</si>
  <si>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</si>
  <si>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</si>
  <si>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</si>
  <si>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</si>
  <si>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</si>
  <si>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</si>
  <si>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</si>
  <si>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</si>
  <si>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</si>
  <si>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</si>
  <si>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</si>
  <si>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</si>
  <si>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</si>
  <si>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</si>
  <si>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</si>
  <si>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</si>
  <si>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</si>
  <si>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</si>
  <si>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</si>
  <si>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</si>
  <si>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</si>
  <si>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</si>
  <si>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</si>
  <si>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</si>
  <si>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</si>
  <si>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</si>
  <si>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</si>
  <si>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</si>
  <si>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</si>
  <si>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</si>
  <si>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</si>
  <si>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</si>
  <si>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</si>
  <si>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</si>
  <si>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</si>
  <si>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</si>
  <si>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</si>
  <si>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</si>
  <si>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</si>
  <si>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</si>
  <si>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</si>
  <si>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</si>
  <si>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</si>
  <si>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</si>
  <si>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</si>
  <si>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</si>
  <si>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</si>
  <si>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</si>
  <si>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</si>
  <si>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</si>
  <si>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</si>
  <si>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</si>
  <si>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</si>
  <si>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</si>
  <si>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</si>
  <si>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</si>
  <si>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</si>
  <si>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</si>
  <si>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</si>
  <si>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</si>
  <si>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</si>
  <si>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</si>
  <si>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</si>
  <si>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</si>
  <si>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</si>
  <si>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</si>
  <si>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</si>
  <si>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</si>
  <si>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</si>
  <si>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</si>
  <si>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</si>
  <si>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</si>
  <si>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</si>
  <si>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</si>
  <si>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</si>
  <si>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</si>
  <si>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</si>
  <si>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</si>
  <si>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</si>
  <si>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</si>
  <si>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</si>
  <si>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</si>
  <si>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</si>
  <si>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</si>
  <si>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</si>
  <si>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</si>
  <si>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</si>
  <si>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</si>
  <si>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</si>
  <si>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</si>
  <si>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</si>
  <si>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</si>
  <si>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</si>
  <si>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</si>
  <si>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</si>
  <si>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</si>
  <si>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</si>
  <si>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</si>
  <si>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</si>
  <si>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</si>
  <si>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</si>
  <si>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</si>
  <si>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</si>
  <si>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</si>
  <si>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</si>
  <si>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</si>
  <si>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</si>
  <si>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</si>
  <si>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</si>
  <si>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</si>
  <si>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</si>
  <si>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</si>
  <si>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</si>
  <si>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</si>
  <si>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</si>
  <si>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</si>
  <si>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</si>
  <si>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</si>
  <si>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</si>
  <si>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</si>
  <si>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</si>
  <si>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</si>
  <si>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</si>
  <si>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</si>
  <si>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</si>
  <si>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</si>
  <si>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</si>
  <si>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</si>
  <si>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</si>
  <si>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</si>
  <si>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</si>
  <si>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</si>
  <si>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</si>
  <si>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</si>
  <si>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</si>
  <si>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</si>
  <si>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</si>
  <si>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</si>
  <si>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</si>
  <si>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</si>
  <si>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</si>
  <si>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</si>
  <si>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</si>
  <si>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</si>
  <si>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</si>
  <si>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</si>
  <si>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</si>
  <si>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</si>
  <si>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</si>
  <si>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</si>
  <si>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</si>
  <si>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</si>
  <si>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</si>
  <si>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</si>
  <si>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</si>
  <si>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</si>
  <si>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</si>
  <si>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</si>
  <si>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</si>
  <si>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</si>
  <si>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</si>
  <si>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</si>
  <si>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</si>
  <si>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</si>
  <si>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</si>
  <si>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</si>
  <si>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</si>
  <si>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</si>
  <si>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</si>
  <si>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</si>
  <si>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</si>
  <si>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</si>
  <si>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</si>
  <si>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</si>
  <si>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</si>
  <si>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</si>
  <si>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</si>
  <si>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</si>
  <si>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</si>
  <si>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</si>
  <si>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</si>
  <si>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</si>
  <si>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</si>
  <si>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</si>
  <si>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</si>
  <si>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</si>
  <si>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</si>
  <si>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</si>
  <si>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</si>
  <si>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</si>
  <si>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</si>
  <si>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</si>
  <si>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</si>
  <si>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</si>
  <si>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</si>
  <si>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</si>
  <si>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</si>
  <si>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</si>
  <si>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</si>
  <si>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</si>
  <si>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</si>
  <si>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</si>
  <si>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</si>
  <si>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</si>
  <si>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</si>
  <si>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</si>
  <si>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</si>
  <si>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</si>
  <si>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</si>
  <si>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</si>
  <si>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</si>
  <si>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</si>
  <si>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</si>
  <si>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</si>
  <si>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</si>
  <si>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</si>
  <si>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</si>
  <si>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</si>
  <si>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</si>
  <si>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</si>
  <si>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</si>
  <si>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</si>
  <si>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</si>
  <si>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</si>
  <si>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</si>
  <si>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</si>
  <si>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</si>
  <si>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</si>
  <si>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</si>
  <si>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</si>
  <si>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</si>
  <si>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</si>
  <si>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</si>
  <si>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</si>
  <si>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</si>
  <si>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</si>
  <si>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</si>
  <si>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</si>
  <si>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</si>
  <si>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</si>
  <si>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</si>
  <si>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</si>
  <si>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</si>
  <si>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</si>
  <si>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</si>
  <si>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</si>
  <si>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</si>
  <si>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</si>
  <si>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</si>
  <si>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</si>
  <si>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</si>
  <si>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</si>
  <si>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</si>
  <si>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</si>
  <si>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</si>
  <si>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</si>
  <si>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</si>
  <si>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</si>
  <si>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</si>
  <si>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</si>
  <si>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</si>
  <si>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</si>
  <si>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</si>
  <si>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</si>
  <si>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</si>
  <si>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</si>
  <si>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</si>
  <si>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</si>
  <si>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</si>
  <si>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</si>
  <si>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</si>
  <si>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</si>
  <si>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</si>
  <si>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</si>
  <si>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</si>
  <si>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</si>
  <si>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</si>
  <si>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</si>
  <si>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</si>
  <si>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</si>
  <si>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</si>
  <si>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</si>
  <si>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</si>
  <si>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</si>
  <si>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</si>
  <si>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</si>
  <si>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</si>
  <si>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</si>
  <si>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</si>
  <si>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</si>
  <si>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</si>
  <si>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</si>
  <si>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</si>
  <si>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</si>
  <si>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</si>
  <si>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</si>
  <si>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</si>
  <si>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</si>
  <si>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</si>
  <si>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</si>
  <si>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</si>
  <si>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</si>
  <si>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</si>
  <si>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</si>
  <si>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</si>
  <si>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</si>
  <si>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</si>
  <si>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</si>
  <si>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</si>
  <si>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</si>
  <si>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</si>
  <si>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</si>
  <si>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</si>
  <si>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</si>
  <si>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</si>
  <si>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</si>
  <si>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</si>
  <si>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</si>
  <si>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</si>
  <si>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</si>
  <si>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</si>
  <si>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</si>
  <si>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</si>
  <si>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</si>
  <si>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</si>
  <si>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</si>
  <si>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</si>
  <si>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</si>
  <si>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</si>
  <si>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</si>
  <si>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</si>
  <si>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</si>
  <si>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</si>
  <si>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</si>
  <si>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</si>
  <si>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</si>
  <si>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</si>
  <si>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</si>
  <si>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</si>
  <si>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</si>
  <si>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</si>
  <si>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</si>
  <si>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</si>
  <si>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</si>
  <si>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</si>
  <si>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</si>
  <si>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</si>
  <si>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</si>
  <si>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</si>
  <si>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</si>
  <si>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</si>
  <si>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</si>
  <si>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</si>
  <si>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</si>
  <si>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</si>
  <si>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</si>
  <si>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</si>
  <si>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</si>
  <si>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</si>
  <si>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</si>
  <si>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</si>
  <si>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</si>
  <si>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</si>
  <si>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</si>
  <si>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</si>
  <si>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</si>
  <si>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</si>
  <si>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</si>
  <si>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</si>
  <si>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</si>
  <si>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</si>
  <si>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</si>
  <si>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</si>
  <si>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</si>
  <si>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</si>
  <si>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</si>
  <si>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</si>
  <si>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</si>
  <si>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</si>
  <si>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</si>
  <si>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</si>
  <si>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</si>
  <si>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</si>
  <si>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</si>
  <si>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</si>
  <si>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</si>
  <si>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</si>
  <si>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</si>
  <si>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</si>
  <si>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</si>
  <si>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</si>
  <si>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</si>
  <si>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</si>
  <si>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</si>
  <si>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</si>
  <si>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</si>
  <si>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</si>
  <si>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</si>
  <si>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</si>
  <si>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</si>
  <si>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</si>
  <si>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</si>
  <si>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</si>
  <si>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</si>
  <si>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</si>
  <si>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</si>
  <si>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</si>
  <si>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</si>
  <si>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</si>
  <si>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</si>
  <si>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</si>
  <si>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</si>
  <si>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</si>
  <si>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</si>
  <si>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</si>
  <si>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</si>
  <si>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</si>
  <si>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</si>
  <si>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</si>
  <si>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</si>
  <si>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</si>
  <si>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</si>
  <si>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</si>
  <si>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</si>
  <si>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</si>
  <si>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</si>
  <si>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</si>
  <si>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</si>
  <si>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</si>
  <si>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</si>
  <si>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</si>
  <si>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</si>
  <si>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</si>
  <si>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</si>
  <si>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</si>
  <si>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</si>
  <si>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</si>
  <si>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</si>
  <si>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</si>
  <si>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</si>
  <si>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</si>
  <si>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</si>
  <si>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</si>
  <si>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</si>
  <si>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</si>
  <si>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</si>
  <si>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</si>
  <si>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</si>
  <si>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</si>
  <si>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</si>
  <si>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</si>
  <si>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</si>
  <si>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</si>
  <si>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</si>
  <si>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</si>
  <si>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</si>
  <si>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</si>
  <si>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</si>
  <si>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</si>
  <si>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</si>
  <si>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</si>
  <si>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</si>
  <si>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</si>
  <si>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</si>
  <si>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</si>
  <si>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</si>
  <si>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</si>
  <si>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</si>
  <si>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</si>
  <si>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</si>
  <si>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</si>
  <si>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</si>
  <si>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</si>
  <si>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</si>
  <si>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</si>
  <si>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</si>
  <si>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</si>
  <si>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</si>
  <si>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</si>
  <si>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</si>
  <si>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</si>
  <si>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</si>
  <si>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</si>
  <si>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</si>
  <si>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</si>
  <si>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</si>
  <si>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</si>
  <si>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</si>
  <si>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</si>
  <si>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</si>
  <si>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</si>
  <si>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</si>
  <si>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</si>
  <si>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</si>
  <si>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</si>
  <si>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</si>
  <si>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</si>
  <si>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</si>
  <si>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</si>
  <si>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</si>
  <si>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</si>
  <si>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</si>
  <si>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</si>
  <si>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</si>
  <si>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</si>
  <si>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</si>
  <si>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</si>
  <si>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</si>
  <si>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</si>
  <si>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</si>
  <si>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</si>
  <si>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</si>
  <si>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</si>
  <si>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</si>
  <si>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</si>
  <si>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</si>
  <si>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</si>
  <si>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</si>
  <si>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</si>
  <si>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</si>
  <si>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</si>
  <si>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</si>
  <si>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</si>
  <si>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</si>
  <si>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</si>
  <si>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</si>
  <si>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</si>
  <si>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</si>
  <si>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</si>
  <si>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</si>
  <si>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</si>
  <si>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</si>
  <si>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</si>
  <si>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</si>
  <si>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</si>
  <si>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</si>
  <si>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</si>
  <si>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</si>
  <si>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</si>
  <si>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</si>
  <si>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</si>
  <si>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</si>
  <si>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</si>
  <si>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</si>
  <si>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</si>
  <si>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</si>
  <si>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</si>
  <si>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</si>
  <si>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</si>
  <si>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</si>
  <si>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</si>
  <si>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</si>
  <si>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</si>
  <si>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</si>
  <si>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</si>
  <si>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</si>
  <si>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</si>
  <si>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</si>
  <si>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</si>
  <si>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</si>
  <si>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</si>
  <si>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</si>
  <si>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</si>
  <si>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</si>
  <si>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</si>
  <si>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</si>
  <si>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</si>
  <si>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</si>
  <si>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</si>
  <si>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</si>
  <si>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</si>
  <si>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</si>
  <si>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</si>
  <si>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</si>
  <si>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</si>
  <si>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</si>
  <si>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</si>
  <si>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</si>
  <si>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</si>
  <si>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</si>
  <si>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</si>
  <si>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</si>
  <si>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</si>
  <si>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</si>
  <si>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</si>
  <si>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</si>
  <si>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</si>
  <si>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</si>
  <si>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</si>
  <si>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</si>
  <si>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</si>
  <si>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</si>
  <si>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</si>
  <si>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</si>
  <si>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</si>
  <si>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</si>
  <si>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</si>
  <si>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</si>
  <si>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</si>
  <si>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</si>
  <si>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</si>
  <si>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</si>
  <si>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</si>
  <si>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</si>
  <si>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</si>
  <si>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</si>
  <si>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</si>
  <si>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</si>
  <si>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</si>
  <si>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</si>
  <si>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</si>
  <si>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</si>
  <si>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</si>
  <si>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</si>
  <si>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</si>
  <si>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</si>
  <si>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</si>
  <si>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</si>
  <si>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</si>
  <si>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</si>
  <si>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</si>
  <si>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</si>
  <si>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</si>
  <si>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</si>
  <si>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</si>
  <si>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</si>
  <si>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</si>
  <si>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</si>
  <si>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</si>
  <si>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</si>
  <si>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</si>
  <si>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</si>
  <si>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</si>
  <si>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</si>
  <si>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</si>
  <si>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</si>
  <si>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</si>
  <si>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</si>
  <si>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</si>
  <si>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</si>
  <si>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</si>
  <si>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</si>
  <si>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</si>
  <si>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</si>
  <si>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</si>
  <si>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</si>
  <si>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</si>
  <si>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</si>
  <si>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</si>
  <si>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</si>
  <si>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</si>
  <si>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</si>
  <si>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</si>
  <si>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</si>
  <si>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</si>
  <si>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</si>
  <si>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</si>
  <si>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</si>
  <si>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</si>
  <si>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</si>
  <si>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</si>
  <si>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</si>
  <si>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</si>
  <si>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</si>
  <si>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</si>
  <si>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</si>
  <si>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</si>
  <si>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</si>
  <si>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</si>
  <si>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</si>
  <si>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</si>
  <si>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</si>
  <si>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</si>
  <si>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</si>
  <si>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</si>
  <si>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</si>
  <si>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</si>
  <si>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</si>
  <si>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</si>
  <si>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</si>
  <si>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</si>
  <si>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</si>
  <si>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</si>
  <si>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</si>
  <si>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</si>
  <si>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</si>
  <si>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</si>
  <si>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</si>
  <si>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</si>
  <si>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</si>
  <si>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</si>
  <si>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</si>
  <si>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</si>
  <si>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</si>
  <si>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</si>
  <si>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</si>
  <si>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</si>
  <si>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</si>
  <si>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</si>
  <si>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</si>
  <si>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</si>
  <si>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</si>
  <si>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</si>
  <si>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</si>
  <si>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</si>
  <si>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</si>
  <si>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</si>
  <si>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</si>
  <si>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</si>
  <si>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</si>
  <si>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</si>
  <si>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</si>
  <si>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</si>
  <si>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</si>
  <si>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</si>
  <si>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</si>
  <si>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</si>
  <si>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</si>
  <si>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</si>
  <si>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</si>
  <si>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</si>
  <si>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</si>
  <si>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</si>
  <si>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</si>
  <si>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</si>
  <si>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</si>
  <si>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</si>
  <si>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</si>
  <si>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</si>
  <si>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</si>
  <si>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</si>
  <si>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</si>
  <si>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</si>
  <si>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</si>
  <si>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</si>
  <si>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</si>
  <si>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</si>
  <si>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</si>
  <si>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</si>
  <si>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</si>
  <si>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</si>
  <si>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</si>
  <si>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</si>
  <si>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</si>
  <si>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</si>
  <si>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</si>
  <si>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</si>
  <si>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</si>
  <si>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</si>
  <si>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</si>
  <si>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</si>
  <si>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</si>
  <si>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</si>
  <si>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</si>
  <si>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</si>
  <si>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</si>
  <si>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</si>
  <si>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</si>
  <si>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</si>
  <si>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</si>
  <si>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</si>
  <si>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</si>
  <si>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</si>
  <si>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</si>
  <si>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</si>
  <si>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</si>
  <si>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</si>
  <si>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</si>
  <si>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</si>
  <si>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</si>
  <si>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</si>
  <si>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</si>
  <si>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</si>
  <si>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</si>
  <si>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</si>
  <si>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</si>
  <si>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</si>
  <si>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</si>
  <si>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</si>
  <si>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</si>
  <si>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</si>
  <si>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</si>
  <si>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</si>
  <si>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</si>
  <si>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</si>
  <si>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</si>
  <si>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</si>
  <si>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</si>
  <si>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</si>
  <si>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</si>
  <si>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</si>
  <si>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</si>
  <si>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</si>
  <si>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</si>
  <si>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</si>
  <si>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</si>
  <si>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</si>
  <si>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</si>
  <si>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</si>
  <si>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</si>
  <si>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</si>
  <si>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</si>
  <si>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</si>
  <si>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</si>
  <si>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</si>
  <si>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</si>
  <si>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</si>
  <si>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</si>
  <si>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</si>
  <si>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</si>
  <si>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</si>
  <si>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</si>
  <si>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</si>
  <si>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</si>
  <si>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</si>
  <si>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</si>
  <si>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</si>
  <si>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</si>
  <si>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</si>
  <si>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</si>
  <si>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</si>
  <si>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</si>
  <si>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</si>
  <si>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</si>
  <si>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</si>
  <si>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</si>
  <si>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</si>
  <si>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</si>
  <si>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</si>
  <si>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</si>
  <si>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</si>
  <si>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</si>
  <si>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</si>
  <si>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</si>
  <si>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</si>
  <si>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</si>
  <si>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</si>
  <si>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</si>
  <si>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</si>
  <si>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</si>
  <si>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</si>
  <si>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</si>
  <si>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</si>
  <si>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</si>
  <si>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</si>
  <si>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</si>
  <si>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</si>
  <si>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</si>
  <si>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</si>
  <si>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</si>
  <si>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</si>
  <si>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</si>
  <si>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</si>
  <si>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</si>
  <si>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</si>
  <si>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</si>
  <si>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</si>
  <si>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</si>
  <si>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</si>
  <si>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</si>
  <si>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</si>
  <si>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</si>
  <si>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</si>
  <si>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</si>
  <si>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</si>
  <si>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</si>
  <si>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</si>
  <si>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</si>
  <si>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</si>
  <si>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</si>
  <si>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</si>
  <si>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</si>
  <si>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</si>
  <si>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</si>
  <si>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</si>
  <si>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</si>
  <si>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</si>
  <si>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</si>
  <si>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</si>
  <si>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</si>
  <si>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</si>
  <si>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</si>
  <si>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</si>
  <si>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</si>
  <si>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</si>
  <si>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</si>
  <si>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</si>
  <si>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</si>
  <si>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</si>
  <si>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</si>
  <si>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</si>
  <si>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</si>
  <si>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</si>
  <si>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</si>
  <si>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</si>
  <si>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</si>
  <si>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</si>
  <si>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</si>
  <si>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</si>
  <si>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</si>
  <si>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</si>
  <si>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</si>
  <si>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</si>
  <si>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</si>
  <si>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</si>
  <si>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</si>
  <si>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</si>
  <si>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</si>
  <si>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</si>
  <si>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</si>
  <si>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</si>
  <si>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</si>
  <si>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</si>
  <si>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</si>
  <si>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</si>
  <si>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</si>
  <si>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</si>
  <si>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</si>
  <si>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</si>
  <si>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</si>
  <si>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</si>
  <si>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</si>
  <si>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</si>
  <si>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</si>
  <si>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</si>
  <si>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</si>
  <si>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</si>
  <si>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</si>
  <si>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</si>
  <si>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</si>
  <si>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</si>
  <si>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</si>
  <si>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</si>
  <si>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</si>
  <si>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</si>
  <si>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</si>
  <si>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</si>
  <si>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</si>
  <si>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</si>
  <si>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</si>
  <si>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</si>
  <si>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</si>
  <si>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</si>
  <si>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</si>
  <si>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</si>
  <si>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</si>
  <si>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</si>
  <si>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</si>
  <si>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</si>
  <si>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</si>
  <si>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</si>
  <si>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</si>
  <si>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</si>
  <si>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</si>
  <si>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</si>
  <si>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</si>
  <si>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</si>
  <si>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</si>
  <si>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</si>
  <si>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</si>
  <si>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</si>
  <si>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</si>
  <si>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</si>
  <si>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</si>
  <si>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</si>
  <si>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</si>
  <si>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</si>
  <si>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</si>
  <si>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</si>
  <si>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</si>
  <si>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</si>
  <si>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</si>
  <si>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</si>
  <si>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</si>
  <si>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</si>
  <si>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</si>
  <si>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</si>
  <si>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</si>
  <si>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</si>
  <si>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</si>
  <si>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</si>
  <si>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</si>
  <si>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</si>
  <si>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</si>
  <si>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</si>
  <si>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</si>
  <si>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</si>
  <si>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</si>
  <si>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</si>
  <si>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</si>
  <si>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</si>
  <si>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</si>
  <si>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</si>
  <si>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</si>
  <si>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</si>
  <si>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</si>
  <si>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</si>
  <si>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</si>
  <si>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</si>
  <si>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</si>
  <si>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</si>
  <si>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</si>
  <si>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</si>
  <si>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</si>
  <si>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</si>
  <si>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</si>
  <si>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</si>
  <si>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</si>
  <si>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</si>
  <si>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</si>
  <si>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</si>
  <si>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</si>
  <si>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</si>
  <si>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</si>
  <si>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</si>
  <si>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</si>
  <si>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</si>
  <si>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</si>
  <si>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</si>
  <si>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</si>
  <si>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</si>
  <si>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</si>
  <si>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</si>
  <si>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</si>
  <si>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</si>
  <si>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</si>
  <si>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</si>
  <si>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</si>
  <si>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</si>
  <si>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</si>
  <si>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</si>
  <si>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</si>
  <si>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</si>
  <si>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</si>
  <si>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</si>
  <si>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</si>
  <si>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</si>
  <si>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</si>
  <si>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</si>
  <si>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</si>
  <si>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</si>
  <si>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</si>
  <si>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</si>
  <si>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</si>
  <si>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</si>
  <si>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</si>
  <si>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</si>
  <si>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</si>
  <si>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</si>
  <si>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</si>
  <si>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</si>
  <si>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</si>
  <si>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</si>
  <si>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</si>
  <si>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</si>
  <si>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</si>
  <si>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</si>
  <si>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</si>
  <si>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</si>
  <si>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</si>
  <si>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</si>
  <si>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</si>
  <si>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</si>
  <si>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</si>
  <si>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</si>
  <si>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</si>
  <si>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</si>
  <si>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</si>
  <si>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</si>
  <si>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</si>
  <si>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</si>
  <si>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</si>
  <si>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</si>
  <si>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</si>
  <si>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</si>
  <si>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</si>
  <si>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</si>
  <si>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</si>
  <si>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</si>
  <si>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</si>
  <si>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</si>
  <si>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</si>
  <si>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</si>
  <si>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</si>
  <si>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</si>
  <si>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</si>
  <si>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</si>
  <si>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</si>
  <si>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</si>
  <si>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</si>
  <si>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</si>
  <si>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</si>
  <si>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</si>
  <si>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</si>
  <si>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</si>
  <si>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</si>
  <si>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</si>
  <si>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</si>
  <si>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</si>
  <si>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</si>
  <si>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</si>
  <si>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</si>
  <si>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</si>
  <si>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</si>
  <si>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</si>
  <si>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</si>
  <si>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</si>
  <si>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</si>
  <si>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</si>
  <si>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</si>
  <si>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</si>
  <si>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</si>
  <si>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</si>
  <si>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</si>
  <si>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</si>
  <si>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</si>
  <si>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</si>
  <si>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</si>
  <si>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</si>
  <si>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</si>
  <si>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</si>
  <si>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</si>
  <si>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</si>
  <si>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</si>
  <si>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</si>
  <si>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</si>
  <si>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</si>
  <si>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</si>
  <si>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</si>
  <si>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</si>
  <si>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</si>
  <si>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</si>
  <si>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</si>
  <si>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</si>
  <si>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</si>
  <si>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</si>
  <si>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</si>
  <si>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</si>
  <si>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</si>
  <si>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</si>
  <si>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</si>
  <si>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</si>
  <si>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</si>
  <si>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</si>
  <si>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</si>
  <si>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</si>
  <si>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</si>
  <si>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</si>
  <si>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</si>
  <si>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</si>
  <si>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</si>
  <si>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</si>
  <si>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</si>
  <si>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</si>
  <si>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</si>
  <si>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</si>
  <si>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</si>
  <si>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</si>
  <si>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</si>
  <si>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</si>
  <si>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</si>
  <si>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</si>
  <si>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</si>
  <si>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</si>
  <si>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</si>
  <si>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</si>
  <si>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</si>
  <si>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</si>
  <si>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</si>
  <si>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</si>
  <si>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</si>
  <si>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</si>
  <si>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</si>
  <si>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</si>
  <si>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</si>
  <si>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</si>
  <si>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</si>
  <si>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</si>
  <si>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</si>
  <si>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</si>
  <si>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</si>
  <si>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</si>
  <si>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</si>
  <si>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</si>
  <si>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</si>
  <si>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</si>
  <si>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</si>
  <si>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</si>
  <si>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</si>
  <si>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</si>
  <si>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</si>
  <si>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</si>
  <si>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</si>
  <si>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</si>
  <si>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</si>
  <si>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</si>
  <si>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</si>
  <si>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</si>
  <si>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</si>
  <si>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</si>
  <si>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</si>
  <si>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</si>
  <si>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</si>
  <si>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</si>
  <si>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</si>
  <si>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</si>
  <si>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</si>
  <si>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</si>
  <si>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</si>
  <si>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</si>
  <si>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</si>
  <si>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</si>
  <si>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</si>
  <si>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</si>
  <si>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</si>
  <si>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</si>
  <si>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</si>
  <si>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</si>
  <si>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</si>
  <si>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</si>
  <si>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</si>
  <si>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</si>
  <si>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</si>
  <si>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</si>
  <si>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</si>
  <si>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</si>
  <si>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</si>
  <si>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</si>
  <si>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</si>
  <si>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</si>
  <si>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</si>
  <si>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</si>
  <si>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</si>
  <si>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</si>
  <si>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</si>
  <si>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</si>
  <si>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</si>
  <si>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</si>
  <si>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</si>
  <si>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</si>
  <si>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</si>
  <si>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</si>
  <si>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</si>
  <si>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</si>
  <si>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</si>
  <si>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</si>
  <si>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</si>
  <si>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</si>
  <si>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</si>
  <si>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</si>
  <si>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</si>
  <si>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</si>
  <si>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</si>
  <si>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</si>
  <si>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</si>
  <si>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</si>
  <si>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</si>
  <si>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</si>
  <si>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</si>
  <si>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</si>
  <si>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</si>
  <si>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</si>
  <si>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</si>
  <si>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</si>
  <si>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</si>
  <si>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</si>
  <si>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</si>
  <si>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</si>
  <si>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</si>
  <si>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</si>
  <si>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</si>
  <si>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</si>
  <si>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</si>
  <si>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</si>
  <si>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</si>
  <si>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</si>
  <si>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</si>
  <si>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</si>
  <si>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</si>
  <si>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</si>
  <si>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</si>
  <si>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</si>
  <si>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</si>
  <si>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</si>
  <si>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</si>
  <si>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</si>
  <si>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</si>
  <si>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</si>
  <si>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</si>
  <si>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</si>
  <si>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</si>
  <si>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</si>
  <si>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</si>
  <si>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</si>
  <si>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</si>
  <si>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</si>
  <si>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</si>
  <si>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</si>
  <si>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</si>
  <si>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</si>
  <si>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</si>
  <si>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</si>
  <si>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</si>
  <si>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</si>
  <si>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</si>
  <si>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</si>
  <si>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</si>
  <si>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</si>
  <si>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</si>
  <si>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</si>
  <si>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</si>
  <si>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</si>
  <si>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</si>
  <si>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</si>
  <si>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</si>
  <si>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</si>
  <si>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</si>
  <si>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</si>
  <si>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</si>
  <si>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</si>
  <si>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</si>
  <si>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</si>
  <si>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</si>
  <si>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</si>
  <si>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</si>
  <si>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</si>
  <si>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</si>
  <si>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</si>
  <si>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</si>
  <si>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</si>
  <si>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</si>
  <si>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</si>
  <si>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</si>
  <si>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</si>
  <si>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</si>
  <si>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</si>
  <si>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</si>
  <si>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</si>
  <si>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</si>
  <si>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</si>
  <si>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</si>
  <si>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</si>
  <si>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</si>
  <si>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</si>
  <si>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</si>
  <si>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</si>
  <si>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</si>
  <si>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</si>
  <si>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</si>
  <si>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</si>
  <si>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</si>
  <si>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</si>
  <si>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</si>
  <si>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</si>
  <si>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</si>
  <si>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</si>
  <si>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</si>
  <si>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</si>
  <si>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</si>
  <si>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</si>
  <si>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</si>
  <si>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</si>
  <si>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</si>
  <si>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</si>
  <si>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</si>
  <si>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</si>
  <si>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</si>
  <si>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</si>
  <si>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</si>
  <si>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</si>
  <si>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</si>
  <si>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</si>
  <si>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</si>
  <si>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</si>
  <si>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</si>
  <si>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</si>
  <si>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</si>
  <si>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</si>
  <si>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</si>
  <si>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</si>
  <si>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</si>
  <si>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</si>
  <si>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</si>
  <si>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</si>
  <si>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</si>
  <si>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</si>
  <si>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</si>
  <si>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</si>
  <si>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</si>
  <si>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</si>
  <si>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</si>
  <si>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</si>
  <si>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</si>
  <si>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</si>
  <si>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</si>
  <si>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</si>
  <si>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</si>
  <si>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</si>
  <si>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</si>
  <si>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</si>
  <si>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</si>
  <si>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</si>
  <si>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</si>
  <si>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</si>
  <si>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</si>
  <si>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</si>
  <si>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</si>
  <si>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</si>
  <si>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</si>
  <si>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</si>
  <si>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</si>
  <si>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</si>
  <si>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</si>
  <si>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</si>
  <si>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</si>
  <si>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</si>
  <si>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</si>
  <si>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</si>
  <si>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</si>
  <si>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</si>
  <si>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</si>
  <si>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</si>
  <si>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</si>
  <si>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</si>
  <si>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</si>
  <si>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</si>
  <si>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</si>
  <si>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</si>
  <si>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</si>
  <si>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</si>
  <si>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</si>
  <si>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</si>
  <si>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</si>
  <si>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</si>
  <si>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</si>
  <si>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</si>
  <si>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</si>
  <si>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</si>
  <si>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</si>
  <si>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</si>
  <si>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</si>
  <si>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</si>
  <si>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</si>
  <si>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</si>
  <si>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</si>
  <si>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</si>
  <si>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</si>
  <si>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</si>
  <si>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</si>
  <si>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</si>
  <si>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</si>
  <si>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</si>
  <si>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</si>
  <si>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</si>
  <si>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</si>
  <si>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</si>
  <si>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</si>
  <si>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</si>
  <si>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</si>
  <si>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</si>
  <si>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</si>
  <si>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</si>
  <si>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</si>
  <si>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</si>
  <si>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</si>
  <si>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</si>
  <si>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</si>
  <si>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</si>
  <si>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</si>
  <si>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</si>
  <si>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</si>
  <si>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</si>
  <si>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</si>
  <si>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</si>
  <si>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</si>
  <si>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</si>
  <si>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</si>
  <si>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</si>
  <si>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</si>
  <si>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</si>
  <si>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</si>
  <si>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</si>
  <si>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</si>
  <si>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</si>
  <si>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</si>
  <si>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</si>
  <si>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</si>
  <si>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</si>
  <si>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</si>
  <si>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</si>
  <si>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</si>
  <si>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</si>
  <si>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</si>
  <si>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</si>
  <si>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</si>
  <si>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</si>
  <si>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</si>
  <si>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</si>
  <si>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</si>
  <si>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</si>
  <si>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</si>
  <si>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</si>
  <si>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</si>
  <si>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</si>
  <si>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</si>
  <si>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</si>
  <si>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</si>
  <si>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</si>
  <si>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</si>
  <si>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</si>
  <si>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</si>
  <si>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</si>
  <si>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</si>
  <si>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</si>
  <si>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</si>
  <si>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</si>
  <si>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</si>
  <si>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</si>
  <si>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</si>
  <si>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</si>
  <si>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</si>
  <si>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</si>
  <si>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</si>
  <si>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</si>
  <si>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</si>
  <si>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</si>
  <si>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</si>
  <si>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</si>
  <si>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</si>
  <si>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</si>
  <si>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</si>
  <si>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</si>
  <si>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</si>
  <si>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</si>
  <si>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</si>
  <si>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</si>
  <si>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</si>
  <si>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</si>
  <si>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</si>
  <si>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</si>
  <si>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</si>
  <si>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</si>
  <si>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</si>
  <si>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</si>
  <si>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</si>
  <si>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</si>
  <si>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</si>
  <si>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</si>
  <si>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</si>
  <si>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</si>
  <si>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</si>
  <si>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</si>
  <si>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</si>
  <si>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</si>
  <si>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</si>
  <si>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</si>
  <si>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</si>
  <si>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</si>
  <si>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</si>
  <si>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</si>
  <si>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</si>
  <si>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</si>
  <si>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</si>
  <si>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</si>
  <si>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</si>
  <si>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</si>
  <si>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</si>
  <si>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</si>
  <si>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</si>
  <si>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</si>
  <si>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</si>
  <si>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</si>
  <si>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</si>
  <si>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</si>
  <si>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</si>
  <si>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</si>
  <si>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</si>
  <si>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</si>
  <si>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</si>
  <si>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</si>
  <si>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</si>
  <si>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</si>
  <si>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</si>
  <si>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</si>
  <si>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</si>
  <si>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</si>
  <si>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</si>
  <si>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</si>
  <si>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</si>
  <si>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</si>
  <si>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</si>
  <si>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</si>
  <si>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</si>
  <si>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</si>
  <si>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</si>
  <si>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</si>
  <si>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</si>
  <si>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</si>
  <si>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</si>
  <si>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</si>
  <si>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</si>
  <si>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</si>
  <si>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</si>
  <si>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</si>
  <si>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</si>
  <si>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</si>
  <si>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</si>
  <si>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</si>
  <si>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</si>
  <si>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</si>
  <si>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</si>
  <si>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</si>
  <si>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</si>
  <si>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</si>
  <si>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</si>
  <si>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</si>
  <si>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</si>
  <si>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</si>
  <si>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</si>
  <si>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</si>
  <si>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</si>
  <si>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</si>
  <si>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</si>
  <si>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</si>
  <si>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</si>
  <si>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</si>
  <si>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</si>
  <si>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</si>
  <si>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</si>
  <si>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</si>
  <si>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</si>
  <si>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</si>
  <si>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</si>
  <si>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</si>
  <si>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</si>
  <si>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</si>
  <si>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</si>
  <si>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</si>
  <si>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</si>
  <si>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</si>
  <si>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</si>
  <si>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</si>
  <si>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</si>
  <si>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</si>
  <si>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</si>
  <si>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</si>
  <si>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</si>
  <si>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</si>
  <si>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</si>
  <si>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</si>
  <si>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</si>
  <si>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</si>
  <si>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</si>
  <si>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</si>
  <si>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</si>
  <si>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</si>
  <si>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</si>
  <si>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</si>
  <si>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</si>
  <si>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</si>
  <si>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</si>
  <si>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</si>
  <si>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</si>
  <si>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</si>
  <si>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</si>
  <si>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</si>
  <si>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</si>
  <si>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</si>
  <si>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</si>
  <si>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</si>
  <si>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</si>
  <si>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</si>
  <si>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</si>
  <si>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</si>
  <si>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</si>
  <si>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</si>
  <si>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</si>
  <si>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</si>
  <si>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</si>
  <si>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</si>
  <si>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</si>
  <si>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</si>
  <si>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</si>
  <si>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</si>
  <si>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</si>
  <si>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</si>
  <si>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</si>
  <si>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</si>
  <si>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</si>
  <si>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</si>
  <si>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</si>
  <si>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</si>
  <si>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</si>
  <si>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</si>
  <si>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</si>
  <si>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</si>
  <si>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</si>
  <si>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</si>
  <si>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</si>
  <si>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</si>
  <si>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</si>
  <si>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</si>
  <si>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</si>
  <si>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</si>
  <si>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</si>
  <si>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</si>
  <si>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</si>
  <si>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</si>
  <si>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</si>
  <si>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</si>
  <si>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</si>
  <si>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</si>
  <si>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</si>
  <si>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</si>
  <si>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</si>
  <si>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</si>
  <si>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</si>
  <si>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</si>
  <si>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</si>
  <si>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</si>
  <si>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</si>
  <si>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</si>
  <si>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</si>
  <si>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</si>
  <si>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</si>
  <si>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</si>
  <si>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</si>
  <si>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</si>
  <si>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</si>
  <si>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</si>
  <si>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</si>
  <si>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</si>
  <si>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</si>
  <si>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</si>
  <si>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</si>
  <si>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</si>
  <si>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</si>
  <si>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</si>
  <si>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</si>
  <si>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</si>
  <si>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</si>
  <si>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</si>
  <si>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</si>
  <si>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</si>
  <si>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</si>
  <si>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</si>
  <si>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</si>
  <si>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</si>
  <si>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</si>
  <si>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</si>
  <si>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</si>
  <si>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</si>
  <si>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</si>
  <si>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</si>
  <si>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</si>
  <si>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</si>
  <si>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</si>
  <si>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</si>
  <si>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</si>
  <si>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</si>
  <si>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</si>
  <si>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</si>
  <si>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</si>
  <si>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</si>
  <si>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</si>
  <si>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</si>
  <si>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</si>
  <si>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</si>
  <si>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</si>
  <si>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</si>
  <si>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</si>
  <si>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</si>
  <si>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</si>
  <si>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</si>
  <si>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</si>
  <si>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</si>
  <si>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</si>
  <si>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</si>
  <si>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</si>
  <si>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</si>
  <si>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</si>
  <si>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</si>
  <si>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</si>
  <si>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</si>
  <si>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</si>
  <si>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</si>
  <si>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</si>
  <si>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</si>
  <si>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</si>
  <si>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</si>
  <si>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</si>
  <si>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</si>
  <si>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</si>
  <si>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</si>
  <si>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</si>
  <si>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</si>
  <si>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</si>
  <si>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</si>
  <si>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</si>
  <si>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</si>
  <si>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</si>
  <si>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</si>
  <si>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</si>
  <si>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</si>
  <si>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</si>
  <si>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</si>
  <si>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</si>
  <si>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</si>
  <si>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</si>
  <si>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</si>
  <si>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</si>
  <si>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</si>
  <si>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</si>
  <si>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</si>
  <si>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</si>
  <si>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</si>
  <si>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</si>
  <si>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</si>
  <si>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</si>
  <si>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</si>
  <si>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</si>
  <si>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</si>
  <si>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</si>
  <si>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</si>
  <si>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</si>
  <si>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</si>
  <si>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</si>
  <si>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</si>
  <si>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</si>
  <si>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</si>
  <si>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</si>
  <si>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</si>
  <si>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</si>
  <si>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</si>
  <si>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</si>
  <si>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</si>
  <si>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</si>
  <si>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</si>
  <si>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</si>
  <si>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</si>
  <si>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</si>
  <si>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</si>
  <si>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</si>
  <si>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</si>
  <si>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</si>
  <si>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</si>
  <si>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</si>
  <si>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</si>
  <si>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</si>
  <si>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</si>
  <si>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</si>
  <si>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</si>
  <si>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</si>
  <si>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</si>
  <si>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</si>
  <si>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</si>
  <si>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</si>
  <si>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</si>
  <si>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</si>
  <si>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</si>
  <si>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</si>
  <si>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</si>
  <si>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</si>
  <si>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</si>
  <si>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</si>
  <si>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</si>
  <si>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</si>
  <si>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</si>
  <si>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</si>
  <si>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</si>
  <si>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</si>
  <si>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</si>
  <si>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</si>
  <si>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</si>
  <si>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</si>
  <si>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</si>
  <si>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</si>
  <si>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</si>
  <si>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</si>
  <si>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</si>
  <si>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</si>
  <si>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</si>
  <si>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</si>
  <si>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</si>
  <si>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</si>
  <si>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</si>
  <si>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</si>
  <si>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</si>
  <si>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</si>
  <si>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</si>
  <si>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</si>
  <si>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</si>
  <si>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</si>
  <si>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</si>
  <si>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</si>
  <si>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</si>
  <si>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</si>
  <si>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</si>
  <si>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</si>
  <si>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</si>
  <si>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</si>
  <si>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</si>
  <si>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</si>
  <si>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</si>
  <si>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</si>
  <si>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</si>
  <si>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</si>
  <si>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</si>
  <si>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</si>
  <si>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</si>
  <si>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</si>
  <si>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</si>
  <si>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</si>
  <si>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</si>
  <si>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</si>
  <si>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</si>
  <si>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</si>
  <si>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</si>
  <si>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</si>
  <si>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</si>
  <si>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</si>
  <si>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</si>
  <si>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</si>
  <si>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</si>
  <si>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</si>
  <si>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</si>
  <si>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</si>
  <si>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</si>
  <si>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</si>
  <si>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</si>
  <si>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</si>
  <si>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</si>
  <si>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</si>
  <si>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</si>
  <si>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</si>
  <si>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</si>
  <si>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</si>
  <si>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</si>
  <si>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</si>
  <si>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</si>
  <si>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</si>
  <si>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</si>
  <si>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</si>
  <si>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</si>
  <si>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</si>
  <si>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</si>
  <si>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</si>
  <si>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</si>
  <si>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</si>
  <si>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</si>
  <si>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</si>
  <si>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</si>
  <si>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</si>
  <si>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</si>
  <si>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</si>
  <si>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</si>
  <si>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</si>
  <si>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</si>
  <si>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</si>
  <si>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</si>
  <si>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</si>
  <si>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</si>
  <si>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</si>
  <si>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</si>
  <si>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</si>
  <si>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</si>
  <si>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</si>
  <si>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</si>
  <si>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</si>
  <si>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</si>
  <si>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</si>
  <si>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</si>
  <si>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</si>
  <si>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</si>
  <si>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</si>
  <si>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</si>
  <si>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</si>
  <si>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</si>
  <si>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</si>
  <si>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</si>
  <si>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</si>
  <si>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</si>
  <si>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</si>
  <si>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</si>
  <si>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</si>
  <si>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</si>
  <si>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</si>
  <si>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</si>
  <si>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</si>
  <si>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</si>
  <si>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</si>
  <si>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</si>
  <si>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</si>
  <si>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</si>
  <si>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</si>
  <si>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</si>
  <si>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</si>
  <si>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</si>
  <si>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</si>
  <si>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</si>
  <si>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</si>
  <si>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</si>
  <si>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</si>
  <si>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</si>
  <si>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</si>
  <si>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</si>
  <si>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</si>
  <si>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</si>
  <si>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</si>
  <si>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</si>
  <si>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</si>
  <si>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</si>
  <si>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</si>
  <si>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</si>
  <si>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</si>
  <si>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</si>
  <si>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</si>
  <si>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</si>
  <si>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</si>
  <si>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</si>
  <si>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</si>
  <si>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</si>
  <si>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</si>
  <si>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</si>
  <si>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</si>
  <si>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</si>
  <si>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</si>
  <si>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</si>
  <si>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</si>
  <si>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</si>
  <si>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</si>
  <si>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</si>
  <si>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</si>
  <si>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</si>
  <si>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</si>
  <si>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</si>
  <si>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</si>
  <si>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</si>
  <si>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</si>
  <si>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</si>
  <si>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</si>
  <si>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</si>
  <si>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</si>
  <si>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</si>
  <si>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</si>
  <si>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</si>
  <si>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</si>
  <si>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</si>
  <si>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</si>
  <si>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</si>
  <si>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</si>
  <si>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</si>
  <si>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</si>
  <si>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</si>
  <si>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</si>
  <si>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</si>
  <si>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</si>
  <si>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</si>
  <si>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</si>
  <si>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</si>
  <si>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</si>
  <si>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</si>
  <si>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</si>
  <si>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</si>
  <si>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</si>
  <si>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</si>
  <si>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</si>
  <si>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</si>
  <si>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</si>
  <si>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</si>
  <si>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</si>
  <si>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</si>
  <si>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</si>
  <si>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</si>
  <si>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</si>
  <si>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</si>
  <si>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</si>
  <si>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</si>
  <si>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</si>
  <si>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</si>
  <si>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</si>
  <si>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</si>
  <si>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</si>
  <si>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</si>
  <si>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</si>
  <si>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</si>
  <si>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</si>
  <si>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</si>
  <si>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</si>
  <si>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</si>
  <si>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</si>
  <si>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</si>
  <si>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</si>
  <si>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</si>
  <si>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</si>
  <si>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</si>
  <si>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</si>
  <si>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</si>
  <si>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</si>
  <si>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</si>
  <si>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</si>
  <si>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</si>
  <si>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</si>
  <si>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</si>
  <si>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</si>
  <si>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</si>
  <si>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</si>
  <si>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</si>
  <si>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</si>
  <si>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</si>
  <si>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</si>
  <si>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</si>
  <si>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</si>
  <si>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</si>
  <si>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</si>
  <si>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</si>
  <si>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</si>
  <si>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</si>
  <si>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</si>
  <si>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</si>
  <si>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</si>
  <si>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</si>
  <si>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</si>
  <si>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</si>
  <si>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</si>
  <si>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</si>
  <si>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</si>
  <si>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</si>
  <si>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</si>
  <si>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</si>
  <si>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</si>
  <si>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</si>
  <si>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</si>
  <si>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</si>
  <si>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</si>
  <si>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</si>
  <si>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</si>
  <si>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</si>
  <si>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</si>
  <si>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</si>
  <si>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</si>
  <si>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</si>
  <si>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</si>
  <si>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</si>
  <si>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</si>
  <si>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</si>
  <si>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</si>
  <si>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</si>
  <si>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</si>
  <si>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</si>
  <si>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</si>
  <si>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</si>
  <si>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</si>
  <si>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</si>
  <si>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</si>
  <si>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</si>
  <si>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</si>
  <si>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</si>
  <si>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</si>
  <si>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</si>
  <si>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</si>
  <si>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</si>
  <si>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</si>
  <si>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</si>
  <si>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</si>
  <si>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</si>
  <si>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</si>
  <si>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</si>
  <si>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</si>
  <si>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</si>
  <si>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</si>
  <si>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</si>
  <si>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</si>
  <si>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</si>
  <si>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</si>
  <si>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</si>
  <si>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</si>
  <si>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</si>
  <si>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</si>
  <si>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</si>
  <si>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</si>
  <si>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</si>
  <si>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</si>
  <si>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</si>
  <si>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</si>
  <si>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</si>
  <si>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</si>
  <si>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</si>
  <si>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</si>
  <si>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</si>
  <si>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</si>
  <si>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</si>
  <si>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</si>
  <si>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</si>
  <si>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</si>
  <si>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</si>
  <si>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</si>
  <si>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</si>
  <si>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</si>
  <si>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</si>
  <si>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</si>
  <si>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</si>
  <si>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</si>
  <si>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</si>
  <si>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</si>
  <si>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</si>
  <si>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</si>
  <si>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</si>
  <si>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</si>
  <si>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</si>
  <si>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</si>
  <si>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</si>
  <si>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</si>
  <si>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</si>
  <si>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</si>
  <si>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</si>
  <si>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</si>
  <si>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</si>
  <si>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</si>
  <si>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</si>
  <si>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</si>
  <si>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</si>
  <si>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</si>
  <si>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</si>
  <si>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</si>
  <si>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</si>
  <si>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</si>
  <si>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</si>
  <si>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</si>
  <si>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</si>
  <si>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</si>
  <si>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</si>
  <si>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</si>
  <si>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</si>
  <si>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</si>
  <si>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</si>
  <si>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</si>
  <si>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</si>
  <si>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</si>
  <si>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</si>
  <si>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</si>
  <si>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</si>
  <si>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</si>
  <si>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</si>
  <si>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</si>
  <si>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</si>
  <si>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</si>
  <si>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</si>
  <si>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</si>
  <si>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</si>
  <si>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</si>
  <si>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</si>
  <si>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</si>
  <si>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</si>
  <si>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</si>
  <si>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</si>
  <si>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</si>
  <si>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</si>
  <si>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</si>
  <si>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</si>
  <si>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</si>
  <si>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</si>
  <si>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</si>
  <si>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</si>
  <si>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</si>
  <si>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</si>
  <si>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</si>
  <si>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</si>
  <si>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</si>
  <si>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</si>
  <si>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</si>
  <si>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</si>
  <si>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</si>
  <si>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</si>
  <si>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</si>
  <si>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</si>
  <si>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</si>
  <si>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</si>
  <si>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</si>
  <si>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</si>
  <si>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</si>
  <si>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</si>
  <si>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</si>
  <si>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</si>
  <si>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</si>
  <si>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</si>
  <si>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</si>
  <si>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</si>
  <si>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</si>
  <si>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</si>
  <si>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</si>
  <si>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</si>
  <si>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</si>
  <si>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</si>
  <si>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</si>
  <si>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</si>
  <si>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</si>
  <si>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</si>
  <si>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</si>
  <si>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</si>
  <si>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</si>
  <si>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</si>
  <si>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</si>
  <si>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</si>
  <si>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</si>
  <si>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</si>
  <si>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</si>
  <si>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</si>
  <si>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</si>
  <si>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</si>
  <si>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</si>
  <si>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</si>
  <si>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</si>
  <si>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</si>
  <si>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</si>
  <si>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</si>
  <si>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</si>
  <si>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</si>
  <si>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</si>
  <si>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</si>
  <si>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</si>
  <si>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</si>
  <si>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</si>
  <si>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</si>
  <si>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</si>
  <si>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</si>
  <si>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</si>
  <si>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</si>
  <si>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</si>
  <si>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</si>
  <si>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</si>
  <si>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</si>
  <si>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</si>
  <si>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</si>
  <si>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</si>
  <si>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</si>
  <si>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</si>
  <si>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</si>
  <si>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</si>
  <si>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</si>
  <si>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</si>
  <si>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</si>
  <si>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</si>
  <si>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</si>
  <si>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</si>
  <si>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</si>
  <si>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</si>
  <si>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</si>
  <si>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</si>
  <si>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</si>
  <si>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</si>
  <si>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</si>
  <si>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</si>
  <si>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</si>
  <si>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</si>
  <si>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</si>
  <si>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</si>
  <si>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</si>
  <si>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</si>
  <si>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</si>
  <si>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</si>
  <si>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</si>
  <si>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</si>
  <si>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</si>
  <si>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</si>
  <si>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</si>
  <si>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</si>
  <si>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</si>
  <si>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</si>
  <si>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</si>
  <si>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</si>
  <si>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</si>
  <si>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</si>
  <si>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</si>
  <si>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</si>
  <si>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</si>
  <si>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</si>
  <si>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</si>
  <si>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</si>
  <si>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</si>
  <si>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</si>
  <si>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</si>
  <si>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</si>
  <si>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</si>
  <si>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</si>
  <si>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</si>
  <si>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</si>
  <si>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</si>
  <si>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</si>
  <si>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</si>
  <si>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</si>
  <si>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</si>
  <si>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</si>
  <si>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</si>
  <si>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</si>
  <si>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</si>
  <si>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</si>
  <si>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</si>
  <si>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</si>
  <si>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</si>
  <si>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</si>
  <si>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</si>
  <si>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</si>
  <si>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</si>
  <si>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</si>
  <si>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</si>
  <si>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</si>
  <si>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</si>
  <si>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</si>
  <si>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</si>
  <si>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</si>
  <si>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</si>
  <si>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</si>
  <si>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</si>
  <si>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</si>
  <si>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</si>
  <si>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</si>
  <si>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</si>
  <si>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</si>
  <si>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</si>
  <si>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</si>
  <si>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</si>
  <si>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</si>
  <si>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</si>
  <si>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</si>
  <si>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</si>
  <si>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</si>
  <si>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</si>
  <si>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</si>
  <si>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</si>
  <si>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</si>
  <si>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</si>
  <si>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</si>
  <si>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</si>
  <si>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</si>
  <si>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</si>
  <si>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</si>
  <si>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</si>
  <si>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</si>
  <si>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</si>
  <si>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</si>
  <si>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</si>
  <si>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</si>
  <si>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</si>
  <si>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</si>
  <si>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</si>
  <si>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</si>
  <si>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</si>
  <si>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</si>
  <si>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</si>
  <si>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</si>
  <si>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</si>
  <si>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</si>
  <si>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</si>
  <si>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</si>
  <si>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</si>
  <si>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</si>
  <si>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</si>
  <si>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</si>
  <si>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</si>
  <si>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</si>
  <si>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</si>
  <si>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</si>
  <si>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</si>
  <si>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</si>
  <si>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</si>
  <si>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</si>
  <si>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</si>
  <si>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</si>
  <si>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</si>
  <si>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</si>
  <si>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</si>
  <si>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</si>
  <si>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</si>
  <si>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</si>
  <si>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</si>
  <si>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</si>
  <si>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</si>
  <si>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</si>
  <si>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</si>
  <si>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</si>
  <si>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</si>
  <si>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</si>
  <si>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</si>
  <si>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</si>
  <si>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</si>
  <si>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</si>
  <si>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</si>
  <si>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</si>
  <si>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</si>
  <si>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</si>
  <si>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</si>
  <si>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</si>
  <si>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</si>
  <si>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</si>
  <si>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</si>
  <si>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</si>
  <si>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</si>
  <si>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</si>
  <si>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</si>
  <si>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</si>
  <si>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</si>
  <si>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</si>
  <si>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</si>
  <si>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</si>
  <si>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</si>
  <si>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</si>
  <si>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</si>
  <si>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</si>
  <si>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</si>
  <si>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</si>
  <si>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</si>
  <si>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</si>
  <si>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</si>
  <si>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</si>
  <si>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</si>
  <si>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</si>
  <si>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</si>
  <si>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</si>
  <si>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</si>
  <si>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</si>
  <si>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</si>
  <si>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</si>
  <si>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</si>
  <si>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</si>
  <si>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</si>
  <si>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</si>
  <si>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</si>
  <si>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</si>
  <si>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</si>
  <si>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</si>
  <si>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</si>
  <si>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</si>
  <si>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</si>
  <si>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</si>
  <si>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</si>
  <si>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</si>
  <si>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</si>
  <si>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</si>
  <si>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</si>
  <si>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</si>
  <si>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</si>
  <si>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</si>
  <si>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</si>
  <si>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</si>
  <si>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</si>
  <si>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</si>
  <si>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</si>
  <si>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</si>
  <si>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</si>
  <si>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</si>
  <si>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</si>
  <si>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</si>
  <si>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</si>
  <si>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</si>
  <si>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</si>
  <si>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</si>
  <si>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</si>
  <si>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</si>
  <si>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</si>
  <si>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</si>
  <si>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</si>
  <si>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</si>
  <si>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</si>
  <si>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</si>
  <si>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</si>
  <si>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</si>
  <si>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</si>
  <si>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</si>
  <si>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</si>
  <si>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</si>
  <si>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</si>
  <si>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</si>
  <si>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</si>
  <si>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</si>
  <si>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</si>
  <si>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</si>
  <si>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</si>
  <si>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</si>
  <si>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</si>
  <si>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</si>
  <si>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</si>
  <si>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</si>
  <si>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</si>
  <si>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</si>
  <si>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</si>
  <si>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</si>
  <si>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</si>
  <si>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</si>
  <si>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</si>
  <si>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</si>
  <si>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</si>
  <si>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</si>
  <si>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</si>
  <si>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</si>
  <si>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</si>
  <si>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</si>
  <si>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</si>
  <si>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</si>
  <si>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</si>
  <si>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</si>
  <si>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</si>
  <si>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</si>
  <si>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</si>
  <si>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</si>
  <si>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</si>
  <si>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</si>
  <si>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</si>
  <si>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</si>
  <si>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</si>
  <si>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</si>
  <si>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</si>
  <si>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</si>
  <si>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</si>
  <si>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</si>
  <si>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</si>
  <si>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</si>
  <si>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</si>
  <si>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</si>
  <si>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</si>
  <si>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</si>
  <si>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</si>
  <si>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</si>
  <si>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</si>
  <si>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</si>
  <si>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</si>
  <si>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</si>
  <si>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</si>
  <si>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</si>
  <si>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</si>
  <si>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</si>
  <si>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</si>
  <si>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</si>
  <si>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</si>
  <si>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</si>
  <si>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</si>
  <si>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</si>
  <si>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</si>
  <si>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</si>
  <si>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</si>
  <si>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</si>
  <si>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</si>
  <si>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</si>
  <si>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</si>
  <si>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</si>
  <si>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</si>
  <si>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</si>
  <si>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</si>
  <si>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</si>
  <si>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</si>
  <si>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</si>
  <si>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</si>
  <si>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</si>
  <si>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</si>
  <si>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</si>
  <si>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</si>
  <si>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</si>
  <si>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</si>
  <si>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</si>
  <si>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</si>
  <si>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</si>
  <si>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</si>
  <si>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</si>
  <si>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</si>
  <si>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</si>
  <si>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</si>
  <si>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</si>
  <si>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</si>
  <si>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</si>
  <si>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</si>
  <si>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</si>
  <si>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</si>
  <si>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</si>
  <si>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</si>
  <si>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</si>
  <si>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</si>
  <si>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</si>
  <si>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</si>
  <si>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</si>
  <si>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</si>
  <si>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</si>
  <si>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</si>
  <si>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</si>
  <si>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</si>
  <si>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</si>
  <si>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</si>
  <si>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</si>
  <si>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</si>
  <si>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</si>
  <si>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</si>
  <si>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</si>
  <si>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</si>
  <si>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</si>
  <si>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</si>
  <si>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</si>
  <si>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</si>
  <si>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</si>
  <si>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</si>
  <si>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</si>
  <si>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</si>
  <si>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</si>
  <si>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</si>
  <si>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</si>
  <si>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</si>
  <si>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</si>
  <si>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</si>
  <si>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</si>
  <si>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</si>
  <si>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</si>
  <si>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</si>
  <si>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</si>
  <si>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</si>
  <si>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</si>
  <si>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</si>
  <si>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</si>
  <si>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</si>
  <si>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</si>
  <si>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</si>
  <si>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</si>
  <si>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</si>
  <si>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</si>
  <si>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</si>
  <si>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</si>
  <si>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</si>
  <si>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</si>
  <si>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</si>
  <si>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</si>
  <si>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</si>
  <si>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</si>
  <si>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</si>
  <si>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</si>
  <si>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</si>
  <si>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</si>
  <si>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</si>
  <si>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</si>
  <si>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</si>
  <si>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</si>
  <si>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</si>
  <si>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</si>
  <si>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</si>
  <si>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</si>
  <si>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</si>
  <si>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</si>
  <si>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</si>
  <si>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</si>
  <si>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</si>
  <si>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</si>
  <si>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</si>
  <si>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</si>
  <si>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</si>
  <si>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</si>
  <si>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</si>
  <si>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</si>
  <si>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</si>
  <si>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</si>
  <si>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</si>
  <si>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</si>
  <si>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</si>
  <si>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</si>
  <si>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</si>
  <si>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</si>
  <si>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</si>
  <si>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</si>
  <si>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</si>
  <si>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</si>
  <si>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</si>
  <si>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</si>
  <si>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</si>
  <si>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</si>
  <si>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</si>
  <si>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</si>
  <si>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</si>
  <si>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</si>
  <si>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</si>
  <si>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</si>
  <si>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</si>
  <si>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</si>
  <si>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</si>
  <si>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</si>
  <si>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</si>
  <si>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</si>
  <si>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</si>
  <si>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</si>
  <si>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</si>
  <si>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</si>
  <si>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</si>
  <si>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</si>
  <si>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</si>
  <si>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</si>
  <si>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</si>
  <si>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</si>
  <si>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</si>
  <si>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</si>
  <si>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</si>
  <si>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</si>
  <si>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</si>
  <si>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</si>
  <si>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</si>
  <si>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</si>
  <si>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</si>
  <si>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</si>
  <si>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</si>
  <si>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</si>
  <si>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</si>
  <si>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</si>
  <si>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</si>
  <si>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</si>
  <si>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</si>
  <si>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</si>
  <si>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</si>
  <si>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</si>
  <si>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</si>
  <si>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</si>
  <si>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</si>
  <si>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</si>
  <si>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</si>
  <si>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</si>
  <si>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</si>
  <si>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</si>
  <si>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</si>
  <si>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</si>
  <si>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</si>
  <si>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</si>
  <si>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</si>
  <si>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</si>
  <si>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</si>
  <si>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</si>
  <si>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</si>
  <si>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</si>
  <si>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</si>
  <si>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</si>
  <si>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</si>
  <si>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</si>
  <si>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</si>
  <si>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</si>
  <si>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</si>
  <si>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</si>
  <si>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</si>
  <si>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</si>
  <si>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</si>
  <si>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</si>
  <si>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</si>
  <si>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</si>
  <si>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</si>
  <si>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</si>
  <si>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</si>
  <si>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</si>
  <si>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</si>
  <si>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</si>
  <si>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</si>
  <si>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</si>
  <si>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</si>
  <si>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</si>
  <si>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</si>
  <si>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</si>
  <si>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</si>
  <si>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</si>
  <si>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</si>
  <si>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</si>
  <si>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</si>
  <si>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</si>
  <si>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</si>
  <si>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</si>
  <si>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</si>
  <si>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</si>
  <si>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</si>
  <si>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</si>
  <si>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</si>
  <si>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</si>
  <si>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</si>
  <si>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</si>
  <si>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</si>
  <si>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</si>
  <si>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</si>
  <si>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</si>
  <si>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</si>
  <si>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</si>
  <si>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</si>
  <si>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</si>
  <si>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</si>
  <si>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</si>
  <si>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</si>
  <si>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</si>
  <si>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</si>
  <si>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</si>
  <si>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</si>
  <si>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</si>
  <si>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</si>
  <si>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</si>
  <si>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</si>
  <si>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</si>
  <si>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</si>
  <si>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</si>
  <si>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</si>
  <si>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</si>
  <si>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</si>
  <si>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</si>
  <si>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</si>
  <si>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</si>
  <si>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</si>
  <si>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</si>
  <si>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</si>
  <si>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</si>
  <si>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</si>
  <si>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</si>
  <si>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</si>
  <si>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</si>
  <si>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</si>
  <si>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</si>
  <si>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</si>
  <si>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</si>
  <si>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</si>
  <si>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</si>
  <si>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</si>
  <si>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</si>
  <si>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</si>
  <si>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</si>
  <si>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</si>
  <si>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</si>
  <si>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</si>
  <si>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</si>
  <si>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</si>
  <si>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</si>
  <si>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</si>
  <si>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</si>
  <si>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</si>
  <si>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</si>
  <si>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</si>
  <si>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</si>
  <si>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</si>
  <si>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</si>
  <si>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</si>
  <si>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</si>
  <si>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</si>
  <si>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</si>
  <si>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</si>
  <si>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</si>
  <si>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</si>
  <si>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</si>
  <si>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</si>
  <si>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</si>
  <si>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</si>
  <si>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</si>
  <si>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</si>
  <si>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</si>
  <si>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</si>
  <si>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</si>
  <si>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</si>
  <si>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</si>
  <si>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</si>
  <si>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</si>
  <si>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</si>
  <si>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</si>
  <si>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</si>
  <si>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</si>
  <si>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</si>
  <si>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</si>
  <si>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</si>
  <si>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</si>
  <si>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</si>
  <si>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</si>
  <si>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</si>
  <si>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</si>
  <si>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</si>
  <si>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</si>
  <si>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</si>
  <si>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</si>
  <si>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</si>
  <si>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</si>
  <si>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</si>
  <si>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</si>
  <si>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</si>
  <si>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</si>
  <si>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</si>
  <si>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</si>
  <si>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</si>
  <si>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</si>
  <si>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</si>
  <si>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</si>
  <si>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</si>
  <si>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</si>
  <si>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</si>
  <si>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</si>
  <si>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</si>
  <si>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</si>
  <si>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</si>
  <si>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</si>
  <si>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</si>
  <si>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</si>
  <si>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</si>
  <si>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</si>
  <si>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</si>
  <si>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</si>
  <si>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</si>
  <si>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</si>
  <si>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</si>
  <si>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</si>
  <si>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</si>
  <si>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</si>
  <si>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</si>
  <si>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</si>
  <si>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</si>
  <si>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</si>
  <si>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</si>
  <si>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</si>
  <si>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</si>
  <si>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</si>
  <si>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</si>
  <si>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</si>
  <si>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</si>
  <si>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</si>
  <si>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</si>
  <si>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</si>
  <si>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</si>
  <si>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</si>
  <si>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</si>
  <si>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</si>
  <si>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</si>
  <si>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</si>
  <si>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</si>
  <si>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</si>
  <si>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</si>
  <si>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</si>
  <si>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</si>
  <si>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</si>
  <si>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</si>
  <si>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</si>
  <si>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</si>
  <si>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</si>
  <si>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</si>
  <si>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</si>
  <si>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</si>
  <si>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</si>
  <si>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</si>
  <si>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</si>
  <si>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</si>
  <si>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</si>
  <si>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</si>
  <si>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</si>
  <si>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</si>
  <si>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</si>
  <si>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</si>
  <si>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</si>
  <si>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</si>
  <si>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</si>
  <si>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</si>
  <si>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</si>
  <si>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</si>
  <si>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</si>
  <si>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</si>
  <si>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</si>
  <si>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</si>
  <si>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</si>
  <si>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</si>
  <si>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</si>
  <si>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</si>
  <si>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</si>
  <si>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</si>
  <si>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</si>
  <si>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</si>
  <si>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</si>
  <si>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</si>
  <si>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</si>
  <si>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</si>
  <si>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</si>
  <si>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</si>
  <si>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</si>
  <si>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</si>
  <si>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</si>
  <si>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</si>
  <si>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</si>
  <si>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</si>
  <si>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</si>
  <si>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</si>
  <si>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</si>
  <si>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</si>
  <si>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</si>
  <si>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</si>
  <si>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</si>
  <si>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</si>
  <si>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</si>
  <si>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</si>
  <si>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</si>
  <si>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</si>
  <si>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</si>
  <si>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</si>
  <si>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</si>
  <si>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</si>
  <si>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</si>
  <si>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</si>
  <si>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</si>
  <si>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</si>
  <si>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</si>
  <si>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</si>
  <si>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</si>
  <si>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</si>
  <si>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</si>
  <si>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</si>
  <si>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</si>
  <si>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</si>
  <si>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</si>
  <si>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</si>
  <si>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</si>
  <si>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</si>
  <si>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</si>
  <si>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</si>
  <si>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</si>
  <si>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</si>
  <si>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</si>
  <si>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</si>
  <si>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</si>
  <si>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</si>
  <si>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</si>
  <si>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</si>
  <si>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</si>
  <si>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</si>
  <si>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</si>
  <si>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</si>
  <si>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</si>
  <si>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</si>
  <si>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</si>
  <si>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</si>
  <si>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</si>
  <si>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</si>
  <si>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</si>
  <si>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</si>
  <si>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</si>
  <si>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</si>
  <si>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</si>
  <si>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</si>
  <si>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</si>
  <si>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</si>
  <si>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</si>
  <si>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</si>
  <si>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</si>
  <si>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</si>
  <si>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</si>
  <si>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</si>
  <si>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</si>
  <si>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</si>
  <si>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</si>
  <si>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</si>
  <si>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</si>
  <si>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</si>
  <si>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</si>
  <si>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</si>
  <si>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</si>
  <si>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</si>
  <si>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</si>
  <si>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</si>
  <si>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</si>
  <si>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</si>
  <si>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</si>
  <si>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</si>
  <si>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</si>
  <si>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</si>
  <si>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</si>
  <si>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</si>
  <si>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</si>
  <si>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</si>
  <si>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</si>
  <si>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</si>
  <si>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</si>
  <si>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</si>
  <si>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</si>
  <si>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</si>
  <si>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</si>
  <si>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</si>
  <si>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</si>
  <si>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</si>
  <si>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</si>
  <si>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</si>
  <si>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</si>
  <si>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</si>
  <si>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</si>
  <si>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</si>
  <si>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</si>
  <si>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</si>
  <si>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</si>
  <si>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</si>
  <si>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</si>
  <si>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</si>
  <si>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</si>
  <si>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</si>
  <si>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</si>
  <si>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</si>
  <si>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</si>
  <si>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</si>
  <si>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</si>
  <si>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</si>
  <si>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</si>
  <si>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</si>
  <si>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</si>
  <si>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</si>
  <si>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</si>
  <si>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</si>
  <si>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</si>
  <si>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</si>
  <si>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</si>
  <si>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</si>
  <si>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</si>
  <si>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</si>
  <si>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</si>
  <si>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</si>
  <si>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</si>
  <si>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</si>
  <si>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</si>
  <si>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</si>
  <si>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</si>
  <si>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</si>
  <si>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</si>
  <si>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</si>
  <si>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</si>
  <si>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</si>
  <si>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</si>
  <si>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</si>
  <si>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</si>
  <si>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</si>
  <si>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</si>
  <si>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</si>
  <si>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</si>
  <si>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</si>
  <si>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</si>
  <si>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</si>
  <si>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</si>
  <si>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</si>
  <si>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</si>
  <si>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</si>
  <si>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</si>
  <si>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</si>
  <si>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</si>
  <si>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</si>
  <si>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</si>
  <si>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</si>
  <si>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</si>
  <si>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</si>
  <si>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</si>
  <si>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</si>
  <si>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</si>
  <si>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</si>
  <si>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</si>
  <si>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</si>
  <si>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</si>
  <si>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</si>
  <si>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</si>
  <si>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</si>
  <si>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</si>
  <si>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</si>
  <si>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</si>
  <si>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</si>
  <si>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</si>
  <si>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</si>
  <si>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</si>
  <si>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</si>
  <si>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</si>
  <si>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</si>
  <si>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</si>
  <si>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</si>
  <si>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</si>
  <si>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</si>
  <si>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</si>
  <si>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</si>
  <si>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</si>
  <si>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</si>
  <si>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</si>
  <si>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</si>
  <si>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</si>
  <si>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</si>
  <si>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</si>
  <si>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</si>
  <si>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</si>
  <si>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</si>
  <si>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</si>
  <si>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</si>
  <si>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</si>
  <si>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</si>
  <si>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</si>
  <si>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</si>
  <si>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</si>
  <si>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</si>
  <si>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</si>
  <si>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</si>
  <si>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</si>
  <si>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</si>
  <si>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</si>
  <si>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</si>
  <si>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</si>
  <si>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</si>
  <si>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</si>
  <si>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</si>
  <si>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</si>
  <si>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</si>
  <si>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</si>
  <si>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</si>
  <si>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</si>
  <si>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</si>
  <si>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</si>
  <si>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</si>
  <si>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</si>
  <si>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</si>
  <si>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</si>
  <si>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</si>
  <si>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</si>
  <si>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</si>
  <si>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</si>
  <si>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</si>
  <si>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</si>
  <si>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</si>
  <si>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</si>
  <si>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</si>
  <si>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</si>
  <si>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</si>
  <si>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</si>
  <si>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</si>
  <si>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</si>
  <si>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</si>
  <si>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</si>
  <si>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</si>
  <si>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</si>
  <si>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</si>
  <si>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</si>
  <si>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</si>
  <si>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</si>
  <si>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</si>
  <si>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</si>
  <si>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</si>
  <si>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</si>
  <si>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</si>
  <si>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</si>
  <si>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</si>
  <si>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</si>
  <si>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</si>
  <si>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</si>
  <si>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</si>
  <si>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</si>
  <si>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</si>
  <si>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</si>
  <si>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</si>
  <si>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</si>
  <si>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</si>
  <si>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</si>
  <si>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</si>
  <si>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</si>
  <si>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</si>
  <si>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</si>
  <si>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</si>
  <si>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</si>
  <si>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</si>
  <si>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</si>
  <si>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</si>
  <si>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</si>
  <si>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</si>
  <si>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</si>
  <si>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</si>
  <si>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</si>
  <si>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</si>
  <si>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</si>
  <si>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</si>
  <si>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</si>
  <si>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</si>
  <si>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</si>
  <si>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</si>
  <si>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</si>
  <si>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</si>
  <si>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</si>
  <si>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</si>
  <si>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</si>
  <si>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</si>
  <si>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</si>
  <si>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</si>
  <si>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</si>
  <si>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</si>
  <si>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</si>
  <si>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</si>
  <si>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</si>
  <si>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</si>
  <si>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</si>
  <si>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</si>
  <si>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</si>
  <si>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</si>
  <si>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</si>
  <si>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</si>
  <si>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</si>
  <si>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</si>
  <si>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</si>
  <si>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</si>
  <si>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</si>
  <si>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</si>
  <si>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</si>
  <si>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</si>
  <si>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</si>
  <si>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</si>
  <si>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</si>
  <si>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</si>
  <si>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</si>
  <si>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</si>
  <si>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</si>
  <si>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</si>
  <si>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</si>
  <si>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</si>
  <si>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</si>
  <si>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</si>
  <si>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</si>
  <si>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</si>
  <si>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</si>
  <si>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</si>
  <si>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</si>
  <si>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</si>
  <si>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</si>
  <si>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</si>
  <si>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</si>
  <si>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</si>
  <si>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</si>
  <si>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</si>
  <si>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</si>
  <si>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</si>
  <si>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</si>
  <si>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</si>
  <si>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</si>
  <si>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</si>
  <si>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</si>
  <si>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</si>
  <si>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</si>
  <si>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</si>
  <si>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</si>
  <si>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</si>
  <si>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</si>
  <si>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</si>
  <si>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</si>
  <si>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</si>
  <si>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</si>
  <si>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</si>
  <si>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</si>
  <si>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</si>
  <si>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</si>
  <si>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</si>
  <si>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</si>
  <si>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</si>
  <si>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</si>
  <si>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</si>
  <si>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</si>
  <si>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</si>
  <si>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</si>
  <si>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</si>
  <si>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</si>
  <si>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</si>
  <si>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</si>
  <si>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</si>
  <si>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</si>
  <si>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</si>
  <si>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</si>
  <si>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</si>
  <si>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</si>
  <si>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</si>
  <si>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</si>
  <si>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</si>
  <si>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</si>
  <si>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</si>
  <si>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</si>
  <si>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</si>
  <si>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</si>
  <si>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</si>
  <si>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</si>
  <si>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</si>
  <si>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</si>
  <si>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</si>
  <si>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</si>
  <si>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</si>
  <si>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</si>
  <si>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</si>
  <si>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</si>
  <si>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</si>
  <si>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</si>
  <si>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</si>
  <si>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</si>
  <si>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</si>
  <si>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</si>
  <si>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</si>
  <si>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</si>
  <si>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</si>
  <si>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</si>
  <si>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</si>
  <si>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</si>
  <si>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</si>
  <si>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</si>
  <si>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</si>
  <si>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</si>
  <si>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</si>
  <si>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</si>
  <si>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</si>
  <si>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</si>
  <si>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</si>
  <si>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</si>
  <si>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</si>
  <si>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</si>
  <si>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</si>
  <si>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</si>
  <si>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</si>
  <si>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</si>
  <si>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</si>
  <si>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</si>
  <si>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</si>
  <si>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</si>
  <si>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</si>
  <si>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</si>
  <si>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</si>
  <si>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</si>
  <si>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</si>
  <si>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</si>
  <si>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</si>
  <si>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</si>
  <si>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</si>
  <si>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</si>
  <si>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</si>
  <si>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</si>
  <si>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</si>
  <si>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</si>
  <si>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</si>
  <si>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</si>
  <si>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</si>
  <si>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</si>
  <si>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</si>
  <si>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</si>
  <si>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</si>
  <si>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</si>
  <si>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</si>
  <si>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</si>
  <si>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</si>
  <si>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</si>
  <si>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</si>
  <si>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</si>
  <si>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</si>
  <si>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</si>
  <si>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</si>
  <si>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</si>
  <si>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</si>
  <si>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</si>
  <si>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</si>
  <si>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</si>
  <si>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</si>
  <si>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</si>
  <si>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</si>
  <si>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</si>
  <si>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</si>
  <si>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</si>
  <si>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</si>
  <si>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</si>
  <si>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</si>
  <si>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</si>
  <si>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</si>
  <si>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</si>
  <si>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</si>
  <si>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</si>
  <si>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</si>
  <si>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</si>
  <si>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</si>
  <si>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</si>
  <si>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</si>
  <si>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</si>
  <si>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</si>
  <si>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</si>
  <si>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</si>
  <si>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</si>
  <si>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</si>
  <si>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</si>
  <si>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</si>
  <si>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</si>
  <si>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</si>
  <si>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</si>
  <si>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</si>
  <si>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</si>
  <si>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</si>
  <si>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</si>
  <si>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</si>
  <si>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</si>
  <si>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</si>
  <si>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</si>
  <si>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</si>
  <si>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</si>
  <si>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</si>
  <si>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</si>
  <si>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</si>
  <si>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</si>
  <si>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</si>
  <si>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</si>
  <si>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</si>
  <si>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</si>
  <si>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</si>
  <si>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</si>
  <si>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</si>
  <si>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</si>
  <si>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</si>
  <si>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</si>
  <si>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</si>
  <si>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</si>
  <si>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</si>
  <si>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</si>
  <si>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</si>
  <si>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</si>
  <si>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</si>
  <si>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</si>
  <si>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</si>
  <si>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</si>
  <si>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</si>
  <si>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</si>
  <si>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</si>
  <si>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</si>
  <si>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</si>
  <si>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</si>
  <si>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</si>
  <si>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</si>
  <si>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</si>
  <si>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</si>
  <si>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</si>
  <si>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</si>
  <si>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</si>
  <si>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</si>
  <si>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</si>
  <si>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</si>
  <si>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</si>
  <si>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</si>
  <si>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</si>
  <si>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</si>
  <si>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</si>
  <si>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</si>
  <si>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</si>
  <si>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</si>
  <si>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</si>
  <si>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</si>
  <si>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</si>
  <si>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</si>
  <si>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</si>
  <si>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</si>
  <si>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</si>
  <si>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</si>
  <si>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</si>
  <si>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</si>
  <si>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</si>
  <si>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</si>
  <si>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</si>
  <si>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</si>
  <si>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</si>
  <si>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</si>
  <si>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</si>
  <si>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</si>
  <si>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</si>
  <si>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</si>
  <si>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</si>
  <si>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</si>
  <si>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</si>
  <si>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</si>
  <si>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</si>
  <si>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</si>
  <si>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</si>
  <si>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</si>
  <si>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</si>
  <si>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</si>
  <si>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</si>
  <si>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</si>
  <si>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</si>
  <si>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</si>
  <si>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</si>
  <si>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</si>
  <si>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</si>
  <si>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</si>
  <si>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</si>
  <si>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</si>
  <si>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</si>
  <si>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</si>
  <si>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</si>
  <si>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</si>
  <si>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</si>
  <si>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</si>
  <si>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</si>
  <si>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</si>
  <si>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</si>
  <si>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</si>
  <si>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</si>
  <si>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</si>
  <si>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</si>
  <si>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</si>
  <si>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</si>
  <si>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</si>
  <si>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</si>
  <si>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</si>
  <si>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</si>
  <si>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</si>
  <si>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</si>
  <si>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</si>
  <si>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</si>
  <si>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</si>
  <si>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</si>
  <si>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</si>
  <si>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</si>
  <si>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</si>
  <si>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</si>
  <si>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</si>
  <si>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</si>
  <si>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</si>
  <si>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</si>
  <si>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</si>
  <si>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</si>
  <si>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</si>
  <si>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</si>
  <si>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</si>
  <si>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</si>
  <si>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</si>
  <si>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</si>
  <si>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</si>
  <si>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</si>
  <si>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</si>
  <si>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</si>
  <si>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</si>
  <si>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</si>
  <si>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</si>
  <si>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</si>
  <si>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</si>
  <si>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</si>
  <si>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</si>
  <si>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</si>
  <si>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</si>
  <si>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</si>
  <si>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</si>
  <si>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</si>
  <si>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</si>
  <si>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</si>
  <si>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</si>
  <si>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</si>
  <si>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</si>
  <si>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</si>
  <si>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</si>
  <si>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</si>
  <si>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</si>
  <si>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</si>
  <si>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</si>
  <si>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</si>
  <si>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</si>
  <si>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</si>
  <si>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</si>
  <si>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</si>
  <si>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</si>
  <si>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</si>
  <si>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</si>
  <si>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</si>
  <si>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</si>
  <si>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</si>
  <si>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</si>
  <si>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</si>
  <si>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</si>
  <si>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</si>
  <si>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</si>
  <si>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</si>
  <si>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</si>
  <si>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</si>
  <si>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</si>
  <si>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</si>
  <si>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</si>
  <si>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</si>
  <si>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</si>
  <si>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</si>
  <si>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</si>
  <si>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</si>
  <si>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</si>
  <si>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</si>
  <si>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</si>
  <si>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</si>
  <si>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</si>
  <si>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</si>
  <si>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</si>
  <si>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</si>
  <si>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</si>
  <si>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</si>
  <si>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</si>
  <si>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</si>
  <si>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</si>
  <si>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</si>
  <si>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</si>
  <si>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</si>
  <si>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</si>
  <si>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</si>
  <si>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</si>
  <si>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</si>
  <si>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</si>
  <si>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</si>
  <si>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</si>
  <si>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</si>
  <si>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</si>
  <si>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</si>
  <si>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</si>
  <si>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</si>
  <si>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</si>
  <si>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</si>
  <si>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</si>
  <si>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</si>
  <si>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</si>
  <si>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</si>
  <si>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</si>
  <si>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</si>
  <si>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</si>
  <si>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</si>
  <si>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</si>
  <si>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</si>
  <si>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</si>
  <si>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</si>
  <si>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</si>
  <si>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</si>
  <si>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</si>
  <si>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</si>
  <si>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</si>
  <si>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</si>
  <si>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</si>
  <si>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</si>
  <si>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</si>
  <si>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</si>
  <si>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</si>
  <si>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</si>
  <si>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</si>
  <si>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</si>
  <si>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</si>
  <si>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</si>
  <si>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</si>
  <si>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</si>
  <si>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</si>
  <si>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</si>
  <si>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</si>
  <si>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</si>
  <si>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</si>
  <si>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</si>
  <si>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</si>
  <si>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</si>
  <si>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</si>
  <si>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</si>
  <si>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</si>
  <si>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</si>
  <si>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</si>
  <si>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</si>
  <si>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</si>
  <si>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</si>
  <si>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</si>
  <si>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</si>
  <si>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</si>
  <si>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</si>
  <si>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</si>
  <si>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</si>
  <si>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</si>
  <si>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</si>
  <si>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</si>
  <si>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</si>
  <si>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</si>
  <si>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</si>
  <si>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</si>
  <si>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</si>
  <si>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</si>
  <si>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</si>
  <si>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</si>
  <si>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</si>
  <si>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</si>
  <si>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</si>
  <si>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</si>
  <si>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</si>
  <si>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</si>
  <si>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</si>
  <si>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</si>
  <si>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</si>
  <si>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</si>
  <si>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</si>
  <si>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</si>
  <si>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</si>
  <si>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</si>
  <si>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</si>
  <si>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</si>
  <si>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</si>
  <si>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</si>
  <si>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</si>
  <si>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</si>
  <si>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</si>
  <si>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</si>
  <si>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</si>
  <si>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</si>
  <si>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</si>
  <si>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</si>
  <si>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</si>
  <si>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</si>
  <si>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</si>
  <si>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</si>
  <si>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</si>
  <si>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</si>
  <si>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</si>
  <si>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</si>
  <si>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</si>
  <si>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</si>
  <si>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</si>
  <si>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</si>
  <si>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</si>
  <si>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</si>
  <si>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</si>
  <si>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</si>
  <si>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</si>
  <si>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</si>
  <si>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</si>
  <si>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</si>
  <si>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</si>
  <si>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</si>
  <si>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</si>
  <si>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</si>
  <si>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</si>
  <si>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</si>
  <si>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</si>
  <si>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</si>
  <si>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</si>
  <si>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</si>
  <si>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</si>
  <si>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</si>
  <si>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</si>
  <si>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</si>
  <si>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</si>
  <si>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</si>
  <si>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</si>
  <si>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</si>
  <si>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</si>
  <si>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</si>
  <si>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</si>
  <si>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</si>
  <si>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</si>
  <si>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</si>
  <si>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</si>
  <si>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</si>
  <si>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</si>
  <si>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</si>
  <si>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</si>
  <si>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</si>
  <si>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</si>
  <si>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</si>
  <si>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</si>
  <si>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</si>
  <si>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</si>
  <si>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</si>
  <si>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</si>
  <si>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</si>
  <si>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</si>
  <si>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</si>
  <si>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</si>
  <si>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</si>
  <si>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</si>
  <si>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</si>
  <si>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</si>
  <si>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</si>
  <si>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</si>
  <si>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</si>
  <si>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</si>
  <si>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</si>
  <si>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</si>
  <si>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</si>
  <si>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</si>
  <si>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</si>
  <si>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</si>
  <si>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</si>
  <si>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</si>
  <si>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</si>
  <si>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</si>
  <si>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</si>
  <si>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</si>
  <si>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</si>
  <si>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</si>
  <si>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</si>
  <si>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</si>
  <si>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</si>
  <si>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</si>
  <si>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</si>
  <si>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</si>
  <si>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</si>
  <si>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</si>
  <si>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</si>
  <si>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</si>
  <si>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</si>
  <si>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</si>
  <si>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</si>
  <si>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</si>
  <si>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</si>
  <si>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</si>
  <si>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</si>
  <si>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</si>
  <si>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</si>
  <si>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</si>
  <si>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</si>
  <si>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</si>
  <si>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</si>
  <si>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</si>
  <si>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</si>
  <si>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</si>
  <si>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</si>
  <si>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</si>
  <si>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</si>
  <si>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</si>
  <si>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</si>
  <si>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</si>
  <si>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</si>
  <si>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</si>
  <si>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</si>
  <si>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</si>
  <si>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</si>
  <si>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</si>
  <si>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</si>
  <si>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</si>
  <si>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</si>
  <si>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</si>
  <si>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</si>
  <si>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</si>
  <si>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</si>
  <si>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</si>
  <si>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</si>
  <si>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</si>
  <si>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</si>
  <si>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</si>
  <si>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</si>
  <si>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</si>
  <si>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</si>
  <si>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</si>
  <si>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</si>
  <si>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</si>
  <si>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</si>
  <si>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</si>
  <si>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</si>
  <si>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</si>
  <si>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</si>
  <si>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</si>
  <si>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</si>
  <si>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</si>
  <si>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</si>
  <si>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</si>
  <si>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</si>
  <si>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</si>
  <si>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</si>
  <si>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</si>
  <si>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</si>
  <si>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</si>
  <si>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</si>
  <si>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</si>
  <si>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</si>
  <si>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</si>
  <si>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</si>
  <si>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</si>
  <si>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</si>
  <si>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</si>
  <si>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</si>
  <si>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</si>
  <si>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</si>
  <si>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</si>
  <si>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</si>
  <si>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</si>
  <si>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</si>
  <si>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</si>
  <si>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</si>
  <si>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</si>
  <si>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</si>
  <si>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</si>
  <si>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</si>
  <si>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</si>
  <si>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</si>
  <si>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</si>
  <si>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</si>
  <si>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</si>
  <si>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</si>
  <si>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</si>
  <si>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</si>
  <si>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</si>
  <si>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</si>
  <si>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</si>
  <si>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</si>
  <si>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</si>
  <si>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</si>
  <si>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</si>
  <si>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</si>
  <si>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</si>
  <si>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</si>
  <si>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</si>
  <si>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</si>
  <si>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</si>
  <si>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</si>
  <si>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</si>
  <si>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</si>
  <si>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</si>
  <si>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</si>
  <si>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</si>
  <si>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</si>
  <si>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</si>
  <si>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</si>
  <si>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</si>
  <si>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</si>
  <si>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</si>
  <si>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</si>
  <si>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</si>
  <si>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</si>
  <si>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</si>
  <si>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</si>
  <si>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</si>
  <si>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</si>
  <si>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</si>
  <si>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</si>
  <si>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</si>
  <si>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</si>
  <si>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</si>
  <si>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</si>
  <si>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</si>
  <si>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</si>
  <si>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</si>
  <si>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</si>
  <si>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</si>
  <si>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</si>
  <si>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</si>
  <si>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</si>
  <si>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</si>
  <si>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</si>
  <si>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</si>
  <si>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</si>
  <si>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</si>
  <si>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</si>
  <si>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</si>
  <si>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</si>
  <si>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</si>
  <si>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</si>
  <si>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</si>
  <si>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</si>
  <si>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</si>
  <si>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</si>
  <si>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</si>
  <si>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</si>
  <si>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</si>
  <si>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</si>
  <si>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</si>
  <si>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</si>
  <si>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</si>
  <si>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</si>
  <si>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</si>
  <si>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</si>
  <si>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</si>
  <si>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</si>
  <si>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</si>
  <si>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</si>
  <si>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</si>
  <si>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</si>
  <si>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</si>
  <si>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</si>
  <si>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</si>
  <si>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</si>
  <si>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</si>
  <si>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</si>
  <si>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</si>
  <si>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</si>
  <si>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</si>
  <si>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</si>
  <si>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</si>
  <si>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</si>
  <si>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</si>
  <si>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</si>
  <si>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</si>
  <si>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</si>
  <si>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</si>
  <si>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</si>
  <si>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</si>
  <si>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</si>
  <si>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</si>
  <si>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</si>
  <si>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</si>
  <si>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</si>
  <si>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</si>
  <si>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</si>
  <si>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</si>
  <si>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</si>
  <si>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</si>
  <si>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</si>
  <si>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</si>
  <si>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</si>
  <si>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</si>
  <si>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</si>
  <si>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</si>
  <si>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</si>
  <si>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</si>
  <si>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</si>
  <si>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</si>
  <si>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</si>
  <si>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</si>
  <si>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</si>
  <si>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</si>
  <si>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</si>
  <si>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</si>
  <si>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</si>
  <si>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</si>
  <si>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</si>
  <si>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</si>
  <si>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</si>
  <si>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</si>
  <si>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</si>
  <si>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</si>
  <si>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</si>
  <si>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</si>
  <si>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</si>
  <si>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</si>
  <si>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</si>
  <si>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</si>
  <si>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</si>
  <si>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</si>
  <si>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</si>
  <si>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</si>
  <si>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</si>
  <si>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</si>
  <si>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</si>
  <si>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</si>
  <si>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</si>
  <si>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</si>
  <si>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</si>
  <si>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</si>
  <si>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</si>
  <si>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</si>
  <si>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</si>
  <si>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</si>
  <si>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</si>
  <si>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</si>
  <si>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</si>
  <si>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</si>
  <si>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</si>
  <si>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</si>
  <si>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</si>
  <si>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</si>
  <si>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</si>
  <si>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</si>
  <si>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</si>
  <si>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</si>
  <si>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</si>
  <si>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</si>
  <si>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</si>
  <si>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</si>
  <si>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</si>
  <si>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</si>
  <si>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</si>
  <si>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</si>
  <si>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</si>
  <si>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</si>
  <si>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</si>
  <si>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</si>
  <si>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</si>
  <si>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</si>
  <si>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</si>
  <si>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</si>
  <si>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</si>
  <si>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</si>
  <si>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</si>
  <si>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</si>
  <si>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</si>
  <si>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</si>
  <si>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</si>
  <si>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</si>
  <si>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</si>
  <si>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</si>
  <si>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</si>
  <si>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</si>
  <si>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</si>
  <si>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</si>
  <si>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</si>
  <si>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</si>
  <si>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</si>
  <si>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</si>
  <si>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</si>
  <si>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</si>
  <si>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</si>
  <si>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</si>
  <si>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</si>
  <si>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</si>
  <si>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</si>
  <si>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</si>
  <si>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</si>
  <si>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</si>
  <si>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</si>
  <si>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</si>
  <si>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</si>
  <si>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</si>
  <si>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</si>
  <si>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</si>
  <si>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</si>
  <si>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</si>
  <si>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</si>
  <si>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</si>
  <si>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</si>
  <si>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</si>
  <si>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</si>
  <si>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</si>
  <si>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</si>
  <si>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</si>
  <si>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</si>
  <si>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</si>
  <si>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</si>
  <si>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</si>
  <si>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</si>
  <si>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</si>
  <si>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</si>
  <si>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</si>
  <si>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</si>
  <si>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</si>
  <si>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</si>
  <si>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</si>
  <si>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</si>
  <si>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</si>
  <si>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</si>
  <si>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</si>
  <si>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</si>
  <si>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</si>
  <si>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</si>
  <si>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</si>
  <si>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</si>
  <si>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</si>
  <si>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</si>
  <si>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</si>
  <si>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</si>
  <si>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</si>
  <si>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</si>
  <si>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</si>
  <si>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</si>
  <si>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</si>
  <si>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</si>
  <si>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</si>
  <si>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</si>
  <si>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</si>
  <si>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</si>
  <si>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</si>
  <si>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</si>
  <si>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</si>
  <si>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</si>
  <si>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</si>
  <si>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</si>
  <si>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</si>
  <si>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</si>
  <si>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</si>
  <si>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</si>
  <si>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</si>
  <si>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</si>
  <si>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</si>
  <si>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</si>
  <si>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</si>
  <si>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</si>
  <si>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</si>
  <si>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</si>
  <si>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</si>
  <si>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</si>
  <si>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</si>
  <si>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</si>
  <si>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</si>
  <si>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</si>
  <si>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</si>
  <si>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</si>
  <si>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</si>
  <si>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</si>
  <si>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</si>
  <si>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</si>
  <si>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</si>
  <si>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</si>
  <si>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</si>
  <si>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</si>
  <si>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</si>
  <si>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</si>
  <si>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</si>
  <si>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</si>
  <si>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</si>
  <si>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</si>
  <si>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</si>
  <si>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</si>
  <si>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</si>
  <si>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</si>
  <si>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</si>
  <si>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</si>
  <si>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</si>
  <si>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</si>
  <si>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</si>
  <si>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</si>
  <si>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</si>
  <si>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</si>
  <si>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</si>
  <si>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</si>
  <si>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</si>
  <si>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</si>
  <si>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</si>
  <si>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</si>
  <si>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</si>
  <si>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</si>
  <si>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</si>
  <si>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</si>
  <si>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</si>
  <si>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</si>
  <si>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</si>
  <si>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</si>
  <si>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</si>
  <si>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</si>
  <si>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</si>
  <si>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</si>
  <si>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</si>
  <si>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</si>
  <si>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</si>
  <si>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</si>
  <si>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</si>
  <si>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</si>
  <si>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</si>
  <si>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</si>
  <si>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</si>
  <si>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</si>
  <si>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</si>
  <si>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</si>
  <si>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</si>
  <si>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</si>
  <si>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</si>
  <si>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</si>
  <si>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</si>
  <si>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</si>
  <si>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</si>
  <si>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</si>
  <si>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</si>
  <si>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</si>
  <si>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</si>
  <si>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</si>
  <si>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</si>
  <si>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</si>
  <si>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</si>
  <si>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</si>
  <si>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</si>
  <si>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</si>
  <si>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</si>
  <si>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</si>
  <si>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</si>
  <si>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</si>
  <si>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</si>
  <si>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</si>
  <si>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</si>
  <si>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</si>
  <si>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</si>
  <si>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</si>
  <si>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</si>
  <si>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</si>
  <si>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</si>
  <si>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</si>
  <si>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</si>
  <si>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</si>
  <si>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</si>
  <si>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</si>
  <si>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</si>
  <si>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</si>
  <si>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</si>
  <si>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</si>
  <si>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</si>
  <si>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</si>
  <si>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</si>
  <si>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</si>
  <si>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</si>
  <si>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</si>
  <si>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</si>
  <si>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</si>
  <si>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</si>
  <si>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</si>
  <si>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</si>
  <si>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</si>
  <si>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</si>
  <si>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</si>
  <si>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</si>
  <si>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</si>
  <si>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</si>
  <si>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</si>
  <si>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</si>
  <si>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</si>
  <si>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</si>
  <si>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</si>
  <si>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</si>
  <si>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</si>
  <si>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</si>
  <si>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</si>
  <si>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</si>
  <si>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</si>
  <si>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</si>
  <si>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</si>
  <si>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</si>
  <si>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</si>
  <si>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</si>
  <si>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</si>
  <si>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</si>
  <si>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</si>
  <si>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</si>
  <si>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</si>
  <si>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</si>
  <si>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</si>
  <si>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</si>
  <si>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</si>
  <si>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</si>
  <si>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</si>
  <si>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</si>
  <si>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</si>
  <si>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</si>
  <si>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</si>
  <si>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</si>
  <si>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</si>
  <si>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</si>
  <si>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</si>
  <si>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</si>
  <si>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</si>
  <si>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</si>
  <si>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</si>
  <si>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</si>
  <si>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</si>
  <si>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</si>
  <si>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</si>
  <si>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</si>
  <si>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</si>
  <si>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</si>
  <si>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</si>
  <si>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</si>
  <si>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</si>
  <si>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</si>
  <si>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</si>
  <si>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</si>
  <si>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</si>
  <si>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</si>
  <si>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</si>
  <si>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</si>
  <si>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</si>
  <si>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</si>
  <si>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</si>
  <si>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</si>
  <si>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</si>
  <si>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</si>
  <si>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</si>
  <si>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</si>
  <si>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</si>
  <si>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</si>
  <si>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</si>
  <si>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</si>
  <si>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</si>
  <si>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</si>
  <si>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</si>
  <si>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</si>
  <si>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</si>
  <si>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</si>
  <si>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</si>
  <si>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</si>
  <si>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</si>
  <si>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</si>
  <si>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</si>
  <si>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</si>
  <si>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</si>
  <si>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</si>
  <si>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</si>
  <si>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</si>
  <si>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</si>
  <si>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</si>
  <si>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</si>
  <si>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</si>
  <si>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</si>
  <si>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</si>
  <si>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</si>
  <si>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</si>
  <si>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</si>
  <si>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</si>
  <si>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</si>
  <si>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</si>
  <si>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</si>
  <si>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</si>
  <si>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</si>
  <si>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</si>
  <si>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</si>
  <si>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</si>
  <si>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</si>
  <si>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</si>
  <si>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</si>
  <si>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</si>
  <si>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</si>
  <si>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</si>
  <si>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</si>
  <si>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</si>
  <si>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</si>
  <si>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</si>
  <si>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</si>
  <si>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</si>
  <si>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</si>
  <si>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</si>
  <si>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</si>
  <si>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</si>
  <si>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</si>
  <si>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</si>
  <si>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</si>
  <si>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</si>
  <si>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</si>
  <si>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</si>
  <si>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</si>
  <si>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</si>
  <si>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</si>
  <si>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</si>
  <si>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</si>
  <si>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</si>
  <si>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</si>
  <si>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</si>
  <si>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</si>
  <si>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</si>
  <si>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</si>
  <si>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</si>
  <si>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</si>
  <si>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</si>
  <si>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</si>
  <si>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</si>
  <si>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</si>
  <si>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</si>
  <si>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</si>
  <si>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</si>
  <si>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</si>
  <si>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</si>
  <si>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</si>
  <si>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</si>
  <si>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</si>
  <si>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</si>
  <si>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</si>
  <si>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</si>
  <si>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</si>
  <si>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</si>
  <si>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</si>
  <si>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</si>
  <si>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</si>
  <si>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</si>
  <si>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</si>
  <si>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</si>
  <si>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</si>
  <si>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</si>
  <si>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</si>
  <si>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</si>
  <si>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</si>
  <si>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</si>
  <si>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</si>
  <si>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</si>
  <si>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</si>
  <si>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</si>
  <si>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</si>
  <si>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</si>
  <si>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</si>
  <si>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</si>
  <si>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</si>
  <si>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</si>
  <si>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</si>
  <si>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</si>
  <si>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</si>
  <si>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</si>
  <si>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</si>
  <si>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</si>
  <si>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</si>
  <si>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</si>
  <si>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</si>
  <si>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</si>
  <si>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</si>
  <si>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</si>
  <si>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</si>
  <si>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</si>
  <si>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</si>
  <si>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</si>
  <si>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</si>
  <si>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</si>
  <si>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</si>
  <si>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</si>
  <si>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</si>
  <si>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</si>
  <si>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</si>
  <si>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</si>
  <si>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</si>
  <si>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</si>
  <si>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</si>
  <si>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</si>
  <si>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</si>
  <si>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</si>
  <si>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</si>
  <si>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</si>
  <si>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</si>
  <si>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</si>
  <si>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</si>
  <si>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</si>
  <si>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</si>
  <si>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</si>
  <si>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</si>
  <si>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</si>
  <si>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</si>
  <si>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</si>
  <si>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</si>
  <si>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</si>
  <si>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</si>
  <si>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</si>
  <si>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</si>
  <si>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</si>
  <si>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</si>
  <si>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</si>
  <si>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</si>
  <si>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</si>
  <si>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</si>
  <si>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</si>
  <si>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</si>
  <si>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</si>
  <si>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</si>
  <si>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</si>
  <si>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</si>
  <si>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</si>
  <si>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</si>
  <si>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</si>
  <si>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</si>
  <si>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</si>
  <si>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</si>
  <si>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</si>
  <si>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</si>
  <si>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</si>
  <si>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</si>
  <si>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</si>
  <si>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</si>
  <si>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</si>
  <si>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</si>
  <si>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</si>
  <si>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</si>
  <si>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</si>
  <si>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</si>
  <si>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</si>
  <si>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</si>
  <si>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</si>
  <si>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</si>
  <si>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</si>
  <si>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</si>
  <si>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</si>
  <si>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</si>
  <si>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</si>
  <si>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</si>
  <si>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</si>
  <si>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</si>
  <si>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</si>
  <si>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</si>
  <si>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</si>
  <si>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</si>
  <si>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</si>
  <si>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</si>
  <si>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</si>
  <si>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</si>
  <si>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</si>
  <si>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</si>
  <si>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</si>
  <si>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</si>
  <si>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</si>
  <si>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</si>
  <si>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</si>
  <si>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</si>
  <si>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</si>
  <si>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</si>
  <si>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</si>
  <si>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</si>
  <si>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</si>
  <si>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</si>
  <si>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</si>
  <si>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</si>
  <si>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</si>
  <si>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</si>
  <si>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</si>
  <si>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</si>
  <si>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</si>
  <si>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</si>
  <si>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</si>
  <si>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</si>
  <si>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</si>
  <si>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</si>
  <si>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</si>
  <si>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</si>
  <si>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</si>
  <si>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</si>
  <si>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</si>
  <si>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</si>
  <si>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</si>
  <si>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</si>
  <si>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</si>
  <si>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</si>
  <si>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</si>
  <si>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</si>
  <si>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</si>
  <si>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</si>
  <si>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</si>
  <si>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</si>
  <si>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</si>
  <si>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</si>
  <si>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</si>
  <si>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</si>
  <si>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</si>
  <si>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</si>
  <si>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</si>
  <si>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</si>
  <si>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</si>
  <si>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</si>
  <si>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</si>
  <si>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</si>
  <si>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</si>
  <si>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</si>
  <si>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</si>
  <si>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</si>
  <si>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</si>
  <si>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</si>
  <si>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</si>
  <si>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</si>
  <si>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</si>
  <si>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</si>
  <si>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</si>
  <si>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</si>
  <si>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</si>
  <si>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</si>
  <si>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</si>
  <si>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</si>
  <si>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</si>
  <si>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</si>
  <si>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</si>
  <si>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</si>
  <si>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</si>
  <si>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</si>
  <si>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</si>
  <si>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</si>
  <si>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</si>
  <si>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</si>
  <si>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</si>
  <si>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</si>
  <si>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</si>
  <si>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</si>
  <si>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</si>
  <si>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</si>
  <si>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</si>
  <si>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</si>
  <si>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</si>
  <si>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</si>
  <si>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</si>
  <si>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</si>
  <si>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</si>
  <si>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</si>
  <si>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</si>
  <si>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</si>
  <si>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</si>
  <si>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</si>
  <si>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</si>
  <si>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</si>
  <si>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</si>
  <si>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</si>
  <si>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</si>
  <si>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</si>
  <si>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</si>
  <si>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</si>
  <si>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</si>
  <si>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</si>
  <si>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</si>
  <si>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</si>
  <si>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</si>
  <si>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</si>
  <si>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</si>
  <si>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</si>
  <si>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</si>
  <si>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</si>
  <si>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</si>
  <si>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</si>
  <si>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</si>
  <si>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</si>
  <si>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</si>
  <si>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</si>
  <si>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</si>
  <si>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</si>
  <si>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</si>
  <si>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</si>
  <si>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</si>
  <si>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</si>
  <si>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</si>
  <si>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</si>
  <si>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</si>
  <si>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</si>
  <si>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</si>
  <si>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</si>
  <si>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</si>
  <si>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</si>
  <si>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</si>
  <si>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</si>
  <si>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</si>
  <si>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</si>
  <si>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</si>
  <si>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</si>
  <si>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</si>
  <si>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</si>
  <si>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</si>
  <si>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</si>
  <si>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</si>
  <si>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</si>
  <si>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</si>
  <si>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</si>
  <si>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</si>
  <si>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</si>
  <si>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</si>
  <si>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</si>
  <si>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</si>
  <si>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</si>
  <si>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</si>
  <si>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</si>
  <si>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</si>
  <si>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</si>
  <si>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</si>
  <si>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</si>
  <si>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</si>
  <si>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</si>
  <si>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</si>
  <si>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</si>
  <si>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</si>
  <si>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</si>
  <si>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</si>
  <si>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</si>
  <si>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</si>
  <si>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</si>
  <si>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</si>
  <si>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</si>
  <si>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</si>
  <si>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</si>
  <si>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</si>
  <si>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</si>
  <si>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</si>
  <si>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</si>
  <si>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</si>
  <si>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</si>
  <si>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</si>
  <si>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</si>
  <si>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</si>
  <si>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</si>
  <si>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</si>
  <si>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</si>
  <si>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</si>
  <si>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</si>
  <si>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</si>
  <si>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</si>
  <si>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</si>
  <si>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</si>
  <si>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</si>
  <si>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</si>
  <si>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</si>
  <si>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</si>
  <si>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</si>
  <si>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</si>
  <si>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</si>
  <si>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</si>
  <si>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</si>
  <si>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</si>
  <si>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</si>
  <si>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</si>
  <si>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</si>
  <si>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</si>
  <si>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</si>
  <si>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</si>
  <si>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</si>
  <si>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</si>
  <si>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</si>
  <si>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</si>
  <si>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</si>
  <si>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</si>
  <si>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</si>
  <si>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</si>
  <si>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</si>
  <si>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</si>
  <si>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</si>
  <si>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</si>
  <si>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</si>
  <si>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</si>
  <si>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</si>
  <si>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</si>
  <si>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</si>
  <si>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Parent 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</si>
  <si>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</si>
  <si>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</si>
  <si>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</si>
  <si>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</si>
  <si>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</si>
  <si>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</si>
  <si>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</si>
  <si>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</si>
  <si>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</si>
  <si>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</si>
  <si>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</si>
  <si>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</si>
  <si>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</si>
  <si>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</si>
  <si>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</si>
  <si>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</si>
  <si>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</si>
  <si>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</si>
  <si>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</si>
  <si>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</si>
  <si>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</si>
  <si>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</si>
  <si>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Avergae Donations</t>
  </si>
  <si>
    <t>Backers Count</t>
  </si>
  <si>
    <t>Mean Goal</t>
  </si>
  <si>
    <t>Median Goal</t>
  </si>
  <si>
    <t>Mean Pledged</t>
  </si>
  <si>
    <t>Median Pleadged</t>
  </si>
  <si>
    <t>Successful</t>
  </si>
  <si>
    <t>Failed</t>
  </si>
  <si>
    <t>Standard Deviation of Goal</t>
  </si>
  <si>
    <t>Upper Quartile of Goal</t>
  </si>
  <si>
    <t>Lower Qaurtile of Goal</t>
  </si>
  <si>
    <t>IQR of Goal</t>
  </si>
  <si>
    <t>IQR of Pledged</t>
  </si>
  <si>
    <t>Lower Qaurtile of Pledged</t>
  </si>
  <si>
    <t>Upper Quartile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</si>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</sst>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E-4E4A-A21B-E9508529D8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E-4E4A-A21B-E9508529D8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E-4E4A-A21B-E9508529D8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E-4E4A-A21B-E9508529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7044111"/>
        <c:axId val="1917043279"/>
      </c:barChart>
      <c:catAx>
        <c:axId val="191704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43279"/>
        <c:crosses val="autoZero"/>
        <c:auto val="1"/>
        <c:lblAlgn val="ctr"/>
        <c:lblOffset val="100"/>
        <c:noMultiLvlLbl val="0"/>
      </c:catAx>
      <c:valAx>
        <c:axId val="19170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4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D-42AD-AD87-7E8E3B6354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D-42AD-AD87-7E8E3B6354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D-42AD-AD87-7E8E3B6354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AD-42AD-AD87-7E8E3B635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985935"/>
        <c:axId val="1300988431"/>
      </c:lineChart>
      <c:catAx>
        <c:axId val="13009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88431"/>
        <c:crosses val="autoZero"/>
        <c:auto val="1"/>
        <c:lblAlgn val="ctr"/>
        <c:lblOffset val="100"/>
        <c:noMultiLvlLbl val="0"/>
      </c:catAx>
      <c:valAx>
        <c:axId val="130098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Copy.xlsx]Theatre Outcomes by Launch Date!PivotTable4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1641269667761535"/>
          <c:y val="0.110456000391934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B-4E31-BCBF-1C5B09B1611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B-4E31-BCBF-1C5B09B1611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B-4E31-BCBF-1C5B09B1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341264"/>
        <c:axId val="164956736"/>
      </c:lineChart>
      <c:catAx>
        <c:axId val="2703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6736"/>
        <c:crosses val="autoZero"/>
        <c:auto val="1"/>
        <c:lblAlgn val="ctr"/>
        <c:lblOffset val="100"/>
        <c:noMultiLvlLbl val="0"/>
      </c:catAx>
      <c:valAx>
        <c:axId val="1649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2A-4F45-8204-7BEB6FD6686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2A-4F45-8204-7BEB6FD6686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2A-4F45-8204-7BEB6FD66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738448"/>
        <c:axId val="1594733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02A-4F45-8204-7BEB6FD668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02A-4F45-8204-7BEB6FD668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2A-4F45-8204-7BEB6FD668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02A-4F45-8204-7BEB6FD6686F}"/>
                  </c:ext>
                </c:extLst>
              </c15:ser>
            </c15:filteredLineSeries>
          </c:ext>
        </c:extLst>
      </c:lineChart>
      <c:catAx>
        <c:axId val="15947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733456"/>
        <c:crosses val="autoZero"/>
        <c:auto val="1"/>
        <c:lblAlgn val="ctr"/>
        <c:lblOffset val="100"/>
        <c:noMultiLvlLbl val="0"/>
      </c:catAx>
      <c:valAx>
        <c:axId val="15947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7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7-4F56-88D9-1640C58559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7-4F56-88D9-1640C58559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7-4F56-88D9-1640C5855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82959"/>
        <c:axId val="1560983791"/>
      </c:barChart>
      <c:catAx>
        <c:axId val="15609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83791"/>
        <c:crosses val="autoZero"/>
        <c:auto val="1"/>
        <c:lblAlgn val="ctr"/>
        <c:lblOffset val="100"/>
        <c:noMultiLvlLbl val="0"/>
      </c:catAx>
      <c:valAx>
        <c:axId val="15609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4E803D-DC2C-4775-9343-388DBB65235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D874C0-A76A-41C4-BA19-D74481D9C4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86EDC1-9FB2-4C0F-9E01-A70E14C24590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2</xdr:row>
      <xdr:rowOff>1905</xdr:rowOff>
    </xdr:from>
    <xdr:to>
      <xdr:col>14</xdr:col>
      <xdr:colOff>85725</xdr:colOff>
      <xdr:row>17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EF114-519E-417A-893C-ADF9D30E2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634364</xdr:colOff>
      <xdr:row>2</xdr:row>
      <xdr:rowOff>180974</xdr:rowOff>
    </xdr:from>
    <xdr:to>
      <xdr:col>13</xdr:col>
      <xdr:colOff>632460</xdr:colOff>
      <xdr:row>20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30E1F-A1C0-4D89-86A8-A01A4A661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519" cy="62841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F3EC9D-9618-4A27-AE87-27AD3CE167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51EC7D-32CF-453F-A1B0-0DC9273B217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519" cy="62841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737234</xdr:colOff>
      <xdr:row>1</xdr:row>
      <xdr:rowOff>1904</xdr:rowOff>
    </xdr:from>
    <xdr:to>
      <xdr:col>19</xdr:col>
      <xdr:colOff>190499</xdr:colOff>
      <xdr:row>28</xdr:row>
      <xdr:rowOff>172211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35EFB-1087-4774-84CA-DBD4A6849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179069</xdr:colOff>
      <xdr:row>0</xdr:row>
      <xdr:rowOff>154305</xdr:rowOff>
    </xdr:from>
    <xdr:to>
      <xdr:col>23</xdr:col>
      <xdr:colOff>635000</xdr:colOff>
      <xdr:row>21</xdr:row>
      <xdr:rowOff>170963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ABD05A-5462-40DE-96B0-32EE2452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</xdr:colOff>
      <xdr:row>2</xdr:row>
      <xdr:rowOff>180974</xdr:rowOff>
    </xdr:from>
    <xdr:to>
      <xdr:col>19</xdr:col>
      <xdr:colOff>259080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1B32E-52B3-404C-B5A9-1973422CD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é Trinidad" refreshedDate="44548.584098263891" createdVersion="7" refreshedVersion="7" minRefreshableVersion="3" recordCount="4114" xr:uid="{E9D16B5C-7053-46F8-B01E-9A2814AA2C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é Trinidad" refreshedDate="44548.620011574072" createdVersion="7" refreshedVersion="7" minRefreshableVersion="3" recordCount="4114" xr:uid="{83F03315-877C-410A-ACCC-5BB3CF512A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é Trinidad" refreshedDate="44563.493476736112" createdVersion="7" refreshedVersion="7" minRefreshableVersion="3" recordCount="4115" xr:uid="{8AEA3387-89D0-440C-B5E1-19BBCEFD5B4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x v="4092"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F0690-868A-40C4-8B06-D7E0B00B27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6DFEF-65D6-4886-9F5E-36B0349F4EB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98690-D7AE-48A1-BA5C-A792D7C0B621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BBC4E-CABA-40DA-B45A-87080837279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8D6B3-45CC-49F6-A484-6DB1CEACFDDA}">
  <dimension ref="A1:F6"/>
  <sheetViews>
    <sheetView workbookViewId="0">
      <selection activeCell="E6" sqref="E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8222</v>
      </c>
      <c r="B1" t="s">
        <v>8223</v>
      </c>
    </row>
    <row r="3" spans="1:6" x14ac:dyDescent="0.55000000000000004">
      <c r="A3" s="13" t="s">
        <v>8363</v>
      </c>
      <c r="B3" s="13" t="s">
        <v>8359</v>
      </c>
    </row>
    <row r="4" spans="1:6" x14ac:dyDescent="0.55000000000000004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55000000000000004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4708-97F7-47E3-BA89-652A9A23FCE1}">
  <dimension ref="A1:F18"/>
  <sheetViews>
    <sheetView workbookViewId="0">
      <selection activeCell="E6" sqref="E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8361</v>
      </c>
      <c r="B1" t="s">
        <v>8315</v>
      </c>
    </row>
    <row r="2" spans="1:6" x14ac:dyDescent="0.55000000000000004">
      <c r="A2" s="13" t="s">
        <v>8379</v>
      </c>
      <c r="B2" t="s">
        <v>8364</v>
      </c>
    </row>
    <row r="4" spans="1:6" x14ac:dyDescent="0.55000000000000004">
      <c r="A4" s="13" t="s">
        <v>8363</v>
      </c>
      <c r="B4" s="13" t="s">
        <v>8359</v>
      </c>
    </row>
    <row r="5" spans="1:6" x14ac:dyDescent="0.55000000000000004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55000000000000004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55000000000000004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55000000000000004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55000000000000004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55000000000000004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55000000000000004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55000000000000004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55000000000000004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55000000000000004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55000000000000004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55000000000000004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55000000000000004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8EB8-6E3C-4FAF-BC1C-E1B3E60DD2AA}">
  <dimension ref="A1:E18"/>
  <sheetViews>
    <sheetView zoomScale="81" zoomScaleNormal="81" workbookViewId="0">
      <selection activeCell="B4" sqref="B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3" t="s">
        <v>8361</v>
      </c>
      <c r="B1" t="s">
        <v>8315</v>
      </c>
    </row>
    <row r="2" spans="1:5" x14ac:dyDescent="0.55000000000000004">
      <c r="A2" s="13" t="s">
        <v>8379</v>
      </c>
      <c r="B2" t="s">
        <v>8364</v>
      </c>
    </row>
    <row r="4" spans="1:5" x14ac:dyDescent="0.55000000000000004">
      <c r="A4" s="13" t="s">
        <v>8363</v>
      </c>
      <c r="B4" s="13" t="s">
        <v>8359</v>
      </c>
    </row>
    <row r="5" spans="1:5" x14ac:dyDescent="0.55000000000000004">
      <c r="A5" s="13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55000000000000004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55000000000000004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55000000000000004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55000000000000004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55000000000000004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55000000000000004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55000000000000004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55000000000000004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55000000000000004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55000000000000004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55000000000000004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55000000000000004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55000000000000004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68" zoomScaleNormal="68" workbookViewId="0">
      <selection activeCell="U1" sqref="U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7.15625" style="5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.83984375" customWidth="1"/>
    <col min="16" max="16" width="16.15625" customWidth="1"/>
    <col min="17" max="17" width="19.41796875" customWidth="1"/>
    <col min="18" max="18" width="19.83984375" customWidth="1"/>
    <col min="19" max="19" width="23.9453125" customWidth="1"/>
    <col min="20" max="20" width="21.26171875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8358</v>
      </c>
      <c r="S1" s="1" t="s">
        <v>8365</v>
      </c>
      <c r="T1" s="1" t="s">
        <v>8366</v>
      </c>
      <c r="U1" s="10" t="s">
        <v>8379</v>
      </c>
    </row>
    <row r="2" spans="1:21" ht="43.2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s="10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A2CA-80D9-4E02-847E-239726DDF3B1}">
  <dimension ref="A1:H13"/>
  <sheetViews>
    <sheetView zoomScale="78" zoomScaleNormal="78" workbookViewId="0">
      <selection activeCell="F2" sqref="F2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0" t="s">
        <v>8382</v>
      </c>
      <c r="B1" s="10" t="s">
        <v>8400</v>
      </c>
      <c r="C1" s="10" t="s">
        <v>8401</v>
      </c>
      <c r="D1" s="10" t="s">
        <v>8402</v>
      </c>
      <c r="E1" s="10" t="s">
        <v>8403</v>
      </c>
      <c r="F1" s="10" t="s">
        <v>8404</v>
      </c>
      <c r="G1" s="10" t="s">
        <v>8405</v>
      </c>
      <c r="H1" s="10" t="s">
        <v>8406</v>
      </c>
    </row>
    <row r="2" spans="1:8" x14ac:dyDescent="0.55000000000000004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SUM(A2:C2)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8408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COUNTIFS(Kickstarter!$D:$D,"&gt;=1000",Kickstarter!$F:$F,"FAILED",Kickstarter!$D:$D,"&lt;=4999",Kickstarter!$F:$F,"FAILED",Kickstarter!$R:$R,"PLAYS")</f>
        <v>146</v>
      </c>
      <c r="D3">
        <f>COUNTIFS(Kickstarter!$D:$D,"&gt;=1000",Kickstarter!$F:$F,"CANCELED",Kickstarter!$D:$D,"&lt;=4999",Kickstarter!$F:$F,"CANCELED",Kickstarter!$R:$R,"PLAYS")</f>
        <v>0</v>
      </c>
      <c r="E3">
        <f t="shared" ref="E3:E13" si="0">SUM(A3:C3)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8409</v>
      </c>
      <c r="B4">
        <f>COUNTIFS(Kickstarter!$D:$D,"&gt;=5000",Kickstarter!$F:$F,"SUCCESSFUL",Kickstarter!$D:$D,"&lt;=9999",Kickstarter!$F:$F,"SUCCESSFUL",Kickstarter!$R:$R,"PLAYS")</f>
        <v>93</v>
      </c>
      <c r="C4">
        <f>COUNTIFS(Kickstarter!$D:$D,"&gt;=5000",Kickstarter!$F:$F,"FAILED",Kickstarter!$D:$D,"&lt;=9999",Kickstarter!$F:$F,"FAILED",Kickstarter!$R:$R,"PLAYS")</f>
        <v>76</v>
      </c>
      <c r="D4">
        <f>COUNTIFS(Kickstarter!$D:$D,"&gt;=5000",Kickstarter!$F:$F,"CANCELED",Kickstarter!$D:$D,"&lt;=9999",Kickstarter!$F:$F,"CANCELED",Kickstarter!$R:$R,"PLAYS")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8410</v>
      </c>
      <c r="B5">
        <f>COUNTIFS(Kickstarter!$D:$D,"&gt;=10000",Kickstarter!$F:$F,"SUCCESSFUL",Kickstarter!$D:$D,"&lt;=14999",Kickstarter!$F:$F,"SUCCESSFUL",Kickstarter!$R:$R,"PLAYS")</f>
        <v>39</v>
      </c>
      <c r="C5">
        <f>COUNTIFS(Kickstarter!$D:$D,"&gt;=10000",Kickstarter!$F:$F,"FAILED",Kickstarter!$D:$D,"&lt;=14999",Kickstarter!$F:$F,"FAILED",Kickstarter!$R:$R,"PLAYS")</f>
        <v>33</v>
      </c>
      <c r="D5">
        <f>COUNTIFS(Kickstarter!$D:$D,"&gt;=10000",Kickstarter!$F:$F,"CANCELED",Kickstarter!$D:$D,"&lt;=14999",Kickstarter!$F:$F,"CANCELED",Kickstarter!$R:$R,"PLAYS")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8411</v>
      </c>
      <c r="B6">
        <f>COUNTIFS(Kickstarter!$D:$D,"&gt;=15000",Kickstarter!$F:$F,"SUCCESSFUL",Kickstarter!$D:$D,"&lt;=19999",Kickstarter!$F:$F,"SUCCESSFUL",Kickstarter!$R:$R,"PLAYS")</f>
        <v>12</v>
      </c>
      <c r="C6">
        <f>COUNTIFS(Kickstarter!$D:$D,"&gt;=15000",Kickstarter!$F:$F,"FAILED",Kickstarter!$D:$D,"&lt;=19999",Kickstarter!$F:$F,"FAILED",Kickstarter!$R:$R,"PLAYS")</f>
        <v>12</v>
      </c>
      <c r="D6">
        <f>COUNTIFS(Kickstarter!$D:$D,"&gt;=15000",Kickstarter!$F:$F,"CANCELED",Kickstarter!$D:$D,"&lt;=19999",Kickstarter!$F:$F,"CANCELED",Kickstarter!$R:$R,"PLAYS")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8412</v>
      </c>
      <c r="B7">
        <f>COUNTIFS(Kickstarter!$D:$D,"&gt;=20000",Kickstarter!$F:$F,"SUCCESSFUL",Kickstarter!$D:$D,"&lt;=24999",Kickstarter!$F:$F,"SUCCESSFUL",Kickstarter!$R:$R,"PLAYS")</f>
        <v>9</v>
      </c>
      <c r="C7">
        <f>COUNTIFS(Kickstarter!$D:$D,"&gt;=20000",Kickstarter!$F:$F,"FAILED",Kickstarter!$D:$D,"&lt;=24999",Kickstarter!$F:$F,"FAILED",Kickstarter!$R:$R,"PLAYS")</f>
        <v>11</v>
      </c>
      <c r="D7">
        <f>COUNTIFS(Kickstarter!$D:$D,"&gt;=20000",Kickstarter!$F:$F,"CANCELED",Kickstarter!$D:$D,"&lt;=24999",Kickstarter!$F:$F,"CANCELED",Kickstarter!$R:$R,"PLAYS")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8413</v>
      </c>
      <c r="B8">
        <f>COUNTIFS(Kickstarter!$D:$D,"&gt;=25000",Kickstarter!$F:$F,"SUCCESSFUL",Kickstarter!$D:$D,"&lt;=29999",Kickstarter!$F:$F,"SUCCESSFUL",Kickstarter!$R:$R,"PLAYS")</f>
        <v>1</v>
      </c>
      <c r="C8">
        <f>COUNTIFS(Kickstarter!$D:$D,"&gt;=25000",Kickstarter!$F:$F,"FAILED",Kickstarter!$D:$D,"&lt;=29999",Kickstarter!$F:$F,"FAILED",Kickstarter!$R:$R,"PLAYS")</f>
        <v>4</v>
      </c>
      <c r="D8">
        <f>COUNTIFS(Kickstarter!$D:$D,"&gt;=25000",Kickstarter!$F:$F,"CANCELED",Kickstarter!$D:$D,"&lt;=29999",Kickstarter!$F:$F,"CANCELED",Kickstarter!$R:$R,"PLAYS")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8414</v>
      </c>
      <c r="B9">
        <f>COUNTIFS(Kickstarter!$D:$D,"&gt;=30000",Kickstarter!$F:$F,"SUCCESSFUL",Kickstarter!$D:$D,"&lt;=34999",Kickstarter!$F:$F,"SUCCESSFUL",Kickstarter!$R:$R,"PLAYS")</f>
        <v>3</v>
      </c>
      <c r="C9">
        <f>COUNTIFS(Kickstarter!$D:$D,"&gt;=30000",Kickstarter!$F:$F,"FAILED",Kickstarter!$D:$D,"&lt;=34999",Kickstarter!$F:$F,"FAILED",Kickstarter!$R:$R,"PLAYS")</f>
        <v>8</v>
      </c>
      <c r="D9">
        <f>COUNTIFS(Kickstarter!$D:$D,"&gt;=30000",Kickstarter!$F:$F,"CANCELED",Kickstarter!$D:$D,"&lt;=34999",Kickstarter!$F:$F,"CANCELED",Kickstarter!$R:$R,"PLAYS")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8415</v>
      </c>
      <c r="B10">
        <f>COUNTIFS(Kickstarter!$D:$D,"&gt;=35000",Kickstarter!$F:$F,"SUCCESSFUL",Kickstarter!$D:$D,"&lt;=39999",Kickstarter!$F:$F,"SUCCESSFUL",Kickstarter!$R:$R,"PLAYS")</f>
        <v>4</v>
      </c>
      <c r="C10">
        <f>COUNTIFS(Kickstarter!$D:$D,"&gt;=35000",Kickstarter!$F:$F,"FAILED",Kickstarter!$D:$D,"&lt;=39999",Kickstarter!$F:$F,"FAILED",Kickstarter!$R:$R,"PLAYS")</f>
        <v>2</v>
      </c>
      <c r="D10">
        <f>COUNTIFS(Kickstarter!$D:$D,"&gt;=35000",Kickstarter!$F:$F,"CANCELED",Kickstarter!$D:$D,"&lt;=39999",Kickstarter!$F:$F,"CANCELED",Kickstarter!$R:$R,"PLAYS")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8416</v>
      </c>
      <c r="B11">
        <f>COUNTIFS(Kickstarter!$D:$D,"&gt;=40000",Kickstarter!$F:$F,"SUCCESSFUL",Kickstarter!$D:$D,"&lt;=44999",Kickstarter!$F:$F,"SUCCESSFUL",Kickstarter!$R:$R,"PLAYS")</f>
        <v>2</v>
      </c>
      <c r="C11">
        <f>COUNTIFS(Kickstarter!$D:$D,"&gt;=40000",Kickstarter!$F:$F,"FAILED",Kickstarter!$D:$D,"&lt;=44999",Kickstarter!$F:$F,"FAILED",Kickstarter!$R:$R,"PLAYS")</f>
        <v>1</v>
      </c>
      <c r="D11">
        <f>COUNTIFS(Kickstarter!$D:$D,"&gt;=40000",Kickstarter!$F:$F,"CANCELED",Kickstarter!$D:$D,"&lt;=44999",Kickstarter!$F:$F,"CANCELED",Kickstarter!$R:$R,"PLAYS")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8417</v>
      </c>
      <c r="B12">
        <f>COUNTIFS(Kickstarter!$D:$D,"&gt;=45000",Kickstarter!$F:$F,"SUCCESSFUL",Kickstarter!$D:$D,"&lt;=49999",Kickstarter!$F:$F,"SUCCESSFUL",Kickstarter!$R:$R,"PLAYS")</f>
        <v>0</v>
      </c>
      <c r="C12">
        <f>COUNTIFS(Kickstarter!$D:$D,"&gt;=45000",Kickstarter!$F:$F,"FAILED",Kickstarter!$D:$D,"&lt;=49999",Kickstarter!$F:$F,"FAILED",Kickstarter!$R:$R,"PLAYS")</f>
        <v>1</v>
      </c>
      <c r="D12">
        <f>COUNTIFS(Kickstarter!$D:$D,"&gt;=45000",Kickstarter!$F:$F,"CANCELED",Kickstarter!$D:$D,"&lt;=49999",Kickstarter!$F:$F,"CANCELED",Kickstarter!$R:$R,"PLAYS")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8418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1BE3B-4B34-41BE-ABCD-A9C3E8DD9E74}">
  <dimension ref="A1:F6"/>
  <sheetViews>
    <sheetView workbookViewId="0">
      <selection activeCell="B12" sqref="B12"/>
    </sheetView>
  </sheetViews>
  <sheetFormatPr defaultRowHeight="14.4" x14ac:dyDescent="0.55000000000000004"/>
  <cols>
    <col min="1" max="1" width="31.1015625" customWidth="1"/>
    <col min="2" max="2" width="114.9453125" customWidth="1"/>
    <col min="3" max="3" width="13.62890625" style="5" customWidth="1"/>
    <col min="4" max="4" width="13.3125" style="5" customWidth="1"/>
    <col min="5" max="5" width="17.734375" style="5" customWidth="1"/>
    <col min="6" max="6" width="14.05078125" customWidth="1"/>
  </cols>
  <sheetData>
    <row r="1" spans="1:6" x14ac:dyDescent="0.55000000000000004">
      <c r="A1" s="10" t="s">
        <v>8380</v>
      </c>
      <c r="B1" s="10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55000000000000004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37EED-8113-4704-A933-8BBEB4F2DD11}">
  <dimension ref="A1:E7"/>
  <sheetViews>
    <sheetView workbookViewId="0">
      <selection activeCell="M26" sqref="M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3" t="s">
        <v>8222</v>
      </c>
      <c r="B1" t="s">
        <v>8224</v>
      </c>
    </row>
    <row r="2" spans="1:5" x14ac:dyDescent="0.55000000000000004">
      <c r="A2" s="13" t="s">
        <v>8361</v>
      </c>
      <c r="B2" t="s">
        <v>8364</v>
      </c>
    </row>
    <row r="4" spans="1:5" x14ac:dyDescent="0.55000000000000004">
      <c r="A4" s="13" t="s">
        <v>8363</v>
      </c>
      <c r="B4" s="13" t="s">
        <v>8359</v>
      </c>
    </row>
    <row r="5" spans="1:5" x14ac:dyDescent="0.55000000000000004">
      <c r="A5" s="13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5000000000000004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0F5C6-ECCF-4FA8-A18B-3A738DCEEFDA}">
  <dimension ref="A1:C14"/>
  <sheetViews>
    <sheetView tabSelected="1" workbookViewId="0">
      <selection activeCell="C15" sqref="C15"/>
    </sheetView>
  </sheetViews>
  <sheetFormatPr defaultRowHeight="14.4" x14ac:dyDescent="0.55000000000000004"/>
  <cols>
    <col min="1" max="1" width="27.41796875" customWidth="1"/>
    <col min="2" max="2" width="10.20703125" customWidth="1"/>
    <col min="3" max="3" width="10.7890625" bestFit="1" customWidth="1"/>
  </cols>
  <sheetData>
    <row r="1" spans="1:3" x14ac:dyDescent="0.55000000000000004">
      <c r="B1" t="s">
        <v>8390</v>
      </c>
      <c r="C1" t="s">
        <v>8391</v>
      </c>
    </row>
    <row r="2" spans="1:3" x14ac:dyDescent="0.55000000000000004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55000000000000004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55000000000000004">
      <c r="A4" t="s">
        <v>8392</v>
      </c>
      <c r="B4" s="19" t="e">
        <f>_xlfn.STDEV.P(#REF!)</f>
        <v>#REF!</v>
      </c>
      <c r="C4" s="19" t="e">
        <f>_xlfn.STDEV.P(#REF!)</f>
        <v>#REF!</v>
      </c>
    </row>
    <row r="5" spans="1:3" x14ac:dyDescent="0.55000000000000004">
      <c r="A5" t="s">
        <v>8393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55000000000000004">
      <c r="A6" t="s">
        <v>8394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55000000000000004">
      <c r="A7" t="s">
        <v>8395</v>
      </c>
      <c r="B7" s="19" t="e">
        <f>B5-B6</f>
        <v>#REF!</v>
      </c>
      <c r="C7" s="19" t="e">
        <f>C5-C6</f>
        <v>#REF!</v>
      </c>
    </row>
    <row r="8" spans="1:3" x14ac:dyDescent="0.55000000000000004">
      <c r="B8" s="19"/>
      <c r="C8" s="19"/>
    </row>
    <row r="9" spans="1:3" x14ac:dyDescent="0.55000000000000004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55000000000000004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55000000000000004">
      <c r="A11" t="s">
        <v>8399</v>
      </c>
      <c r="B11" s="19" t="e">
        <f>_xlfn.STDEV.P(#REF!)</f>
        <v>#REF!</v>
      </c>
      <c r="C11" s="19" t="e">
        <f>_xlfn.STDEV.P(#REF!)</f>
        <v>#REF!</v>
      </c>
    </row>
    <row r="12" spans="1:3" x14ac:dyDescent="0.55000000000000004">
      <c r="A12" t="s">
        <v>8398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55000000000000004">
      <c r="A13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55000000000000004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Theatre Outcomes by Launch Date</vt:lpstr>
      <vt:lpstr>Kickstarter</vt:lpstr>
      <vt:lpstr>Outcomes Based on goals</vt:lpstr>
      <vt:lpstr>Edinburgh Research</vt:lpstr>
      <vt:lpstr>Subcategory Statistics</vt:lpstr>
      <vt:lpstr>Descriptive Statisticts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Josué Trinidad</cp:lastModifiedBy>
  <dcterms:created xsi:type="dcterms:W3CDTF">2017-04-20T15:17:24Z</dcterms:created>
  <dcterms:modified xsi:type="dcterms:W3CDTF">2022-01-07T03:08:30Z</dcterms:modified>
</cp:coreProperties>
</file>