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3"/>
  </bookViews>
  <sheets>
    <sheet name="EjemNewton" sheetId="1" r:id="rId1"/>
    <sheet name="Ejercicio1" sheetId="2" r:id="rId2"/>
    <sheet name="Ejercicio2" sheetId="3" r:id="rId3"/>
    <sheet name="Exam" sheetId="4" r:id="rId4"/>
  </sheets>
  <calcPr calcId="144525"/>
</workbook>
</file>

<file path=xl/sharedStrings.xml><?xml version="1.0" encoding="utf-8"?>
<sst xmlns="http://schemas.openxmlformats.org/spreadsheetml/2006/main" count="231" uniqueCount="98">
  <si>
    <t>Metodo de Newton-Rhapson</t>
  </si>
  <si>
    <t>u(x,y)=</t>
  </si>
  <si>
    <t>(x**2)-(10x)+(y**2)+8=0</t>
  </si>
  <si>
    <t>Valores iniciales</t>
  </si>
  <si>
    <t>v(x, y)=</t>
  </si>
  <si>
    <t>(x*y**2)+x-10y+8=0</t>
  </si>
  <si>
    <t>x</t>
  </si>
  <si>
    <t>y</t>
  </si>
  <si>
    <t>Matriz de derivadas parciales</t>
  </si>
  <si>
    <t>Derivadas parciales con nuevos valores</t>
  </si>
  <si>
    <t>du0/dx=</t>
  </si>
  <si>
    <t>2x-10</t>
  </si>
  <si>
    <t>du0/dy=</t>
  </si>
  <si>
    <t>2y</t>
  </si>
  <si>
    <t>2(0.8)-10=</t>
  </si>
  <si>
    <t>2(0.88)=</t>
  </si>
  <si>
    <t>dv0/dx=</t>
  </si>
  <si>
    <t>(y**2)+1</t>
  </si>
  <si>
    <t>dv0/dy=</t>
  </si>
  <si>
    <t>2xy-10</t>
  </si>
  <si>
    <t>(0.88**2)+1=</t>
  </si>
  <si>
    <t>2*(0.8)(0.88)-10=</t>
  </si>
  <si>
    <t>Derivar</t>
  </si>
  <si>
    <t>Segundo determinante</t>
  </si>
  <si>
    <t>tercer determinante</t>
  </si>
  <si>
    <t>cuarto determinante</t>
  </si>
  <si>
    <t>quinto determinante</t>
  </si>
  <si>
    <t>2(0)-10=</t>
  </si>
  <si>
    <t>2(0)=</t>
  </si>
  <si>
    <t>[(-8.4)(-8.5)]-[(1.76)(1.77)]</t>
  </si>
  <si>
    <t>(0**2)+1=</t>
  </si>
  <si>
    <t>2*(0)(0)-10=</t>
  </si>
  <si>
    <t>R=</t>
  </si>
  <si>
    <t>Determinante jacobiano</t>
  </si>
  <si>
    <t>Valores de funciones con nuevos x , y</t>
  </si>
  <si>
    <t>[(-10)(-10)]-[(1)(0)]</t>
  </si>
  <si>
    <t>Valores de funciones</t>
  </si>
  <si>
    <t>((0)**2)-(10*(0))+((0)**2)+8</t>
  </si>
  <si>
    <t>Sustituir  ecuaciones principales</t>
  </si>
  <si>
    <t>x2=</t>
  </si>
  <si>
    <t>(0.8)-((1.41(-8.5)-0.6(1.76))/69.04</t>
  </si>
  <si>
    <t>x3=</t>
  </si>
  <si>
    <t>x4=</t>
  </si>
  <si>
    <t>x5=</t>
  </si>
  <si>
    <t>y2=</t>
  </si>
  <si>
    <t>(0.88)-((0.61(-8.4)-1.41(1.77))/69.04</t>
  </si>
  <si>
    <t>y3=</t>
  </si>
  <si>
    <t>y4=</t>
  </si>
  <si>
    <t>y5=</t>
  </si>
  <si>
    <t>x1=</t>
  </si>
  <si>
    <t>0-((8*(-10)-8*(0))/100)</t>
  </si>
  <si>
    <t>y1=</t>
  </si>
  <si>
    <t>0-((8*(-10)-8*(-1))/100)</t>
  </si>
  <si>
    <t>(x**2)+((x)*(y))-10=0</t>
  </si>
  <si>
    <t>(y)+3*(x)*((y)**2)-57=0</t>
  </si>
  <si>
    <t>2x+y</t>
  </si>
  <si>
    <t>3y**2</t>
  </si>
  <si>
    <t>6*(x*y)+1</t>
  </si>
  <si>
    <t>Derivar con valores</t>
  </si>
  <si>
    <t>2*(1.5)+(3.5)</t>
  </si>
  <si>
    <t>(1.5)=</t>
  </si>
  <si>
    <t>3*(3.5)^2</t>
  </si>
  <si>
    <t>[(6.5)(32.5)]-[(1.5)(36.75)]</t>
  </si>
  <si>
    <t>(1.5)-((-2.5)*(32.5)-(-7.125)*(1.5))/(156.12)</t>
  </si>
  <si>
    <t>(3.5)-((1.62)*(6.5)-(-2.5)*(36.75))/(156.12)</t>
  </si>
  <si>
    <t>El Primer paso es sacar las derivadas parciales de cada una para despues reemplazar sus valores de (x,y) por los valores iniciales</t>
  </si>
  <si>
    <t>para despues hacer el determinante jacobiano multiplicando las esquinas  de la superior izquierda a la inferior derecha</t>
  </si>
  <si>
    <t xml:space="preserve">restadose por la esquina inferior izquiera por la superior derecha. </t>
  </si>
  <si>
    <t>El siguiente paso es intercambiar los valores de la "x" y la "y" con las funciones originales</t>
  </si>
  <si>
    <t>Se pasa a la siguiente iteracion.</t>
  </si>
  <si>
    <t>Como ultimo paso sacar los valores nuevos de "x" y "y" con la ecuacion que esta a la izquierda y se repite el proceso.</t>
  </si>
  <si>
    <t>u</t>
  </si>
  <si>
    <t>x^2 + y^2 - 290=0</t>
  </si>
  <si>
    <t>v</t>
  </si>
  <si>
    <t>x + y -24=0</t>
  </si>
  <si>
    <t>Derivadas parciales</t>
  </si>
  <si>
    <t>2x</t>
  </si>
  <si>
    <t>i</t>
  </si>
  <si>
    <t>du/dx</t>
  </si>
  <si>
    <t>du/dy</t>
  </si>
  <si>
    <t>dv/dx</t>
  </si>
  <si>
    <t>dv/dy</t>
  </si>
  <si>
    <t>Det. jacobiano</t>
  </si>
  <si>
    <t>Primero se deben colocar los valores iniciales en "x" y "y"</t>
  </si>
  <si>
    <t>luego se sacan las derivadas parcieles de la funcion u y v para luego</t>
  </si>
  <si>
    <t>reemplazar las x &amp; y por sus valores.</t>
  </si>
  <si>
    <t>El siguiente paso sacar la determinante jacobiano</t>
  </si>
  <si>
    <t>Se multiplica la primera la columna 4 y 7 menos la columna 5 por la 6</t>
  </si>
  <si>
    <t>Se cambian en las funciones originales por su valor de x &amp; y</t>
  </si>
  <si>
    <t>Se hace una nueva iteracion y la ecuacion para sacar la nueva x &amp;  y</t>
  </si>
  <si>
    <t>se repite el proceso.</t>
  </si>
  <si>
    <t>u=</t>
  </si>
  <si>
    <t>v=</t>
  </si>
  <si>
    <t>y+x**2-x-0.75=0</t>
  </si>
  <si>
    <t>y+5xy-x**2=0</t>
  </si>
  <si>
    <t>2x-1</t>
  </si>
  <si>
    <t>5y-2x</t>
  </si>
  <si>
    <t>1+5x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</si>
</sst>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8" fillId="0" borderId="11" applyNumberFormat="false" applyFill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10" fillId="0" borderId="9" applyNumberFormat="false" applyFill="false" applyAlignment="false" applyProtection="false">
      <alignment vertical="center"/>
    </xf>
    <xf numFmtId="0" fontId="9" fillId="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0" fillId="4" borderId="6" applyNumberFormat="false" applyFont="false" applyAlignment="false" applyProtection="false">
      <alignment vertical="center"/>
    </xf>
    <xf numFmtId="0" fontId="6" fillId="3" borderId="5" applyNumberFormat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3" fillId="6" borderId="5" applyNumberFormat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4" fillId="0" borderId="4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8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25" borderId="10" applyNumberFormat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true">
      <alignment vertical="center"/>
    </xf>
    <xf numFmtId="0" fontId="1" fillId="0" borderId="1" xfId="0" applyFont="true" applyBorder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2" borderId="1" xfId="0" applyFill="true" applyBorder="true">
      <alignment vertical="center"/>
    </xf>
    <xf numFmtId="0" fontId="0" fillId="0" borderId="1" xfId="0" applyBorder="true" applyAlignment="true">
      <alignment horizontal="center" vertical="center"/>
    </xf>
    <xf numFmtId="0" fontId="0" fillId="0" borderId="0" xfId="0" applyAlignment="true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481330</xdr:colOff>
      <xdr:row>34</xdr:row>
      <xdr:rowOff>23495</xdr:rowOff>
    </xdr:from>
    <xdr:to>
      <xdr:col>6</xdr:col>
      <xdr:colOff>177165</xdr:colOff>
      <xdr:row>56</xdr:row>
      <xdr:rowOff>22860</xdr:rowOff>
    </xdr:to>
    <xdr:pic>
      <xdr:nvPicPr>
        <xdr:cNvPr id="2" name="Picture 1" descr="Captura de pantalla_2021-04-25_01-57-39"/>
        <xdr:cNvPicPr>
          <a:picLocks noChangeAspect="true"/>
        </xdr:cNvPicPr>
      </xdr:nvPicPr>
      <xdr:blipFill>
        <a:blip r:embed="rId1"/>
        <a:srcRect l="5409" t="19102" r="59383" b="6745"/>
        <a:stretch>
          <a:fillRect/>
        </a:stretch>
      </xdr:blipFill>
      <xdr:spPr>
        <a:xfrm>
          <a:off x="481330" y="6500495"/>
          <a:ext cx="3543935" cy="419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5</xdr:col>
      <xdr:colOff>476885</xdr:colOff>
      <xdr:row>51</xdr:row>
      <xdr:rowOff>189865</xdr:rowOff>
    </xdr:to>
    <xdr:pic>
      <xdr:nvPicPr>
        <xdr:cNvPr id="2" name="Picture 1" descr="Captura de pantalla_2021-04-25_01-57-39"/>
        <xdr:cNvPicPr>
          <a:picLocks noChangeAspect="true"/>
        </xdr:cNvPicPr>
      </xdr:nvPicPr>
      <xdr:blipFill>
        <a:blip r:embed="rId1"/>
        <a:srcRect l="5409" t="19102" r="59383" b="6745"/>
        <a:stretch>
          <a:fillRect/>
        </a:stretch>
      </xdr:blipFill>
      <xdr:spPr>
        <a:xfrm>
          <a:off x="609600" y="5715000"/>
          <a:ext cx="3543935" cy="419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209550</xdr:colOff>
      <xdr:row>13</xdr:row>
      <xdr:rowOff>104140</xdr:rowOff>
    </xdr:from>
    <xdr:to>
      <xdr:col>16</xdr:col>
      <xdr:colOff>63500</xdr:colOff>
      <xdr:row>23</xdr:row>
      <xdr:rowOff>189865</xdr:rowOff>
    </xdr:to>
    <xdr:pic>
      <xdr:nvPicPr>
        <xdr:cNvPr id="2" name="Picture 1" descr="Captura de pantalla_2021-04-25_01-57-39"/>
        <xdr:cNvPicPr>
          <a:picLocks noChangeAspect="true"/>
        </xdr:cNvPicPr>
      </xdr:nvPicPr>
      <xdr:blipFill>
        <a:blip r:embed="rId1"/>
        <a:srcRect l="5409" t="19102" r="59383" b="6745"/>
        <a:stretch>
          <a:fillRect/>
        </a:stretch>
      </xdr:blipFill>
      <xdr:spPr>
        <a:xfrm>
          <a:off x="10048875" y="2580640"/>
          <a:ext cx="1682750" cy="1990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76835</xdr:colOff>
      <xdr:row>7</xdr:row>
      <xdr:rowOff>171450</xdr:rowOff>
    </xdr:from>
    <xdr:to>
      <xdr:col>15</xdr:col>
      <xdr:colOff>591185</xdr:colOff>
      <xdr:row>22</xdr:row>
      <xdr:rowOff>85090</xdr:rowOff>
    </xdr:to>
    <xdr:pic>
      <xdr:nvPicPr>
        <xdr:cNvPr id="2" name="Picture 1" descr="Captura de pantalla_2021-04-25_01-57-39"/>
        <xdr:cNvPicPr>
          <a:picLocks noChangeAspect="true"/>
        </xdr:cNvPicPr>
      </xdr:nvPicPr>
      <xdr:blipFill>
        <a:blip r:embed="rId1"/>
        <a:srcRect l="5409" t="19102" r="59383" b="6745"/>
        <a:stretch>
          <a:fillRect/>
        </a:stretch>
      </xdr:blipFill>
      <xdr:spPr>
        <a:xfrm>
          <a:off x="10278110" y="1504950"/>
          <a:ext cx="2343150" cy="2771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3"/>
  <sheetViews>
    <sheetView workbookViewId="0">
      <selection activeCell="N2" sqref="N2"/>
    </sheetView>
  </sheetViews>
  <sheetFormatPr defaultColWidth="9.14285714285714" defaultRowHeight="15"/>
  <cols>
    <col min="5" max="5" width="12" customWidth="true"/>
    <col min="8" max="8" width="12.1428571428571" customWidth="true"/>
    <col min="9" max="9" width="12.8571428571429"/>
    <col min="11" max="11" width="16" customWidth="true"/>
    <col min="14" max="14" width="12.2857142857143" customWidth="true"/>
    <col min="15" max="15" width="13.8571428571429" customWidth="true"/>
    <col min="16" max="16" width="14"/>
    <col min="18" max="18" width="17" customWidth="true"/>
    <col min="21" max="21" width="13" customWidth="true"/>
    <col min="22" max="22" width="14"/>
    <col min="24" max="24" width="15" customWidth="true"/>
    <col min="28" max="28" width="13.8571428571429" customWidth="true"/>
    <col min="29" max="29" width="14"/>
    <col min="31" max="31" width="14"/>
  </cols>
  <sheetData>
    <row r="1" spans="3:6">
      <c r="C1" s="6" t="s">
        <v>0</v>
      </c>
      <c r="D1" s="6"/>
      <c r="E1" s="6"/>
      <c r="F1" s="6"/>
    </row>
    <row r="3" spans="2:9">
      <c r="B3" t="s">
        <v>1</v>
      </c>
      <c r="C3" t="s">
        <v>2</v>
      </c>
      <c r="H3" s="1" t="s">
        <v>3</v>
      </c>
      <c r="I3" s="1"/>
    </row>
    <row r="4" spans="2:9">
      <c r="B4" t="s">
        <v>4</v>
      </c>
      <c r="C4" t="s">
        <v>5</v>
      </c>
      <c r="H4" s="1" t="s">
        <v>6</v>
      </c>
      <c r="I4" s="1" t="s">
        <v>7</v>
      </c>
    </row>
    <row r="5" spans="8:9">
      <c r="H5" s="1">
        <v>0</v>
      </c>
      <c r="I5" s="1">
        <v>0</v>
      </c>
    </row>
    <row r="8" spans="2:28">
      <c r="B8">
        <v>1</v>
      </c>
      <c r="H8">
        <v>2</v>
      </c>
      <c r="O8">
        <v>3</v>
      </c>
      <c r="U8">
        <v>4</v>
      </c>
      <c r="AB8">
        <v>5</v>
      </c>
    </row>
    <row r="9" spans="2:28">
      <c r="B9" t="s">
        <v>8</v>
      </c>
      <c r="H9" t="s">
        <v>9</v>
      </c>
      <c r="O9" t="s">
        <v>9</v>
      </c>
      <c r="U9" t="s">
        <v>9</v>
      </c>
      <c r="AB9" t="s">
        <v>9</v>
      </c>
    </row>
    <row r="10" spans="2:31">
      <c r="B10" t="s">
        <v>10</v>
      </c>
      <c r="C10" t="s">
        <v>11</v>
      </c>
      <c r="E10" t="s">
        <v>12</v>
      </c>
      <c r="F10" t="s">
        <v>13</v>
      </c>
      <c r="H10" t="s">
        <v>14</v>
      </c>
      <c r="I10">
        <f>2*(C31)-10</f>
        <v>-8.4</v>
      </c>
      <c r="K10" t="s">
        <v>15</v>
      </c>
      <c r="L10">
        <f>2*C33</f>
        <v>1.76</v>
      </c>
      <c r="P10">
        <f>2*(I27)-10</f>
        <v>-8.01642555778827</v>
      </c>
      <c r="R10">
        <f>2*I27</f>
        <v>1.98357444221173</v>
      </c>
      <c r="V10">
        <f>2*(P27)-10</f>
        <v>-8.00004921067484</v>
      </c>
      <c r="X10">
        <f>2*P27</f>
        <v>1.99995078932516</v>
      </c>
      <c r="AC10">
        <f>2*(V27)-10</f>
        <v>-8.00003572671315</v>
      </c>
      <c r="AE10">
        <f>2*V27</f>
        <v>1.99996427328685</v>
      </c>
    </row>
    <row r="11" spans="2:31">
      <c r="B11" t="s">
        <v>16</v>
      </c>
      <c r="C11" t="s">
        <v>17</v>
      </c>
      <c r="E11" t="s">
        <v>18</v>
      </c>
      <c r="F11" t="s">
        <v>19</v>
      </c>
      <c r="H11" t="s">
        <v>20</v>
      </c>
      <c r="I11">
        <f>(C33^2)+1</f>
        <v>1.7744</v>
      </c>
      <c r="K11" t="s">
        <v>21</v>
      </c>
      <c r="L11">
        <f>2*(C31)*(C33)-10</f>
        <v>-8.592</v>
      </c>
      <c r="P11">
        <f>(I29^2)+1</f>
        <v>1.98349216949429</v>
      </c>
      <c r="R11">
        <f>2*(I27)*(I29)-10</f>
        <v>-8.03286594425465</v>
      </c>
      <c r="V11">
        <f>(P29^2)+1</f>
        <v>1.99993713157629</v>
      </c>
      <c r="X11">
        <f>2*(P27)*(P29)-10</f>
        <v>-8.00011207853978</v>
      </c>
      <c r="AC11">
        <f>(V29^2)+1</f>
        <v>1.9999999992464</v>
      </c>
      <c r="AE11">
        <f>2*(V27)*(V29)-10</f>
        <v>-8.00003572746674</v>
      </c>
    </row>
    <row r="14" spans="2:28">
      <c r="B14" t="s">
        <v>22</v>
      </c>
      <c r="H14" t="s">
        <v>23</v>
      </c>
      <c r="O14" t="s">
        <v>24</v>
      </c>
      <c r="U14" t="s">
        <v>25</v>
      </c>
      <c r="AB14" t="s">
        <v>26</v>
      </c>
    </row>
    <row r="15" spans="2:29">
      <c r="B15" t="s">
        <v>27</v>
      </c>
      <c r="C15">
        <f>2*(0)-10</f>
        <v>-10</v>
      </c>
      <c r="E15" t="s">
        <v>28</v>
      </c>
      <c r="F15">
        <v>0</v>
      </c>
      <c r="H15" s="1">
        <f>I10</f>
        <v>-8.4</v>
      </c>
      <c r="I15" s="1">
        <f>L10</f>
        <v>1.76</v>
      </c>
      <c r="K15" t="s">
        <v>29</v>
      </c>
      <c r="O15" s="1">
        <f>P10</f>
        <v>-8.01642555778827</v>
      </c>
      <c r="P15" s="1">
        <f>R10</f>
        <v>1.98357444221173</v>
      </c>
      <c r="U15" s="1">
        <f>V10</f>
        <v>-8.00004921067484</v>
      </c>
      <c r="V15" s="1">
        <f>X10</f>
        <v>1.99995078932516</v>
      </c>
      <c r="AB15" s="1">
        <f>AC10</f>
        <v>-8.00003572671315</v>
      </c>
      <c r="AC15" s="1">
        <f>AE10</f>
        <v>1.99996427328685</v>
      </c>
    </row>
    <row r="16" spans="2:31">
      <c r="B16" t="s">
        <v>30</v>
      </c>
      <c r="C16">
        <f>(0^2)+1</f>
        <v>1</v>
      </c>
      <c r="E16" t="s">
        <v>31</v>
      </c>
      <c r="F16">
        <f>2*(0)*(0)-10</f>
        <v>-10</v>
      </c>
      <c r="H16" s="1">
        <f>I11</f>
        <v>1.7744</v>
      </c>
      <c r="I16" s="1">
        <f>L11</f>
        <v>-8.592</v>
      </c>
      <c r="J16" s="7" t="s">
        <v>32</v>
      </c>
      <c r="K16">
        <f>((I16)*(H15))-((H16)*(I15))</f>
        <v>69.049856</v>
      </c>
      <c r="O16" s="1">
        <f>P11</f>
        <v>1.98349216949429</v>
      </c>
      <c r="P16" s="1">
        <f>R11</f>
        <v>-8.03286594425465</v>
      </c>
      <c r="Q16" s="7" t="s">
        <v>32</v>
      </c>
      <c r="R16">
        <f>((P16)*(O15))-((O16)*(P15))</f>
        <v>60.4604674840741</v>
      </c>
      <c r="U16" s="1">
        <f>V11</f>
        <v>1.99993713157629</v>
      </c>
      <c r="V16" s="1">
        <f>X11</f>
        <v>-8.00011207853978</v>
      </c>
      <c r="W16" s="7" t="s">
        <v>32</v>
      </c>
      <c r="X16">
        <f>((V16)*(U15))-((U16)*(V15))</f>
        <v>60.0015144743357</v>
      </c>
      <c r="AB16" s="1">
        <f>AC11</f>
        <v>1.9999999992464</v>
      </c>
      <c r="AC16" s="1">
        <f>AE11</f>
        <v>-8.00003572746674</v>
      </c>
      <c r="AD16" s="7" t="s">
        <v>32</v>
      </c>
      <c r="AE16">
        <f>((AC16)*(AB15))-((AB16)*(AC15))</f>
        <v>60.000643089649</v>
      </c>
    </row>
    <row r="18" spans="2:28">
      <c r="B18" t="s">
        <v>33</v>
      </c>
      <c r="H18" t="s">
        <v>34</v>
      </c>
      <c r="O18" t="s">
        <v>34</v>
      </c>
      <c r="U18" t="s">
        <v>34</v>
      </c>
      <c r="AB18" t="s">
        <v>34</v>
      </c>
    </row>
    <row r="19" spans="2:29">
      <c r="B19" s="1">
        <f>C15</f>
        <v>-10</v>
      </c>
      <c r="C19" s="1">
        <f>F15</f>
        <v>0</v>
      </c>
      <c r="E19" t="s">
        <v>35</v>
      </c>
      <c r="H19" t="s">
        <v>1</v>
      </c>
      <c r="I19" t="s">
        <v>2</v>
      </c>
      <c r="O19" t="s">
        <v>1</v>
      </c>
      <c r="P19" t="s">
        <v>2</v>
      </c>
      <c r="U19" t="s">
        <v>1</v>
      </c>
      <c r="V19" t="s">
        <v>2</v>
      </c>
      <c r="AB19" t="s">
        <v>1</v>
      </c>
      <c r="AC19" t="s">
        <v>2</v>
      </c>
    </row>
    <row r="20" spans="2:5">
      <c r="B20" s="1">
        <f>C16</f>
        <v>1</v>
      </c>
      <c r="C20" s="1">
        <f>F16</f>
        <v>-10</v>
      </c>
      <c r="D20" s="7" t="s">
        <v>32</v>
      </c>
      <c r="E20">
        <f>((-10)*(-10))-((1)*(0))</f>
        <v>100</v>
      </c>
    </row>
    <row r="21" spans="9:29">
      <c r="I21">
        <f>((C31)^2)-(10*(C31))+((C33)^2)+8</f>
        <v>1.4144</v>
      </c>
      <c r="P21">
        <f>((I27)^2)-(10*(I27))+((I29)^2)+8</f>
        <v>0.0492618503845508</v>
      </c>
      <c r="V21">
        <f>((P27)^2)-(10*(P27))+((P29)^2)+8</f>
        <v>0.000133974881086019</v>
      </c>
      <c r="AC21">
        <f>((V27)^2)-(10*(V27))+((V29)^2)+8</f>
        <v>0.000142906418096445</v>
      </c>
    </row>
    <row r="22" spans="2:29">
      <c r="B22" t="s">
        <v>36</v>
      </c>
      <c r="H22" t="s">
        <v>4</v>
      </c>
      <c r="I22" t="s">
        <v>5</v>
      </c>
      <c r="O22" t="s">
        <v>4</v>
      </c>
      <c r="P22" t="s">
        <v>5</v>
      </c>
      <c r="U22" t="s">
        <v>4</v>
      </c>
      <c r="V22" t="s">
        <v>5</v>
      </c>
      <c r="AB22" t="s">
        <v>4</v>
      </c>
      <c r="AC22" t="s">
        <v>5</v>
      </c>
    </row>
    <row r="23" spans="2:29">
      <c r="B23" t="s">
        <v>1</v>
      </c>
      <c r="C23" t="s">
        <v>2</v>
      </c>
      <c r="I23">
        <f>((C31)*(C33^2))+(C31)-(10*(C33))+8</f>
        <v>0.61952</v>
      </c>
      <c r="P23">
        <f>((I27)*(I29^2))+(I27)-(10*(I29))+8</f>
        <v>0.0500848159063398</v>
      </c>
      <c r="V23">
        <f>((P27)*(P29^2))+(P27)-(10*(P29))+8</f>
        <v>0.000202269507610708</v>
      </c>
      <c r="AC23">
        <f>((V27)*(V29^2))+(V27)-(10*(V29))+8</f>
        <v>-3.57236987351683e-5</v>
      </c>
    </row>
    <row r="24" spans="3:3">
      <c r="C24" t="s">
        <v>37</v>
      </c>
    </row>
    <row r="25" spans="3:28">
      <c r="C25">
        <f>((H5)^2)-(10*(H5))+((I5)^2)+8</f>
        <v>8</v>
      </c>
      <c r="H25" t="s">
        <v>38</v>
      </c>
      <c r="O25" t="s">
        <v>38</v>
      </c>
      <c r="U25" t="s">
        <v>38</v>
      </c>
      <c r="AB25" t="s">
        <v>38</v>
      </c>
    </row>
    <row r="26" spans="2:29">
      <c r="B26" t="s">
        <v>4</v>
      </c>
      <c r="C26" t="s">
        <v>5</v>
      </c>
      <c r="H26" t="s">
        <v>39</v>
      </c>
      <c r="I26" t="s">
        <v>40</v>
      </c>
      <c r="O26" t="s">
        <v>41</v>
      </c>
      <c r="P26" t="s">
        <v>40</v>
      </c>
      <c r="U26" t="s">
        <v>42</v>
      </c>
      <c r="V26" t="s">
        <v>40</v>
      </c>
      <c r="AB26" t="s">
        <v>43</v>
      </c>
      <c r="AC26" t="s">
        <v>40</v>
      </c>
    </row>
    <row r="27" spans="3:29">
      <c r="C27">
        <f>((H5)*(I5^2))+(H5)-(10*(I5))+8</f>
        <v>8</v>
      </c>
      <c r="I27">
        <f>(C31)-(((I21)*(L11)-((I23)*(I15)))/(K16))</f>
        <v>0.991787221105863</v>
      </c>
      <c r="P27">
        <f>(I27)-(((P21)*(R11)-((P23)*(P15)))/(R16))</f>
        <v>0.999975394662578</v>
      </c>
      <c r="V27">
        <f>(P27)-(((V21)*(Y11)-((V23)*(V15)))/(X16))</f>
        <v>0.999982136643426</v>
      </c>
      <c r="AC27">
        <f>(V27)-(((AC21)*(AE11)-((AC23)*(AC15)))/(AE16))</f>
        <v>0.999999999957452</v>
      </c>
    </row>
    <row r="28" spans="8:29">
      <c r="H28" t="s">
        <v>44</v>
      </c>
      <c r="I28" t="s">
        <v>45</v>
      </c>
      <c r="O28" t="s">
        <v>46</v>
      </c>
      <c r="P28" t="s">
        <v>45</v>
      </c>
      <c r="U28" t="s">
        <v>47</v>
      </c>
      <c r="V28" t="s">
        <v>45</v>
      </c>
      <c r="AB28" t="s">
        <v>48</v>
      </c>
      <c r="AC28" t="s">
        <v>45</v>
      </c>
    </row>
    <row r="29" spans="2:29">
      <c r="B29" t="s">
        <v>38</v>
      </c>
      <c r="I29">
        <f>(C33)-(((I23)*(H15)-((I21)*(I11)))/(K16))</f>
        <v>0.991711737096164</v>
      </c>
      <c r="P29">
        <f>(I29)-(((P23)*(O15)-((P21)*(P11)))/(R16))</f>
        <v>0.999968565294073</v>
      </c>
      <c r="V29">
        <f>(P29)-(((V23)*(U15)-((V21)*(V11)))/(X16))</f>
        <v>0.9999999996232</v>
      </c>
      <c r="AC29">
        <f>(V29)-(((AC23)*(AB15)-((AC21)*(AC11)))/(AE16))</f>
        <v>0.999999999989361</v>
      </c>
    </row>
    <row r="30" spans="2:3">
      <c r="B30" t="s">
        <v>49</v>
      </c>
      <c r="C30" t="s">
        <v>50</v>
      </c>
    </row>
    <row r="31" spans="3:3">
      <c r="C31">
        <f>0-((8*(C20)-8*(C19))/100)</f>
        <v>0.8</v>
      </c>
    </row>
    <row r="32" spans="2:3">
      <c r="B32" t="s">
        <v>51</v>
      </c>
      <c r="C32" t="s">
        <v>52</v>
      </c>
    </row>
    <row r="33" spans="3:3">
      <c r="C33">
        <f>0-((8*(B19)-8*(B20))/100)</f>
        <v>0.88</v>
      </c>
    </row>
  </sheetData>
  <mergeCells count="1">
    <mergeCell ref="C1:F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6"/>
  <sheetViews>
    <sheetView workbookViewId="0">
      <selection activeCell="H1" sqref="H1"/>
    </sheetView>
  </sheetViews>
  <sheetFormatPr defaultColWidth="9.14285714285714" defaultRowHeight="15"/>
  <cols>
    <col min="2" max="2" width="13.1428571428571" customWidth="true"/>
    <col min="3" max="3" width="14"/>
    <col min="5" max="5" width="9.71428571428571" customWidth="true"/>
    <col min="8" max="8" width="13.2857142857143" customWidth="true"/>
    <col min="9" max="9" width="14"/>
    <col min="11" max="11" width="16.1428571428571" customWidth="true"/>
    <col min="12" max="12" width="12.8571428571429"/>
    <col min="16" max="16" width="14"/>
    <col min="22" max="22" width="14"/>
    <col min="24" max="24" width="12.8571428571429"/>
    <col min="28" max="29" width="14"/>
    <col min="31" max="31" width="12.8571428571429"/>
  </cols>
  <sheetData>
    <row r="1" spans="3:6">
      <c r="C1" s="6" t="s">
        <v>0</v>
      </c>
      <c r="D1" s="6"/>
      <c r="E1" s="6"/>
      <c r="F1" s="6"/>
    </row>
    <row r="3" spans="2:11">
      <c r="B3" t="s">
        <v>1</v>
      </c>
      <c r="C3" t="s">
        <v>53</v>
      </c>
      <c r="H3" s="1" t="s">
        <v>3</v>
      </c>
      <c r="I3" s="1"/>
      <c r="K3" t="s">
        <v>8</v>
      </c>
    </row>
    <row r="4" spans="2:15">
      <c r="B4" t="s">
        <v>4</v>
      </c>
      <c r="C4" t="s">
        <v>54</v>
      </c>
      <c r="H4" s="1" t="s">
        <v>6</v>
      </c>
      <c r="I4" s="1" t="s">
        <v>7</v>
      </c>
      <c r="K4" t="s">
        <v>10</v>
      </c>
      <c r="L4" t="s">
        <v>55</v>
      </c>
      <c r="N4" t="s">
        <v>12</v>
      </c>
      <c r="O4" t="s">
        <v>6</v>
      </c>
    </row>
    <row r="5" spans="8:15">
      <c r="H5" s="1">
        <v>1.5</v>
      </c>
      <c r="I5" s="1">
        <v>3.5</v>
      </c>
      <c r="K5" t="s">
        <v>16</v>
      </c>
      <c r="L5" t="s">
        <v>56</v>
      </c>
      <c r="N5" t="s">
        <v>18</v>
      </c>
      <c r="O5" t="s">
        <v>57</v>
      </c>
    </row>
    <row r="8" spans="2:28">
      <c r="B8">
        <v>1</v>
      </c>
      <c r="H8">
        <v>2</v>
      </c>
      <c r="O8">
        <v>3</v>
      </c>
      <c r="U8">
        <v>4</v>
      </c>
      <c r="AB8">
        <v>5</v>
      </c>
    </row>
    <row r="9" spans="2:28">
      <c r="B9" t="s">
        <v>58</v>
      </c>
      <c r="H9" t="s">
        <v>9</v>
      </c>
      <c r="O9" t="s">
        <v>9</v>
      </c>
      <c r="U9" t="s">
        <v>9</v>
      </c>
      <c r="AB9" t="s">
        <v>9</v>
      </c>
    </row>
    <row r="10" spans="2:31">
      <c r="B10" t="s">
        <v>59</v>
      </c>
      <c r="C10">
        <f>2*(H5)+(I5)</f>
        <v>6.5</v>
      </c>
      <c r="E10" t="s">
        <v>60</v>
      </c>
      <c r="F10">
        <f>(H5)</f>
        <v>1.5</v>
      </c>
      <c r="I10">
        <f>2*(C27)+(C29)</f>
        <v>6.91593274619696</v>
      </c>
      <c r="L10">
        <f>(C27)</f>
        <v>2.03602882305845</v>
      </c>
      <c r="P10">
        <f>2*(I27)+(I29)</f>
        <v>6.99968978103616</v>
      </c>
      <c r="R10">
        <f>(I27)</f>
        <v>1.99870060905582</v>
      </c>
      <c r="V10">
        <f>2*(P27)+(P29)</f>
        <v>6.99999938114143</v>
      </c>
      <c r="X10">
        <f>(P27)</f>
        <v>1.99999998387626</v>
      </c>
      <c r="AC10">
        <f>2*(V27)+(V29)</f>
        <v>7.00000000000004</v>
      </c>
      <c r="AE10">
        <f>(V27)</f>
        <v>1.99999999999998</v>
      </c>
    </row>
    <row r="11" spans="2:31">
      <c r="B11" t="s">
        <v>61</v>
      </c>
      <c r="C11">
        <f>3*(I5)^2</f>
        <v>36.75</v>
      </c>
      <c r="E11" t="s">
        <v>57</v>
      </c>
      <c r="F11">
        <f>6*((H5)*(I5))+1</f>
        <v>32.5</v>
      </c>
      <c r="I11">
        <f>3*(C29)^2</f>
        <v>24.2628767545662</v>
      </c>
      <c r="L11">
        <f>6*((C27)*(C29))+1</f>
        <v>35.7412700376474</v>
      </c>
      <c r="P11">
        <f>3*(I29)^2</f>
        <v>27.0412098452019</v>
      </c>
      <c r="R11">
        <f>6*((I27)*(I29))+1</f>
        <v>37.0040558756713</v>
      </c>
      <c r="V11">
        <f>3*(P29)^2</f>
        <v>26.9999894410015</v>
      </c>
      <c r="X11">
        <f>6*((P27)*(P29))+1</f>
        <v>36.9999926704397</v>
      </c>
      <c r="AC11">
        <f>3*(V29)^2</f>
        <v>27.0000000000014</v>
      </c>
      <c r="AE11">
        <f>6*((V27)*(V29))+1</f>
        <v>37.0000000000005</v>
      </c>
    </row>
    <row r="14" spans="2:28">
      <c r="B14" t="s">
        <v>33</v>
      </c>
      <c r="H14" t="s">
        <v>23</v>
      </c>
      <c r="O14" t="s">
        <v>24</v>
      </c>
      <c r="U14" t="s">
        <v>25</v>
      </c>
      <c r="AB14" t="s">
        <v>26</v>
      </c>
    </row>
    <row r="15" spans="2:29">
      <c r="B15" s="1">
        <f>C10</f>
        <v>6.5</v>
      </c>
      <c r="C15" s="1">
        <f>F10</f>
        <v>1.5</v>
      </c>
      <c r="E15" t="s">
        <v>62</v>
      </c>
      <c r="H15" s="1">
        <f>I10</f>
        <v>6.91593274619696</v>
      </c>
      <c r="I15" s="1">
        <f>L10</f>
        <v>2.03602882305845</v>
      </c>
      <c r="O15" s="1">
        <f>P10</f>
        <v>6.99968978103616</v>
      </c>
      <c r="P15" s="1">
        <f>R10</f>
        <v>1.99870060905582</v>
      </c>
      <c r="U15" s="1">
        <f>V10</f>
        <v>6.99999938114143</v>
      </c>
      <c r="V15" s="1">
        <f>X10</f>
        <v>1.99999998387626</v>
      </c>
      <c r="AB15" s="1">
        <f>AC10</f>
        <v>7.00000000000004</v>
      </c>
      <c r="AC15" s="1">
        <f>AE10</f>
        <v>1.99999999999998</v>
      </c>
    </row>
    <row r="16" spans="2:31">
      <c r="B16" s="1">
        <f>C11</f>
        <v>36.75</v>
      </c>
      <c r="C16" s="1">
        <f>F11</f>
        <v>32.5</v>
      </c>
      <c r="D16" s="7" t="s">
        <v>32</v>
      </c>
      <c r="E16">
        <f>((B15)*(C16))-((C15)*(B16))</f>
        <v>156.125</v>
      </c>
      <c r="H16" s="1">
        <f>I11</f>
        <v>24.2628767545662</v>
      </c>
      <c r="I16" s="1">
        <f>L11</f>
        <v>35.7412700376474</v>
      </c>
      <c r="J16" s="7" t="s">
        <v>32</v>
      </c>
      <c r="K16">
        <f>((I16)*(H15))-((H16)*(I15))</f>
        <v>197.784303441422</v>
      </c>
      <c r="O16" s="1">
        <f>P11</f>
        <v>27.0412098452019</v>
      </c>
      <c r="P16" s="1">
        <f>R11</f>
        <v>37.0040558756713</v>
      </c>
      <c r="Q16" s="7" t="s">
        <v>32</v>
      </c>
      <c r="R16">
        <f>((P16)*(O15))-((O16)*(P15))</f>
        <v>204.969629182616</v>
      </c>
      <c r="U16" s="1">
        <f>V11</f>
        <v>26.9999894410015</v>
      </c>
      <c r="V16" s="1">
        <f>X11</f>
        <v>36.9999926704397</v>
      </c>
      <c r="W16" s="7" t="s">
        <v>32</v>
      </c>
      <c r="X16">
        <f>((V16)*(U15))-((U16)*(V15))</f>
        <v>204.999947348653</v>
      </c>
      <c r="AB16" s="1">
        <f>AC11</f>
        <v>27.0000000000014</v>
      </c>
      <c r="AC16" s="1">
        <f>AE11</f>
        <v>37.0000000000005</v>
      </c>
      <c r="AD16" s="7" t="s">
        <v>32</v>
      </c>
      <c r="AE16">
        <f>((AC16)*(AB15))-((AB16)*(AC15))</f>
        <v>205.000000000003</v>
      </c>
    </row>
    <row r="18" spans="2:28">
      <c r="B18" t="s">
        <v>36</v>
      </c>
      <c r="H18" t="s">
        <v>34</v>
      </c>
      <c r="O18" t="s">
        <v>34</v>
      </c>
      <c r="U18" t="s">
        <v>34</v>
      </c>
      <c r="AB18" t="s">
        <v>34</v>
      </c>
    </row>
    <row r="19" spans="2:29">
      <c r="B19" t="s">
        <v>1</v>
      </c>
      <c r="C19" t="s">
        <v>53</v>
      </c>
      <c r="H19" t="s">
        <v>1</v>
      </c>
      <c r="I19" t="s">
        <v>2</v>
      </c>
      <c r="O19" t="s">
        <v>1</v>
      </c>
      <c r="P19" t="s">
        <v>2</v>
      </c>
      <c r="U19" t="s">
        <v>1</v>
      </c>
      <c r="V19" t="s">
        <v>2</v>
      </c>
      <c r="AB19" t="s">
        <v>1</v>
      </c>
      <c r="AC19" t="s">
        <v>2</v>
      </c>
    </row>
    <row r="21" spans="3:29">
      <c r="C21">
        <f>(H5^2)+((H5)*(I5))-10</f>
        <v>-2.5</v>
      </c>
      <c r="I21">
        <f>(C27^2)+((C27)*(C29))-10</f>
        <v>-0.0643749587340032</v>
      </c>
      <c r="P21">
        <f>(I27^2)+((I27)*(I29))-10</f>
        <v>-0.00451989608132664</v>
      </c>
      <c r="V21">
        <f>(P27^2)+((P27)*(P29))-10</f>
        <v>-1.2860883433774e-6</v>
      </c>
      <c r="AC21">
        <f>(V27^2)+((V27)*(V29))-10</f>
        <v>0</v>
      </c>
    </row>
    <row r="22" spans="2:29">
      <c r="B22" t="s">
        <v>4</v>
      </c>
      <c r="C22" t="s">
        <v>54</v>
      </c>
      <c r="H22" t="s">
        <v>4</v>
      </c>
      <c r="I22" t="s">
        <v>5</v>
      </c>
      <c r="O22" t="s">
        <v>4</v>
      </c>
      <c r="P22" t="s">
        <v>5</v>
      </c>
      <c r="U22" t="s">
        <v>4</v>
      </c>
      <c r="V22" t="s">
        <v>5</v>
      </c>
      <c r="AB22" t="s">
        <v>4</v>
      </c>
      <c r="AC22" t="s">
        <v>5</v>
      </c>
    </row>
    <row r="23" spans="3:29">
      <c r="C23">
        <f>(I5)+3*(H5)*((I5)^2)-57</f>
        <v>1.625</v>
      </c>
      <c r="I23">
        <f>(C29)+3*(C27)*((C29)^2)-57</f>
        <v>-4.75620849730841</v>
      </c>
      <c r="P23">
        <f>(I29)+3*(I27)*((I29)^2)-57</f>
        <v>0.0495711501359466</v>
      </c>
      <c r="V23">
        <f>(P29)+3*(P27)*((P29)^2)-57</f>
        <v>-2.21399489532814e-5</v>
      </c>
      <c r="AC23">
        <f>(V29)+3*(V27)*((V29)^2)-57</f>
        <v>2.23820961764432e-12</v>
      </c>
    </row>
    <row r="25" spans="2:28">
      <c r="B25" t="s">
        <v>38</v>
      </c>
      <c r="H25" t="s">
        <v>38</v>
      </c>
      <c r="O25" t="s">
        <v>38</v>
      </c>
      <c r="U25" t="s">
        <v>38</v>
      </c>
      <c r="AB25" t="s">
        <v>38</v>
      </c>
    </row>
    <row r="26" spans="2:28">
      <c r="B26" t="str">
        <f>"x"&amp;B8&amp;"="</f>
        <v>x1=</v>
      </c>
      <c r="C26" t="s">
        <v>63</v>
      </c>
      <c r="H26" t="str">
        <f>"x"&amp;H8&amp;"="</f>
        <v>x2=</v>
      </c>
      <c r="O26" t="str">
        <f>"x"&amp;O8&amp;"="</f>
        <v>x3=</v>
      </c>
      <c r="U26" t="str">
        <f>"x"&amp;U8&amp;"="</f>
        <v>x4=</v>
      </c>
      <c r="AB26" t="str">
        <f>"x"&amp;AB8&amp;"="</f>
        <v>x5=</v>
      </c>
    </row>
    <row r="27" spans="3:29">
      <c r="C27">
        <f>(H5)-(((C21)*(F11)-(C23)*(C15))/(E16))</f>
        <v>2.03602882305845</v>
      </c>
      <c r="I27">
        <f>(C27)-(((I21)*(L11)-(I23)*(L10))/(K16))</f>
        <v>1.99870060905582</v>
      </c>
      <c r="P27">
        <f>(I27)-(((P21)*(R11)-(P23)*(R10))/(R16))</f>
        <v>1.99999998387626</v>
      </c>
      <c r="V27">
        <f>(P27)-(((V21)*(X11)-(V23)*(X10))/(X16))</f>
        <v>1.99999999999998</v>
      </c>
      <c r="AC27">
        <f>(V27)-(((AC21)*(AE11)-(AC23)*(AE10))/(AE16))</f>
        <v>2</v>
      </c>
    </row>
    <row r="28" spans="2:28">
      <c r="B28" t="str">
        <f>"y"&amp;B8&amp;"="</f>
        <v>y1=</v>
      </c>
      <c r="C28" t="s">
        <v>64</v>
      </c>
      <c r="H28" t="str">
        <f>"y"&amp;H8&amp;"="</f>
        <v>y2=</v>
      </c>
      <c r="O28" t="str">
        <f>"y"&amp;O8&amp;"="</f>
        <v>y3=</v>
      </c>
      <c r="U28" t="str">
        <f>"y"&amp;U8&amp;"="</f>
        <v>y4=</v>
      </c>
      <c r="AB28" t="str">
        <f>"y"&amp;AB8&amp;"="</f>
        <v>y5=</v>
      </c>
    </row>
    <row r="29" spans="3:29">
      <c r="C29">
        <f>(I5)-(((C23)*(C10)-(C21)*(B16))/(E16))</f>
        <v>2.84387510008006</v>
      </c>
      <c r="I29">
        <f>(C29)-(((I23)*(I10)-((I21)*(I11)))/(K16))</f>
        <v>3.00228856292451</v>
      </c>
      <c r="P29">
        <f>(I29)-(((P23)*(P10)-((P21)*(P11)))/(R16))</f>
        <v>2.99999941338891</v>
      </c>
      <c r="V29">
        <f>(P29)-(((V23)*(V10)-((V21)*(V11)))/(X16))</f>
        <v>3.00000000000007</v>
      </c>
      <c r="AC29">
        <f>(V29)-(((AC23)*(AC10)-((AC21)*(AC11)))/(AE16))</f>
        <v>3</v>
      </c>
    </row>
    <row r="31" spans="8:8">
      <c r="H31" t="s">
        <v>65</v>
      </c>
    </row>
    <row r="32" spans="8:8">
      <c r="H32" t="s">
        <v>66</v>
      </c>
    </row>
    <row r="33" spans="8:8">
      <c r="H33" t="s">
        <v>67</v>
      </c>
    </row>
    <row r="34" spans="8:8">
      <c r="H34" t="s">
        <v>68</v>
      </c>
    </row>
    <row r="35" spans="8:8">
      <c r="H35" t="s">
        <v>69</v>
      </c>
    </row>
    <row r="36" spans="8:8">
      <c r="H36" t="s">
        <v>70</v>
      </c>
    </row>
  </sheetData>
  <mergeCells count="1">
    <mergeCell ref="C1:F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0"/>
  <sheetViews>
    <sheetView workbookViewId="0">
      <selection activeCell="H20" sqref="H20"/>
    </sheetView>
  </sheetViews>
  <sheetFormatPr defaultColWidth="9.14285714285714" defaultRowHeight="15"/>
  <cols>
    <col min="3" max="4" width="12.8571428571429"/>
    <col min="9" max="9" width="14" customWidth="true"/>
    <col min="10" max="11" width="15.2857142857143" customWidth="true"/>
    <col min="12" max="12" width="13.2857142857143" customWidth="true"/>
  </cols>
  <sheetData>
    <row r="1" spans="7:13">
      <c r="G1" s="3" t="s">
        <v>3</v>
      </c>
      <c r="H1" s="4"/>
      <c r="J1" s="6" t="s">
        <v>0</v>
      </c>
      <c r="K1" s="6"/>
      <c r="L1" s="6"/>
      <c r="M1" s="6"/>
    </row>
    <row r="2" spans="2:8">
      <c r="B2" t="s">
        <v>71</v>
      </c>
      <c r="C2" t="s">
        <v>72</v>
      </c>
      <c r="G2" s="1" t="s">
        <v>6</v>
      </c>
      <c r="H2" s="1" t="s">
        <v>7</v>
      </c>
    </row>
    <row r="3" spans="2:13">
      <c r="B3" t="s">
        <v>73</v>
      </c>
      <c r="C3" t="s">
        <v>74</v>
      </c>
      <c r="G3" s="1">
        <v>10</v>
      </c>
      <c r="H3" s="1">
        <v>8</v>
      </c>
      <c r="M3" t="s">
        <v>75</v>
      </c>
    </row>
    <row r="4" spans="13:17">
      <c r="M4" t="s">
        <v>10</v>
      </c>
      <c r="N4" t="s">
        <v>76</v>
      </c>
      <c r="P4" t="s">
        <v>12</v>
      </c>
      <c r="Q4" t="s">
        <v>13</v>
      </c>
    </row>
    <row r="5" spans="2:17">
      <c r="B5" s="1" t="s">
        <v>77</v>
      </c>
      <c r="C5" s="1" t="s">
        <v>6</v>
      </c>
      <c r="D5" s="1" t="s">
        <v>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82</v>
      </c>
      <c r="J5" s="1" t="s">
        <v>71</v>
      </c>
      <c r="K5" s="1" t="s">
        <v>73</v>
      </c>
      <c r="M5" t="s">
        <v>16</v>
      </c>
      <c r="N5">
        <v>1</v>
      </c>
      <c r="P5" t="s">
        <v>18</v>
      </c>
      <c r="Q5">
        <v>1</v>
      </c>
    </row>
    <row r="6" spans="2:11">
      <c r="B6" s="1">
        <v>0</v>
      </c>
      <c r="C6" s="1">
        <f>G3</f>
        <v>10</v>
      </c>
      <c r="D6" s="1">
        <f>H3</f>
        <v>8</v>
      </c>
      <c r="E6" s="1">
        <f>2*(C6)</f>
        <v>20</v>
      </c>
      <c r="F6" s="1">
        <f>2*(D6)</f>
        <v>16</v>
      </c>
      <c r="G6" s="1">
        <v>1</v>
      </c>
      <c r="H6" s="1">
        <v>1</v>
      </c>
      <c r="I6" s="1">
        <f>(E6*H6)-(F6*G6)</f>
        <v>4</v>
      </c>
      <c r="J6" s="1">
        <f>((C6^2)+(D6^2)-290)</f>
        <v>-126</v>
      </c>
      <c r="K6" s="1">
        <f>C6+D6-24</f>
        <v>-6</v>
      </c>
    </row>
    <row r="7" spans="2:12">
      <c r="B7" s="1">
        <v>1</v>
      </c>
      <c r="C7" s="1">
        <f>(C6)-(((J6*H6)-(K6*F6))/I6)</f>
        <v>17.5</v>
      </c>
      <c r="D7" s="1">
        <f>(D6)-(((K6*E6)-(J6*G6))/I6)</f>
        <v>6.5</v>
      </c>
      <c r="E7" s="1">
        <f t="shared" ref="E7:E16" si="0">2*(C7)</f>
        <v>35</v>
      </c>
      <c r="F7" s="1">
        <f t="shared" ref="F7:F16" si="1">2*(D7)</f>
        <v>13</v>
      </c>
      <c r="G7" s="1">
        <v>1</v>
      </c>
      <c r="H7" s="1">
        <v>1</v>
      </c>
      <c r="I7" s="1">
        <f>(E7*H7)-(F7*G7)</f>
        <v>22</v>
      </c>
      <c r="J7" s="1">
        <f>((C7^2)+(D7^2)-290)</f>
        <v>58.5</v>
      </c>
      <c r="K7" s="1">
        <f>C7+D7-24</f>
        <v>0</v>
      </c>
      <c r="L7" t="s">
        <v>83</v>
      </c>
    </row>
    <row r="8" spans="2:12">
      <c r="B8" s="1">
        <v>2</v>
      </c>
      <c r="C8" s="1">
        <f t="shared" ref="C8:C16" si="2">(C7)-(((J7*H7)-(K7*F7))/I7)</f>
        <v>14.8409090909091</v>
      </c>
      <c r="D8" s="1">
        <f t="shared" ref="D8:D16" si="3">(D7)-(((K7*E7)-(J7*G7))/I7)</f>
        <v>9.15909090909091</v>
      </c>
      <c r="E8" s="1">
        <f t="shared" si="0"/>
        <v>29.6818181818182</v>
      </c>
      <c r="F8" s="1">
        <f t="shared" si="1"/>
        <v>18.3181818181818</v>
      </c>
      <c r="G8" s="1">
        <v>1</v>
      </c>
      <c r="H8" s="1">
        <v>1</v>
      </c>
      <c r="I8" s="1">
        <f t="shared" ref="I8:I16" si="4">(E8*H8)-(F8*G8)</f>
        <v>11.3636363636364</v>
      </c>
      <c r="J8" s="1">
        <f t="shared" ref="J8:J16" si="5">((C8^2)+(D8^2)-290)</f>
        <v>14.1415289256198</v>
      </c>
      <c r="K8" s="1">
        <f>C8+D8-24</f>
        <v>0</v>
      </c>
      <c r="L8" t="s">
        <v>84</v>
      </c>
    </row>
    <row r="9" spans="2:12">
      <c r="B9" s="1">
        <v>3</v>
      </c>
      <c r="C9" s="1">
        <f t="shared" si="2"/>
        <v>13.5964545454545</v>
      </c>
      <c r="D9" s="1">
        <f t="shared" si="3"/>
        <v>10.4035454545455</v>
      </c>
      <c r="E9" s="1">
        <f t="shared" si="0"/>
        <v>27.1929090909091</v>
      </c>
      <c r="F9" s="1">
        <f t="shared" si="1"/>
        <v>20.8070909090909</v>
      </c>
      <c r="G9" s="1">
        <v>1</v>
      </c>
      <c r="H9" s="1">
        <v>1</v>
      </c>
      <c r="I9" s="1">
        <f t="shared" si="4"/>
        <v>6.38581818181819</v>
      </c>
      <c r="J9" s="1">
        <f t="shared" si="5"/>
        <v>3.09733423140494</v>
      </c>
      <c r="K9" s="1">
        <f t="shared" ref="K8:K16" si="6">C9+D9-24</f>
        <v>0</v>
      </c>
      <c r="L9" t="s">
        <v>85</v>
      </c>
    </row>
    <row r="10" spans="2:12">
      <c r="B10" s="1">
        <v>4</v>
      </c>
      <c r="C10" s="1">
        <f t="shared" si="2"/>
        <v>13.11142128218</v>
      </c>
      <c r="D10" s="1">
        <f t="shared" si="3"/>
        <v>10.88857871782</v>
      </c>
      <c r="E10" s="1">
        <f t="shared" si="0"/>
        <v>26.2228425643601</v>
      </c>
      <c r="F10" s="1">
        <f t="shared" si="1"/>
        <v>21.7771574356399</v>
      </c>
      <c r="G10" s="1">
        <v>1</v>
      </c>
      <c r="H10" s="1">
        <v>1</v>
      </c>
      <c r="I10" s="1">
        <f t="shared" si="4"/>
        <v>4.44568512872016</v>
      </c>
      <c r="J10" s="1">
        <f t="shared" si="5"/>
        <v>0.470514532965467</v>
      </c>
      <c r="K10" s="1">
        <f t="shared" si="6"/>
        <v>0</v>
      </c>
      <c r="L10" t="s">
        <v>86</v>
      </c>
    </row>
    <row r="11" spans="2:12">
      <c r="B11" s="1">
        <v>5</v>
      </c>
      <c r="C11" s="1">
        <f t="shared" si="2"/>
        <v>13.0055850568644</v>
      </c>
      <c r="D11" s="1">
        <f t="shared" si="3"/>
        <v>10.9944149431356</v>
      </c>
      <c r="E11" s="1">
        <f t="shared" si="0"/>
        <v>26.0111701137289</v>
      </c>
      <c r="F11" s="1">
        <f t="shared" si="1"/>
        <v>21.9888298862711</v>
      </c>
      <c r="G11" s="1">
        <v>1</v>
      </c>
      <c r="H11" s="1">
        <v>1</v>
      </c>
      <c r="I11" s="1">
        <f t="shared" si="4"/>
        <v>4.02234022745774</v>
      </c>
      <c r="J11" s="1">
        <f t="shared" si="5"/>
        <v>0.0224026131780874</v>
      </c>
      <c r="K11" s="1">
        <f t="shared" si="6"/>
        <v>0</v>
      </c>
      <c r="L11" t="s">
        <v>87</v>
      </c>
    </row>
    <row r="12" spans="2:12">
      <c r="B12" s="1">
        <v>6</v>
      </c>
      <c r="C12" s="1">
        <f t="shared" si="2"/>
        <v>13.0000155098069</v>
      </c>
      <c r="D12" s="1">
        <f t="shared" si="3"/>
        <v>10.9999844901931</v>
      </c>
      <c r="E12" s="1">
        <f t="shared" si="0"/>
        <v>26.0000310196139</v>
      </c>
      <c r="F12" s="1">
        <f t="shared" si="1"/>
        <v>21.9999689803861</v>
      </c>
      <c r="G12" s="1">
        <v>1</v>
      </c>
      <c r="H12" s="1">
        <v>1</v>
      </c>
      <c r="I12" s="1">
        <f t="shared" si="4"/>
        <v>4.00006203922775</v>
      </c>
      <c r="J12" s="1">
        <f t="shared" si="5"/>
        <v>6.20397088368918e-5</v>
      </c>
      <c r="K12" s="1">
        <f t="shared" si="6"/>
        <v>0</v>
      </c>
      <c r="L12" t="s">
        <v>88</v>
      </c>
    </row>
    <row r="13" spans="2:12">
      <c r="B13" s="1">
        <v>7</v>
      </c>
      <c r="C13" s="1">
        <f t="shared" si="2"/>
        <v>13.0000000001203</v>
      </c>
      <c r="D13" s="1">
        <f t="shared" si="3"/>
        <v>10.9999999998797</v>
      </c>
      <c r="E13" s="1">
        <f t="shared" si="0"/>
        <v>26.0000000002406</v>
      </c>
      <c r="F13" s="1">
        <f t="shared" si="1"/>
        <v>21.9999999997594</v>
      </c>
      <c r="G13" s="1">
        <v>1</v>
      </c>
      <c r="H13" s="1">
        <v>1</v>
      </c>
      <c r="I13" s="1">
        <f t="shared" si="4"/>
        <v>4.00000000048112</v>
      </c>
      <c r="J13" s="1">
        <f t="shared" si="5"/>
        <v>4.81122697237879e-10</v>
      </c>
      <c r="K13" s="1">
        <f t="shared" si="6"/>
        <v>0</v>
      </c>
      <c r="L13" t="s">
        <v>89</v>
      </c>
    </row>
    <row r="14" spans="2:12">
      <c r="B14" s="1">
        <v>8</v>
      </c>
      <c r="C14" s="1">
        <f t="shared" si="2"/>
        <v>13</v>
      </c>
      <c r="D14" s="1">
        <f t="shared" si="3"/>
        <v>11</v>
      </c>
      <c r="E14" s="1">
        <f t="shared" si="0"/>
        <v>26</v>
      </c>
      <c r="F14" s="1">
        <f t="shared" si="1"/>
        <v>22</v>
      </c>
      <c r="G14" s="1">
        <v>1</v>
      </c>
      <c r="H14" s="1">
        <v>1</v>
      </c>
      <c r="I14" s="1">
        <f t="shared" si="4"/>
        <v>4</v>
      </c>
      <c r="J14" s="1">
        <f t="shared" si="5"/>
        <v>0</v>
      </c>
      <c r="K14" s="1">
        <f t="shared" si="6"/>
        <v>0</v>
      </c>
      <c r="L14" t="s">
        <v>90</v>
      </c>
    </row>
    <row r="15" spans="2:11">
      <c r="B15" s="1">
        <v>9</v>
      </c>
      <c r="C15" s="1">
        <f t="shared" si="2"/>
        <v>13</v>
      </c>
      <c r="D15" s="1">
        <f t="shared" si="3"/>
        <v>11</v>
      </c>
      <c r="E15" s="1">
        <f t="shared" si="0"/>
        <v>26</v>
      </c>
      <c r="F15" s="1">
        <f t="shared" si="1"/>
        <v>22</v>
      </c>
      <c r="G15" s="1">
        <v>1</v>
      </c>
      <c r="H15" s="1">
        <v>1</v>
      </c>
      <c r="I15" s="1">
        <f t="shared" si="4"/>
        <v>4</v>
      </c>
      <c r="J15" s="1">
        <f t="shared" si="5"/>
        <v>0</v>
      </c>
      <c r="K15" s="1">
        <f t="shared" si="6"/>
        <v>0</v>
      </c>
    </row>
    <row r="16" spans="2:11">
      <c r="B16" s="1">
        <v>10</v>
      </c>
      <c r="C16" s="1">
        <f t="shared" si="2"/>
        <v>13</v>
      </c>
      <c r="D16" s="1">
        <f t="shared" si="3"/>
        <v>11</v>
      </c>
      <c r="E16" s="1">
        <f t="shared" si="0"/>
        <v>26</v>
      </c>
      <c r="F16" s="1">
        <f t="shared" si="1"/>
        <v>22</v>
      </c>
      <c r="G16" s="1">
        <v>1</v>
      </c>
      <c r="H16" s="1">
        <v>1</v>
      </c>
      <c r="I16" s="1">
        <f t="shared" si="4"/>
        <v>4</v>
      </c>
      <c r="J16" s="1">
        <f t="shared" si="5"/>
        <v>0</v>
      </c>
      <c r="K16" s="1">
        <f t="shared" si="6"/>
        <v>0</v>
      </c>
    </row>
    <row r="29" spans="2:4">
      <c r="B29" t="s">
        <v>91</v>
      </c>
      <c r="C29">
        <f>(C16^2)+(D16^2)</f>
        <v>290</v>
      </c>
      <c r="D29" t="str">
        <f>IF(C29=290,"SI","no")</f>
        <v>SI</v>
      </c>
    </row>
    <row r="30" spans="2:4">
      <c r="B30" t="s">
        <v>92</v>
      </c>
      <c r="C30">
        <f>C16+D16</f>
        <v>24</v>
      </c>
      <c r="D30" t="str">
        <f>IF(C30=24,"SI","no")</f>
        <v>SI</v>
      </c>
    </row>
  </sheetData>
  <mergeCells count="2">
    <mergeCell ref="G1:H1"/>
    <mergeCell ref="J1:M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30"/>
  <sheetViews>
    <sheetView tabSelected="1" topLeftCell="B1" workbookViewId="0">
      <selection activeCell="J23" sqref="J23"/>
    </sheetView>
  </sheetViews>
  <sheetFormatPr defaultColWidth="9.14285714285714" defaultRowHeight="15"/>
  <cols>
    <col min="3" max="4" width="12.8571428571429"/>
    <col min="5" max="5" width="14"/>
    <col min="7" max="8" width="14"/>
    <col min="9" max="9" width="14" customWidth="true"/>
    <col min="10" max="11" width="15.2857142857143" customWidth="true"/>
    <col min="12" max="12" width="13.2857142857143" customWidth="true"/>
  </cols>
  <sheetData>
    <row r="1" spans="7:13">
      <c r="G1" s="3" t="s">
        <v>3</v>
      </c>
      <c r="H1" s="4"/>
      <c r="J1" s="6" t="s">
        <v>0</v>
      </c>
      <c r="K1" s="6"/>
      <c r="L1" s="6"/>
      <c r="M1" s="6"/>
    </row>
    <row r="2" spans="2:8">
      <c r="B2" t="s">
        <v>71</v>
      </c>
      <c r="C2" t="s">
        <v>93</v>
      </c>
      <c r="G2" s="1" t="s">
        <v>6</v>
      </c>
      <c r="H2" s="1" t="s">
        <v>7</v>
      </c>
    </row>
    <row r="3" spans="2:13">
      <c r="B3" t="s">
        <v>73</v>
      </c>
      <c r="C3" t="s">
        <v>94</v>
      </c>
      <c r="G3" s="1">
        <v>1.2</v>
      </c>
      <c r="H3" s="1">
        <v>1.2</v>
      </c>
      <c r="M3" t="s">
        <v>75</v>
      </c>
    </row>
    <row r="4" spans="13:17">
      <c r="M4" t="s">
        <v>10</v>
      </c>
      <c r="N4" t="s">
        <v>95</v>
      </c>
      <c r="P4" t="s">
        <v>12</v>
      </c>
      <c r="Q4">
        <v>1</v>
      </c>
    </row>
    <row r="5" spans="2:17">
      <c r="B5" s="1" t="s">
        <v>77</v>
      </c>
      <c r="C5" s="1" t="s">
        <v>6</v>
      </c>
      <c r="D5" s="1" t="s">
        <v>7</v>
      </c>
      <c r="E5" s="5" t="s">
        <v>78</v>
      </c>
      <c r="F5" s="5" t="s">
        <v>79</v>
      </c>
      <c r="G5" s="5" t="s">
        <v>80</v>
      </c>
      <c r="H5" s="5" t="s">
        <v>81</v>
      </c>
      <c r="I5" s="1" t="s">
        <v>82</v>
      </c>
      <c r="J5" s="5" t="s">
        <v>71</v>
      </c>
      <c r="K5" s="5" t="s">
        <v>73</v>
      </c>
      <c r="M5" t="s">
        <v>16</v>
      </c>
      <c r="N5" t="s">
        <v>96</v>
      </c>
      <c r="P5" t="s">
        <v>18</v>
      </c>
      <c r="Q5" t="s">
        <v>97</v>
      </c>
    </row>
    <row r="6" spans="2:11">
      <c r="B6" s="1">
        <v>0</v>
      </c>
      <c r="C6" s="1">
        <f>G3</f>
        <v>1.2</v>
      </c>
      <c r="D6" s="1">
        <f>H3</f>
        <v>1.2</v>
      </c>
      <c r="E6" s="1">
        <f>2*(C6)-1</f>
        <v>1.4</v>
      </c>
      <c r="F6" s="1">
        <v>1</v>
      </c>
      <c r="G6" s="1">
        <f>5*(D6)-2*C6</f>
        <v>3.6</v>
      </c>
      <c r="H6" s="1">
        <f>1+5*(C6)</f>
        <v>7</v>
      </c>
      <c r="I6" s="1">
        <f t="shared" ref="I6:I16" si="0">(E6*H6)-(F6*G6)</f>
        <v>6.2</v>
      </c>
      <c r="J6" s="1">
        <f>(D6)+(C6^2)-C6-0.75</f>
        <v>0.69</v>
      </c>
      <c r="K6" s="1">
        <f>(D6)+5*C6*D6-(C6^2)</f>
        <v>6.96</v>
      </c>
    </row>
    <row r="7" spans="2:11">
      <c r="B7" s="1">
        <v>1</v>
      </c>
      <c r="C7" s="1">
        <f t="shared" ref="C7:C16" si="1">(C6)-(((J6*H6)-(K6*F6))/I6)</f>
        <v>1.54354838709677</v>
      </c>
      <c r="D7" s="1">
        <f t="shared" ref="D7:D16" si="2">(D6)-(((K6*E6)-(J6*G6))/I6)</f>
        <v>0.0290322580645161</v>
      </c>
      <c r="E7" s="1">
        <f t="shared" ref="E7:E16" si="3">2*(C7)-1</f>
        <v>2.08709677419355</v>
      </c>
      <c r="F7" s="1">
        <v>1</v>
      </c>
      <c r="G7" s="1">
        <f t="shared" ref="G7:G16" si="4">5*(D7)-2*C7</f>
        <v>-2.94193548387097</v>
      </c>
      <c r="H7" s="1">
        <f t="shared" ref="H7:H16" si="5">1+5*(C7)</f>
        <v>8.71774193548387</v>
      </c>
      <c r="I7" s="1">
        <f t="shared" si="0"/>
        <v>21.1367065556712</v>
      </c>
      <c r="J7" s="1">
        <f t="shared" ref="J7:J16" si="6">(D7)+(C7^2)-C7-0.75</f>
        <v>0.118025494276795</v>
      </c>
      <c r="K7" s="1">
        <f t="shared" ref="K7:K16" si="7">(D7)+5*C7*D7-(C7^2)</f>
        <v>-2.12944588969823</v>
      </c>
    </row>
    <row r="8" spans="2:11">
      <c r="B8" s="1">
        <v>2</v>
      </c>
      <c r="C8" s="1">
        <f t="shared" si="1"/>
        <v>1.39412294646379</v>
      </c>
      <c r="D8" s="1">
        <f t="shared" si="2"/>
        <v>0.222872118915273</v>
      </c>
      <c r="E8" s="1">
        <f t="shared" si="3"/>
        <v>1.78824589292758</v>
      </c>
      <c r="F8" s="1">
        <v>1</v>
      </c>
      <c r="G8" s="1">
        <f t="shared" si="4"/>
        <v>-1.67388529835122</v>
      </c>
      <c r="H8" s="1">
        <f t="shared" si="5"/>
        <v>7.97061473231895</v>
      </c>
      <c r="I8" s="1">
        <f t="shared" si="0"/>
        <v>15.9273043575286</v>
      </c>
      <c r="J8" s="1">
        <f t="shared" si="6"/>
        <v>0.0223279623083621</v>
      </c>
      <c r="K8" s="1">
        <f t="shared" si="7"/>
        <v>-0.167150995407665</v>
      </c>
    </row>
    <row r="9" spans="2:11">
      <c r="B9" s="1">
        <v>3</v>
      </c>
      <c r="C9" s="1">
        <f t="shared" si="1"/>
        <v>1.3724545854544</v>
      </c>
      <c r="D9" s="1">
        <f t="shared" si="2"/>
        <v>0.239292514188424</v>
      </c>
      <c r="E9" s="1">
        <f t="shared" si="3"/>
        <v>1.7449091709088</v>
      </c>
      <c r="F9" s="1">
        <v>1</v>
      </c>
      <c r="G9" s="1">
        <f t="shared" si="4"/>
        <v>-1.54844659996668</v>
      </c>
      <c r="H9" s="1">
        <f t="shared" si="5"/>
        <v>7.862272927272</v>
      </c>
      <c r="I9" s="1">
        <f t="shared" si="0"/>
        <v>15.2673987349516</v>
      </c>
      <c r="J9" s="1">
        <f t="shared" si="6"/>
        <v>0.000469517868833202</v>
      </c>
      <c r="K9" s="1">
        <f t="shared" si="7"/>
        <v>-0.00224853313231121</v>
      </c>
    </row>
    <row r="10" spans="2:11">
      <c r="B10" s="1">
        <v>4</v>
      </c>
      <c r="C10" s="1">
        <f t="shared" si="1"/>
        <v>1.37206552043655</v>
      </c>
      <c r="D10" s="1">
        <f t="shared" si="2"/>
        <v>0.239501879437314</v>
      </c>
      <c r="E10" s="1">
        <f t="shared" si="3"/>
        <v>1.7441310408731</v>
      </c>
      <c r="F10" s="1">
        <v>1</v>
      </c>
      <c r="G10" s="1">
        <f t="shared" si="4"/>
        <v>-1.54662164368653</v>
      </c>
      <c r="H10" s="1">
        <f t="shared" si="5"/>
        <v>7.86032760218276</v>
      </c>
      <c r="I10" s="1">
        <f t="shared" si="0"/>
        <v>15.2560630060851</v>
      </c>
      <c r="J10" s="1">
        <f t="shared" si="6"/>
        <v>1.51371587930882e-7</v>
      </c>
      <c r="K10" s="1">
        <f t="shared" si="7"/>
        <v>-5.58655059545998e-7</v>
      </c>
    </row>
    <row r="11" spans="2:11">
      <c r="B11" s="1">
        <v>5</v>
      </c>
      <c r="C11" s="1">
        <f t="shared" si="1"/>
        <v>1.37206540582734</v>
      </c>
      <c r="D11" s="1">
        <f t="shared" si="2"/>
        <v>0.239501927959207</v>
      </c>
      <c r="E11" s="1">
        <f t="shared" si="3"/>
        <v>1.74413081165468</v>
      </c>
      <c r="F11" s="1">
        <v>1</v>
      </c>
      <c r="G11" s="1">
        <f t="shared" si="4"/>
        <v>-1.54662117185865</v>
      </c>
      <c r="H11" s="1">
        <f t="shared" si="5"/>
        <v>7.86032702913671</v>
      </c>
      <c r="I11" s="1">
        <f t="shared" si="0"/>
        <v>15.2560597330581</v>
      </c>
      <c r="J11" s="1">
        <f t="shared" si="6"/>
        <v>1.31006316905768e-14</v>
      </c>
      <c r="K11" s="1">
        <f t="shared" si="7"/>
        <v>-4.08562073062058e-14</v>
      </c>
    </row>
    <row r="12" spans="2:11">
      <c r="B12" s="1">
        <v>6</v>
      </c>
      <c r="C12" s="2">
        <f t="shared" si="1"/>
        <v>1.37206540582733</v>
      </c>
      <c r="D12" s="2">
        <f t="shared" si="2"/>
        <v>0.23950192795921</v>
      </c>
      <c r="E12" s="2">
        <f t="shared" si="3"/>
        <v>1.74413081165466</v>
      </c>
      <c r="F12" s="2">
        <v>1</v>
      </c>
      <c r="G12" s="2">
        <f t="shared" si="4"/>
        <v>-1.54662117185861</v>
      </c>
      <c r="H12" s="2">
        <f t="shared" si="5"/>
        <v>7.86032702913666</v>
      </c>
      <c r="I12" s="2">
        <f t="shared" si="0"/>
        <v>15.2560597330578</v>
      </c>
      <c r="J12" s="2">
        <f t="shared" si="6"/>
        <v>0</v>
      </c>
      <c r="K12" s="2">
        <f t="shared" si="7"/>
        <v>0</v>
      </c>
    </row>
    <row r="13" spans="2:11">
      <c r="B13" s="1">
        <v>7</v>
      </c>
      <c r="C13" s="1">
        <f t="shared" si="1"/>
        <v>1.37206540582733</v>
      </c>
      <c r="D13" s="1">
        <f t="shared" si="2"/>
        <v>0.23950192795921</v>
      </c>
      <c r="E13" s="1">
        <f t="shared" si="3"/>
        <v>1.74413081165466</v>
      </c>
      <c r="F13" s="1">
        <v>1</v>
      </c>
      <c r="G13" s="1">
        <f t="shared" si="4"/>
        <v>-1.54662117185861</v>
      </c>
      <c r="H13" s="1">
        <f t="shared" si="5"/>
        <v>7.86032702913666</v>
      </c>
      <c r="I13" s="1">
        <f t="shared" si="0"/>
        <v>15.2560597330578</v>
      </c>
      <c r="J13" s="1">
        <f t="shared" si="6"/>
        <v>0</v>
      </c>
      <c r="K13" s="1">
        <f t="shared" si="7"/>
        <v>0</v>
      </c>
    </row>
    <row r="14" spans="2:11">
      <c r="B14" s="1">
        <v>8</v>
      </c>
      <c r="C14" s="1">
        <f t="shared" si="1"/>
        <v>1.37206540582733</v>
      </c>
      <c r="D14" s="1">
        <f t="shared" si="2"/>
        <v>0.23950192795921</v>
      </c>
      <c r="E14" s="1">
        <f t="shared" si="3"/>
        <v>1.74413081165466</v>
      </c>
      <c r="F14" s="1">
        <v>1</v>
      </c>
      <c r="G14" s="1">
        <f t="shared" si="4"/>
        <v>-1.54662117185861</v>
      </c>
      <c r="H14" s="1">
        <f t="shared" si="5"/>
        <v>7.86032702913666</v>
      </c>
      <c r="I14" s="1">
        <f t="shared" si="0"/>
        <v>15.2560597330578</v>
      </c>
      <c r="J14" s="1">
        <f t="shared" si="6"/>
        <v>0</v>
      </c>
      <c r="K14" s="1">
        <f t="shared" si="7"/>
        <v>0</v>
      </c>
    </row>
    <row r="15" spans="2:11">
      <c r="B15" s="1">
        <v>9</v>
      </c>
      <c r="C15" s="1">
        <f t="shared" si="1"/>
        <v>1.37206540582733</v>
      </c>
      <c r="D15" s="1">
        <f t="shared" si="2"/>
        <v>0.23950192795921</v>
      </c>
      <c r="E15" s="1">
        <f t="shared" si="3"/>
        <v>1.74413081165466</v>
      </c>
      <c r="F15" s="1">
        <v>1</v>
      </c>
      <c r="G15" s="1">
        <f t="shared" si="4"/>
        <v>-1.54662117185861</v>
      </c>
      <c r="H15" s="1">
        <f t="shared" si="5"/>
        <v>7.86032702913666</v>
      </c>
      <c r="I15" s="1">
        <f t="shared" si="0"/>
        <v>15.2560597330578</v>
      </c>
      <c r="J15" s="1">
        <f t="shared" si="6"/>
        <v>0</v>
      </c>
      <c r="K15" s="1">
        <f t="shared" si="7"/>
        <v>0</v>
      </c>
    </row>
    <row r="16" spans="2:11">
      <c r="B16" s="1">
        <v>10</v>
      </c>
      <c r="C16" s="1">
        <f t="shared" si="1"/>
        <v>1.37206540582733</v>
      </c>
      <c r="D16" s="1">
        <f t="shared" si="2"/>
        <v>0.23950192795921</v>
      </c>
      <c r="E16" s="1">
        <f t="shared" si="3"/>
        <v>1.74413081165466</v>
      </c>
      <c r="F16" s="1">
        <v>1</v>
      </c>
      <c r="G16" s="1">
        <f t="shared" si="4"/>
        <v>-1.54662117185861</v>
      </c>
      <c r="H16" s="1">
        <f t="shared" si="5"/>
        <v>7.86032702913666</v>
      </c>
      <c r="I16" s="1">
        <f t="shared" si="0"/>
        <v>15.2560597330578</v>
      </c>
      <c r="J16" s="1">
        <f t="shared" si="6"/>
        <v>0</v>
      </c>
      <c r="K16" s="1">
        <f t="shared" si="7"/>
        <v>0</v>
      </c>
    </row>
    <row r="29" spans="2:4">
      <c r="B29" t="s">
        <v>91</v>
      </c>
      <c r="C29">
        <f>(C16^2)+(D16^2)</f>
        <v>1.9399246513643</v>
      </c>
      <c r="D29" t="str">
        <f>IF(C29=290,"SI","no")</f>
        <v>no</v>
      </c>
    </row>
    <row r="30" spans="2:4">
      <c r="B30" t="s">
        <v>92</v>
      </c>
      <c r="C30">
        <f>C16+D16</f>
        <v>1.61156733378654</v>
      </c>
      <c r="D30" t="str">
        <f>IF(C30=24,"SI","no")</f>
        <v>no</v>
      </c>
    </row>
  </sheetData>
  <mergeCells count="2">
    <mergeCell ref="G1:H1"/>
    <mergeCell ref="J1:M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EjemNewton</vt:lpstr>
      <vt:lpstr>Ejercicio1</vt:lpstr>
      <vt:lpstr>Ejercicio2</vt:lpstr>
      <vt:lpstr>Exam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josue-user</dc:creator>
  <cp:lastModifiedBy>josue-user</cp:lastModifiedBy>
  <dcterms:created xsi:type="dcterms:W3CDTF">2021-04-24T07:17:00Z</dcterms:created>
  <dcterms:modified xsi:type="dcterms:W3CDTF">2021-04-30T08:34:32Z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