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1" activeTab="6"/>
  </bookViews>
  <sheets>
    <sheet name="EjemJacobi" sheetId="1" r:id="rId1"/>
    <sheet name="EjemGauss" sheetId="2" r:id="rId2"/>
    <sheet name="Jacobi1" sheetId="3" r:id="rId3"/>
    <sheet name="Jacgauss" sheetId="5" r:id="rId4"/>
    <sheet name="Gauss1" sheetId="4" r:id="rId5"/>
    <sheet name="EJacobi" sheetId="7" r:id="rId6"/>
    <sheet name="EGauss" sheetId="6" r:id="rId7"/>
  </sheets>
  <calcPr calcId="144525"/>
</workbook>
</file>

<file path=xl/sharedStrings.xml><?xml version="1.0" encoding="utf-8"?>
<sst xmlns="http://schemas.openxmlformats.org/spreadsheetml/2006/main" count="305" uniqueCount="55">
  <si>
    <t>Metodo de jacobi</t>
  </si>
  <si>
    <t>Vector inicial</t>
  </si>
  <si>
    <t>Matriz de coeficientes</t>
  </si>
  <si>
    <t>x1</t>
  </si>
  <si>
    <t>x2</t>
  </si>
  <si>
    <t>x3</t>
  </si>
  <si>
    <t>b</t>
  </si>
  <si>
    <t>Iteracion</t>
  </si>
  <si>
    <t>X1</t>
  </si>
  <si>
    <r>
      <rPr>
        <sz val="12"/>
        <color theme="1"/>
        <rFont val="Arial"/>
        <charset val="134"/>
      </rPr>
      <t>ε</t>
    </r>
    <r>
      <rPr>
        <sz val="8"/>
        <color theme="1"/>
        <rFont val="Arial"/>
        <charset val="134"/>
      </rPr>
      <t>a.1</t>
    </r>
    <r>
      <rPr>
        <sz val="12"/>
        <color theme="1"/>
        <rFont val="Arial"/>
        <charset val="134"/>
      </rPr>
      <t>%</t>
    </r>
  </si>
  <si>
    <t>X2</t>
  </si>
  <si>
    <r>
      <rPr>
        <sz val="11"/>
        <color theme="1"/>
        <rFont val="Calibri"/>
        <charset val="134"/>
        <scheme val="minor"/>
      </rPr>
      <t>ε</t>
    </r>
    <r>
      <rPr>
        <sz val="9"/>
        <color theme="1"/>
        <rFont val="Calibri"/>
        <charset val="134"/>
        <scheme val="minor"/>
      </rPr>
      <t>a.2</t>
    </r>
    <r>
      <rPr>
        <sz val="11"/>
        <color theme="1"/>
        <rFont val="Calibri"/>
        <charset val="134"/>
        <scheme val="minor"/>
      </rPr>
      <t>%</t>
    </r>
  </si>
  <si>
    <t>X3</t>
  </si>
  <si>
    <r>
      <rPr>
        <sz val="11"/>
        <color theme="1"/>
        <rFont val="Calibri"/>
        <charset val="134"/>
        <scheme val="minor"/>
      </rPr>
      <t>ε</t>
    </r>
    <r>
      <rPr>
        <sz val="9"/>
        <color theme="1"/>
        <rFont val="Calibri"/>
        <charset val="134"/>
        <scheme val="minor"/>
      </rPr>
      <t>a.3</t>
    </r>
    <r>
      <rPr>
        <sz val="11"/>
        <color theme="1"/>
        <rFont val="Calibri"/>
        <charset val="134"/>
        <scheme val="minor"/>
      </rPr>
      <t>%</t>
    </r>
  </si>
  <si>
    <t>Metodo de gauss-seidel</t>
  </si>
  <si>
    <t>+</t>
  </si>
  <si>
    <t>()</t>
  </si>
  <si>
    <t>D10:D21</t>
  </si>
  <si>
    <t>x1=</t>
  </si>
  <si>
    <t xml:space="preserve">Al hacer el despeje el valor de b osea 1 sera dividido entre el valor de x1 que es 3 y se </t>
  </si>
  <si>
    <t xml:space="preserve">sumaran la operacion de el valor de x2 (-1) por -1 entre el valor de x1 y </t>
  </si>
  <si>
    <t xml:space="preserve">se multiplicara por el valor de la iteracion anterior de x2 y se </t>
  </si>
  <si>
    <t xml:space="preserve">sumaran la operacion de el valor de x3 (1) por -1 entre el valor de x1 y </t>
  </si>
  <si>
    <t>se multiplicara por el valor de la iteracion anterior de x3</t>
  </si>
  <si>
    <t>F10:F21</t>
  </si>
  <si>
    <t>x2=</t>
  </si>
  <si>
    <t xml:space="preserve">Al hacer el despeje el valor de b osea 0 sera dividido entre el valor de x2 que es 6 y se </t>
  </si>
  <si>
    <t xml:space="preserve">sumaran la operacion de el valor de x1 (3) por -1 entre el valor de x2 y </t>
  </si>
  <si>
    <t xml:space="preserve">se multiplicara por el valor de la iteracion anterior de x1 y se </t>
  </si>
  <si>
    <t xml:space="preserve">sumaran la operacion de el valor de x3 (2) por -1 entre el valor de x2 y </t>
  </si>
  <si>
    <t>H12:H21</t>
  </si>
  <si>
    <t>x3=</t>
  </si>
  <si>
    <t xml:space="preserve">Al hacer el despeje el valor de b osea 4 sera dividido entre el valor de x3 que es 7 y se </t>
  </si>
  <si>
    <t xml:space="preserve">sumaran la operacion de el valor de x1 (3) por -1 entre el valor de x3 y </t>
  </si>
  <si>
    <t xml:space="preserve">sumaran la operacion de el valor de x2 (3) por -1 entre el valor de x3 y </t>
  </si>
  <si>
    <t>se multiplicara por el valor de la iteracion anterior de x2</t>
  </si>
  <si>
    <t xml:space="preserve">Al hacer el despeje el valor de b osea 9 sera dividido entre el valor de x1 que es 10 y se </t>
  </si>
  <si>
    <t xml:space="preserve">sumaran la operacion de el valor de x3 (0) por -1 entre el valor de x1 y </t>
  </si>
  <si>
    <t xml:space="preserve">Al hacer el despeje el valor de b osea 7 sera dividido entre el valor de x2 que es 10 y se </t>
  </si>
  <si>
    <t xml:space="preserve">sumaran la operacion de el valor de x1 (-1) por -1 entre el valor de x2 y </t>
  </si>
  <si>
    <t xml:space="preserve">sumaran la operacion de el valor de x3 (-2) por -1 entre el valor de x2 y </t>
  </si>
  <si>
    <t xml:space="preserve">Al hacer el despeje el valor de b osea 6 sera dividido entre el valor de x3 que es 10 y se </t>
  </si>
  <si>
    <t xml:space="preserve">sumaran la operacion de el valor de x1 (0) por -1 entre el valor de x3 y </t>
  </si>
  <si>
    <t xml:space="preserve">sumaran la operacion de el valor de x2 (-2) por -1 entre el valor de x3 y </t>
  </si>
  <si>
    <t xml:space="preserve">Al hacer el despeje el valor de b osea 41 sera dividido entre el valor de x1 que es 0.8 y se </t>
  </si>
  <si>
    <t xml:space="preserve">sumaran la operacion de el valor de x2 (-0.4) por -1 entre el valor de x1 y </t>
  </si>
  <si>
    <t>se multiplicara por el valor de la iteracion anterior de x3.</t>
  </si>
  <si>
    <t xml:space="preserve">Al hacer el despeje el valor de b osea 25 sera dividido entre el valor de x2 que es 0.8 y se </t>
  </si>
  <si>
    <t xml:space="preserve">sumaran la operacion de el valor de x1 (-0.4) por -1 entre el valor de x2 y </t>
  </si>
  <si>
    <t xml:space="preserve">se multiplicara por el valor de x1 que se hizo anteriormente y se </t>
  </si>
  <si>
    <t xml:space="preserve">sumaran la operacion de el valor de x3 (-0.4) por -1 entre el valor de x2 y </t>
  </si>
  <si>
    <t xml:space="preserve">Al hacer el despeje el valor de b osea 105 sera dividido entre el valor de x3 que es -0.8 y se </t>
  </si>
  <si>
    <t xml:space="preserve">sumaran la operacion de el valor de x2 (-0.8) por -1 entre el valor de x3 y </t>
  </si>
  <si>
    <t>se multiplicara por el valor de x2 que se hizo anteriormente.</t>
  </si>
  <si>
    <t>Nueva Matriz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</si>
</sst>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color theme="1"/>
      <name val="Arial"/>
      <charset val="134"/>
    </font>
    <font>
      <sz val="9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7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22" fillId="0" borderId="18" applyNumberFormat="false" applyFill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6" fillId="0" borderId="15" applyNumberFormat="false" applyFill="false" applyAlignment="false" applyProtection="false">
      <alignment vertical="center"/>
    </xf>
    <xf numFmtId="0" fontId="5" fillId="7" borderId="1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0" fillId="26" borderId="17" applyNumberFormat="false" applyFont="false" applyAlignment="false" applyProtection="false">
      <alignment vertical="center"/>
    </xf>
    <xf numFmtId="0" fontId="10" fillId="11" borderId="1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7" borderId="13" applyNumberFormat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1" fillId="0" borderId="1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4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3" borderId="16" applyNumberFormat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true" applyAlignment="true">
      <alignment horizontal="center" vertical="center"/>
    </xf>
    <xf numFmtId="0" fontId="0" fillId="3" borderId="1" xfId="0" applyFill="true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3" borderId="1" xfId="0" applyFill="true" applyBorder="true">
      <alignment vertical="center"/>
    </xf>
    <xf numFmtId="0" fontId="0" fillId="4" borderId="1" xfId="0" applyFill="true" applyBorder="true">
      <alignment vertical="center"/>
    </xf>
    <xf numFmtId="0" fontId="0" fillId="0" borderId="0" xfId="0" applyBorder="true">
      <alignment vertical="center"/>
    </xf>
    <xf numFmtId="0" fontId="0" fillId="3" borderId="2" xfId="0" applyFill="true" applyBorder="true">
      <alignment vertical="center"/>
    </xf>
    <xf numFmtId="0" fontId="0" fillId="4" borderId="2" xfId="0" applyFill="true" applyBorder="true">
      <alignment vertical="center"/>
    </xf>
    <xf numFmtId="0" fontId="0" fillId="3" borderId="3" xfId="0" applyFill="true" applyBorder="true">
      <alignment vertical="center"/>
    </xf>
    <xf numFmtId="0" fontId="0" fillId="4" borderId="3" xfId="0" applyFill="true" applyBorder="true">
      <alignment vertical="center"/>
    </xf>
    <xf numFmtId="0" fontId="0" fillId="5" borderId="0" xfId="0" applyFill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4" xfId="0" applyBorder="true">
      <alignment vertical="center"/>
    </xf>
    <xf numFmtId="0" fontId="1" fillId="3" borderId="1" xfId="0" applyFont="true" applyFill="true" applyBorder="true" applyAlignment="true">
      <alignment horizontal="center" vertical="center"/>
    </xf>
    <xf numFmtId="0" fontId="0" fillId="3" borderId="1" xfId="0" applyFont="true" applyFill="true" applyBorder="true" applyAlignment="true">
      <alignment horizontal="center" vertical="center"/>
    </xf>
    <xf numFmtId="43" fontId="0" fillId="3" borderId="1" xfId="44" applyFill="true" applyBorder="true">
      <alignment vertical="center"/>
    </xf>
    <xf numFmtId="0" fontId="0" fillId="6" borderId="0" xfId="0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2" fillId="4" borderId="1" xfId="0" applyFont="true" applyFill="true" applyBorder="true">
      <alignment vertical="center"/>
    </xf>
    <xf numFmtId="0" fontId="0" fillId="3" borderId="5" xfId="0" applyFill="true" applyBorder="true">
      <alignment vertical="center"/>
    </xf>
    <xf numFmtId="0" fontId="0" fillId="4" borderId="5" xfId="0" applyFill="true" applyBorder="true">
      <alignment vertical="center"/>
    </xf>
    <xf numFmtId="0" fontId="3" fillId="3" borderId="1" xfId="0" applyFont="true" applyFill="true" applyBorder="true">
      <alignment vertical="center"/>
    </xf>
    <xf numFmtId="0" fontId="3" fillId="4" borderId="1" xfId="0" applyFont="true" applyFill="true" applyBorder="true">
      <alignment vertical="center"/>
    </xf>
    <xf numFmtId="43" fontId="2" fillId="3" borderId="1" xfId="44" applyFont="true" applyFill="true" applyBorder="true">
      <alignment vertical="center"/>
    </xf>
    <xf numFmtId="43" fontId="3" fillId="3" borderId="1" xfId="44" applyFont="true" applyFill="true" applyBorder="true">
      <alignment vertical="center"/>
    </xf>
    <xf numFmtId="43" fontId="0" fillId="3" borderId="2" xfId="44" applyFill="true" applyBorder="true">
      <alignment vertical="center"/>
    </xf>
    <xf numFmtId="43" fontId="0" fillId="3" borderId="3" xfId="44" applyFill="true" applyBorder="true">
      <alignment vertical="center"/>
    </xf>
    <xf numFmtId="0" fontId="0" fillId="3" borderId="6" xfId="0" applyFill="true" applyBorder="true">
      <alignment vertical="center"/>
    </xf>
    <xf numFmtId="43" fontId="0" fillId="4" borderId="1" xfId="44" applyFill="true" applyBorder="true">
      <alignment vertical="center"/>
    </xf>
    <xf numFmtId="9" fontId="0" fillId="3" borderId="1" xfId="47" applyFill="true" applyBorder="true">
      <alignment vertical="center"/>
    </xf>
    <xf numFmtId="9" fontId="0" fillId="3" borderId="2" xfId="47" applyFill="true" applyBorder="true">
      <alignment vertical="center"/>
    </xf>
    <xf numFmtId="0" fontId="0" fillId="4" borderId="7" xfId="0" applyFill="true" applyBorder="true">
      <alignment vertical="center"/>
    </xf>
    <xf numFmtId="9" fontId="0" fillId="3" borderId="7" xfId="47" applyFill="true" applyBorder="true">
      <alignment vertical="center"/>
    </xf>
    <xf numFmtId="9" fontId="0" fillId="3" borderId="3" xfId="47" applyFill="true" applyBorder="true">
      <alignment vertical="center"/>
    </xf>
    <xf numFmtId="9" fontId="0" fillId="3" borderId="8" xfId="47" applyFill="true" applyBorder="true">
      <alignment vertical="center"/>
    </xf>
    <xf numFmtId="0" fontId="0" fillId="0" borderId="9" xfId="0" applyBorder="true">
      <alignment vertical="center"/>
    </xf>
    <xf numFmtId="0" fontId="0" fillId="3" borderId="10" xfId="0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"/>
  <sheetViews>
    <sheetView workbookViewId="0">
      <selection activeCell="L13" sqref="L13"/>
    </sheetView>
  </sheetViews>
  <sheetFormatPr defaultColWidth="9.14285714285714" defaultRowHeight="15"/>
  <cols>
    <col min="2" max="2" width="14"/>
    <col min="6" max="6" width="8.71428571428571" customWidth="true"/>
    <col min="8" max="8" width="14"/>
  </cols>
  <sheetData>
    <row r="1" spans="4:9">
      <c r="D1" s="1" t="s">
        <v>0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3">
      <c r="B5">
        <f>(E5*D14)+(F5*F14)+(G5*H14)</f>
        <v>-0.9456603174</v>
      </c>
      <c r="E5" s="13">
        <v>5</v>
      </c>
      <c r="F5" s="13">
        <v>-2</v>
      </c>
      <c r="G5" s="13">
        <v>3</v>
      </c>
      <c r="H5" s="13">
        <v>-1</v>
      </c>
      <c r="K5" s="13"/>
      <c r="L5" s="13"/>
      <c r="M5" s="13"/>
    </row>
    <row r="6" spans="2:8">
      <c r="B6">
        <f>(E6*D14)+(F6*F14)+(G6*H14)</f>
        <v>1.96495872984</v>
      </c>
      <c r="E6" s="13">
        <v>-3</v>
      </c>
      <c r="F6" s="13">
        <v>9</v>
      </c>
      <c r="G6" s="13">
        <v>1</v>
      </c>
      <c r="H6" s="13">
        <v>2</v>
      </c>
    </row>
    <row r="7" spans="2:8">
      <c r="B7">
        <f>(E7*D14)+(F7*F14)+(G7*H14)</f>
        <v>2.96586666644</v>
      </c>
      <c r="E7" s="14">
        <v>2</v>
      </c>
      <c r="F7" s="14">
        <v>-1</v>
      </c>
      <c r="G7" s="14">
        <v>-7</v>
      </c>
      <c r="H7" s="14">
        <v>3</v>
      </c>
    </row>
    <row r="8" spans="5:8">
      <c r="E8" s="15"/>
      <c r="F8" s="15"/>
      <c r="G8" s="15"/>
      <c r="H8" s="15"/>
    </row>
    <row r="10" spans="3:9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</row>
    <row r="11" spans="3:9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</row>
    <row r="12" spans="3:9">
      <c r="C12" s="4">
        <v>1</v>
      </c>
      <c r="D12" s="5">
        <f>(H5/E5)+(((F5*-1)/E5)*F11)+(((G5*-1)/E5)*H11)</f>
        <v>-0.2</v>
      </c>
      <c r="E12" s="32">
        <f>ROUND((ABS((D12-D11)/D12))*100,3)</f>
        <v>100</v>
      </c>
      <c r="F12" s="5">
        <f>ROUND((H6/F6)+(((E6*-1)/F6)*D11)+(((G6*-1)/F6)*H11),3)</f>
        <v>0.222</v>
      </c>
      <c r="G12" s="32">
        <f>ROUND((ABS((F12-F11)/F12))*100,3)</f>
        <v>100</v>
      </c>
      <c r="H12" s="5">
        <f>ROUND((H7/G7)+(((E7*-1)/G7)*D11)+(((F7*-1)/G7)*F11),3)</f>
        <v>-0.429</v>
      </c>
      <c r="I12" s="32">
        <f>ROUND((ABS((H12-H11)/H12))*100,3)</f>
        <v>100</v>
      </c>
    </row>
    <row r="13" ht="15.75" spans="3:9">
      <c r="C13" s="4">
        <v>2</v>
      </c>
      <c r="D13" s="5">
        <f>ROUND((H5/E5)+(((F5*-1)/E5)*F12)+(((G5*-1)/E5)*H12),10)</f>
        <v>0.1462</v>
      </c>
      <c r="E13" s="32">
        <f t="shared" ref="E13:E19" si="0">ROUND((ABS((D13-D12)/D13))*100,3)</f>
        <v>236.799</v>
      </c>
      <c r="F13" s="5">
        <f>ROUND((H6/F6)+(((E6*-1)/F6)*D12)+(((G6*-1)/F6)*H12),10)</f>
        <v>0.2032222222</v>
      </c>
      <c r="G13" s="32">
        <f t="shared" ref="G13:G20" si="1">ROUND((ABS((F13-F12)/F13))*100,3)</f>
        <v>9.24</v>
      </c>
      <c r="H13" s="5">
        <f>ROUND((H7/G7)+(((E7*-1)/G7)*D12)+(((F7*-1)/G7)*F12),10)</f>
        <v>-0.5174285714</v>
      </c>
      <c r="I13" s="32">
        <f t="shared" ref="I13:I19" si="2">ROUND((ABS((H13-H12)/H13))*100,3)</f>
        <v>17.09</v>
      </c>
    </row>
    <row r="14" ht="15.75" spans="2:9">
      <c r="B14" s="38"/>
      <c r="C14" s="39">
        <v>3</v>
      </c>
      <c r="D14" s="5">
        <f>(H5/E5)+(((F5*-1)/E5)*F13)+(((G5*-1)/E5)*H13)</f>
        <v>0.19174603172</v>
      </c>
      <c r="E14" s="32">
        <f t="shared" si="0"/>
        <v>23.753</v>
      </c>
      <c r="F14" s="5">
        <f>ROUND((H6/F6)+(((E6*-1)/F6)*D13)+(((G6*-1)/F6)*H13),10)</f>
        <v>0.328447619</v>
      </c>
      <c r="G14" s="32">
        <f t="shared" si="1"/>
        <v>38.126</v>
      </c>
      <c r="H14" s="5">
        <f>ROUND((H7/G7)+(((E7*-1)/G7)*D13)+(((F7*-1)/G7)*F13),10)</f>
        <v>-0.415831746</v>
      </c>
      <c r="I14" s="32">
        <f t="shared" si="2"/>
        <v>24.432</v>
      </c>
    </row>
    <row r="15" spans="3:9">
      <c r="C15" s="4">
        <v>4</v>
      </c>
      <c r="D15" s="5">
        <f>(H5/E5)+(((F5*-1)/E5)*F14)+(((G5*-1)/E5)*H14)</f>
        <v>0.1808780952</v>
      </c>
      <c r="E15" s="32">
        <f t="shared" si="0"/>
        <v>6.008</v>
      </c>
      <c r="F15" s="5">
        <f>ROUND((H6/F6)+(((E6*-1)/F6)*D14)+(((G6*-1)/F6)*H14),10)</f>
        <v>0.3323410935</v>
      </c>
      <c r="G15" s="32">
        <f t="shared" si="1"/>
        <v>1.172</v>
      </c>
      <c r="H15" s="5">
        <f>ROUND((H7/G7)+(((E7*-1)/G7)*D14)+(((F7*-1)/G7)*F14),10)</f>
        <v>-0.4207079365</v>
      </c>
      <c r="I15" s="32">
        <f t="shared" si="2"/>
        <v>1.159</v>
      </c>
    </row>
    <row r="16" spans="3:9">
      <c r="C16" s="4">
        <v>5</v>
      </c>
      <c r="D16" s="5">
        <f>(H5/E5)+(((F5*-1)/E5)*F15)+(((G5*-1)/E5)*H15)</f>
        <v>0.1853611993</v>
      </c>
      <c r="E16" s="32">
        <f t="shared" si="0"/>
        <v>2.419</v>
      </c>
      <c r="F16" s="5">
        <f>ROUND((H6/F6)+(((E6*-1)/F6)*D15)+(((G6*-1)/F6)*H15),10)</f>
        <v>0.3292602469</v>
      </c>
      <c r="G16" s="32">
        <f t="shared" si="1"/>
        <v>0.936</v>
      </c>
      <c r="H16" s="5">
        <f>ROUND((H7/G7)+(((E7*-1)/G7)*D15)+(((F7*-1)/G7)*F15),10)</f>
        <v>-0.4243692719</v>
      </c>
      <c r="I16" s="32">
        <f t="shared" si="2"/>
        <v>0.863</v>
      </c>
    </row>
    <row r="17" spans="3:9">
      <c r="C17" s="4">
        <v>6</v>
      </c>
      <c r="D17" s="5">
        <f>(H5/E5)+(((F5*-1)/E5)*F16)+(((G5*-1)/E5)*H16)</f>
        <v>0.1863256619</v>
      </c>
      <c r="E17" s="32">
        <f t="shared" si="0"/>
        <v>0.518</v>
      </c>
      <c r="F17" s="5">
        <f>ROUND((H6/F6)+(((E6*-1)/F6)*D16)+(((G6*-1)/F6)*H16),3)</f>
        <v>0.331</v>
      </c>
      <c r="G17" s="32">
        <f t="shared" si="1"/>
        <v>0.526</v>
      </c>
      <c r="H17" s="5">
        <f>ROUND((H7/G7)+(((E7*-1)/G7)*D16)+(((F7*-1)/G7)*F16),3)</f>
        <v>-0.423</v>
      </c>
      <c r="I17" s="32">
        <f t="shared" si="2"/>
        <v>0.324</v>
      </c>
    </row>
    <row r="18" spans="3:9">
      <c r="C18" s="4">
        <v>7</v>
      </c>
      <c r="D18" s="5">
        <f>(H5/E5)+(((F5*-1)/E5)*F17)+(((G5*-1)/E5)*H17)</f>
        <v>0.1862</v>
      </c>
      <c r="E18" s="32">
        <f t="shared" si="0"/>
        <v>0.067</v>
      </c>
      <c r="F18" s="5">
        <f>ROUND((H6/F6)+(((E6*-1)/F6)*D17)+(((G6*-1)/F6)*H17),3)</f>
        <v>0.331</v>
      </c>
      <c r="G18" s="32">
        <f t="shared" si="1"/>
        <v>0</v>
      </c>
      <c r="H18" s="5">
        <f>ROUND((H7/G7)+(((E7*-1)/G7)*D17)+(((F7*-1)/G7)*F17),3)</f>
        <v>-0.423</v>
      </c>
      <c r="I18" s="32">
        <f t="shared" si="2"/>
        <v>0</v>
      </c>
    </row>
    <row r="19" spans="3:9">
      <c r="C19" s="4">
        <v>8</v>
      </c>
      <c r="D19" s="5">
        <f>(H5/E5)+(((F5*-1)/E5)*F18)+(((G5*-1)/E5)*H18)</f>
        <v>0.1862</v>
      </c>
      <c r="E19" s="32">
        <f t="shared" si="0"/>
        <v>0</v>
      </c>
      <c r="F19" s="5">
        <f>ROUND((H6/F6)+(((E6*-1)/F6)*D18)+(((G6*-1)/F6)*H18),3)</f>
        <v>0.331</v>
      </c>
      <c r="G19" s="32">
        <f t="shared" si="1"/>
        <v>0</v>
      </c>
      <c r="H19" s="5">
        <f>ROUND((H7/G7)+(((E7*-1)/G7)*D18)+(((F7*-1)/G7)*F18),3)</f>
        <v>-0.423</v>
      </c>
      <c r="I19" s="32">
        <f t="shared" si="2"/>
        <v>0</v>
      </c>
    </row>
    <row r="20" spans="3:9">
      <c r="C20" s="4"/>
      <c r="D20" s="5"/>
      <c r="E20" s="4"/>
      <c r="F20" s="5"/>
      <c r="G20" s="4"/>
      <c r="H20" s="5"/>
      <c r="I20" s="4"/>
    </row>
    <row r="21" spans="3:9">
      <c r="C21" s="4"/>
      <c r="D21" s="5"/>
      <c r="E21" s="4"/>
      <c r="F21" s="5"/>
      <c r="G21" s="4"/>
      <c r="H21" s="5"/>
      <c r="I21" s="4"/>
    </row>
    <row r="22" spans="3:9">
      <c r="C22" s="4"/>
      <c r="D22" s="5"/>
      <c r="E22" s="4"/>
      <c r="F22" s="5"/>
      <c r="G22" s="4"/>
      <c r="H22" s="5"/>
      <c r="I22" s="4"/>
    </row>
    <row r="23" spans="3:9">
      <c r="C23" s="4"/>
      <c r="D23" s="5"/>
      <c r="E23" s="4"/>
      <c r="F23" s="5"/>
      <c r="G23" s="4"/>
      <c r="H23" s="5"/>
      <c r="I23" s="4"/>
    </row>
  </sheetData>
  <mergeCells count="3">
    <mergeCell ref="D1:I1"/>
    <mergeCell ref="K2:M2"/>
    <mergeCell ref="E3:H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3"/>
  <sheetViews>
    <sheetView topLeftCell="A2" workbookViewId="0">
      <selection activeCell="H16" sqref="H16"/>
    </sheetView>
  </sheetViews>
  <sheetFormatPr defaultColWidth="9.14285714285714" defaultRowHeight="15"/>
  <cols>
    <col min="2" max="4" width="10.5714285714286"/>
    <col min="5" max="5" width="9.28571428571429" customWidth="true"/>
    <col min="6" max="6" width="9.57142857142857"/>
    <col min="7" max="7" width="9.85714285714286" customWidth="true"/>
    <col min="8" max="8" width="10.5714285714286"/>
    <col min="9" max="9" width="9.42857142857143" customWidth="true"/>
    <col min="15" max="15" width="10.5714285714286"/>
  </cols>
  <sheetData>
    <row r="1" spans="4:9">
      <c r="D1" s="1" t="s">
        <v>14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3">
      <c r="B5">
        <f>(E5*D13)+(F5*F13)+(G5*H13)</f>
        <v>-1.118513</v>
      </c>
      <c r="E5" s="13">
        <v>5</v>
      </c>
      <c r="F5" s="13">
        <v>-2</v>
      </c>
      <c r="G5" s="13">
        <v>3</v>
      </c>
      <c r="H5" s="13">
        <v>-1</v>
      </c>
      <c r="K5" s="13"/>
      <c r="L5" s="13"/>
      <c r="M5" s="13"/>
    </row>
    <row r="6" spans="2:8">
      <c r="B6">
        <f>(E6*D13)+(F6*F13)+(G6*H13)</f>
        <v>2.079429</v>
      </c>
      <c r="E6" s="13">
        <v>-3</v>
      </c>
      <c r="F6" s="13">
        <v>9</v>
      </c>
      <c r="G6" s="13">
        <v>1</v>
      </c>
      <c r="H6" s="13">
        <v>2</v>
      </c>
    </row>
    <row r="7" spans="2:8">
      <c r="B7">
        <f>(E7*D13)+(F7*F13)+(G7*H13)</f>
        <v>2.999997</v>
      </c>
      <c r="E7" s="14">
        <v>2</v>
      </c>
      <c r="F7" s="14">
        <v>-1</v>
      </c>
      <c r="G7" s="14">
        <v>-7</v>
      </c>
      <c r="H7" s="14">
        <v>3</v>
      </c>
    </row>
    <row r="8" spans="5:8">
      <c r="E8" s="15"/>
      <c r="F8" s="15"/>
      <c r="G8" s="15"/>
      <c r="H8" s="15"/>
    </row>
    <row r="10" spans="3:9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</row>
    <row r="11" spans="3:19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  <c r="M11" s="13">
        <f>H7</f>
        <v>3</v>
      </c>
      <c r="N11" s="13" t="s">
        <v>15</v>
      </c>
      <c r="O11" s="13">
        <f>E7*-1</f>
        <v>-2</v>
      </c>
      <c r="P11" s="13">
        <f>D12</f>
        <v>-0.2</v>
      </c>
      <c r="Q11" s="13" t="s">
        <v>15</v>
      </c>
      <c r="R11" s="13">
        <f>F7*-1</f>
        <v>1</v>
      </c>
      <c r="S11" s="13">
        <f>F12</f>
        <v>0.156</v>
      </c>
    </row>
    <row r="12" ht="15.75" spans="3:19">
      <c r="C12" s="4">
        <v>1</v>
      </c>
      <c r="D12" s="5">
        <f>ROUND((H5/E5)+(((G5*-1)/E5)*F11)+(((F5*-1)/E5)*H11),4)</f>
        <v>-0.2</v>
      </c>
      <c r="E12" s="32">
        <f>((ABS((D12-D11)/D12))*100)</f>
        <v>100</v>
      </c>
      <c r="F12" s="5">
        <f>ROUND((H6/F6)+(((E6*-1)/F6)*D12)+(((G6*-1)/F6)*H11),3)</f>
        <v>0.156</v>
      </c>
      <c r="G12" s="32">
        <f>((ABS((F12-F11)/F12))*100)</f>
        <v>100</v>
      </c>
      <c r="H12" s="5">
        <f>ROUND(((H7/G7)+(((E7*-1)/G7)*D12)+(((F7*-1)/G7)*F12)),3)</f>
        <v>-0.508</v>
      </c>
      <c r="I12" s="32">
        <f>((ABS((H12-H11)/H12))*100)</f>
        <v>100</v>
      </c>
      <c r="M12" s="13">
        <f>G7</f>
        <v>-7</v>
      </c>
      <c r="N12" s="13"/>
      <c r="O12" s="13">
        <f>G7</f>
        <v>-7</v>
      </c>
      <c r="P12" s="13" t="s">
        <v>16</v>
      </c>
      <c r="Q12" s="13"/>
      <c r="R12" s="13">
        <f>G7</f>
        <v>-7</v>
      </c>
      <c r="S12" s="13" t="s">
        <v>16</v>
      </c>
    </row>
    <row r="13" ht="15.75" spans="2:9">
      <c r="B13" s="38"/>
      <c r="C13" s="39">
        <v>2</v>
      </c>
      <c r="D13" s="5">
        <f>ROUND((H5/E5)+(((G5*-1)/E5)*H12)+(((F5*-1)/E5)*F12),6)</f>
        <v>0.1672</v>
      </c>
      <c r="E13" s="32">
        <f t="shared" ref="E13:E19" si="0">((ABS((D13-D12)/D13))*100)</f>
        <v>219.617224880383</v>
      </c>
      <c r="F13" s="5">
        <f>ROUND((H6/F6)+(((E6*-1)/F6)*D13)+(((G6*-1)/F6)*H12),6)</f>
        <v>0.3344</v>
      </c>
      <c r="G13" s="32">
        <f t="shared" ref="G13:G19" si="1">((ABS((F13-F12)/F13))*100)</f>
        <v>53.3492822966507</v>
      </c>
      <c r="H13" s="5">
        <f>ROUND(((H7/G7)+(((E7*-1)/G7)*D13)+(((F7*-1)/G7)*F13)),6)</f>
        <v>-0.428571</v>
      </c>
      <c r="I13" s="32">
        <f t="shared" ref="I13:I19" si="2">((ABS((H13-H12)/H13))*100)</f>
        <v>18.5334518667852</v>
      </c>
    </row>
    <row r="14" spans="3:19">
      <c r="C14" s="4">
        <v>3</v>
      </c>
      <c r="D14" s="5">
        <f>ROUND((H5/E5)+(((G5*-1)/E5)*H13)+(((F5*-1)/E5)*F13),6)</f>
        <v>0.190903</v>
      </c>
      <c r="E14" s="32">
        <f t="shared" si="0"/>
        <v>12.4162532804618</v>
      </c>
      <c r="F14" s="5">
        <f>ROUND((H6/F6)+(((E6*-1)/F6)*D14)+(((G6*-1)/F6)*H13),6)</f>
        <v>0.333476</v>
      </c>
      <c r="G14" s="32">
        <f t="shared" si="1"/>
        <v>0.277081409156875</v>
      </c>
      <c r="H14" s="5">
        <f>ROUND(((H7/G7)+(((E7*-1)/G7)*D14)+(((F7*-1)/G7)*F14)),6)</f>
        <v>-0.421667</v>
      </c>
      <c r="I14" s="32">
        <f t="shared" si="2"/>
        <v>1.63731095864746</v>
      </c>
      <c r="M14" s="12">
        <f>3/7</f>
        <v>0.428571428571429</v>
      </c>
      <c r="N14" s="12"/>
      <c r="O14" s="12">
        <f>(O11/O12)*P11</f>
        <v>-0.0571428571428571</v>
      </c>
      <c r="P14" s="12"/>
      <c r="Q14" s="13"/>
      <c r="R14" s="12">
        <f>(R11/R12)*S11</f>
        <v>-0.0222857142857143</v>
      </c>
      <c r="S14" s="12"/>
    </row>
    <row r="15" spans="3:9">
      <c r="C15" s="4">
        <v>4</v>
      </c>
      <c r="D15" s="5">
        <f>ROUND((H5/E5)+(((G5*-1)/E5)*H14)+(((F5*-1)/E5)*F14),6)</f>
        <v>0.186391</v>
      </c>
      <c r="E15" s="32">
        <f t="shared" si="0"/>
        <v>2.42071773851741</v>
      </c>
      <c r="F15" s="5">
        <f>ROUND((H6/F6)+(((E6*-1)/F6)*D15)+(((G6*-1)/F6)*H14),6)</f>
        <v>0.331204</v>
      </c>
      <c r="G15" s="32">
        <f t="shared" si="1"/>
        <v>0.685982053356842</v>
      </c>
      <c r="H15" s="5">
        <f>ROUND(((H7/G7)+(((E7*-1)/G7)*D15)+(((F7*-1)/G7)*F15)),6)</f>
        <v>-0.422632</v>
      </c>
      <c r="I15" s="32">
        <f t="shared" si="2"/>
        <v>0.228331030305323</v>
      </c>
    </row>
    <row r="16" spans="3:14">
      <c r="C16" s="4">
        <v>5</v>
      </c>
      <c r="D16" s="5">
        <f>ROUND((H5/E5)+(((G5*-1)/E5)*H15)+(((F5*-1)/E5)*F15),6)</f>
        <v>0.186061</v>
      </c>
      <c r="E16" s="32">
        <f t="shared" si="0"/>
        <v>0.177361187997483</v>
      </c>
      <c r="F16" s="5">
        <f>ROUND((H6/F6)+(((E6*-1)/F6)*D16)+(((G6*-1)/F6)*H15),6)</f>
        <v>0.331202</v>
      </c>
      <c r="G16" s="32">
        <f t="shared" si="1"/>
        <v>0.000603861087795967</v>
      </c>
      <c r="H16" s="5">
        <f>ROUND(((H7/G7)+(((E7*-1)/G7)*D16)+(((F7*-1)/G7)*F16)),6)</f>
        <v>-0.422726</v>
      </c>
      <c r="I16" s="32">
        <f t="shared" si="2"/>
        <v>0.0222366260887627</v>
      </c>
      <c r="M16" s="12">
        <f>M14+O14+R14</f>
        <v>0.349142857142857</v>
      </c>
      <c r="N16" s="12"/>
    </row>
    <row r="17" spans="3:9">
      <c r="C17" s="4">
        <v>6</v>
      </c>
      <c r="D17" s="5">
        <f>ROUND((H5/E5)+(((G5*-1)/E5)*H16)+(((F5*-1)/E5)*F16),6)</f>
        <v>0.186116</v>
      </c>
      <c r="E17" s="32">
        <f t="shared" si="0"/>
        <v>0.0295514625287452</v>
      </c>
      <c r="F17" s="5">
        <f>ROUND((H6/F6)+(((E6*-1)/F6)*D17)+(((G6*-1)/F6)*H16),6)</f>
        <v>0.33123</v>
      </c>
      <c r="G17" s="32">
        <f t="shared" si="1"/>
        <v>0.00845334057906228</v>
      </c>
      <c r="H17" s="5">
        <f>ROUND(((H7/G7)+(((E7*-1)/G7)*D17)+(((F7*-1)/G7)*F17)),6)</f>
        <v>-0.422714</v>
      </c>
      <c r="I17" s="32">
        <f t="shared" si="2"/>
        <v>0.00283879880959987</v>
      </c>
    </row>
    <row r="18" spans="3:19">
      <c r="C18" s="4">
        <v>7</v>
      </c>
      <c r="D18" s="5">
        <f>ROUND((H5/E5)+(((G5*-1)/E5)*H17)+(((F5*-1)/E5)*F17),6)</f>
        <v>0.18612</v>
      </c>
      <c r="E18" s="32">
        <f t="shared" si="0"/>
        <v>0.00214915108532345</v>
      </c>
      <c r="F18" s="5">
        <f>ROUND((H6/F6)+(((E6*-1)/F6)*D18)+(((G6*-1)/F6)*H17),6)</f>
        <v>0.33123</v>
      </c>
      <c r="G18" s="32">
        <f t="shared" si="1"/>
        <v>0</v>
      </c>
      <c r="H18" s="5">
        <f>ROUND(((H7/G7)+(((E7*-1)/G7)*D18)+(((F7*-1)/G7)*F18)),6)</f>
        <v>-0.422713</v>
      </c>
      <c r="I18" s="32">
        <f t="shared" si="2"/>
        <v>0.000236567127098822</v>
      </c>
      <c r="M18" s="13">
        <f>H6</f>
        <v>2</v>
      </c>
      <c r="N18" s="13" t="s">
        <v>15</v>
      </c>
      <c r="O18" s="13">
        <f>E6*-1</f>
        <v>3</v>
      </c>
      <c r="P18" s="13">
        <f>D12</f>
        <v>-0.2</v>
      </c>
      <c r="Q18" s="13" t="s">
        <v>15</v>
      </c>
      <c r="R18" s="13">
        <f>G6*-1</f>
        <v>-1</v>
      </c>
      <c r="S18" s="13">
        <f>H11</f>
        <v>0</v>
      </c>
    </row>
    <row r="19" spans="3:19">
      <c r="C19" s="4">
        <v>8</v>
      </c>
      <c r="D19" s="5">
        <f>ROUND((H5/E5)+(((G5*-1)/E5)*H18)+(((F5*-1)/E5)*F18),6)</f>
        <v>0.18612</v>
      </c>
      <c r="E19" s="32">
        <f t="shared" si="0"/>
        <v>0</v>
      </c>
      <c r="F19" s="5">
        <f>ROUND((H6/F6)+(((E6*-1)/F6)*D19)+(((G6*-1)/F6)*H18),6)</f>
        <v>0.33123</v>
      </c>
      <c r="G19" s="32">
        <f t="shared" si="1"/>
        <v>0</v>
      </c>
      <c r="H19" s="5">
        <f>ROUND(((H7/G7)+(((E7*-1)/G7)*D19)+(((F7*-1)/G7)*F19)),6)</f>
        <v>-0.422713</v>
      </c>
      <c r="I19" s="32">
        <f t="shared" si="2"/>
        <v>0</v>
      </c>
      <c r="M19" s="13">
        <f>F6</f>
        <v>9</v>
      </c>
      <c r="N19" s="13"/>
      <c r="O19" s="13">
        <f>M19</f>
        <v>9</v>
      </c>
      <c r="P19" s="13" t="s">
        <v>16</v>
      </c>
      <c r="Q19" s="13"/>
      <c r="R19" s="13">
        <f>M19</f>
        <v>9</v>
      </c>
      <c r="S19" s="13" t="s">
        <v>16</v>
      </c>
    </row>
    <row r="20" spans="3:9">
      <c r="C20" s="4"/>
      <c r="D20" s="5"/>
      <c r="E20" s="4"/>
      <c r="F20" s="5"/>
      <c r="G20" s="4"/>
      <c r="H20" s="5"/>
      <c r="I20" s="4"/>
    </row>
    <row r="21" spans="3:19">
      <c r="C21" s="4"/>
      <c r="D21" s="5"/>
      <c r="E21" s="4"/>
      <c r="F21" s="5"/>
      <c r="G21" s="4"/>
      <c r="H21" s="5"/>
      <c r="I21" s="4"/>
      <c r="M21" s="12">
        <f>M18/M19</f>
        <v>0.222222222222222</v>
      </c>
      <c r="N21" s="12"/>
      <c r="O21" s="12">
        <f>(O18/O19)*P18</f>
        <v>-0.0666666666666667</v>
      </c>
      <c r="P21" s="12"/>
      <c r="Q21" s="13"/>
      <c r="R21" s="12">
        <f>(R18/R19)*S18</f>
        <v>0</v>
      </c>
      <c r="S21" s="12"/>
    </row>
    <row r="22" spans="3:9">
      <c r="C22" s="4"/>
      <c r="D22" s="5"/>
      <c r="E22" s="4"/>
      <c r="F22" s="5"/>
      <c r="G22" s="4"/>
      <c r="H22" s="5"/>
      <c r="I22" s="4"/>
    </row>
    <row r="23" spans="3:14">
      <c r="C23" s="4"/>
      <c r="D23" s="5"/>
      <c r="E23" s="4"/>
      <c r="F23" s="5"/>
      <c r="G23" s="4"/>
      <c r="H23" s="5"/>
      <c r="I23" s="4"/>
      <c r="M23" s="12">
        <f>M21+O21+R21</f>
        <v>0.155555555555556</v>
      </c>
      <c r="N23" s="12"/>
    </row>
  </sheetData>
  <mergeCells count="11">
    <mergeCell ref="D1:I1"/>
    <mergeCell ref="K2:M2"/>
    <mergeCell ref="E3:H3"/>
    <mergeCell ref="M14:N14"/>
    <mergeCell ref="O14:P14"/>
    <mergeCell ref="R14:S14"/>
    <mergeCell ref="M16:N16"/>
    <mergeCell ref="M21:N21"/>
    <mergeCell ref="O21:P21"/>
    <mergeCell ref="R21:S21"/>
    <mergeCell ref="M23:N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6"/>
  <sheetViews>
    <sheetView zoomScale="80" zoomScaleNormal="80" topLeftCell="B1" workbookViewId="0">
      <selection activeCell="L19" sqref="L19"/>
    </sheetView>
  </sheetViews>
  <sheetFormatPr defaultColWidth="9.14285714285714" defaultRowHeight="15"/>
  <cols>
    <col min="2" max="2" width="12.8571428571429"/>
    <col min="3" max="3" width="11.7142857142857"/>
    <col min="4" max="5" width="12.8571428571429"/>
    <col min="6" max="6" width="14"/>
    <col min="7" max="9" width="12.8571428571429"/>
  </cols>
  <sheetData>
    <row r="1" spans="4:9">
      <c r="D1" s="1" t="s">
        <v>0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5">
      <c r="B5">
        <f>(E5*D20)+(F5*F20)+(G5*H20)</f>
        <v>1.00006721185397</v>
      </c>
      <c r="E5" s="13">
        <v>3</v>
      </c>
      <c r="F5" s="13">
        <v>-1</v>
      </c>
      <c r="G5" s="13">
        <v>1</v>
      </c>
      <c r="H5" s="13">
        <v>1</v>
      </c>
      <c r="K5" s="13"/>
      <c r="L5" s="13"/>
      <c r="M5" s="13"/>
      <c r="O5" t="s">
        <v>17</v>
      </c>
    </row>
    <row r="6" spans="2:16">
      <c r="B6">
        <f>(E6*D20)+(F6*F20)+(G6*H20)</f>
        <v>0.00173194480254013</v>
      </c>
      <c r="E6" s="13">
        <v>3</v>
      </c>
      <c r="F6" s="13">
        <v>6</v>
      </c>
      <c r="G6" s="13">
        <v>2</v>
      </c>
      <c r="H6" s="13">
        <v>0</v>
      </c>
      <c r="O6" t="s">
        <v>18</v>
      </c>
      <c r="P6" t="s">
        <v>19</v>
      </c>
    </row>
    <row r="7" spans="2:15">
      <c r="B7">
        <f>(E7*D20)+(F7*F20)+(G7*H20)</f>
        <v>4.00228107115862</v>
      </c>
      <c r="E7" s="14">
        <v>3</v>
      </c>
      <c r="F7" s="14">
        <v>3</v>
      </c>
      <c r="G7" s="14">
        <v>7</v>
      </c>
      <c r="H7" s="14">
        <v>4</v>
      </c>
      <c r="O7" t="s">
        <v>20</v>
      </c>
    </row>
    <row r="8" spans="5:15">
      <c r="E8" s="15"/>
      <c r="F8" s="15"/>
      <c r="G8" s="15"/>
      <c r="H8" s="15"/>
      <c r="O8" t="s">
        <v>21</v>
      </c>
    </row>
    <row r="9" spans="15:15">
      <c r="O9" t="s">
        <v>22</v>
      </c>
    </row>
    <row r="10" spans="3:15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  <c r="O10" t="s">
        <v>23</v>
      </c>
    </row>
    <row r="11" spans="3:15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  <c r="O11" t="s">
        <v>24</v>
      </c>
    </row>
    <row r="12" spans="3:16">
      <c r="C12" s="4">
        <v>1</v>
      </c>
      <c r="D12" s="5">
        <f>(H5/E5)+(((F5*-1)/E5)*F11)+(((G5*-1)/E5)*H11)</f>
        <v>0.333333333333333</v>
      </c>
      <c r="E12" s="32">
        <f>((ABS((D12-D11)/D12))*100)</f>
        <v>100</v>
      </c>
      <c r="F12" s="5">
        <f>((H6/F6)+(((E6*-1)/F6)*D11)+(((G6*-1)/F6)*H11))</f>
        <v>0</v>
      </c>
      <c r="G12" s="4" t="e">
        <f>((ABS((F12-F11)/F12))*100)</f>
        <v>#DIV/0!</v>
      </c>
      <c r="H12" s="5">
        <f>((H7/G7)+(((E7*-1)/G7)*D11)+(((F7*-1)/G7)*F11))</f>
        <v>0.571428571428571</v>
      </c>
      <c r="I12" s="32">
        <f>((ABS((H12-H11)/H12))*100)</f>
        <v>100</v>
      </c>
      <c r="O12" t="s">
        <v>25</v>
      </c>
      <c r="P12" t="s">
        <v>26</v>
      </c>
    </row>
    <row r="13" spans="3:15">
      <c r="C13" s="4">
        <v>2</v>
      </c>
      <c r="D13" s="5">
        <f>((H5/E5)+(((F5*-1)/E5)*F12)+(((G5*-1)/E5)*H12))</f>
        <v>0.142857142857143</v>
      </c>
      <c r="E13" s="32">
        <f t="shared" ref="E13:E25" si="0">((ABS((D13-D12)/D13))*100)</f>
        <v>133.333333333333</v>
      </c>
      <c r="F13" s="5">
        <f>(H6/F6)+(((E6*-1)/F6)*D12)+(((G6*-1)/F6)*H12)</f>
        <v>-0.357142857142857</v>
      </c>
      <c r="G13" s="32">
        <f>((ABS((F13-F12)/F13))*100)</f>
        <v>100</v>
      </c>
      <c r="H13" s="5">
        <f>((H7/G7)+(((E7*-1)/G7)*D12)+(((F7*-1)/G7)*F12))</f>
        <v>0.428571428571429</v>
      </c>
      <c r="I13" s="32">
        <f t="shared" ref="I13:I25" si="1">((ABS((H13-H12)/H13))*100)</f>
        <v>33.3333333333333</v>
      </c>
      <c r="O13" t="s">
        <v>27</v>
      </c>
    </row>
    <row r="14" spans="2:15">
      <c r="B14" s="6"/>
      <c r="C14" s="4">
        <v>3</v>
      </c>
      <c r="D14" s="5">
        <f>(H5/E5)+(((F5*-1)/E5)*F13)+(((G5*-1)/E5)*H13)</f>
        <v>0.0714285714285714</v>
      </c>
      <c r="E14" s="32">
        <f t="shared" si="0"/>
        <v>100</v>
      </c>
      <c r="F14" s="5">
        <f>((H6/F6)+(((E6*-1)/F6)*D13)+(((G6*-1)/F6)*H13))</f>
        <v>-0.214285714285714</v>
      </c>
      <c r="G14" s="32">
        <f t="shared" ref="G14:G25" si="2">((ABS((F14-F13)/F14))*100)</f>
        <v>66.6666666666666</v>
      </c>
      <c r="H14" s="5">
        <f>((H7/G7)+(((E7*-1)/G7)*D13)+(((F7*-1)/G7)*F13))</f>
        <v>0.663265306122449</v>
      </c>
      <c r="I14" s="32">
        <f t="shared" si="1"/>
        <v>35.3846153846154</v>
      </c>
      <c r="O14" t="s">
        <v>28</v>
      </c>
    </row>
    <row r="15" spans="3:15">
      <c r="C15" s="4">
        <v>4</v>
      </c>
      <c r="D15" s="5">
        <f>(H5/E5)+(((F5*-1)/E5)*F14)+(((G5*-1)/E5)*H14)</f>
        <v>0.0408163265306122</v>
      </c>
      <c r="E15" s="32">
        <f t="shared" si="0"/>
        <v>75</v>
      </c>
      <c r="F15" s="5">
        <f>(H6/F6)+(((E6*-1)/F6)*D14)+(((G6*-1)/F6)*H14)</f>
        <v>-0.256802721088435</v>
      </c>
      <c r="G15" s="32">
        <f t="shared" si="2"/>
        <v>16.5562913907284</v>
      </c>
      <c r="H15" s="5">
        <f>((H7/G7)+(((E7*-1)/G7)*D14)+(((F7*-1)/G7)*F14))</f>
        <v>0.63265306122449</v>
      </c>
      <c r="I15" s="32">
        <f t="shared" si="1"/>
        <v>4.83870967741936</v>
      </c>
      <c r="O15" t="s">
        <v>29</v>
      </c>
    </row>
    <row r="16" spans="3:15">
      <c r="C16" s="7">
        <v>5</v>
      </c>
      <c r="D16" s="8">
        <f>(H5/E5)+(((F5*-1)/E5)*F15)+(((G5*-1)/E5)*H15)</f>
        <v>0.0368480725623583</v>
      </c>
      <c r="E16" s="32">
        <f t="shared" si="0"/>
        <v>10.7692307692306</v>
      </c>
      <c r="F16" s="8">
        <f>((H6/F6)+(((E6*-1)/F6)*D15)+(((G6*-1)/F6)*H15))</f>
        <v>-0.231292517006803</v>
      </c>
      <c r="G16" s="32">
        <f t="shared" si="2"/>
        <v>11.0294117647059</v>
      </c>
      <c r="H16" s="8">
        <f>((H7/G7)+(((E7*-1)/G7)*D15)+(((F7*-1)/G7)*F15))</f>
        <v>0.66399416909621</v>
      </c>
      <c r="I16" s="32">
        <f t="shared" si="1"/>
        <v>4.72008781558726</v>
      </c>
      <c r="O16" t="s">
        <v>23</v>
      </c>
    </row>
    <row r="17" spans="3:15">
      <c r="C17" s="4">
        <v>6</v>
      </c>
      <c r="D17" s="5">
        <f>(H5/E5)+(((F5*-1)/E5)*F16)+(((G5*-1)/E5)*H16)</f>
        <v>0.0349044379656625</v>
      </c>
      <c r="E17" s="32">
        <f t="shared" si="0"/>
        <v>5.56844547563799</v>
      </c>
      <c r="F17" s="5">
        <f>((H6/F6)+(((E6*-1)/F6)*D16)+(((G6*-1)/F6)*H16))</f>
        <v>-0.239755425979916</v>
      </c>
      <c r="G17" s="32">
        <f t="shared" si="2"/>
        <v>3.52980915385916</v>
      </c>
      <c r="H17" s="5">
        <f>((H7/G7)+(((E7*-1)/G7)*D16)+(((F7*-1)/G7)*F16))</f>
        <v>0.654761904761905</v>
      </c>
      <c r="I17" s="32">
        <f t="shared" si="1"/>
        <v>1.41001855287568</v>
      </c>
      <c r="O17" t="s">
        <v>30</v>
      </c>
    </row>
    <row r="18" spans="3:16">
      <c r="C18" s="22">
        <v>7</v>
      </c>
      <c r="D18" s="23">
        <f>(H5/E5)+(((F5*-1)/E5)*F17)+(((G5*-1)/E5)*H17)</f>
        <v>0.0351608897527265</v>
      </c>
      <c r="E18" s="32">
        <f t="shared" si="0"/>
        <v>0.729366602686858</v>
      </c>
      <c r="F18" s="23">
        <f>((H6/F6)+(((E6*-1)/F6)*D17)+(((G6*-1)/F6)*H17))</f>
        <v>-0.2357061872368</v>
      </c>
      <c r="G18" s="32">
        <f t="shared" si="2"/>
        <v>1.71791788352513</v>
      </c>
      <c r="H18" s="23">
        <f>((H7/G7)+(((E7*-1)/G7)*D17)+(((F7*-1)/G7)*F17))</f>
        <v>0.659221852006108</v>
      </c>
      <c r="I18" s="32">
        <f t="shared" si="1"/>
        <v>0.676547239845199</v>
      </c>
      <c r="O18" t="s">
        <v>31</v>
      </c>
      <c r="P18" t="s">
        <v>32</v>
      </c>
    </row>
    <row r="19" spans="3:15">
      <c r="C19" s="7">
        <v>8</v>
      </c>
      <c r="D19" s="8">
        <f>(H5/E5)+(((F5*-1)/E5)*F18)+(((G5*-1)/E5)*H18)</f>
        <v>0.0350239869190307</v>
      </c>
      <c r="E19" s="32">
        <f t="shared" si="0"/>
        <v>0.390883065403915</v>
      </c>
      <c r="F19" s="8">
        <f>(H6/F6)+(((E6*-1)/F6)*D18)+(((G6*-1)/F6)*H18)</f>
        <v>-0.237321062211733</v>
      </c>
      <c r="G19" s="32">
        <f t="shared" si="2"/>
        <v>0.680460031605801</v>
      </c>
      <c r="H19" s="8">
        <f>((H7/G7)+(((E7*-1)/G7)*D18)+(((F7*-1)/G7)*F18))</f>
        <v>0.657376556064603</v>
      </c>
      <c r="I19" s="32">
        <f t="shared" si="1"/>
        <v>0.280706076978563</v>
      </c>
      <c r="O19" t="s">
        <v>33</v>
      </c>
    </row>
    <row r="20" spans="3:15">
      <c r="C20" s="4">
        <v>9</v>
      </c>
      <c r="D20" s="5">
        <f>(H5/E5)+(((F5*-1)/E5)*F19)+(((G5*-1)/E5)*H19)</f>
        <v>0.0351007939078882</v>
      </c>
      <c r="E20" s="32">
        <f t="shared" si="0"/>
        <v>0.218818380743861</v>
      </c>
      <c r="F20" s="5">
        <f>((H6/F6)+(((E6*-1)/F6)*D19)+(((G6*-1)/F6)*H19))</f>
        <v>-0.236637512147716</v>
      </c>
      <c r="G20" s="32">
        <f t="shared" si="2"/>
        <v>0.288859554773282</v>
      </c>
      <c r="H20" s="5">
        <f>((H7/G7)+(((E7*-1)/G7)*D19)+(((F7*-1)/G7)*F19))</f>
        <v>0.658127317982587</v>
      </c>
      <c r="I20" s="32">
        <f t="shared" si="1"/>
        <v>0.114075483188453</v>
      </c>
      <c r="O20" t="s">
        <v>28</v>
      </c>
    </row>
    <row r="21" ht="15.75" spans="3:15">
      <c r="C21" s="22">
        <v>10</v>
      </c>
      <c r="D21" s="23">
        <f>(H5/E5)+(((F5*-1)/E5)*F20)+(((G5*-1)/E5)*H20)</f>
        <v>0.0350783899565657</v>
      </c>
      <c r="E21" s="33">
        <f t="shared" si="0"/>
        <v>0.063868242955798</v>
      </c>
      <c r="F21" s="23">
        <f>((H6/F6)+(((E6*-1)/F6)*D20)+(((G6*-1)/F6)*H20))</f>
        <v>-0.236926169614806</v>
      </c>
      <c r="G21" s="33">
        <f t="shared" si="2"/>
        <v>0.121834353528498</v>
      </c>
      <c r="H21" s="23">
        <f>((H7/G7)+(((E7*-1)/G7)*D20)+(((F7*-1)/G7)*F20))</f>
        <v>0.657801450674212</v>
      </c>
      <c r="I21" s="33">
        <f t="shared" si="1"/>
        <v>0.0495388552337027</v>
      </c>
      <c r="O21" t="s">
        <v>34</v>
      </c>
    </row>
    <row r="22" ht="15.75" spans="3:15">
      <c r="C22" s="30"/>
      <c r="D22" s="34">
        <f>(H5/E5)+(((F5*-1)/E5)*F21)+(((G5*-1)/E5)*H21)</f>
        <v>0.0350907932369939</v>
      </c>
      <c r="E22" s="35">
        <f t="shared" si="0"/>
        <v>0.0353462526322336</v>
      </c>
      <c r="F22" s="34">
        <f>((H6/F6)+(((E6*-1)/F6)*D21)+(((G6*-1)/F6)*H21))</f>
        <v>-0.23680634520302</v>
      </c>
      <c r="G22" s="35">
        <f t="shared" si="2"/>
        <v>0.0506001693845523</v>
      </c>
      <c r="H22" s="34">
        <f>((H7/G7)+(((E7*-1)/G7)*D21)+(((F7*-1)/G7)*F21))</f>
        <v>0.657934762710675</v>
      </c>
      <c r="I22" s="37">
        <f t="shared" si="1"/>
        <v>0.0202621968040365</v>
      </c>
      <c r="O22" t="s">
        <v>35</v>
      </c>
    </row>
    <row r="23" spans="3:9">
      <c r="C23" s="9"/>
      <c r="D23" s="10">
        <f>(H5/E5)+(((F5*-1)/E5)*F22)+(((G5*-1)/E5)*H22)</f>
        <v>0.0350862973621018</v>
      </c>
      <c r="E23" s="36">
        <f t="shared" si="0"/>
        <v>0.0128137627226752</v>
      </c>
      <c r="F23" s="10">
        <f>((H6/F6)+(((E6*-1)/F6)*D22)+(((G6*-1)/F6)*H22))</f>
        <v>-0.236856984188722</v>
      </c>
      <c r="G23" s="36">
        <f t="shared" si="2"/>
        <v>0.0213795619643942</v>
      </c>
      <c r="H23" s="10">
        <f>((H7/G7)+(((E7*-1)/G7)*D22)+(((F7*-1)/G7)*F22))</f>
        <v>0.657878093699725</v>
      </c>
      <c r="I23" s="36">
        <f t="shared" si="1"/>
        <v>0.00861390757523749</v>
      </c>
    </row>
    <row r="24" spans="3:9">
      <c r="C24" s="13"/>
      <c r="D24" s="13">
        <f>(H5/E5)+(((F5*-1)/E5)*F23)+(((G5*-1)/E5)*H23)</f>
        <v>0.0350883073705176</v>
      </c>
      <c r="E24" s="32">
        <f t="shared" si="0"/>
        <v>0.00572842797621368</v>
      </c>
      <c r="F24" s="13">
        <f>((H6/F6)+(((E6*-1)/F6)*D23)+(((G6*-1)/F6)*H23))</f>
        <v>-0.236835846580959</v>
      </c>
      <c r="G24" s="32">
        <f t="shared" si="2"/>
        <v>0.00892500357001595</v>
      </c>
      <c r="H24" s="13">
        <f>((H7/G7)+(((E7*-1)/G7)*D23)+(((F7*-1)/G7)*F23))</f>
        <v>0.657901722925694</v>
      </c>
      <c r="I24" s="32">
        <f t="shared" si="1"/>
        <v>0.00359160420855707</v>
      </c>
    </row>
    <row r="25" spans="3:9">
      <c r="C25" s="13"/>
      <c r="D25" s="13">
        <f>(H5/E5)+(((F5*-1)/E5)*F24)+(((G5*-1)/E5)*H24)</f>
        <v>0.0350874768311155</v>
      </c>
      <c r="E25" s="32">
        <f t="shared" si="0"/>
        <v>0.00236705365310568</v>
      </c>
      <c r="F25" s="13">
        <f>((H6/F6)+(((E6*-1)/F6)*D24)+(((G6*-1)/F6)*H24))</f>
        <v>-0.236844727993824</v>
      </c>
      <c r="G25" s="32">
        <f t="shared" si="2"/>
        <v>0.00374988835065278</v>
      </c>
      <c r="H25" s="13">
        <f>((H7/G7)+(((E7*-1)/G7)*D24)+(((F7*-1)/G7)*F24))</f>
        <v>0.657891802518761</v>
      </c>
      <c r="I25" s="32">
        <f t="shared" si="1"/>
        <v>0.00150790857942034</v>
      </c>
    </row>
    <row r="60" spans="5:10">
      <c r="E60" s="1" t="s">
        <v>0</v>
      </c>
      <c r="F60" s="1"/>
      <c r="G60" s="1"/>
      <c r="H60" s="1"/>
      <c r="I60" s="1"/>
      <c r="J60" s="1"/>
    </row>
    <row r="61" spans="12:14">
      <c r="L61" s="19" t="s">
        <v>1</v>
      </c>
      <c r="M61" s="19"/>
      <c r="N61" s="19"/>
    </row>
    <row r="62" spans="6:14">
      <c r="F62" s="11" t="s">
        <v>2</v>
      </c>
      <c r="G62" s="11"/>
      <c r="H62" s="11"/>
      <c r="I62" s="11"/>
      <c r="L62" s="12" t="s">
        <v>3</v>
      </c>
      <c r="M62" s="12" t="s">
        <v>4</v>
      </c>
      <c r="N62" s="12" t="s">
        <v>5</v>
      </c>
    </row>
    <row r="63" spans="6:14">
      <c r="F63" s="12" t="s">
        <v>3</v>
      </c>
      <c r="G63" s="12" t="s">
        <v>4</v>
      </c>
      <c r="H63" s="12" t="s">
        <v>5</v>
      </c>
      <c r="I63" s="12" t="s">
        <v>6</v>
      </c>
      <c r="L63" s="13">
        <v>0</v>
      </c>
      <c r="M63" s="13">
        <v>0</v>
      </c>
      <c r="N63" s="13">
        <v>0</v>
      </c>
    </row>
    <row r="64" spans="3:14">
      <c r="C64">
        <f>(F64*E78)+(G64*G78)+(H64*I78)</f>
        <v>8.99997375</v>
      </c>
      <c r="F64" s="13">
        <v>10</v>
      </c>
      <c r="G64" s="13">
        <v>-1</v>
      </c>
      <c r="H64" s="13">
        <v>0</v>
      </c>
      <c r="I64" s="13">
        <v>9</v>
      </c>
      <c r="L64" s="13"/>
      <c r="M64" s="13"/>
      <c r="N64" s="13"/>
    </row>
    <row r="65" spans="3:9">
      <c r="C65">
        <f>(F65*E78)+(G65*G78)+(H65*I78)</f>
        <v>6.99995625</v>
      </c>
      <c r="F65" s="13">
        <v>-1</v>
      </c>
      <c r="G65" s="13">
        <v>10</v>
      </c>
      <c r="H65" s="13">
        <v>-2</v>
      </c>
      <c r="I65" s="13">
        <v>7</v>
      </c>
    </row>
    <row r="66" spans="3:9">
      <c r="C66">
        <f>(F66*E78)+(G66*G78)+(H66*I78)</f>
        <v>5.9999475</v>
      </c>
      <c r="F66" s="14">
        <v>0</v>
      </c>
      <c r="G66" s="14">
        <v>-2</v>
      </c>
      <c r="H66" s="14">
        <v>10</v>
      </c>
      <c r="I66" s="14">
        <v>6</v>
      </c>
    </row>
    <row r="67" spans="6:9">
      <c r="F67" s="15"/>
      <c r="G67" s="15"/>
      <c r="H67" s="15"/>
      <c r="I67" s="15"/>
    </row>
    <row r="69" spans="4:12">
      <c r="D69" s="2" t="s">
        <v>7</v>
      </c>
      <c r="E69" s="3" t="s">
        <v>8</v>
      </c>
      <c r="F69" s="16" t="s">
        <v>9</v>
      </c>
      <c r="G69" s="3" t="s">
        <v>10</v>
      </c>
      <c r="H69" s="17" t="s">
        <v>11</v>
      </c>
      <c r="I69" s="3" t="s">
        <v>12</v>
      </c>
      <c r="J69" s="17" t="s">
        <v>13</v>
      </c>
      <c r="L69" t="s">
        <v>17</v>
      </c>
    </row>
    <row r="70" spans="4:13">
      <c r="D70" s="4"/>
      <c r="E70" s="5">
        <f>L63</f>
        <v>0</v>
      </c>
      <c r="F70" s="4"/>
      <c r="G70" s="5">
        <f>M63</f>
        <v>0</v>
      </c>
      <c r="H70" s="4"/>
      <c r="I70" s="5">
        <f>N63</f>
        <v>0</v>
      </c>
      <c r="J70" s="4"/>
      <c r="L70" t="s">
        <v>18</v>
      </c>
      <c r="M70" t="s">
        <v>36</v>
      </c>
    </row>
    <row r="71" spans="4:12">
      <c r="D71" s="4">
        <v>1</v>
      </c>
      <c r="E71" s="31">
        <f>(I64/F64)+(((G64*-1)/F64)*G70)+(((H64*-1)/F64)*I70)</f>
        <v>0.9</v>
      </c>
      <c r="F71" s="32">
        <f t="shared" ref="F71:J71" si="3">ROUND((ABS((E71-E70)/E71))*100,3)</f>
        <v>100</v>
      </c>
      <c r="G71" s="5">
        <f>((I65/G65)+(((F65*-1)/G65)*E70)+(((H65*-1)/G65)*I70))</f>
        <v>0.7</v>
      </c>
      <c r="H71" s="32">
        <f t="shared" si="3"/>
        <v>100</v>
      </c>
      <c r="I71" s="5">
        <f>((I66/H66)+(((F66*-1)/H66)*E70)+(((G66*-1)/H66)*G70))</f>
        <v>0.6</v>
      </c>
      <c r="J71" s="32">
        <f t="shared" si="3"/>
        <v>100</v>
      </c>
      <c r="L71" t="s">
        <v>20</v>
      </c>
    </row>
    <row r="72" spans="4:12">
      <c r="D72" s="4">
        <v>2</v>
      </c>
      <c r="E72" s="31">
        <f>((I64/F64)+(((G64*-1)/F64)*G71)+(((H64*-1)/F64)*I71))</f>
        <v>0.97</v>
      </c>
      <c r="F72" s="32">
        <f t="shared" ref="F72:J72" si="4">ROUND((ABS((E72-E71)/E72))*100,3)</f>
        <v>7.216</v>
      </c>
      <c r="G72" s="5">
        <f>((I65/G65)+(((F65*-1)/G65)*E71)+(((H65*-1)/G65)*I71))</f>
        <v>0.91</v>
      </c>
      <c r="H72" s="32">
        <f t="shared" si="4"/>
        <v>23.077</v>
      </c>
      <c r="I72" s="5">
        <f>((I66/H66)+(((F66*-1)/H66)*E71)+(((G66*-1)/H66)*G71))</f>
        <v>0.74</v>
      </c>
      <c r="J72" s="32">
        <f t="shared" si="4"/>
        <v>18.919</v>
      </c>
      <c r="L72" t="s">
        <v>21</v>
      </c>
    </row>
    <row r="73" spans="3:12">
      <c r="C73" s="6"/>
      <c r="D73" s="4">
        <v>3</v>
      </c>
      <c r="E73" s="5">
        <f>(I64/F64)+(((G64*-1)/F64)*G72)+(((H64*-1)/F64)*I72)</f>
        <v>0.991</v>
      </c>
      <c r="F73" s="32">
        <f t="shared" ref="F73:J73" si="5">ROUND((ABS((E73-E72)/E73))*100,3)</f>
        <v>2.119</v>
      </c>
      <c r="G73" s="5">
        <f>((I65/G65)+(((F65*-1)/G65)*E72)+(((H65*-1)/G65)*I72))</f>
        <v>0.945</v>
      </c>
      <c r="H73" s="32">
        <f t="shared" si="5"/>
        <v>3.704</v>
      </c>
      <c r="I73" s="5">
        <f>((I66/H66)+(((F66*-1)/H66)*E72)+(((G66*-1)/H66)*G72))</f>
        <v>0.782</v>
      </c>
      <c r="J73" s="32">
        <f t="shared" si="5"/>
        <v>5.371</v>
      </c>
      <c r="L73" t="s">
        <v>37</v>
      </c>
    </row>
    <row r="74" spans="4:12">
      <c r="D74" s="4">
        <v>4</v>
      </c>
      <c r="E74" s="5">
        <f>(I64/F64)+(((G64*-1)/F64)*G73)+(((H64*-1)/F64)*I73)</f>
        <v>0.9945</v>
      </c>
      <c r="F74" s="32">
        <f t="shared" ref="F74:J74" si="6">ROUND((ABS((E74-E73)/E74))*100,3)</f>
        <v>0.352</v>
      </c>
      <c r="G74" s="5">
        <f>((I65/G65)+(((F65*-1)/G65)*E73)+(((H65*-1)/G65)*I73))</f>
        <v>0.9555</v>
      </c>
      <c r="H74" s="32">
        <f t="shared" si="6"/>
        <v>1.099</v>
      </c>
      <c r="I74" s="5">
        <f>((I66/H66)+(((F66*-1)/H66)*E73)+(((G66*-1)/H66)*G73))</f>
        <v>0.789</v>
      </c>
      <c r="J74" s="32">
        <f t="shared" si="6"/>
        <v>0.887</v>
      </c>
      <c r="L74" t="s">
        <v>23</v>
      </c>
    </row>
    <row r="75" spans="4:12">
      <c r="D75" s="4">
        <v>5</v>
      </c>
      <c r="E75" s="5">
        <f>(I64/F64)+(((G64*-1)/F64)*G74)+(((H64*-1)/F64)*I74)</f>
        <v>0.99555</v>
      </c>
      <c r="F75" s="32">
        <f t="shared" ref="F75:J75" si="7">ROUND((ABS((E75-E74)/E75))*100,3)</f>
        <v>0.105</v>
      </c>
      <c r="G75" s="5">
        <f>((I65/G65)+(((F65*-1)/G65)*E74)+(((H65*-1)/G65)*I74))</f>
        <v>0.95725</v>
      </c>
      <c r="H75" s="32">
        <f t="shared" si="7"/>
        <v>0.183</v>
      </c>
      <c r="I75" s="5">
        <f>((I66/H66)+(((F66*-1)/H66)*E74)+(((G66*-1)/H66)*G74))</f>
        <v>0.7911</v>
      </c>
      <c r="J75" s="32">
        <f t="shared" si="7"/>
        <v>0.265</v>
      </c>
      <c r="L75" t="s">
        <v>24</v>
      </c>
    </row>
    <row r="76" spans="4:13">
      <c r="D76" s="4">
        <v>6</v>
      </c>
      <c r="E76" s="5">
        <f>(I64/F64)+(((G64*-1)/F64)*G75)+(((H64*-1)/F64)*I75)</f>
        <v>0.995725</v>
      </c>
      <c r="F76" s="32">
        <f t="shared" ref="F76:J76" si="8">ROUND((ABS((E76-E75)/E76))*100,3)</f>
        <v>0.018</v>
      </c>
      <c r="G76" s="5">
        <f>((I65/G65)+(((F65*-1)/G65)*E75)+(((H65*-1)/G65)*I75))</f>
        <v>0.957775</v>
      </c>
      <c r="H76" s="32">
        <f t="shared" si="8"/>
        <v>0.055</v>
      </c>
      <c r="I76" s="5">
        <f>(I66/H66)+(((F66*-1)/H66)*E75)+(((G66*-1)/H66)*G75)</f>
        <v>0.79145</v>
      </c>
      <c r="J76" s="32">
        <f t="shared" si="8"/>
        <v>0.044</v>
      </c>
      <c r="L76" t="s">
        <v>25</v>
      </c>
      <c r="M76" t="s">
        <v>38</v>
      </c>
    </row>
    <row r="77" ht="15.75" spans="4:12">
      <c r="D77" s="7">
        <v>7</v>
      </c>
      <c r="E77" s="8">
        <f>(I64/F64)+(((G64*-1)/F64)*G76)+(((H64*-1)/F64)*I76)</f>
        <v>0.9957775</v>
      </c>
      <c r="F77" s="33">
        <f t="shared" ref="F77:J77" si="9">ROUND((ABS((E77-E76)/E77))*100,3)</f>
        <v>0.005</v>
      </c>
      <c r="G77" s="8">
        <f>((I65/G65)+(((F65*-1)/G65)*E76)+(((H65*-1)/G65)*I76))</f>
        <v>0.9578625</v>
      </c>
      <c r="H77" s="33">
        <f t="shared" si="9"/>
        <v>0.009</v>
      </c>
      <c r="I77" s="8">
        <f>((I66/H66)+(((F66*-1)/H66)*E76)+(((G66*-1)/H66)*G76))</f>
        <v>0.791555</v>
      </c>
      <c r="J77" s="33">
        <f t="shared" si="9"/>
        <v>0.013</v>
      </c>
      <c r="L77" t="s">
        <v>39</v>
      </c>
    </row>
    <row r="78" ht="15.75" spans="4:12">
      <c r="D78" s="30">
        <v>8</v>
      </c>
      <c r="E78" s="34">
        <f>(I64/F64)+(((G64*-1)/F64)*G77)+(((H64*-1)/F64)*I77)</f>
        <v>0.99578625</v>
      </c>
      <c r="F78" s="35">
        <f t="shared" ref="F78:J78" si="10">ROUND((ABS((E78-E77)/E78))*100,3)</f>
        <v>0.001</v>
      </c>
      <c r="G78" s="34">
        <f>((I65/G65)+(((F65*-1)/G65)*E77)+(((H65*-1)/G65)*I77))</f>
        <v>0.95788875</v>
      </c>
      <c r="H78" s="35">
        <f t="shared" si="10"/>
        <v>0.003</v>
      </c>
      <c r="I78" s="34">
        <f>((I66/H66)+(((F66*-1)/H66)*E77)+(((G66*-1)/H66)*G77))</f>
        <v>0.7915725</v>
      </c>
      <c r="J78" s="37">
        <f t="shared" si="10"/>
        <v>0.002</v>
      </c>
      <c r="L78" t="s">
        <v>28</v>
      </c>
    </row>
    <row r="79" spans="4:12">
      <c r="D79" s="9">
        <v>9</v>
      </c>
      <c r="E79" s="10">
        <f>(I64/F64)+(((G64*-1)/F64)*G78)+(((H64*-1)/F64)*I78)</f>
        <v>0.995788875</v>
      </c>
      <c r="F79" s="36">
        <f t="shared" ref="F79:J79" si="11">ROUND((ABS((E79-E78)/E79))*100,3)</f>
        <v>0</v>
      </c>
      <c r="G79" s="10">
        <f>(I65/G65)+(((F65*-1)/G65)*E78)+(((H65*-1)/G65)*I78)</f>
        <v>0.957893125</v>
      </c>
      <c r="H79" s="36">
        <f t="shared" si="11"/>
        <v>0</v>
      </c>
      <c r="I79" s="10">
        <f>(I66/H66)+(((F66*-1)/H66)*E78)+(((G66*-1)/H66)*G78)</f>
        <v>0.79157775</v>
      </c>
      <c r="J79" s="36">
        <f t="shared" si="11"/>
        <v>0.001</v>
      </c>
      <c r="L79" t="s">
        <v>40</v>
      </c>
    </row>
    <row r="80" spans="4:12">
      <c r="D80" s="9">
        <v>10</v>
      </c>
      <c r="E80" s="10">
        <f>(I64/F64)+(((G64*-1)/F64)*G79)+(((H64*-1)/F64)*I79)</f>
        <v>0.9957893125</v>
      </c>
      <c r="F80" s="36">
        <f t="shared" ref="F80:J80" si="12">ROUND((ABS((E80-E79)/E80))*100,3)</f>
        <v>0</v>
      </c>
      <c r="G80" s="10">
        <f>((I65/G65)+(((F65*-1)/G65)*E79)+(((H65*-1)/G65)*I79))</f>
        <v>0.9578944375</v>
      </c>
      <c r="H80" s="36">
        <f t="shared" si="12"/>
        <v>0</v>
      </c>
      <c r="I80" s="10">
        <f>((I66/H66)+(((F66*-1)/H66)*E79)+(((G66*-1)/H66)*G79))</f>
        <v>0.791578625</v>
      </c>
      <c r="J80" s="36">
        <f t="shared" si="12"/>
        <v>0</v>
      </c>
      <c r="L80" t="s">
        <v>23</v>
      </c>
    </row>
    <row r="81" spans="4:12">
      <c r="D81" s="4"/>
      <c r="E81" s="5"/>
      <c r="F81" s="4"/>
      <c r="G81" s="5"/>
      <c r="H81" s="4"/>
      <c r="I81" s="5"/>
      <c r="J81" s="4"/>
      <c r="L81" t="s">
        <v>30</v>
      </c>
    </row>
    <row r="82" spans="4:13">
      <c r="D82" s="4"/>
      <c r="E82" s="5"/>
      <c r="F82" s="4"/>
      <c r="G82" s="5"/>
      <c r="H82" s="4"/>
      <c r="I82" s="5"/>
      <c r="J82" s="4"/>
      <c r="L82" t="s">
        <v>31</v>
      </c>
      <c r="M82" t="s">
        <v>41</v>
      </c>
    </row>
    <row r="83" spans="12:12">
      <c r="L83" t="s">
        <v>42</v>
      </c>
    </row>
    <row r="84" spans="12:12">
      <c r="L84" t="s">
        <v>28</v>
      </c>
    </row>
    <row r="85" spans="12:12">
      <c r="L85" t="s">
        <v>43</v>
      </c>
    </row>
    <row r="86" spans="12:12">
      <c r="L86" t="s">
        <v>35</v>
      </c>
    </row>
  </sheetData>
  <mergeCells count="6">
    <mergeCell ref="D1:I1"/>
    <mergeCell ref="K2:M2"/>
    <mergeCell ref="E3:H3"/>
    <mergeCell ref="E60:J60"/>
    <mergeCell ref="L61:N61"/>
    <mergeCell ref="F62:I6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6"/>
  <sheetViews>
    <sheetView zoomScale="80" zoomScaleNormal="80" topLeftCell="B2" workbookViewId="0">
      <selection activeCell="I31" sqref="I31:I32"/>
    </sheetView>
  </sheetViews>
  <sheetFormatPr defaultColWidth="9.14285714285714" defaultRowHeight="15"/>
  <cols>
    <col min="2" max="2" width="12.8571428571429"/>
    <col min="3" max="3" width="11.7142857142857"/>
    <col min="4" max="5" width="12.8571428571429"/>
    <col min="6" max="6" width="14"/>
    <col min="7" max="9" width="12.8571428571429"/>
  </cols>
  <sheetData>
    <row r="1" spans="4:9">
      <c r="D1" s="1" t="s">
        <v>0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5">
      <c r="B5">
        <f>(E5*D20)+(F5*F20)+(G5*H20)</f>
        <v>41</v>
      </c>
      <c r="E5" s="13">
        <v>0.8</v>
      </c>
      <c r="F5" s="13">
        <v>-0.4</v>
      </c>
      <c r="G5" s="13">
        <v>0</v>
      </c>
      <c r="H5" s="13">
        <v>41</v>
      </c>
      <c r="K5" s="13"/>
      <c r="L5" s="13"/>
      <c r="M5" s="13"/>
      <c r="O5" t="s">
        <v>17</v>
      </c>
    </row>
    <row r="6" spans="2:16">
      <c r="B6">
        <f>(E6*D20)+(F6*F20)+(G6*H20)</f>
        <v>25</v>
      </c>
      <c r="E6" s="13">
        <v>-0.4</v>
      </c>
      <c r="F6" s="13">
        <v>0.8</v>
      </c>
      <c r="G6" s="13">
        <v>-0.4</v>
      </c>
      <c r="H6" s="13">
        <v>25</v>
      </c>
      <c r="O6" t="s">
        <v>18</v>
      </c>
      <c r="P6" t="s">
        <v>19</v>
      </c>
    </row>
    <row r="7" spans="2:15">
      <c r="B7">
        <f>(E7*D20)+(F7*F20)+(G7*H20)</f>
        <v>105</v>
      </c>
      <c r="E7" s="14">
        <v>0</v>
      </c>
      <c r="F7" s="14">
        <v>-0.4</v>
      </c>
      <c r="G7" s="14">
        <v>-0.8</v>
      </c>
      <c r="H7" s="14">
        <v>105</v>
      </c>
      <c r="O7" t="s">
        <v>20</v>
      </c>
    </row>
    <row r="8" spans="5:15">
      <c r="E8" s="15"/>
      <c r="F8" s="15"/>
      <c r="G8" s="15"/>
      <c r="H8" s="15"/>
      <c r="O8" t="s">
        <v>21</v>
      </c>
    </row>
    <row r="9" spans="15:15">
      <c r="O9" t="s">
        <v>22</v>
      </c>
    </row>
    <row r="10" spans="3:15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  <c r="O10" t="s">
        <v>23</v>
      </c>
    </row>
    <row r="11" spans="3:15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  <c r="O11" t="s">
        <v>24</v>
      </c>
    </row>
    <row r="12" spans="3:16">
      <c r="C12" s="4">
        <v>1</v>
      </c>
      <c r="D12" s="5">
        <f>(H5/E5)+(((F5*-1)/E5)*F11)+(((G5*-1)/E5)*H11)</f>
        <v>51.25</v>
      </c>
      <c r="E12" s="32">
        <f t="shared" ref="E12:I12" si="0">((ABS((D12-D11)/D12))*100)</f>
        <v>100</v>
      </c>
      <c r="F12" s="5">
        <f>((H6/F6)+(((E6*-1)/F6)*D11)+(((G6*-1)/F6)*H11))</f>
        <v>31.25</v>
      </c>
      <c r="G12" s="4">
        <f t="shared" si="0"/>
        <v>100</v>
      </c>
      <c r="H12" s="5">
        <f>((H7/G7)+(((E7*-1)/G7)*D11)+(((F7*-1)/G7)*F11))</f>
        <v>-131.25</v>
      </c>
      <c r="I12" s="32">
        <f t="shared" si="0"/>
        <v>100</v>
      </c>
      <c r="O12" t="s">
        <v>25</v>
      </c>
      <c r="P12" t="s">
        <v>26</v>
      </c>
    </row>
    <row r="13" spans="3:15">
      <c r="C13" s="4">
        <v>2</v>
      </c>
      <c r="D13" s="5">
        <f>((H5/E5)+(((F5*-1)/E5)*F12)+(((G5*-1)/E5)*H12))</f>
        <v>66.875</v>
      </c>
      <c r="E13" s="32">
        <f t="shared" ref="E13:I13" si="1">((ABS((D13-D12)/D13))*100)</f>
        <v>23.3644859813084</v>
      </c>
      <c r="F13" s="5">
        <f>(H6/F6)+(((E6*-1)/F6)*D12)+(((G6*-1)/F6)*H12)</f>
        <v>-8.75</v>
      </c>
      <c r="G13" s="32">
        <f t="shared" si="1"/>
        <v>457.142857142857</v>
      </c>
      <c r="H13" s="5">
        <f>((H7/G7)+(((E7*-1)/G7)*D12)+(((F7*-1)/G7)*F12))</f>
        <v>-146.875</v>
      </c>
      <c r="I13" s="32">
        <f t="shared" si="1"/>
        <v>10.6382978723404</v>
      </c>
      <c r="O13" t="s">
        <v>27</v>
      </c>
    </row>
    <row r="14" ht="15.75" spans="2:15">
      <c r="B14" s="6"/>
      <c r="C14" s="7">
        <v>3</v>
      </c>
      <c r="D14" s="8">
        <f>(H5/E5)+(((F5*-1)/E5)*F13)+(((G5*-1)/E5)*H13)</f>
        <v>46.875</v>
      </c>
      <c r="E14" s="33">
        <f t="shared" ref="E14:I14" si="2">((ABS((D14-D13)/D14))*100)</f>
        <v>42.6666666666667</v>
      </c>
      <c r="F14" s="8">
        <f>((H6/F6)+(((E6*-1)/F6)*D13)+(((G6*-1)/F6)*H13))</f>
        <v>-8.75</v>
      </c>
      <c r="G14" s="33">
        <f t="shared" si="2"/>
        <v>0</v>
      </c>
      <c r="H14" s="8">
        <f>((H7/G7)+(((E7*-1)/G7)*D13)+(((F7*-1)/G7)*F13))</f>
        <v>-126.875</v>
      </c>
      <c r="I14" s="33">
        <f t="shared" si="2"/>
        <v>15.7635467980296</v>
      </c>
      <c r="O14" t="s">
        <v>28</v>
      </c>
    </row>
    <row r="15" ht="15.75" spans="3:15">
      <c r="C15" s="30">
        <v>4</v>
      </c>
      <c r="D15" s="34">
        <f>(H5/E5)+(((F5*-1)/E5)*F14)+(((G5*-1)/E5)*H14)</f>
        <v>46.875</v>
      </c>
      <c r="E15" s="35">
        <f t="shared" ref="E15:I15" si="3">((ABS((D15-D14)/D15))*100)</f>
        <v>0</v>
      </c>
      <c r="F15" s="34">
        <f>(H6/F6)+(((E6*-1)/F6)*D14)+(((G6*-1)/F6)*H14)</f>
        <v>-8.75</v>
      </c>
      <c r="G15" s="35">
        <f t="shared" si="3"/>
        <v>0</v>
      </c>
      <c r="H15" s="34">
        <f>((H7/G7)+(((E7*-1)/G7)*D14)+(((F7*-1)/G7)*F14))</f>
        <v>-126.875</v>
      </c>
      <c r="I15" s="37">
        <f t="shared" si="3"/>
        <v>0</v>
      </c>
      <c r="O15" t="s">
        <v>29</v>
      </c>
    </row>
    <row r="16" spans="3:15">
      <c r="C16" s="22">
        <v>5</v>
      </c>
      <c r="D16" s="23">
        <f>(H5/E5)+(((F5*-1)/E5)*F15)+(((G5*-1)/E5)*H15)</f>
        <v>46.875</v>
      </c>
      <c r="E16" s="36">
        <f t="shared" ref="E16:I16" si="4">((ABS((D16-D15)/D16))*100)</f>
        <v>0</v>
      </c>
      <c r="F16" s="23">
        <f>((H6/F6)+(((E6*-1)/F6)*D15)+(((G6*-1)/F6)*H15))</f>
        <v>-8.75</v>
      </c>
      <c r="G16" s="36">
        <f t="shared" si="4"/>
        <v>0</v>
      </c>
      <c r="H16" s="23">
        <f>((H7/G7)+(((E7*-1)/G7)*D15)+(((F7*-1)/G7)*F15))</f>
        <v>-126.875</v>
      </c>
      <c r="I16" s="36">
        <f t="shared" si="4"/>
        <v>0</v>
      </c>
      <c r="O16" t="s">
        <v>23</v>
      </c>
    </row>
    <row r="17" spans="3:15">
      <c r="C17" s="4">
        <v>6</v>
      </c>
      <c r="D17" s="5">
        <f>(H5/E5)+(((F5*-1)/E5)*F16)+(((G5*-1)/E5)*H16)</f>
        <v>46.875</v>
      </c>
      <c r="E17" s="32">
        <f t="shared" ref="E17:I17" si="5">((ABS((D17-D16)/D17))*100)</f>
        <v>0</v>
      </c>
      <c r="F17" s="5">
        <f>((H6/F6)+(((E6*-1)/F6)*D16)+(((G6*-1)/F6)*H16))</f>
        <v>-8.75</v>
      </c>
      <c r="G17" s="32">
        <f t="shared" si="5"/>
        <v>0</v>
      </c>
      <c r="H17" s="5">
        <f>((H7/G7)+(((E7*-1)/G7)*D16)+(((F7*-1)/G7)*F16))</f>
        <v>-126.875</v>
      </c>
      <c r="I17" s="32">
        <f t="shared" si="5"/>
        <v>0</v>
      </c>
      <c r="O17" t="s">
        <v>30</v>
      </c>
    </row>
    <row r="18" spans="3:16">
      <c r="C18" s="22">
        <v>7</v>
      </c>
      <c r="D18" s="23">
        <f>(H5/E5)+(((F5*-1)/E5)*F17)+(((G5*-1)/E5)*H17)</f>
        <v>46.875</v>
      </c>
      <c r="E18" s="32">
        <f t="shared" ref="E18:I18" si="6">((ABS((D18-D17)/D18))*100)</f>
        <v>0</v>
      </c>
      <c r="F18" s="23">
        <f>((H6/F6)+(((E6*-1)/F6)*D17)+(((G6*-1)/F6)*H17))</f>
        <v>-8.75</v>
      </c>
      <c r="G18" s="32">
        <f t="shared" si="6"/>
        <v>0</v>
      </c>
      <c r="H18" s="23">
        <f>((H7/G7)+(((E7*-1)/G7)*D17)+(((F7*-1)/G7)*F17))</f>
        <v>-126.875</v>
      </c>
      <c r="I18" s="32">
        <f t="shared" si="6"/>
        <v>0</v>
      </c>
      <c r="O18" t="s">
        <v>31</v>
      </c>
      <c r="P18" t="s">
        <v>32</v>
      </c>
    </row>
    <row r="19" spans="3:15">
      <c r="C19" s="7">
        <v>8</v>
      </c>
      <c r="D19" s="8">
        <f>(H5/E5)+(((F5*-1)/E5)*F18)+(((G5*-1)/E5)*H18)</f>
        <v>46.875</v>
      </c>
      <c r="E19" s="32">
        <f t="shared" ref="E19:I19" si="7">((ABS((D19-D18)/D19))*100)</f>
        <v>0</v>
      </c>
      <c r="F19" s="8">
        <f>(H6/F6)+(((E6*-1)/F6)*D18)+(((G6*-1)/F6)*H18)</f>
        <v>-8.75</v>
      </c>
      <c r="G19" s="32">
        <f t="shared" si="7"/>
        <v>0</v>
      </c>
      <c r="H19" s="8">
        <f>((H7/G7)+(((E7*-1)/G7)*D18)+(((F7*-1)/G7)*F18))</f>
        <v>-126.875</v>
      </c>
      <c r="I19" s="32">
        <f t="shared" si="7"/>
        <v>0</v>
      </c>
      <c r="O19" t="s">
        <v>33</v>
      </c>
    </row>
    <row r="20" spans="3:15">
      <c r="C20" s="4">
        <v>9</v>
      </c>
      <c r="D20" s="5">
        <f>(H5/E5)+(((F5*-1)/E5)*F19)+(((G5*-1)/E5)*H19)</f>
        <v>46.875</v>
      </c>
      <c r="E20" s="32">
        <f t="shared" ref="E20:I20" si="8">((ABS((D20-D19)/D20))*100)</f>
        <v>0</v>
      </c>
      <c r="F20" s="5">
        <f>((H6/F6)+(((E6*-1)/F6)*D19)+(((G6*-1)/F6)*H19))</f>
        <v>-8.75</v>
      </c>
      <c r="G20" s="32">
        <f t="shared" si="8"/>
        <v>0</v>
      </c>
      <c r="H20" s="5">
        <f>((H7/G7)+(((E7*-1)/G7)*D19)+(((F7*-1)/G7)*F19))</f>
        <v>-126.875</v>
      </c>
      <c r="I20" s="32">
        <f t="shared" si="8"/>
        <v>0</v>
      </c>
      <c r="O20" t="s">
        <v>28</v>
      </c>
    </row>
    <row r="21" ht="15.75" spans="3:15">
      <c r="C21" s="22">
        <v>10</v>
      </c>
      <c r="D21" s="23">
        <f>(H5/E5)+(((F5*-1)/E5)*F20)+(((G5*-1)/E5)*H20)</f>
        <v>46.875</v>
      </c>
      <c r="E21" s="33">
        <f t="shared" ref="E21:I21" si="9">((ABS((D21-D20)/D21))*100)</f>
        <v>0</v>
      </c>
      <c r="F21" s="23">
        <f>((H6/F6)+(((E6*-1)/F6)*D20)+(((G6*-1)/F6)*H20))</f>
        <v>-8.75</v>
      </c>
      <c r="G21" s="33">
        <f t="shared" si="9"/>
        <v>0</v>
      </c>
      <c r="H21" s="23">
        <f>((H7/G7)+(((E7*-1)/G7)*D20)+(((F7*-1)/G7)*F20))</f>
        <v>-126.875</v>
      </c>
      <c r="I21" s="33">
        <f t="shared" si="9"/>
        <v>0</v>
      </c>
      <c r="O21" t="s">
        <v>34</v>
      </c>
    </row>
    <row r="22" ht="15.75" spans="3:15">
      <c r="C22" s="30"/>
      <c r="D22" s="34">
        <f>(H5/E5)+(((F5*-1)/E5)*F21)+(((G5*-1)/E5)*H21)</f>
        <v>46.875</v>
      </c>
      <c r="E22" s="35">
        <f t="shared" ref="E22:I22" si="10">((ABS((D22-D21)/D22))*100)</f>
        <v>0</v>
      </c>
      <c r="F22" s="34">
        <f>((H6/F6)+(((E6*-1)/F6)*D21)+(((G6*-1)/F6)*H21))</f>
        <v>-8.75</v>
      </c>
      <c r="G22" s="35">
        <f t="shared" si="10"/>
        <v>0</v>
      </c>
      <c r="H22" s="34">
        <f>((H7/G7)+(((E7*-1)/G7)*D21)+(((F7*-1)/G7)*F21))</f>
        <v>-126.875</v>
      </c>
      <c r="I22" s="37">
        <f t="shared" si="10"/>
        <v>0</v>
      </c>
      <c r="O22" t="s">
        <v>35</v>
      </c>
    </row>
    <row r="23" spans="3:9">
      <c r="C23" s="9"/>
      <c r="D23" s="10">
        <f>(H5/E5)+(((F5*-1)/E5)*F22)+(((G5*-1)/E5)*H22)</f>
        <v>46.875</v>
      </c>
      <c r="E23" s="36">
        <f t="shared" ref="E23:I23" si="11">((ABS((D23-D22)/D23))*100)</f>
        <v>0</v>
      </c>
      <c r="F23" s="10">
        <f>((H6/F6)+(((E6*-1)/F6)*D22)+(((G6*-1)/F6)*H22))</f>
        <v>-8.75</v>
      </c>
      <c r="G23" s="36">
        <f t="shared" si="11"/>
        <v>0</v>
      </c>
      <c r="H23" s="10">
        <f>((H7/G7)+(((E7*-1)/G7)*D22)+(((F7*-1)/G7)*F22))</f>
        <v>-126.875</v>
      </c>
      <c r="I23" s="36">
        <f t="shared" si="11"/>
        <v>0</v>
      </c>
    </row>
    <row r="24" spans="3:9">
      <c r="C24" s="13"/>
      <c r="D24" s="13">
        <f>(H5/E5)+(((F5*-1)/E5)*F23)+(((G5*-1)/E5)*H23)</f>
        <v>46.875</v>
      </c>
      <c r="E24" s="32">
        <f t="shared" ref="E24:I24" si="12">((ABS((D24-D23)/D24))*100)</f>
        <v>0</v>
      </c>
      <c r="F24" s="13">
        <f>((H6/F6)+(((E6*-1)/F6)*D23)+(((G6*-1)/F6)*H23))</f>
        <v>-8.75</v>
      </c>
      <c r="G24" s="32">
        <f t="shared" si="12"/>
        <v>0</v>
      </c>
      <c r="H24" s="13">
        <f>((H7/G7)+(((E7*-1)/G7)*D23)+(((F7*-1)/G7)*F23))</f>
        <v>-126.875</v>
      </c>
      <c r="I24" s="32">
        <f t="shared" si="12"/>
        <v>0</v>
      </c>
    </row>
    <row r="25" spans="3:9">
      <c r="C25" s="13"/>
      <c r="D25" s="13">
        <f>(H5/E5)+(((F5*-1)/E5)*F24)+(((G5*-1)/E5)*H24)</f>
        <v>46.875</v>
      </c>
      <c r="E25" s="32">
        <f t="shared" ref="E25:I25" si="13">((ABS((D25-D24)/D25))*100)</f>
        <v>0</v>
      </c>
      <c r="F25" s="13">
        <f>((H6/F6)+(((E6*-1)/F6)*D24)+(((G6*-1)/F6)*H24))</f>
        <v>-8.75</v>
      </c>
      <c r="G25" s="32">
        <f t="shared" si="13"/>
        <v>0</v>
      </c>
      <c r="H25" s="13">
        <f>((H7/G7)+(((E7*-1)/G7)*D24)+(((F7*-1)/G7)*F24))</f>
        <v>-126.875</v>
      </c>
      <c r="I25" s="32">
        <f t="shared" si="13"/>
        <v>0</v>
      </c>
    </row>
    <row r="60" spans="5:10">
      <c r="E60" s="1" t="s">
        <v>0</v>
      </c>
      <c r="F60" s="1"/>
      <c r="G60" s="1"/>
      <c r="H60" s="1"/>
      <c r="I60" s="1"/>
      <c r="J60" s="1"/>
    </row>
    <row r="61" spans="12:14">
      <c r="L61" s="19" t="s">
        <v>1</v>
      </c>
      <c r="M61" s="19"/>
      <c r="N61" s="19"/>
    </row>
    <row r="62" spans="6:14">
      <c r="F62" s="11" t="s">
        <v>2</v>
      </c>
      <c r="G62" s="11"/>
      <c r="H62" s="11"/>
      <c r="I62" s="11"/>
      <c r="L62" s="12" t="s">
        <v>3</v>
      </c>
      <c r="M62" s="12" t="s">
        <v>4</v>
      </c>
      <c r="N62" s="12" t="s">
        <v>5</v>
      </c>
    </row>
    <row r="63" spans="6:14">
      <c r="F63" s="12" t="s">
        <v>3</v>
      </c>
      <c r="G63" s="12" t="s">
        <v>4</v>
      </c>
      <c r="H63" s="12" t="s">
        <v>5</v>
      </c>
      <c r="I63" s="12" t="s">
        <v>6</v>
      </c>
      <c r="L63" s="13">
        <v>0</v>
      </c>
      <c r="M63" s="13">
        <v>0</v>
      </c>
      <c r="N63" s="13">
        <v>0</v>
      </c>
    </row>
    <row r="64" spans="3:14">
      <c r="C64">
        <f>(F64*E78)+(G64*G78)+(H64*I78)</f>
        <v>8.99997375</v>
      </c>
      <c r="F64" s="13">
        <v>10</v>
      </c>
      <c r="G64" s="13">
        <v>-1</v>
      </c>
      <c r="H64" s="13">
        <v>0</v>
      </c>
      <c r="I64" s="13">
        <v>9</v>
      </c>
      <c r="L64" s="13"/>
      <c r="M64" s="13"/>
      <c r="N64" s="13"/>
    </row>
    <row r="65" spans="3:9">
      <c r="C65">
        <f>(F65*E78)+(G65*G78)+(H65*I78)</f>
        <v>6.99995625</v>
      </c>
      <c r="F65" s="13">
        <v>-1</v>
      </c>
      <c r="G65" s="13">
        <v>10</v>
      </c>
      <c r="H65" s="13">
        <v>-2</v>
      </c>
      <c r="I65" s="13">
        <v>7</v>
      </c>
    </row>
    <row r="66" spans="3:9">
      <c r="C66">
        <f>(F66*E78)+(G66*G78)+(H66*I78)</f>
        <v>5.9999475</v>
      </c>
      <c r="F66" s="14">
        <v>0</v>
      </c>
      <c r="G66" s="14">
        <v>-2</v>
      </c>
      <c r="H66" s="14">
        <v>10</v>
      </c>
      <c r="I66" s="14">
        <v>6</v>
      </c>
    </row>
    <row r="67" spans="6:9">
      <c r="F67" s="15"/>
      <c r="G67" s="15"/>
      <c r="H67" s="15"/>
      <c r="I67" s="15"/>
    </row>
    <row r="69" spans="4:12">
      <c r="D69" s="2" t="s">
        <v>7</v>
      </c>
      <c r="E69" s="3" t="s">
        <v>8</v>
      </c>
      <c r="F69" s="16" t="s">
        <v>9</v>
      </c>
      <c r="G69" s="3" t="s">
        <v>10</v>
      </c>
      <c r="H69" s="17" t="s">
        <v>11</v>
      </c>
      <c r="I69" s="3" t="s">
        <v>12</v>
      </c>
      <c r="J69" s="17" t="s">
        <v>13</v>
      </c>
      <c r="L69" t="s">
        <v>17</v>
      </c>
    </row>
    <row r="70" spans="4:13">
      <c r="D70" s="4"/>
      <c r="E70" s="5">
        <f>L63</f>
        <v>0</v>
      </c>
      <c r="F70" s="4"/>
      <c r="G70" s="5">
        <f>M63</f>
        <v>0</v>
      </c>
      <c r="H70" s="4"/>
      <c r="I70" s="5">
        <f>N63</f>
        <v>0</v>
      </c>
      <c r="J70" s="4"/>
      <c r="L70" t="s">
        <v>18</v>
      </c>
      <c r="M70" t="s">
        <v>36</v>
      </c>
    </row>
    <row r="71" spans="4:12">
      <c r="D71" s="4">
        <v>1</v>
      </c>
      <c r="E71" s="31">
        <f>(I64/F64)+(((G64*-1)/F64)*G70)+(((H64*-1)/F64)*I70)</f>
        <v>0.9</v>
      </c>
      <c r="F71" s="32">
        <f t="shared" ref="F71:J71" si="14">ROUND((ABS((E71-E70)/E71))*100,3)</f>
        <v>100</v>
      </c>
      <c r="G71" s="5">
        <f>((I65/G65)+(((F65*-1)/G65)*E70)+(((H65*-1)/G65)*I70))</f>
        <v>0.7</v>
      </c>
      <c r="H71" s="32">
        <f t="shared" si="14"/>
        <v>100</v>
      </c>
      <c r="I71" s="5">
        <f>((I66/H66)+(((F66*-1)/H66)*E70)+(((G66*-1)/H66)*G70))</f>
        <v>0.6</v>
      </c>
      <c r="J71" s="32">
        <f t="shared" si="14"/>
        <v>100</v>
      </c>
      <c r="L71" t="s">
        <v>20</v>
      </c>
    </row>
    <row r="72" spans="4:12">
      <c r="D72" s="4">
        <v>2</v>
      </c>
      <c r="E72" s="31">
        <f>((I64/F64)+(((G64*-1)/F64)*G71)+(((H64*-1)/F64)*I71))</f>
        <v>0.97</v>
      </c>
      <c r="F72" s="32">
        <f t="shared" ref="F72:J72" si="15">ROUND((ABS((E72-E71)/E72))*100,3)</f>
        <v>7.216</v>
      </c>
      <c r="G72" s="5">
        <f>((I65/G65)+(((F65*-1)/G65)*E71)+(((H65*-1)/G65)*I71))</f>
        <v>0.91</v>
      </c>
      <c r="H72" s="32">
        <f t="shared" si="15"/>
        <v>23.077</v>
      </c>
      <c r="I72" s="5">
        <f>((I66/H66)+(((F66*-1)/H66)*E71)+(((G66*-1)/H66)*G71))</f>
        <v>0.74</v>
      </c>
      <c r="J72" s="32">
        <f t="shared" si="15"/>
        <v>18.919</v>
      </c>
      <c r="L72" t="s">
        <v>21</v>
      </c>
    </row>
    <row r="73" spans="3:12">
      <c r="C73" s="6"/>
      <c r="D73" s="4">
        <v>3</v>
      </c>
      <c r="E73" s="5">
        <f>(I64/F64)+(((G64*-1)/F64)*G72)+(((H64*-1)/F64)*I72)</f>
        <v>0.991</v>
      </c>
      <c r="F73" s="32">
        <f t="shared" ref="F73:J73" si="16">ROUND((ABS((E73-E72)/E73))*100,3)</f>
        <v>2.119</v>
      </c>
      <c r="G73" s="5">
        <f>((I65/G65)+(((F65*-1)/G65)*E72)+(((H65*-1)/G65)*I72))</f>
        <v>0.945</v>
      </c>
      <c r="H73" s="32">
        <f t="shared" si="16"/>
        <v>3.704</v>
      </c>
      <c r="I73" s="5">
        <f>((I66/H66)+(((F66*-1)/H66)*E72)+(((G66*-1)/H66)*G72))</f>
        <v>0.782</v>
      </c>
      <c r="J73" s="32">
        <f t="shared" si="16"/>
        <v>5.371</v>
      </c>
      <c r="L73" t="s">
        <v>37</v>
      </c>
    </row>
    <row r="74" spans="4:12">
      <c r="D74" s="4">
        <v>4</v>
      </c>
      <c r="E74" s="5">
        <f>(I64/F64)+(((G64*-1)/F64)*G73)+(((H64*-1)/F64)*I73)</f>
        <v>0.9945</v>
      </c>
      <c r="F74" s="32">
        <f t="shared" ref="F74:J74" si="17">ROUND((ABS((E74-E73)/E74))*100,3)</f>
        <v>0.352</v>
      </c>
      <c r="G74" s="5">
        <f>((I65/G65)+(((F65*-1)/G65)*E73)+(((H65*-1)/G65)*I73))</f>
        <v>0.9555</v>
      </c>
      <c r="H74" s="32">
        <f t="shared" si="17"/>
        <v>1.099</v>
      </c>
      <c r="I74" s="5">
        <f>((I66/H66)+(((F66*-1)/H66)*E73)+(((G66*-1)/H66)*G73))</f>
        <v>0.789</v>
      </c>
      <c r="J74" s="32">
        <f t="shared" si="17"/>
        <v>0.887</v>
      </c>
      <c r="L74" t="s">
        <v>23</v>
      </c>
    </row>
    <row r="75" spans="4:12">
      <c r="D75" s="4">
        <v>5</v>
      </c>
      <c r="E75" s="5">
        <f>(I64/F64)+(((G64*-1)/F64)*G74)+(((H64*-1)/F64)*I74)</f>
        <v>0.99555</v>
      </c>
      <c r="F75" s="32">
        <f t="shared" ref="F75:J75" si="18">ROUND((ABS((E75-E74)/E75))*100,3)</f>
        <v>0.105</v>
      </c>
      <c r="G75" s="5">
        <f>((I65/G65)+(((F65*-1)/G65)*E74)+(((H65*-1)/G65)*I74))</f>
        <v>0.95725</v>
      </c>
      <c r="H75" s="32">
        <f t="shared" si="18"/>
        <v>0.183</v>
      </c>
      <c r="I75" s="5">
        <f>((I66/H66)+(((F66*-1)/H66)*E74)+(((G66*-1)/H66)*G74))</f>
        <v>0.7911</v>
      </c>
      <c r="J75" s="32">
        <f t="shared" si="18"/>
        <v>0.265</v>
      </c>
      <c r="L75" t="s">
        <v>24</v>
      </c>
    </row>
    <row r="76" spans="4:13">
      <c r="D76" s="4">
        <v>6</v>
      </c>
      <c r="E76" s="5">
        <f>(I64/F64)+(((G64*-1)/F64)*G75)+(((H64*-1)/F64)*I75)</f>
        <v>0.995725</v>
      </c>
      <c r="F76" s="32">
        <f t="shared" ref="F76:J76" si="19">ROUND((ABS((E76-E75)/E76))*100,3)</f>
        <v>0.018</v>
      </c>
      <c r="G76" s="5">
        <f>((I65/G65)+(((F65*-1)/G65)*E75)+(((H65*-1)/G65)*I75))</f>
        <v>0.957775</v>
      </c>
      <c r="H76" s="32">
        <f t="shared" si="19"/>
        <v>0.055</v>
      </c>
      <c r="I76" s="5">
        <f>(I66/H66)+(((F66*-1)/H66)*E75)+(((G66*-1)/H66)*G75)</f>
        <v>0.79145</v>
      </c>
      <c r="J76" s="32">
        <f t="shared" si="19"/>
        <v>0.044</v>
      </c>
      <c r="L76" t="s">
        <v>25</v>
      </c>
      <c r="M76" t="s">
        <v>38</v>
      </c>
    </row>
    <row r="77" ht="15.75" spans="4:12">
      <c r="D77" s="7">
        <v>7</v>
      </c>
      <c r="E77" s="8">
        <f>(I64/F64)+(((G64*-1)/F64)*G76)+(((H64*-1)/F64)*I76)</f>
        <v>0.9957775</v>
      </c>
      <c r="F77" s="33">
        <f t="shared" ref="F77:J77" si="20">ROUND((ABS((E77-E76)/E77))*100,3)</f>
        <v>0.005</v>
      </c>
      <c r="G77" s="8">
        <f>((I65/G65)+(((F65*-1)/G65)*E76)+(((H65*-1)/G65)*I76))</f>
        <v>0.9578625</v>
      </c>
      <c r="H77" s="33">
        <f t="shared" si="20"/>
        <v>0.009</v>
      </c>
      <c r="I77" s="8">
        <f>((I66/H66)+(((F66*-1)/H66)*E76)+(((G66*-1)/H66)*G76))</f>
        <v>0.791555</v>
      </c>
      <c r="J77" s="33">
        <f t="shared" si="20"/>
        <v>0.013</v>
      </c>
      <c r="L77" t="s">
        <v>39</v>
      </c>
    </row>
    <row r="78" ht="15.75" spans="4:12">
      <c r="D78" s="30">
        <v>8</v>
      </c>
      <c r="E78" s="34">
        <f>(I64/F64)+(((G64*-1)/F64)*G77)+(((H64*-1)/F64)*I77)</f>
        <v>0.99578625</v>
      </c>
      <c r="F78" s="35">
        <f t="shared" ref="F78:J78" si="21">ROUND((ABS((E78-E77)/E78))*100,3)</f>
        <v>0.001</v>
      </c>
      <c r="G78" s="34">
        <f>((I65/G65)+(((F65*-1)/G65)*E77)+(((H65*-1)/G65)*I77))</f>
        <v>0.95788875</v>
      </c>
      <c r="H78" s="35">
        <f t="shared" si="21"/>
        <v>0.003</v>
      </c>
      <c r="I78" s="34">
        <f>((I66/H66)+(((F66*-1)/H66)*E77)+(((G66*-1)/H66)*G77))</f>
        <v>0.7915725</v>
      </c>
      <c r="J78" s="37">
        <f t="shared" si="21"/>
        <v>0.002</v>
      </c>
      <c r="L78" t="s">
        <v>28</v>
      </c>
    </row>
    <row r="79" spans="4:12">
      <c r="D79" s="9">
        <v>9</v>
      </c>
      <c r="E79" s="10">
        <f>(I64/F64)+(((G64*-1)/F64)*G78)+(((H64*-1)/F64)*I78)</f>
        <v>0.995788875</v>
      </c>
      <c r="F79" s="36">
        <f t="shared" ref="F79:J79" si="22">ROUND((ABS((E79-E78)/E79))*100,3)</f>
        <v>0</v>
      </c>
      <c r="G79" s="10">
        <f>(I65/G65)+(((F65*-1)/G65)*E78)+(((H65*-1)/G65)*I78)</f>
        <v>0.957893125</v>
      </c>
      <c r="H79" s="36">
        <f t="shared" si="22"/>
        <v>0</v>
      </c>
      <c r="I79" s="10">
        <f>(I66/H66)+(((F66*-1)/H66)*E78)+(((G66*-1)/H66)*G78)</f>
        <v>0.79157775</v>
      </c>
      <c r="J79" s="36">
        <f t="shared" si="22"/>
        <v>0.001</v>
      </c>
      <c r="L79" t="s">
        <v>40</v>
      </c>
    </row>
    <row r="80" spans="4:12">
      <c r="D80" s="9">
        <v>10</v>
      </c>
      <c r="E80" s="10">
        <f>(I64/F64)+(((G64*-1)/F64)*G79)+(((H64*-1)/F64)*I79)</f>
        <v>0.9957893125</v>
      </c>
      <c r="F80" s="36">
        <f t="shared" ref="F80:J80" si="23">ROUND((ABS((E80-E79)/E80))*100,3)</f>
        <v>0</v>
      </c>
      <c r="G80" s="10">
        <f>((I65/G65)+(((F65*-1)/G65)*E79)+(((H65*-1)/G65)*I79))</f>
        <v>0.9578944375</v>
      </c>
      <c r="H80" s="36">
        <f t="shared" si="23"/>
        <v>0</v>
      </c>
      <c r="I80" s="10">
        <f>((I66/H66)+(((F66*-1)/H66)*E79)+(((G66*-1)/H66)*G79))</f>
        <v>0.791578625</v>
      </c>
      <c r="J80" s="36">
        <f t="shared" si="23"/>
        <v>0</v>
      </c>
      <c r="L80" t="s">
        <v>23</v>
      </c>
    </row>
    <row r="81" spans="4:12">
      <c r="D81" s="4"/>
      <c r="E81" s="5"/>
      <c r="F81" s="4"/>
      <c r="G81" s="5"/>
      <c r="H81" s="4"/>
      <c r="I81" s="5"/>
      <c r="J81" s="4"/>
      <c r="L81" t="s">
        <v>30</v>
      </c>
    </row>
    <row r="82" spans="4:13">
      <c r="D82" s="4"/>
      <c r="E82" s="5"/>
      <c r="F82" s="4"/>
      <c r="G82" s="5"/>
      <c r="H82" s="4"/>
      <c r="I82" s="5"/>
      <c r="J82" s="4"/>
      <c r="L82" t="s">
        <v>31</v>
      </c>
      <c r="M82" t="s">
        <v>41</v>
      </c>
    </row>
    <row r="83" spans="12:12">
      <c r="L83" t="s">
        <v>42</v>
      </c>
    </row>
    <row r="84" spans="12:12">
      <c r="L84" t="s">
        <v>28</v>
      </c>
    </row>
    <row r="85" spans="12:12">
      <c r="L85" t="s">
        <v>43</v>
      </c>
    </row>
    <row r="86" spans="12:12">
      <c r="L86" t="s">
        <v>35</v>
      </c>
    </row>
  </sheetData>
  <mergeCells count="6">
    <mergeCell ref="D1:I1"/>
    <mergeCell ref="K2:M2"/>
    <mergeCell ref="E3:H3"/>
    <mergeCell ref="E60:J60"/>
    <mergeCell ref="L61:N61"/>
    <mergeCell ref="F62:I6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7"/>
  <sheetViews>
    <sheetView topLeftCell="A6" workbookViewId="0">
      <selection activeCell="B24" sqref="B24"/>
    </sheetView>
  </sheetViews>
  <sheetFormatPr defaultColWidth="9.14285714285714" defaultRowHeight="15"/>
  <cols>
    <col min="4" max="4" width="10.5714285714286"/>
    <col min="6" max="6" width="9.57142857142857"/>
    <col min="8" max="8" width="10.5714285714286"/>
  </cols>
  <sheetData>
    <row r="1" spans="4:9">
      <c r="D1" s="1" t="s">
        <v>14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3">
      <c r="B5">
        <f>(E5*D15)+(F5*F15)+(G5*H15)</f>
        <v>41</v>
      </c>
      <c r="E5" s="13">
        <v>0.8</v>
      </c>
      <c r="F5" s="13">
        <v>-0.4</v>
      </c>
      <c r="G5" s="13">
        <v>0</v>
      </c>
      <c r="H5" s="13">
        <v>41</v>
      </c>
      <c r="K5" s="13"/>
      <c r="L5" s="13"/>
      <c r="M5" s="13"/>
    </row>
    <row r="6" spans="2:8">
      <c r="B6">
        <f>(E6*D15)+(F6*F15)+(G6*H15)</f>
        <v>25</v>
      </c>
      <c r="E6" s="13">
        <v>-0.4</v>
      </c>
      <c r="F6" s="13">
        <v>0.8</v>
      </c>
      <c r="G6" s="13">
        <v>-0.4</v>
      </c>
      <c r="H6" s="13">
        <v>25</v>
      </c>
    </row>
    <row r="7" spans="2:8">
      <c r="B7">
        <f>(E7*D15)+(F7*F15)+(G7*H15)</f>
        <v>105</v>
      </c>
      <c r="E7" s="14">
        <v>0</v>
      </c>
      <c r="F7" s="14">
        <v>-0.4</v>
      </c>
      <c r="G7" s="14">
        <v>-0.8</v>
      </c>
      <c r="H7" s="14">
        <v>105</v>
      </c>
    </row>
    <row r="8" spans="5:8">
      <c r="E8" s="15"/>
      <c r="F8" s="15"/>
      <c r="G8" s="15"/>
      <c r="H8" s="15"/>
    </row>
    <row r="10" spans="3:11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  <c r="K10" t="s">
        <v>17</v>
      </c>
    </row>
    <row r="11" spans="3:12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  <c r="K11" t="s">
        <v>18</v>
      </c>
      <c r="L11" t="s">
        <v>44</v>
      </c>
    </row>
    <row r="12" spans="3:11">
      <c r="C12" s="4">
        <v>1</v>
      </c>
      <c r="D12" s="5">
        <f>((H5/E5)+(((G5*-1)/E5)*F11)+(((F5*-1)/E5)*H11))</f>
        <v>51.25</v>
      </c>
      <c r="E12" s="32">
        <f t="shared" ref="E12:I12" si="0">ROUND((ABS((D12-D11)/D12))*100,3)</f>
        <v>100</v>
      </c>
      <c r="F12" s="5">
        <f>((H6/F6)+(((E6*-1)/F6)*D12)+(((G6*-1)/F6)*H11))</f>
        <v>56.875</v>
      </c>
      <c r="G12" s="32">
        <f t="shared" si="0"/>
        <v>100</v>
      </c>
      <c r="H12" s="5">
        <f>(((H7/G7)+(((E7*-1)/G7)*D12)+(((F7*-1)/G7)*F12)))</f>
        <v>-159.6875</v>
      </c>
      <c r="I12" s="32">
        <f t="shared" si="0"/>
        <v>100</v>
      </c>
      <c r="K12" t="s">
        <v>45</v>
      </c>
    </row>
    <row r="13" spans="2:11">
      <c r="B13" s="6"/>
      <c r="C13" s="4">
        <v>2</v>
      </c>
      <c r="D13" s="5">
        <f>((H5/E5)+(((G5*-1)/E5)*H12)+(((F5*-1)/E5)*F12))</f>
        <v>79.6875</v>
      </c>
      <c r="E13" s="32">
        <f t="shared" ref="E13:I13" si="1">ROUND((ABS((D13-D12)/D13))*100,3)</f>
        <v>35.686</v>
      </c>
      <c r="F13" s="5">
        <f>((H6/F6)+(((E6*-1)/F6)*D13)+(((G6*-1)/F6)*H12))</f>
        <v>-8.75</v>
      </c>
      <c r="G13" s="32">
        <f t="shared" si="1"/>
        <v>750</v>
      </c>
      <c r="H13" s="5">
        <f>(((H7/G7)+(((E7*-1)/G7)*D13)+(((F7*-1)/G7)*F13)))</f>
        <v>-126.875</v>
      </c>
      <c r="I13" s="32">
        <f t="shared" si="1"/>
        <v>25.862</v>
      </c>
      <c r="K13" t="s">
        <v>21</v>
      </c>
    </row>
    <row r="14" ht="15.75" spans="3:11">
      <c r="C14" s="7">
        <v>3</v>
      </c>
      <c r="D14" s="8">
        <f>((H5/E5)+(((G5*-1)/E5)*H13)+(((F5*-1)/E5)*F13))</f>
        <v>46.875</v>
      </c>
      <c r="E14" s="33">
        <f t="shared" ref="E14:I14" si="2">ROUND((ABS((D14-D13)/D14))*100,3)</f>
        <v>70</v>
      </c>
      <c r="F14" s="8">
        <f>((H6/F6)+(((E6*-1)/F6)*D14)+(((G6*-1)/F6)*H13))</f>
        <v>-8.75</v>
      </c>
      <c r="G14" s="33">
        <f t="shared" si="2"/>
        <v>0</v>
      </c>
      <c r="H14" s="8">
        <f>(((H7/G7)+(((E7*-1)/G7)*D14)+(((F7*-1)/G7)*F14)))</f>
        <v>-126.875</v>
      </c>
      <c r="I14" s="33">
        <f t="shared" si="2"/>
        <v>0</v>
      </c>
      <c r="K14" t="s">
        <v>37</v>
      </c>
    </row>
    <row r="15" ht="15.75" spans="3:11">
      <c r="C15" s="30">
        <v>4</v>
      </c>
      <c r="D15" s="34">
        <f>((H5/E5)+(((G5*-1)/E5)*H14)+(((F5*-1)/E5)*F14))</f>
        <v>46.875</v>
      </c>
      <c r="E15" s="35">
        <f t="shared" ref="E15:I15" si="3">ROUND((ABS((D15-D14)/D15))*100,3)</f>
        <v>0</v>
      </c>
      <c r="F15" s="34">
        <f>((H6/F6)+(((E6*-1)/F6)*D15)+(((G6*-1)/F6)*H14))</f>
        <v>-8.75</v>
      </c>
      <c r="G15" s="35">
        <f t="shared" si="3"/>
        <v>0</v>
      </c>
      <c r="H15" s="34">
        <f>(((H7/G7)+(((E7*-1)/G7)*D15)+(((F7*-1)/G7)*F15)))</f>
        <v>-126.875</v>
      </c>
      <c r="I15" s="37">
        <f t="shared" si="3"/>
        <v>0</v>
      </c>
      <c r="K15" t="s">
        <v>46</v>
      </c>
    </row>
    <row r="16" spans="3:11">
      <c r="C16" s="9">
        <v>5</v>
      </c>
      <c r="D16" s="10">
        <f>((H5/E5)+(((G5*-1)/E5)*H15)+(((F5*-1)/E5)*F15))</f>
        <v>46.875</v>
      </c>
      <c r="E16" s="36">
        <f t="shared" ref="E16:E19" si="4">ROUND((ABS((D16-D15)/D16))*100,3)</f>
        <v>0</v>
      </c>
      <c r="F16" s="10">
        <f>((H6/F6)+(((E6*-1)/F6)*D16)+(((G6*-1)/F6)*H15))</f>
        <v>-8.75</v>
      </c>
      <c r="G16" s="36">
        <f t="shared" ref="G16:G19" si="5">ROUND((ABS((F16-F15)/F16))*100,3)</f>
        <v>0</v>
      </c>
      <c r="H16" s="10">
        <f>(((H7/G7)+(((E7*-1)/G7)*D16)+(((F7*-1)/G7)*F16)))</f>
        <v>-126.875</v>
      </c>
      <c r="I16" s="36">
        <f>ROUND((ABS((H16-H15)/H16))*100,5)</f>
        <v>0</v>
      </c>
      <c r="K16" t="s">
        <v>24</v>
      </c>
    </row>
    <row r="17" spans="3:12">
      <c r="C17" s="4">
        <v>6</v>
      </c>
      <c r="D17" s="5">
        <f>((H5/E5)+(((G5*-1)/E5)*H16)+(((F5*-1)/E5)*F16))</f>
        <v>46.875</v>
      </c>
      <c r="E17" s="32">
        <f t="shared" si="4"/>
        <v>0</v>
      </c>
      <c r="F17" s="5">
        <f>((H6/F6)+(((E6*-1)/F6)*D17)+(((G6*-1)/F6)*H16))</f>
        <v>-8.75</v>
      </c>
      <c r="G17" s="32">
        <f>ROUND((ABS((F17-F16)/F17))*100,10)</f>
        <v>0</v>
      </c>
      <c r="H17" s="5">
        <f>(((H7/G7)+(((E7*-1)/G7)*D17)+(((F7*-1)/G7)*F17)))</f>
        <v>-126.875</v>
      </c>
      <c r="I17" s="32">
        <f>ROUND((ABS((H17-H16)/H17))*100,5)</f>
        <v>0</v>
      </c>
      <c r="K17" t="s">
        <v>25</v>
      </c>
      <c r="L17" t="s">
        <v>47</v>
      </c>
    </row>
    <row r="18" spans="3:11">
      <c r="C18" s="4">
        <v>7</v>
      </c>
      <c r="D18" s="5">
        <f>((H5/E5)+(((G5*-1)/E5)*H17)+(((F5*-1)/E5)*F17))</f>
        <v>46.875</v>
      </c>
      <c r="E18" s="32">
        <f t="shared" si="4"/>
        <v>0</v>
      </c>
      <c r="F18" s="5">
        <f>((H6/F6)+(((E6*-1)/F6)*D18)+(((G6*-1)/F6)*H17))</f>
        <v>-8.75</v>
      </c>
      <c r="G18" s="32">
        <f t="shared" si="5"/>
        <v>0</v>
      </c>
      <c r="H18" s="5">
        <f>(((H7/G7)+(((E7*-1)/G7)*D18)+(((F7*-1)/G7)*F18)))</f>
        <v>-126.875</v>
      </c>
      <c r="I18" s="32">
        <f>ROUND((ABS((H18-H17)/H18))*100,3)</f>
        <v>0</v>
      </c>
      <c r="K18" t="s">
        <v>48</v>
      </c>
    </row>
    <row r="19" spans="3:11">
      <c r="C19" s="4">
        <v>8</v>
      </c>
      <c r="D19" s="5">
        <f>((H5/E5)+(((G5*-1)/E5)*H18)+(((F5*-1)/E5)*F18))</f>
        <v>46.875</v>
      </c>
      <c r="E19" s="32">
        <f t="shared" si="4"/>
        <v>0</v>
      </c>
      <c r="F19" s="5">
        <f>((H6/F6)+(((E6*-1)/F6)*D19)+(((G6*-1)/F6)*H18))</f>
        <v>-8.75</v>
      </c>
      <c r="G19" s="32">
        <f t="shared" si="5"/>
        <v>0</v>
      </c>
      <c r="H19" s="5">
        <f>(((H7/G7)+(((E7*-1)/G7)*D19)+(((F7*-1)/G7)*F19)))</f>
        <v>-126.875</v>
      </c>
      <c r="I19" s="32">
        <f>ROUND((ABS((H19-H18)/H19))*100,3)</f>
        <v>0</v>
      </c>
      <c r="K19" t="s">
        <v>49</v>
      </c>
    </row>
    <row r="20" spans="3:11">
      <c r="C20" s="4"/>
      <c r="D20" s="5"/>
      <c r="E20" s="4"/>
      <c r="F20" s="5"/>
      <c r="G20" s="4"/>
      <c r="H20" s="5"/>
      <c r="I20" s="4"/>
      <c r="K20" t="s">
        <v>50</v>
      </c>
    </row>
    <row r="21" spans="3:11">
      <c r="C21" s="4"/>
      <c r="D21" s="5"/>
      <c r="E21" s="4"/>
      <c r="F21" s="5"/>
      <c r="G21" s="4"/>
      <c r="H21" s="5"/>
      <c r="I21" s="4"/>
      <c r="K21" t="s">
        <v>46</v>
      </c>
    </row>
    <row r="22" spans="3:11">
      <c r="C22" s="4"/>
      <c r="D22" s="5"/>
      <c r="E22" s="4"/>
      <c r="F22" s="5"/>
      <c r="G22" s="4"/>
      <c r="H22" s="5"/>
      <c r="I22" s="4"/>
      <c r="K22" t="s">
        <v>30</v>
      </c>
    </row>
    <row r="23" spans="3:12">
      <c r="C23" s="4"/>
      <c r="D23" s="5"/>
      <c r="E23" s="4"/>
      <c r="F23" s="5"/>
      <c r="G23" s="4"/>
      <c r="H23" s="5"/>
      <c r="I23" s="4"/>
      <c r="K23" t="s">
        <v>31</v>
      </c>
      <c r="L23" t="s">
        <v>51</v>
      </c>
    </row>
    <row r="24" spans="11:11">
      <c r="K24" t="s">
        <v>42</v>
      </c>
    </row>
    <row r="25" spans="11:11">
      <c r="K25" t="s">
        <v>49</v>
      </c>
    </row>
    <row r="26" spans="11:11">
      <c r="K26" t="s">
        <v>52</v>
      </c>
    </row>
    <row r="27" spans="11:11">
      <c r="K27" t="s">
        <v>53</v>
      </c>
    </row>
  </sheetData>
  <mergeCells count="3">
    <mergeCell ref="D1:I1"/>
    <mergeCell ref="K2:M2"/>
    <mergeCell ref="E3:H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86"/>
  <sheetViews>
    <sheetView zoomScale="86" zoomScaleNormal="86" workbookViewId="0">
      <selection activeCell="O14" sqref="O14"/>
    </sheetView>
  </sheetViews>
  <sheetFormatPr defaultColWidth="9.14285714285714" defaultRowHeight="15"/>
  <cols>
    <col min="2" max="2" width="14"/>
    <col min="3" max="3" width="11.7142857142857"/>
    <col min="4" max="5" width="12.8571428571429"/>
    <col min="6" max="6" width="14"/>
    <col min="7" max="9" width="12.8571428571429"/>
  </cols>
  <sheetData>
    <row r="1" spans="4:9">
      <c r="D1" s="1" t="s">
        <v>0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3">
      <c r="B5">
        <f>(E5*D25)+(F5*F25)+(G5*H25)</f>
        <v>3799.99704773346</v>
      </c>
      <c r="E5" s="13">
        <v>15</v>
      </c>
      <c r="F5" s="13">
        <v>-3</v>
      </c>
      <c r="G5" s="13">
        <v>-1</v>
      </c>
      <c r="H5" s="13">
        <v>3800</v>
      </c>
      <c r="K5" s="13"/>
      <c r="L5" s="13"/>
      <c r="M5" s="13"/>
    </row>
    <row r="6" spans="2:8">
      <c r="B6">
        <f>(E6*D25)+(F6*F25)+(G6*H25)</f>
        <v>1199.99467821083</v>
      </c>
      <c r="E6" s="13">
        <v>-3</v>
      </c>
      <c r="F6" s="13">
        <v>18</v>
      </c>
      <c r="G6" s="13">
        <v>-6</v>
      </c>
      <c r="H6" s="13">
        <v>1200</v>
      </c>
    </row>
    <row r="7" spans="2:8">
      <c r="B7">
        <f>(E7*D25)+(F7*F25)+(G7*H25)</f>
        <v>2349.9971451794</v>
      </c>
      <c r="E7" s="14">
        <v>-4</v>
      </c>
      <c r="F7" s="14">
        <v>-1</v>
      </c>
      <c r="G7" s="14">
        <v>12</v>
      </c>
      <c r="H7" s="14">
        <v>2350</v>
      </c>
    </row>
    <row r="8" spans="5:8">
      <c r="E8" s="15"/>
      <c r="F8" s="15"/>
      <c r="G8" s="15"/>
      <c r="H8" s="15"/>
    </row>
    <row r="10" spans="3:9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</row>
    <row r="11" spans="3:9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</row>
    <row r="12" spans="3:9">
      <c r="C12" s="4">
        <v>1</v>
      </c>
      <c r="D12" s="5">
        <f>(H5/E5)+(((F5*-1)/E5)*F11)+(((G5*-1)/E5)*H11)</f>
        <v>253.333333333333</v>
      </c>
      <c r="E12" s="18">
        <f>((ABS((D12-D11)/D12))*100)</f>
        <v>100</v>
      </c>
      <c r="F12" s="5">
        <f>((H6/F6)+(((E6*-1)/F6)*D11)+(((G6*-1)/F6)*H11))</f>
        <v>66.6666666666667</v>
      </c>
      <c r="G12" s="18">
        <f t="shared" ref="E12:I12" si="0">((ABS((F12-F11)/F12))*100)</f>
        <v>100</v>
      </c>
      <c r="H12" s="5">
        <f>((H7/G7)+(((E7*-1)/G7)*D11)+(((F7*-1)/G7)*F11))</f>
        <v>195.833333333333</v>
      </c>
      <c r="I12" s="18">
        <f t="shared" si="0"/>
        <v>100</v>
      </c>
    </row>
    <row r="13" spans="3:9">
      <c r="C13" s="4">
        <v>2</v>
      </c>
      <c r="D13" s="5">
        <f>((H5/E5)+(((F5*-1)/E5)*F12)+(((G5*-1)/E5)*H12))</f>
        <v>279.722222222222</v>
      </c>
      <c r="E13" s="18">
        <f t="shared" ref="E13:I13" si="1">((ABS((D13-D12)/D13))*100)</f>
        <v>9.43396226415094</v>
      </c>
      <c r="F13" s="5">
        <f>(H6/F6)+(((E6*-1)/F6)*D12)+(((G6*-1)/F6)*H12)</f>
        <v>174.166666666667</v>
      </c>
      <c r="G13" s="18">
        <f t="shared" si="1"/>
        <v>61.7224880382775</v>
      </c>
      <c r="H13" s="5">
        <f>((H7/G7)+(((E7*-1)/G7)*D12)+(((F7*-1)/G7)*F12))</f>
        <v>285.833333333333</v>
      </c>
      <c r="I13" s="18">
        <f t="shared" si="1"/>
        <v>31.4868804664723</v>
      </c>
    </row>
    <row r="14" spans="2:9">
      <c r="B14" s="6"/>
      <c r="C14" s="4">
        <v>3</v>
      </c>
      <c r="D14" s="5">
        <f>(H5/E5)+(((F5*-1)/E5)*F13)+(((G5*-1)/E5)*H13)</f>
        <v>307.222222222222</v>
      </c>
      <c r="E14" s="18">
        <f t="shared" ref="E14:I14" si="2">((ABS((D14-D13)/D14))*100)</f>
        <v>8.95117540687161</v>
      </c>
      <c r="F14" s="5">
        <f>((H6/F6)+(((E6*-1)/F6)*D13)+(((G6*-1)/F6)*H13))</f>
        <v>208.564814814815</v>
      </c>
      <c r="G14" s="18">
        <f t="shared" si="2"/>
        <v>16.4927857935627</v>
      </c>
      <c r="H14" s="5">
        <f>((H7/G7)+(((E7*-1)/G7)*D13)+(((F7*-1)/G7)*F13))</f>
        <v>303.587962962963</v>
      </c>
      <c r="I14" s="18">
        <f t="shared" si="2"/>
        <v>5.8482653450248</v>
      </c>
    </row>
    <row r="15" spans="3:9">
      <c r="C15" s="4">
        <v>4</v>
      </c>
      <c r="D15" s="21">
        <f>(H5/E5)+(((F5*-1)/E5)*F14)+(((G5*-1)/E5)*H14)</f>
        <v>315.285493827161</v>
      </c>
      <c r="E15" s="26">
        <f t="shared" ref="E15:I15" si="3">((ABS((D15-D14)/D15))*100)</f>
        <v>2.55745087002276</v>
      </c>
      <c r="F15" s="21">
        <f>(H6/F6)+(((E6*-1)/F6)*D14)+(((G6*-1)/F6)*H14)</f>
        <v>219.066358024691</v>
      </c>
      <c r="G15" s="26">
        <f t="shared" si="3"/>
        <v>4.79377267443909</v>
      </c>
      <c r="H15" s="21">
        <f>((H7/G7)+(((E7*-1)/G7)*D14)+(((F7*-1)/G7)*F14))</f>
        <v>315.621141975309</v>
      </c>
      <c r="I15" s="26">
        <f t="shared" si="3"/>
        <v>3.81253896270581</v>
      </c>
    </row>
    <row r="16" spans="3:9">
      <c r="C16" s="7">
        <v>5</v>
      </c>
      <c r="D16" s="8">
        <f>(H5/E5)+(((F5*-1)/E5)*F15)+(((G5*-1)/E5)*H15)</f>
        <v>318.188014403292</v>
      </c>
      <c r="E16" s="18">
        <f t="shared" ref="E16:I16" si="4">((ABS((D16-D15)/D16))*100)</f>
        <v>0.912202988404471</v>
      </c>
      <c r="F16" s="8">
        <f>((H6/F6)+(((E6*-1)/F6)*D15)+(((G6*-1)/F6)*H15))</f>
        <v>224.421296296296</v>
      </c>
      <c r="G16" s="18">
        <f t="shared" si="4"/>
        <v>2.38610967852845</v>
      </c>
      <c r="H16" s="8">
        <f>((H7/G7)+(((E7*-1)/G7)*D15)+(((F7*-1)/G7)*F15))</f>
        <v>319.184027777778</v>
      </c>
      <c r="I16" s="18">
        <f t="shared" si="4"/>
        <v>1.11624814915542</v>
      </c>
    </row>
    <row r="17" spans="3:9">
      <c r="C17" s="4">
        <v>6</v>
      </c>
      <c r="D17" s="5">
        <f>(H5/E5)+(((F5*-1)/E5)*F16)+(((G5*-1)/E5)*H16)</f>
        <v>319.496527777778</v>
      </c>
      <c r="E17" s="18">
        <f t="shared" ref="E17:I17" si="5">((ABS((D17-D16)/D17))*100)</f>
        <v>0.409554802860239</v>
      </c>
      <c r="F17" s="5">
        <f>((H6/F6)+(((E6*-1)/F6)*D16)+(((G6*-1)/F6)*H16))</f>
        <v>226.092678326475</v>
      </c>
      <c r="G17" s="18">
        <f t="shared" si="5"/>
        <v>0.739246419897279</v>
      </c>
      <c r="H17" s="5">
        <f>((H7/G7)+(((E7*-1)/G7)*D16)+(((F7*-1)/G7)*F16))</f>
        <v>320.597779492455</v>
      </c>
      <c r="I17" s="18">
        <f t="shared" si="5"/>
        <v>0.44097364520608</v>
      </c>
    </row>
    <row r="18" spans="3:9">
      <c r="C18" s="22">
        <v>7</v>
      </c>
      <c r="D18" s="23">
        <f>(H5/E5)+(((F5*-1)/E5)*F17)+(((G5*-1)/E5)*H17)</f>
        <v>319.925054298125</v>
      </c>
      <c r="E18" s="18">
        <f t="shared" ref="E18:I18" si="6">((ABS((D18-D17)/D18))*100)</f>
        <v>0.133945908452736</v>
      </c>
      <c r="F18" s="23">
        <f>((H6/F6)+(((E6*-1)/F6)*D17)+(((G6*-1)/F6)*H17))</f>
        <v>226.782014460448</v>
      </c>
      <c r="G18" s="18">
        <f t="shared" si="6"/>
        <v>0.303964199107027</v>
      </c>
      <c r="H18" s="23">
        <f>((H7/G7)+(((E7*-1)/G7)*D17)+(((F7*-1)/G7)*F17))</f>
        <v>321.173232453132</v>
      </c>
      <c r="I18" s="18">
        <f t="shared" si="6"/>
        <v>0.179172142174284</v>
      </c>
    </row>
    <row r="19" spans="3:9">
      <c r="C19" s="7">
        <v>8</v>
      </c>
      <c r="D19" s="8">
        <f>(H5/E5)+(((F5*-1)/E5)*F18)+(((G5*-1)/E5)*H18)</f>
        <v>320.101285055632</v>
      </c>
      <c r="E19" s="18">
        <f t="shared" ref="E19:I19" si="7">((ABS((D19-D18)/D19))*100)</f>
        <v>0.0550546860428354</v>
      </c>
      <c r="F19" s="8">
        <f>(H6/F6)+(((E6*-1)/F6)*D18)+(((G6*-1)/F6)*H18)</f>
        <v>227.045253200732</v>
      </c>
      <c r="G19" s="18">
        <f t="shared" si="7"/>
        <v>0.115941089528412</v>
      </c>
      <c r="H19" s="8">
        <f>((H7/G7)+(((E7*-1)/G7)*D18)+(((F7*-1)/G7)*F18))</f>
        <v>321.373519304412</v>
      </c>
      <c r="I19" s="18">
        <f t="shared" si="7"/>
        <v>0.0623221389596268</v>
      </c>
    </row>
    <row r="20" spans="3:9">
      <c r="C20" s="24">
        <v>9</v>
      </c>
      <c r="D20" s="25">
        <f>(H5/E5)+(((F5*-1)/E5)*F19)+(((G5*-1)/E5)*H19)</f>
        <v>320.167285260441</v>
      </c>
      <c r="E20" s="27">
        <f t="shared" ref="E20:I20" si="8">((ABS((D20-D19)/D20))*100)</f>
        <v>0.0206142875450429</v>
      </c>
      <c r="F20" s="25">
        <f>((H6/F6)+(((E6*-1)/F6)*D19)+(((G6*-1)/F6)*H19))</f>
        <v>227.141387277409</v>
      </c>
      <c r="G20" s="27">
        <f t="shared" si="8"/>
        <v>0.0423234522911701</v>
      </c>
      <c r="H20" s="25">
        <f>((H7/G7)+(((E7*-1)/G7)*D19)+(((F7*-1)/G7)*F19))</f>
        <v>321.454199451938</v>
      </c>
      <c r="I20" s="27">
        <f t="shared" si="8"/>
        <v>0.0250984891979354</v>
      </c>
    </row>
    <row r="21" spans="3:9">
      <c r="C21" s="22">
        <v>10</v>
      </c>
      <c r="D21" s="23">
        <f>(H5/E5)+(((F5*-1)/E5)*F20)+(((G5*-1)/E5)*H20)</f>
        <v>320.191890752278</v>
      </c>
      <c r="E21" s="28">
        <f t="shared" ref="E21:I21" si="9">((ABS((D21-D20)/D21))*100)</f>
        <v>0.00768460805783757</v>
      </c>
      <c r="F21" s="23">
        <f>((H6/F6)+(((E6*-1)/F6)*D20)+(((G6*-1)/F6)*H20))</f>
        <v>227.179280694053</v>
      </c>
      <c r="G21" s="28">
        <f t="shared" si="9"/>
        <v>0.016679961538565</v>
      </c>
      <c r="H21" s="23">
        <f>((H7/G7)+(((E7*-1)/G7)*D20)+(((F7*-1)/G7)*F20))</f>
        <v>321.484210693264</v>
      </c>
      <c r="I21" s="28">
        <f t="shared" si="9"/>
        <v>0.00933521470972002</v>
      </c>
    </row>
    <row r="22" spans="3:9">
      <c r="C22" s="4"/>
      <c r="D22" s="5">
        <f>(H5/E5)+(((F5*-1)/E5)*F21)+(((G5*-1)/E5)*H21)</f>
        <v>320.201470185028</v>
      </c>
      <c r="E22" s="18">
        <f t="shared" ref="E22:I22" si="10">((ABS((D22-D21)/D22))*100)</f>
        <v>0.00299168918395785</v>
      </c>
      <c r="F22" s="5">
        <f>((H6/F6)+(((E6*-1)/F6)*D21)+(((G6*-1)/F6)*H21))</f>
        <v>227.193385356468</v>
      </c>
      <c r="G22" s="18">
        <f t="shared" si="10"/>
        <v>0.00620821877925376</v>
      </c>
      <c r="H22" s="5">
        <f>((H7/G7)+(((E7*-1)/G7)*D21)+(((F7*-1)/G7)*F21))</f>
        <v>321.495570308597</v>
      </c>
      <c r="I22" s="18">
        <f t="shared" si="10"/>
        <v>0.00353336604974188</v>
      </c>
    </row>
    <row r="23" spans="3:9">
      <c r="C23" s="9"/>
      <c r="D23" s="10">
        <f>(H5/E5)+(((F5*-1)/E5)*F22)+(((G5*-1)/E5)*H22)</f>
        <v>320.2050484252</v>
      </c>
      <c r="E23" s="29">
        <f t="shared" ref="E23:I23" si="11">((ABS((D23-D22)/D23))*100)</f>
        <v>0.00111748399639647</v>
      </c>
      <c r="F23" s="10">
        <f>((H6/F6)+(((E6*-1)/F6)*D22)+(((G6*-1)/F6)*H22))</f>
        <v>227.198768467037</v>
      </c>
      <c r="G23" s="29">
        <f t="shared" si="11"/>
        <v>0.0023693396780419</v>
      </c>
      <c r="H23" s="10">
        <f>((H7/G7)+(((E7*-1)/G7)*D22)+(((F7*-1)/G7)*F22))</f>
        <v>321.499938841382</v>
      </c>
      <c r="I23" s="29">
        <f t="shared" si="11"/>
        <v>0.00135879739214494</v>
      </c>
    </row>
    <row r="24" spans="3:9">
      <c r="C24" s="13"/>
      <c r="D24" s="5">
        <f>(H5/E5)+(((F5*-1)/E5)*F23)+(((G5*-1)/E5)*H23)</f>
        <v>320.206416282833</v>
      </c>
      <c r="E24" s="18">
        <f t="shared" ref="E24:I24" si="12">((ABS((D24-D23)/D24))*100)</f>
        <v>0.000427179957467658</v>
      </c>
      <c r="F24" s="5">
        <f>((H6/F6)+(((E6*-1)/F6)*D23)+(((G6*-1)/F6)*H23))</f>
        <v>227.200821017994</v>
      </c>
      <c r="G24" s="18">
        <f t="shared" si="12"/>
        <v>0.000903408248121191</v>
      </c>
      <c r="H24" s="5">
        <f>((H7/G7)+(((E7*-1)/G7)*D23)+(((F7*-1)/G7)*F23))</f>
        <v>321.501580180653</v>
      </c>
      <c r="I24" s="18">
        <f t="shared" si="12"/>
        <v>0.000510522925097514</v>
      </c>
    </row>
    <row r="25" spans="3:9">
      <c r="C25" s="13"/>
      <c r="D25" s="5">
        <f>(H5/E5)+(((F5*-1)/E5)*F24)+(((G5*-1)/E5)*H24)</f>
        <v>320.206936215642</v>
      </c>
      <c r="E25" s="18">
        <f t="shared" ref="E25:I25" si="13">((ABS((D25-D24)/D25))*100)</f>
        <v>0.000162373999647424</v>
      </c>
      <c r="F25" s="5">
        <f>((H6/F6)+(((E6*-1)/F6)*D24)+(((G6*-1)/F6)*H24))</f>
        <v>227.201596107357</v>
      </c>
      <c r="G25" s="18">
        <f t="shared" si="13"/>
        <v>0.000341146090469824</v>
      </c>
      <c r="H25" s="5">
        <f>((H7/G7)+(((E7*-1)/G7)*D24)+(((F7*-1)/G7)*F24))</f>
        <v>321.50220717911</v>
      </c>
      <c r="I25" s="18">
        <f t="shared" si="13"/>
        <v>0.000195021509461236</v>
      </c>
    </row>
    <row r="60" spans="5:10">
      <c r="E60" s="1" t="s">
        <v>0</v>
      </c>
      <c r="F60" s="1"/>
      <c r="G60" s="1"/>
      <c r="H60" s="1"/>
      <c r="I60" s="1"/>
      <c r="J60" s="1"/>
    </row>
    <row r="61" spans="12:14">
      <c r="L61" s="19" t="s">
        <v>1</v>
      </c>
      <c r="M61" s="19"/>
      <c r="N61" s="19"/>
    </row>
    <row r="62" spans="6:14">
      <c r="F62" s="11" t="s">
        <v>2</v>
      </c>
      <c r="G62" s="11"/>
      <c r="H62" s="11"/>
      <c r="I62" s="11"/>
      <c r="L62" s="12" t="s">
        <v>3</v>
      </c>
      <c r="M62" s="12" t="s">
        <v>4</v>
      </c>
      <c r="N62" s="12" t="s">
        <v>5</v>
      </c>
    </row>
    <row r="63" spans="6:14">
      <c r="F63" s="12" t="s">
        <v>3</v>
      </c>
      <c r="G63" s="12" t="s">
        <v>4</v>
      </c>
      <c r="H63" s="12" t="s">
        <v>5</v>
      </c>
      <c r="I63" s="12" t="s">
        <v>6</v>
      </c>
      <c r="L63" s="13">
        <v>0</v>
      </c>
      <c r="M63" s="13">
        <v>0</v>
      </c>
      <c r="N63" s="13">
        <v>0</v>
      </c>
    </row>
    <row r="64" spans="3:14">
      <c r="C64">
        <f>(F64*E78)+(G64*G78)+(H64*I78)</f>
        <v>8.99997375</v>
      </c>
      <c r="F64" s="13">
        <v>10</v>
      </c>
      <c r="G64" s="13">
        <v>-1</v>
      </c>
      <c r="H64" s="13">
        <v>0</v>
      </c>
      <c r="I64" s="13">
        <v>9</v>
      </c>
      <c r="L64" s="13"/>
      <c r="M64" s="13"/>
      <c r="N64" s="13"/>
    </row>
    <row r="65" spans="3:9">
      <c r="C65">
        <f>(F65*E78)+(G65*G78)+(H65*I78)</f>
        <v>6.99995625</v>
      </c>
      <c r="F65" s="13">
        <v>-1</v>
      </c>
      <c r="G65" s="13">
        <v>10</v>
      </c>
      <c r="H65" s="13">
        <v>-2</v>
      </c>
      <c r="I65" s="13">
        <v>7</v>
      </c>
    </row>
    <row r="66" spans="3:9">
      <c r="C66">
        <f>(F66*E78)+(G66*G78)+(H66*I78)</f>
        <v>5.9999475</v>
      </c>
      <c r="F66" s="14">
        <v>0</v>
      </c>
      <c r="G66" s="14">
        <v>-2</v>
      </c>
      <c r="H66" s="14">
        <v>10</v>
      </c>
      <c r="I66" s="14">
        <v>6</v>
      </c>
    </row>
    <row r="67" spans="6:9">
      <c r="F67" s="15"/>
      <c r="G67" s="15"/>
      <c r="H67" s="15"/>
      <c r="I67" s="15"/>
    </row>
    <row r="69" spans="4:12">
      <c r="D69" s="2" t="s">
        <v>7</v>
      </c>
      <c r="E69" s="3" t="s">
        <v>8</v>
      </c>
      <c r="F69" s="16" t="s">
        <v>9</v>
      </c>
      <c r="G69" s="3" t="s">
        <v>10</v>
      </c>
      <c r="H69" s="17" t="s">
        <v>11</v>
      </c>
      <c r="I69" s="3" t="s">
        <v>12</v>
      </c>
      <c r="J69" s="17" t="s">
        <v>13</v>
      </c>
      <c r="L69" t="s">
        <v>17</v>
      </c>
    </row>
    <row r="70" spans="4:13">
      <c r="D70" s="4"/>
      <c r="E70" s="5">
        <f>L63</f>
        <v>0</v>
      </c>
      <c r="F70" s="4"/>
      <c r="G70" s="5">
        <f>M63</f>
        <v>0</v>
      </c>
      <c r="H70" s="4"/>
      <c r="I70" s="5">
        <f>N63</f>
        <v>0</v>
      </c>
      <c r="J70" s="4"/>
      <c r="L70" t="s">
        <v>18</v>
      </c>
      <c r="M70" t="s">
        <v>36</v>
      </c>
    </row>
    <row r="71" spans="4:12">
      <c r="D71" s="4">
        <v>1</v>
      </c>
      <c r="E71" s="31">
        <f>(I64/F64)+(((G64*-1)/F64)*G70)+(((H64*-1)/F64)*I70)</f>
        <v>0.9</v>
      </c>
      <c r="F71" s="32">
        <f t="shared" ref="F71:J71" si="14">ROUND((ABS((E71-E70)/E71))*100,3)</f>
        <v>100</v>
      </c>
      <c r="G71" s="5">
        <f>((I65/G65)+(((F65*-1)/G65)*E70)+(((H65*-1)/G65)*I70))</f>
        <v>0.7</v>
      </c>
      <c r="H71" s="32">
        <f t="shared" si="14"/>
        <v>100</v>
      </c>
      <c r="I71" s="5">
        <f>((I66/H66)+(((F66*-1)/H66)*E70)+(((G66*-1)/H66)*G70))</f>
        <v>0.6</v>
      </c>
      <c r="J71" s="32">
        <f t="shared" si="14"/>
        <v>100</v>
      </c>
      <c r="L71" t="s">
        <v>20</v>
      </c>
    </row>
    <row r="72" spans="4:12">
      <c r="D72" s="4">
        <v>2</v>
      </c>
      <c r="E72" s="31">
        <f>((I64/F64)+(((G64*-1)/F64)*G71)+(((H64*-1)/F64)*I71))</f>
        <v>0.97</v>
      </c>
      <c r="F72" s="32">
        <f t="shared" ref="F72:J72" si="15">ROUND((ABS((E72-E71)/E72))*100,3)</f>
        <v>7.216</v>
      </c>
      <c r="G72" s="5">
        <f>((I65/G65)+(((F65*-1)/G65)*E71)+(((H65*-1)/G65)*I71))</f>
        <v>0.91</v>
      </c>
      <c r="H72" s="32">
        <f t="shared" si="15"/>
        <v>23.077</v>
      </c>
      <c r="I72" s="5">
        <f>((I66/H66)+(((F66*-1)/H66)*E71)+(((G66*-1)/H66)*G71))</f>
        <v>0.74</v>
      </c>
      <c r="J72" s="32">
        <f t="shared" si="15"/>
        <v>18.919</v>
      </c>
      <c r="L72" t="s">
        <v>21</v>
      </c>
    </row>
    <row r="73" spans="3:12">
      <c r="C73" s="6"/>
      <c r="D73" s="4">
        <v>3</v>
      </c>
      <c r="E73" s="5">
        <f>(I64/F64)+(((G64*-1)/F64)*G72)+(((H64*-1)/F64)*I72)</f>
        <v>0.991</v>
      </c>
      <c r="F73" s="32">
        <f t="shared" ref="F73:J73" si="16">ROUND((ABS((E73-E72)/E73))*100,3)</f>
        <v>2.119</v>
      </c>
      <c r="G73" s="5">
        <f>((I65/G65)+(((F65*-1)/G65)*E72)+(((H65*-1)/G65)*I72))</f>
        <v>0.945</v>
      </c>
      <c r="H73" s="32">
        <f t="shared" si="16"/>
        <v>3.704</v>
      </c>
      <c r="I73" s="5">
        <f>((I66/H66)+(((F66*-1)/H66)*E72)+(((G66*-1)/H66)*G72))</f>
        <v>0.782</v>
      </c>
      <c r="J73" s="32">
        <f t="shared" si="16"/>
        <v>5.371</v>
      </c>
      <c r="L73" t="s">
        <v>37</v>
      </c>
    </row>
    <row r="74" spans="4:12">
      <c r="D74" s="4">
        <v>4</v>
      </c>
      <c r="E74" s="5">
        <f>(I64/F64)+(((G64*-1)/F64)*G73)+(((H64*-1)/F64)*I73)</f>
        <v>0.9945</v>
      </c>
      <c r="F74" s="32">
        <f t="shared" ref="F74:J74" si="17">ROUND((ABS((E74-E73)/E74))*100,3)</f>
        <v>0.352</v>
      </c>
      <c r="G74" s="5">
        <f>((I65/G65)+(((F65*-1)/G65)*E73)+(((H65*-1)/G65)*I73))</f>
        <v>0.9555</v>
      </c>
      <c r="H74" s="32">
        <f t="shared" si="17"/>
        <v>1.099</v>
      </c>
      <c r="I74" s="5">
        <f>((I66/H66)+(((F66*-1)/H66)*E73)+(((G66*-1)/H66)*G73))</f>
        <v>0.789</v>
      </c>
      <c r="J74" s="32">
        <f t="shared" si="17"/>
        <v>0.887</v>
      </c>
      <c r="L74" t="s">
        <v>23</v>
      </c>
    </row>
    <row r="75" spans="4:12">
      <c r="D75" s="4">
        <v>5</v>
      </c>
      <c r="E75" s="5">
        <f>(I64/F64)+(((G64*-1)/F64)*G74)+(((H64*-1)/F64)*I74)</f>
        <v>0.99555</v>
      </c>
      <c r="F75" s="32">
        <f t="shared" ref="F75:J75" si="18">ROUND((ABS((E75-E74)/E75))*100,3)</f>
        <v>0.105</v>
      </c>
      <c r="G75" s="5">
        <f>((I65/G65)+(((F65*-1)/G65)*E74)+(((H65*-1)/G65)*I74))</f>
        <v>0.95725</v>
      </c>
      <c r="H75" s="32">
        <f t="shared" si="18"/>
        <v>0.183</v>
      </c>
      <c r="I75" s="5">
        <f>((I66/H66)+(((F66*-1)/H66)*E74)+(((G66*-1)/H66)*G74))</f>
        <v>0.7911</v>
      </c>
      <c r="J75" s="32">
        <f t="shared" si="18"/>
        <v>0.265</v>
      </c>
      <c r="L75" t="s">
        <v>24</v>
      </c>
    </row>
    <row r="76" spans="4:13">
      <c r="D76" s="4">
        <v>6</v>
      </c>
      <c r="E76" s="5">
        <f>(I64/F64)+(((G64*-1)/F64)*G75)+(((H64*-1)/F64)*I75)</f>
        <v>0.995725</v>
      </c>
      <c r="F76" s="32">
        <f t="shared" ref="F76:J76" si="19">ROUND((ABS((E76-E75)/E76))*100,3)</f>
        <v>0.018</v>
      </c>
      <c r="G76" s="5">
        <f>((I65/G65)+(((F65*-1)/G65)*E75)+(((H65*-1)/G65)*I75))</f>
        <v>0.957775</v>
      </c>
      <c r="H76" s="32">
        <f t="shared" si="19"/>
        <v>0.055</v>
      </c>
      <c r="I76" s="5">
        <f>(I66/H66)+(((F66*-1)/H66)*E75)+(((G66*-1)/H66)*G75)</f>
        <v>0.79145</v>
      </c>
      <c r="J76" s="32">
        <f t="shared" si="19"/>
        <v>0.044</v>
      </c>
      <c r="L76" t="s">
        <v>25</v>
      </c>
      <c r="M76" t="s">
        <v>38</v>
      </c>
    </row>
    <row r="77" ht="15.75" spans="4:12">
      <c r="D77" s="7">
        <v>7</v>
      </c>
      <c r="E77" s="8">
        <f>(I64/F64)+(((G64*-1)/F64)*G76)+(((H64*-1)/F64)*I76)</f>
        <v>0.9957775</v>
      </c>
      <c r="F77" s="33">
        <f t="shared" ref="F77:J77" si="20">ROUND((ABS((E77-E76)/E77))*100,3)</f>
        <v>0.005</v>
      </c>
      <c r="G77" s="8">
        <f>((I65/G65)+(((F65*-1)/G65)*E76)+(((H65*-1)/G65)*I76))</f>
        <v>0.9578625</v>
      </c>
      <c r="H77" s="33">
        <f t="shared" si="20"/>
        <v>0.009</v>
      </c>
      <c r="I77" s="8">
        <f>((I66/H66)+(((F66*-1)/H66)*E76)+(((G66*-1)/H66)*G76))</f>
        <v>0.791555</v>
      </c>
      <c r="J77" s="33">
        <f t="shared" si="20"/>
        <v>0.013</v>
      </c>
      <c r="L77" t="s">
        <v>39</v>
      </c>
    </row>
    <row r="78" ht="15.75" spans="4:12">
      <c r="D78" s="30">
        <v>8</v>
      </c>
      <c r="E78" s="34">
        <f>(I64/F64)+(((G64*-1)/F64)*G77)+(((H64*-1)/F64)*I77)</f>
        <v>0.99578625</v>
      </c>
      <c r="F78" s="35">
        <f t="shared" ref="F78:J78" si="21">ROUND((ABS((E78-E77)/E78))*100,3)</f>
        <v>0.001</v>
      </c>
      <c r="G78" s="34">
        <f>((I65/G65)+(((F65*-1)/G65)*E77)+(((H65*-1)/G65)*I77))</f>
        <v>0.95788875</v>
      </c>
      <c r="H78" s="35">
        <f t="shared" si="21"/>
        <v>0.003</v>
      </c>
      <c r="I78" s="34">
        <f>((I66/H66)+(((F66*-1)/H66)*E77)+(((G66*-1)/H66)*G77))</f>
        <v>0.7915725</v>
      </c>
      <c r="J78" s="37">
        <f t="shared" si="21"/>
        <v>0.002</v>
      </c>
      <c r="L78" t="s">
        <v>28</v>
      </c>
    </row>
    <row r="79" spans="4:12">
      <c r="D79" s="9">
        <v>9</v>
      </c>
      <c r="E79" s="10">
        <f>(I64/F64)+(((G64*-1)/F64)*G78)+(((H64*-1)/F64)*I78)</f>
        <v>0.995788875</v>
      </c>
      <c r="F79" s="36">
        <f t="shared" ref="F79:J79" si="22">ROUND((ABS((E79-E78)/E79))*100,3)</f>
        <v>0</v>
      </c>
      <c r="G79" s="10">
        <f>(I65/G65)+(((F65*-1)/G65)*E78)+(((H65*-1)/G65)*I78)</f>
        <v>0.957893125</v>
      </c>
      <c r="H79" s="36">
        <f t="shared" si="22"/>
        <v>0</v>
      </c>
      <c r="I79" s="10">
        <f>(I66/H66)+(((F66*-1)/H66)*E78)+(((G66*-1)/H66)*G78)</f>
        <v>0.79157775</v>
      </c>
      <c r="J79" s="36">
        <f t="shared" si="22"/>
        <v>0.001</v>
      </c>
      <c r="L79" t="s">
        <v>40</v>
      </c>
    </row>
    <row r="80" spans="4:12">
      <c r="D80" s="9">
        <v>10</v>
      </c>
      <c r="E80" s="10">
        <f>(I64/F64)+(((G64*-1)/F64)*G79)+(((H64*-1)/F64)*I79)</f>
        <v>0.9957893125</v>
      </c>
      <c r="F80" s="36">
        <f t="shared" ref="F80:J80" si="23">ROUND((ABS((E80-E79)/E80))*100,3)</f>
        <v>0</v>
      </c>
      <c r="G80" s="10">
        <f>((I65/G65)+(((F65*-1)/G65)*E79)+(((H65*-1)/G65)*I79))</f>
        <v>0.9578944375</v>
      </c>
      <c r="H80" s="36">
        <f t="shared" si="23"/>
        <v>0</v>
      </c>
      <c r="I80" s="10">
        <f>((I66/H66)+(((F66*-1)/H66)*E79)+(((G66*-1)/H66)*G79))</f>
        <v>0.791578625</v>
      </c>
      <c r="J80" s="36">
        <f t="shared" si="23"/>
        <v>0</v>
      </c>
      <c r="L80" t="s">
        <v>23</v>
      </c>
    </row>
    <row r="81" spans="4:12">
      <c r="D81" s="4"/>
      <c r="E81" s="5"/>
      <c r="F81" s="4"/>
      <c r="G81" s="5"/>
      <c r="H81" s="4"/>
      <c r="I81" s="5"/>
      <c r="J81" s="4"/>
      <c r="L81" t="s">
        <v>30</v>
      </c>
    </row>
    <row r="82" spans="4:13">
      <c r="D82" s="4"/>
      <c r="E82" s="5"/>
      <c r="F82" s="4"/>
      <c r="G82" s="5"/>
      <c r="H82" s="4"/>
      <c r="I82" s="5"/>
      <c r="J82" s="4"/>
      <c r="L82" t="s">
        <v>31</v>
      </c>
      <c r="M82" t="s">
        <v>41</v>
      </c>
    </row>
    <row r="83" spans="12:12">
      <c r="L83" t="s">
        <v>42</v>
      </c>
    </row>
    <row r="84" spans="12:12">
      <c r="L84" t="s">
        <v>28</v>
      </c>
    </row>
    <row r="85" spans="12:12">
      <c r="L85" t="s">
        <v>43</v>
      </c>
    </row>
    <row r="86" spans="12:12">
      <c r="L86" t="s">
        <v>35</v>
      </c>
    </row>
  </sheetData>
  <mergeCells count="6">
    <mergeCell ref="D1:I1"/>
    <mergeCell ref="K2:M2"/>
    <mergeCell ref="E3:H3"/>
    <mergeCell ref="E60:J60"/>
    <mergeCell ref="L61:N61"/>
    <mergeCell ref="F62:I6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"/>
  <sheetViews>
    <sheetView tabSelected="1" workbookViewId="0">
      <selection activeCell="H20" sqref="H20"/>
    </sheetView>
  </sheetViews>
  <sheetFormatPr defaultColWidth="9.14285714285714" defaultRowHeight="15"/>
  <cols>
    <col min="2" max="2" width="12.8571428571429"/>
    <col min="4" max="4" width="14"/>
    <col min="6" max="6" width="14"/>
    <col min="8" max="8" width="14"/>
  </cols>
  <sheetData>
    <row r="1" spans="4:9">
      <c r="D1" s="1" t="s">
        <v>14</v>
      </c>
      <c r="E1" s="1"/>
      <c r="F1" s="1"/>
      <c r="G1" s="1"/>
      <c r="H1" s="1"/>
      <c r="I1" s="1"/>
    </row>
    <row r="2" spans="11:13">
      <c r="K2" s="19" t="s">
        <v>1</v>
      </c>
      <c r="L2" s="19"/>
      <c r="M2" s="19"/>
    </row>
    <row r="3" spans="5:13">
      <c r="E3" s="11" t="s">
        <v>2</v>
      </c>
      <c r="F3" s="11"/>
      <c r="G3" s="11"/>
      <c r="H3" s="11"/>
      <c r="K3" s="12" t="s">
        <v>3</v>
      </c>
      <c r="L3" s="12" t="s">
        <v>4</v>
      </c>
      <c r="M3" s="12" t="s">
        <v>5</v>
      </c>
    </row>
    <row r="4" spans="5:13">
      <c r="E4" s="12" t="s">
        <v>3</v>
      </c>
      <c r="F4" s="12" t="s">
        <v>4</v>
      </c>
      <c r="G4" s="12" t="s">
        <v>5</v>
      </c>
      <c r="H4" s="12" t="s">
        <v>6</v>
      </c>
      <c r="K4" s="13">
        <v>0</v>
      </c>
      <c r="L4" s="13">
        <v>0</v>
      </c>
      <c r="M4" s="13">
        <v>0</v>
      </c>
    </row>
    <row r="5" spans="2:13">
      <c r="B5">
        <f>(E5*D15)+(F5*F15)+(G5*H15)</f>
        <v>50</v>
      </c>
      <c r="E5" s="13">
        <v>-3</v>
      </c>
      <c r="F5" s="13">
        <v>1</v>
      </c>
      <c r="G5" s="13">
        <v>-12</v>
      </c>
      <c r="H5" s="13">
        <v>50</v>
      </c>
      <c r="K5" s="13"/>
      <c r="L5" s="13"/>
      <c r="M5" s="13"/>
    </row>
    <row r="6" spans="2:8">
      <c r="B6">
        <f>(E6*D19)+(F6*F19)+(G6*H19)</f>
        <v>2.99974612418809</v>
      </c>
      <c r="E6" s="13">
        <v>6</v>
      </c>
      <c r="F6" s="13">
        <v>-1</v>
      </c>
      <c r="G6" s="13">
        <v>-1</v>
      </c>
      <c r="H6" s="13">
        <v>3</v>
      </c>
    </row>
    <row r="7" spans="2:8">
      <c r="B7">
        <f>(E7*D15)+(F7*F15)+(G7*H15)</f>
        <v>39.9971439013919</v>
      </c>
      <c r="E7" s="14">
        <v>6</v>
      </c>
      <c r="F7" s="14">
        <v>9</v>
      </c>
      <c r="G7" s="14">
        <v>1</v>
      </c>
      <c r="H7" s="14">
        <v>40</v>
      </c>
    </row>
    <row r="8" spans="5:15">
      <c r="E8" s="15"/>
      <c r="F8" s="15"/>
      <c r="G8" s="15"/>
      <c r="H8" s="15"/>
      <c r="M8" s="20" t="s">
        <v>54</v>
      </c>
      <c r="N8" s="20"/>
      <c r="O8" s="20"/>
    </row>
    <row r="9" spans="13:17">
      <c r="M9" s="13">
        <v>6</v>
      </c>
      <c r="N9" s="13">
        <v>-1</v>
      </c>
      <c r="O9" s="13">
        <v>-1</v>
      </c>
      <c r="Q9" t="b">
        <f>ABS(M9)&gt;ABS(N9)+ABS(O9)</f>
        <v>1</v>
      </c>
    </row>
    <row r="10" spans="3:17">
      <c r="C10" s="2" t="s">
        <v>7</v>
      </c>
      <c r="D10" s="3" t="s">
        <v>8</v>
      </c>
      <c r="E10" s="16" t="s">
        <v>9</v>
      </c>
      <c r="F10" s="3" t="s">
        <v>10</v>
      </c>
      <c r="G10" s="17" t="s">
        <v>11</v>
      </c>
      <c r="H10" s="3" t="s">
        <v>12</v>
      </c>
      <c r="I10" s="17" t="s">
        <v>13</v>
      </c>
      <c r="M10" s="13">
        <v>6</v>
      </c>
      <c r="N10" s="13">
        <v>9</v>
      </c>
      <c r="O10" s="13">
        <v>1</v>
      </c>
      <c r="Q10" t="b">
        <f>ABS(N10)&gt;ABS(M10)+ABS(O10)</f>
        <v>1</v>
      </c>
    </row>
    <row r="11" spans="3:17">
      <c r="C11" s="4"/>
      <c r="D11" s="5">
        <f>K4</f>
        <v>0</v>
      </c>
      <c r="E11" s="4"/>
      <c r="F11" s="5">
        <f>L4</f>
        <v>0</v>
      </c>
      <c r="G11" s="4"/>
      <c r="H11" s="5">
        <f>M4</f>
        <v>0</v>
      </c>
      <c r="I11" s="4"/>
      <c r="M11" s="13">
        <v>-3</v>
      </c>
      <c r="N11" s="13">
        <v>1</v>
      </c>
      <c r="O11" s="13">
        <v>-12</v>
      </c>
      <c r="Q11" t="b">
        <f>ABS(O11)&gt;ABS(N11)+ABS(M11)</f>
        <v>1</v>
      </c>
    </row>
    <row r="12" spans="3:9">
      <c r="C12" s="4">
        <v>1</v>
      </c>
      <c r="D12" s="5">
        <f>((H6/M9)+(((O9*-1)/M9)*F11)+(((N9*-1)/M9)*H11))</f>
        <v>0.5</v>
      </c>
      <c r="E12" s="18">
        <f>((ABS((D12-D11)/D12))*100)</f>
        <v>100</v>
      </c>
      <c r="F12" s="5">
        <f>((H7/N10)+(((M10*-1)/N10)*D12)+(((O10*-1)/N10)*H11))</f>
        <v>4.11111111111111</v>
      </c>
      <c r="G12" s="18">
        <f>((ABS((F12-F11)/F12))*100)</f>
        <v>100</v>
      </c>
      <c r="H12" s="5">
        <f>(((H5/O11)+(((M11*-1)/O11)*D12)+(((N11*-1)/O11)*F12)))</f>
        <v>-3.94907407407407</v>
      </c>
      <c r="I12" s="18">
        <f>((ABS((H12-H11)/H12))*100)</f>
        <v>100</v>
      </c>
    </row>
    <row r="13" spans="2:9">
      <c r="B13" s="6"/>
      <c r="C13" s="4">
        <v>2</v>
      </c>
      <c r="D13" s="5">
        <f>((H6/M9)+(((O9*-1)/M9)*F12)+(((N9*-1)/M9)*H12))</f>
        <v>0.527006172839506</v>
      </c>
      <c r="E13" s="18">
        <f t="shared" ref="E13:E19" si="0">((ABS((D13-D12)/D13))*100)</f>
        <v>5.12445095168374</v>
      </c>
      <c r="F13" s="5">
        <f>((H7/N10)+(((M10*-1)/N10)*D13)+(((O10*-1)/N10)*H12))</f>
        <v>4.53189300411523</v>
      </c>
      <c r="G13" s="18">
        <f t="shared" ref="G13:G19" si="1">((ABS((F13-F12)/F13))*100)</f>
        <v>9.28490351872873</v>
      </c>
      <c r="H13" s="5">
        <f>(((H5/O11)+(((M11*-1)/O11)*D13)+(((N11*-1)/O11)*F13)))</f>
        <v>-3.92076045953361</v>
      </c>
      <c r="I13" s="18">
        <f t="shared" ref="I13:I19" si="2">((ABS((H13-H12)/H13))*100)</f>
        <v>0.722145992663738</v>
      </c>
    </row>
    <row r="14" spans="3:9">
      <c r="C14" s="7">
        <v>3</v>
      </c>
      <c r="D14" s="8">
        <f>((H6/M9)+(((O9*-1)/M9)*F13)+(((N9*-1)/M9)*H13))</f>
        <v>0.601855424096936</v>
      </c>
      <c r="E14" s="18">
        <f t="shared" si="0"/>
        <v>12.4364171627661</v>
      </c>
      <c r="F14" s="8">
        <f>((H7/N10)+(((M10*-1)/N10)*D13)+(((O10*-1)/N10)*H13))</f>
        <v>4.52874704694406</v>
      </c>
      <c r="G14" s="18">
        <f t="shared" si="1"/>
        <v>0.0694663918861722</v>
      </c>
      <c r="H14" s="5">
        <f>(((H5/O11)+(((M11*-1)/O11)*D14)+(((N11*-1)/O11)*F14)))</f>
        <v>-3.93973493544556</v>
      </c>
      <c r="I14" s="18">
        <f t="shared" si="2"/>
        <v>0.481618084030022</v>
      </c>
    </row>
    <row r="15" spans="3:9">
      <c r="C15" s="4">
        <v>4</v>
      </c>
      <c r="D15" s="5">
        <f>((H6/M9)+(((O9*-1)/M9)*F14)+(((N9*-1)/M9)*H14))</f>
        <v>0.59816868524975</v>
      </c>
      <c r="E15" s="18">
        <f t="shared" si="0"/>
        <v>0.616337654928724</v>
      </c>
      <c r="F15" s="5">
        <f>((H7/N10)+(((M10*-1)/N10)*D15)+(((O10*-1)/N10)*H14))</f>
        <v>4.48341364710523</v>
      </c>
      <c r="G15" s="18">
        <f t="shared" si="1"/>
        <v>1.01113578641367</v>
      </c>
      <c r="H15" s="5">
        <f>(((H5/O11)+(((M11*-1)/O11)*D15)+(((N11*-1)/O11)*F15)))</f>
        <v>-3.94259103405367</v>
      </c>
      <c r="I15" s="18">
        <f t="shared" si="2"/>
        <v>0.0724421727599154</v>
      </c>
    </row>
    <row r="16" spans="3:9">
      <c r="C16" s="9">
        <v>5</v>
      </c>
      <c r="D16" s="10">
        <f>((H6/M9)+(((O9*-1)/M9)*F15)+(((N9*-1)/M9)*H15))</f>
        <v>0.59013710217526</v>
      </c>
      <c r="E16" s="18">
        <f t="shared" si="0"/>
        <v>1.36096900955484</v>
      </c>
      <c r="F16" s="10">
        <f>((H7/N10)+(((M10*-1)/N10)*D16)+(((O10*-1)/N10)*H15))</f>
        <v>4.48908538011135</v>
      </c>
      <c r="G16" s="18">
        <f t="shared" si="1"/>
        <v>0.126344957287867</v>
      </c>
      <c r="H16" s="5">
        <f>(((H5/O11)+(((M11*-1)/O11)*D16)+(((N11*-1)/O11)*F16)))</f>
        <v>-3.94011049386787</v>
      </c>
      <c r="I16" s="18">
        <f t="shared" si="2"/>
        <v>0.0629561071868306</v>
      </c>
    </row>
    <row r="17" spans="3:9">
      <c r="C17" s="4">
        <v>6</v>
      </c>
      <c r="D17" s="5">
        <f>((H5/E5)+(((G5*-1)/E5)*H16)+(((F5*-1)/E5)*F16))</f>
        <v>0.590137102175259</v>
      </c>
      <c r="E17" s="18">
        <f t="shared" si="0"/>
        <v>1.88129677075522e-13</v>
      </c>
      <c r="F17" s="5">
        <f>((H7/N10)+(((M10*-1)/N10)*D17)+(((O10*-1)/N10)*H16))</f>
        <v>4.48880976453515</v>
      </c>
      <c r="G17" s="18">
        <f t="shared" si="1"/>
        <v>0.00614005918398934</v>
      </c>
      <c r="H17" s="5">
        <f>(((H5/O11)+(((M11*-1)/O11)*D17)+(((N11*-1)/O11)*F17)))</f>
        <v>-3.94013346183255</v>
      </c>
      <c r="I17" s="18">
        <f t="shared" si="2"/>
        <v>0.000582923520382536</v>
      </c>
    </row>
    <row r="18" spans="3:9">
      <c r="C18" s="4">
        <v>7</v>
      </c>
      <c r="D18" s="5">
        <f>((H6/M9)+(((O9*-1)/M9)*F17)+(((N9*-1)/M9)*H17))</f>
        <v>0.591446050450432</v>
      </c>
      <c r="E18" s="18">
        <f t="shared" si="0"/>
        <v>0.221313216002832</v>
      </c>
      <c r="F18" s="5">
        <f>((H7/N10)+(((M10*-1)/N10)*D18)+(((O10*-1)/N10)*H17))</f>
        <v>4.48793968434777</v>
      </c>
      <c r="G18" s="18">
        <f t="shared" si="1"/>
        <v>0.0193870739931649</v>
      </c>
      <c r="H18" s="5">
        <f>(((H5/O11)+(((M11*-1)/O11)*D18)+(((N11*-1)/O11)*F18)))</f>
        <v>-3.94053320558363</v>
      </c>
      <c r="I18" s="18">
        <f t="shared" si="2"/>
        <v>0.0101444076275743</v>
      </c>
    </row>
    <row r="19" spans="3:9">
      <c r="C19" s="4">
        <v>8</v>
      </c>
      <c r="D19" s="5">
        <f>((H6/M9)+(((O9*-1)/M9)*F18)+(((N9*-1)/M9)*H18))</f>
        <v>0.591234413127358</v>
      </c>
      <c r="E19" s="18">
        <f t="shared" si="0"/>
        <v>0.0357958397507928</v>
      </c>
      <c r="F19" s="5">
        <f>((H7/N10)+(((M10*-1)/N10)*D19)+(((O10*-1)/N10)*H18))</f>
        <v>4.48812519186883</v>
      </c>
      <c r="G19" s="18">
        <f t="shared" si="1"/>
        <v>0.00413329649079878</v>
      </c>
      <c r="H19" s="5">
        <f>(((H5/O11)+(((M11*-1)/O11)*D19)+(((N11*-1)/O11)*F19)))</f>
        <v>-3.94046483729277</v>
      </c>
      <c r="I19" s="18">
        <f t="shared" si="2"/>
        <v>0.00173503111130596</v>
      </c>
    </row>
    <row r="20" spans="3:9">
      <c r="C20" s="4"/>
      <c r="D20" s="5"/>
      <c r="E20" s="4"/>
      <c r="F20" s="5"/>
      <c r="G20" s="4"/>
      <c r="H20" s="5"/>
      <c r="I20" s="4"/>
    </row>
    <row r="21" spans="3:9">
      <c r="C21" s="4"/>
      <c r="D21" s="5"/>
      <c r="E21" s="4"/>
      <c r="F21" s="5"/>
      <c r="G21" s="4"/>
      <c r="H21" s="5"/>
      <c r="I21" s="4"/>
    </row>
    <row r="22" spans="3:9">
      <c r="C22" s="4"/>
      <c r="D22" s="5"/>
      <c r="E22" s="4"/>
      <c r="F22" s="5"/>
      <c r="G22" s="4"/>
      <c r="H22" s="5"/>
      <c r="I22" s="4"/>
    </row>
    <row r="23" spans="3:9">
      <c r="C23" s="4"/>
      <c r="D23" s="5"/>
      <c r="E23" s="4"/>
      <c r="F23" s="5"/>
      <c r="G23" s="4"/>
      <c r="H23" s="5"/>
      <c r="I23" s="4"/>
    </row>
  </sheetData>
  <mergeCells count="4">
    <mergeCell ref="D1:I1"/>
    <mergeCell ref="K2:M2"/>
    <mergeCell ref="E3:H3"/>
    <mergeCell ref="M8:O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EjemJacobi</vt:lpstr>
      <vt:lpstr>EjemGauss</vt:lpstr>
      <vt:lpstr>Jacobi1</vt:lpstr>
      <vt:lpstr>Jacgauss</vt:lpstr>
      <vt:lpstr>Gauss1</vt:lpstr>
      <vt:lpstr>EJacobi</vt:lpstr>
      <vt:lpstr>EGauss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josue-user</dc:creator>
  <cp:lastModifiedBy>josue-user</cp:lastModifiedBy>
  <dcterms:created xsi:type="dcterms:W3CDTF">2021-04-16T07:41:00Z</dcterms:created>
  <dcterms:modified xsi:type="dcterms:W3CDTF">2021-05-01T22:29:12Z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