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830" tabRatio="733" activeTab="2"/>
  </bookViews>
  <sheets>
    <sheet name="EjemNewton" sheetId="1" r:id="rId1"/>
    <sheet name="EjemLagrange" sheetId="4" r:id="rId2"/>
    <sheet name="NewtonP 1" sheetId="7" r:id="rId3"/>
    <sheet name="NewtonP" sheetId="3" r:id="rId4"/>
    <sheet name="LagrangeP2" sheetId="6" r:id="rId5"/>
    <sheet name="LagrangeP1" sheetId="5" r:id="rId6"/>
    <sheet name="LagrangeP" sheetId="2" r:id="rId7"/>
  </sheets>
  <calcPr calcId="144525"/>
</workbook>
</file>

<file path=xl/sharedStrings.xml><?xml version="1.0" encoding="utf-8"?>
<sst xmlns="http://schemas.openxmlformats.org/spreadsheetml/2006/main" count="271" uniqueCount="50">
  <si>
    <t xml:space="preserve">INTERPOLACION DE NEWTON </t>
  </si>
  <si>
    <t>puntos</t>
  </si>
  <si>
    <t>p(atm)</t>
  </si>
  <si>
    <t>T(°C)</t>
  </si>
  <si>
    <t>Datos iniciales</t>
  </si>
  <si>
    <t>x</t>
  </si>
  <si>
    <t>atm</t>
  </si>
  <si>
    <t>Valor verdadero</t>
  </si>
  <si>
    <t>DIferenciacion divididas</t>
  </si>
  <si>
    <t>xi</t>
  </si>
  <si>
    <t>f(xi)</t>
  </si>
  <si>
    <t>Primera</t>
  </si>
  <si>
    <t>Segunda</t>
  </si>
  <si>
    <t>Tercera</t>
  </si>
  <si>
    <t>x0</t>
  </si>
  <si>
    <t>f(x0,x1)</t>
  </si>
  <si>
    <t>f(x0,x1,x2)</t>
  </si>
  <si>
    <t>f(x0,x1,x2,x3)</t>
  </si>
  <si>
    <t>x1</t>
  </si>
  <si>
    <t>f(x1,x2)</t>
  </si>
  <si>
    <t>f(x1,x2,x3)</t>
  </si>
  <si>
    <t>f(x1,x2,x3,x4)</t>
  </si>
  <si>
    <t>x2</t>
  </si>
  <si>
    <t>f(x2,x3)</t>
  </si>
  <si>
    <t>f(x2,x3,x4)</t>
  </si>
  <si>
    <t>f(x2,x3,x4,x5)</t>
  </si>
  <si>
    <t>x3</t>
  </si>
  <si>
    <t>f(x3,x4)</t>
  </si>
  <si>
    <t>f(x3,x4,x5)</t>
  </si>
  <si>
    <t>x4</t>
  </si>
  <si>
    <t>f(x4,x5)</t>
  </si>
  <si>
    <t>x5</t>
  </si>
  <si>
    <t>para n=1</t>
  </si>
  <si>
    <t>para n=2</t>
  </si>
  <si>
    <t>para n=3</t>
  </si>
  <si>
    <t>px</t>
  </si>
  <si>
    <t>p2(x)</t>
  </si>
  <si>
    <t>p3(x)</t>
  </si>
  <si>
    <t>Et</t>
  </si>
  <si>
    <t>Et%</t>
  </si>
  <si>
    <t>%</t>
  </si>
  <si>
    <t>INTERPOLACION DE LAGRANGE</t>
  </si>
  <si>
    <t>n=1</t>
  </si>
  <si>
    <t>n=2</t>
  </si>
  <si>
    <t>n=3</t>
  </si>
  <si>
    <t>P(x)=</t>
  </si>
  <si>
    <t>L0(X)=</t>
  </si>
  <si>
    <t>L1(X)=</t>
  </si>
  <si>
    <t>L2(X)=</t>
  </si>
  <si>
    <t>L3(X)=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</si>
</sst>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2.75"/>
      <color rgb="FF33333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9" borderId="0" applyNumberFormat="false" applyBorder="false" applyAlignment="false" applyProtection="false">
      <alignment vertical="center"/>
    </xf>
    <xf numFmtId="0" fontId="8" fillId="33" borderId="0" applyNumberFormat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2" fillId="34" borderId="0" applyNumberFormat="false" applyBorder="false" applyAlignment="false" applyProtection="false">
      <alignment vertical="center"/>
    </xf>
    <xf numFmtId="0" fontId="20" fillId="0" borderId="11" applyNumberFormat="false" applyFill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8" fillId="36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13" fillId="16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17" fillId="35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9" fillId="0" borderId="7" applyNumberFormat="false" applyFill="false" applyAlignment="false" applyProtection="false">
      <alignment vertical="center"/>
    </xf>
    <xf numFmtId="0" fontId="12" fillId="10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0" fillId="23" borderId="9" applyNumberFormat="false" applyFont="false" applyAlignment="false" applyProtection="false">
      <alignment vertical="center"/>
    </xf>
    <xf numFmtId="0" fontId="19" fillId="38" borderId="6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7" fillId="10" borderId="6" applyNumberFormat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6" fillId="0" borderId="5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5" fillId="0" borderId="4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4" fillId="0" borderId="4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8" fillId="37" borderId="10" applyNumberFormat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true" applyAlignment="true">
      <alignment horizontal="center" vertical="center"/>
    </xf>
    <xf numFmtId="0" fontId="0" fillId="3" borderId="1" xfId="0" applyFill="true" applyBorder="true" applyAlignment="true">
      <alignment horizontal="center" vertical="center"/>
    </xf>
    <xf numFmtId="0" fontId="0" fillId="4" borderId="1" xfId="0" applyFill="true" applyBorder="true">
      <alignment vertical="center"/>
    </xf>
    <xf numFmtId="0" fontId="0" fillId="0" borderId="1" xfId="0" applyBorder="true">
      <alignment vertical="center"/>
    </xf>
    <xf numFmtId="0" fontId="0" fillId="4" borderId="1" xfId="0" applyFill="true" applyBorder="true" applyAlignment="true">
      <alignment horizontal="center" vertical="center" wrapText="true"/>
    </xf>
    <xf numFmtId="0" fontId="0" fillId="5" borderId="1" xfId="0" applyFill="true" applyBorder="true">
      <alignment vertical="center"/>
    </xf>
    <xf numFmtId="43" fontId="0" fillId="0" borderId="1" xfId="44" applyBorder="true">
      <alignment vertical="center"/>
    </xf>
    <xf numFmtId="0" fontId="1" fillId="0" borderId="0" xfId="0" applyFont="true">
      <alignment vertical="center"/>
    </xf>
    <xf numFmtId="0" fontId="0" fillId="3" borderId="2" xfId="0" applyFill="true" applyBorder="true" applyAlignment="true">
      <alignment horizontal="center" vertical="center"/>
    </xf>
    <xf numFmtId="0" fontId="0" fillId="3" borderId="3" xfId="0" applyFill="true" applyBorder="true" applyAlignment="true">
      <alignment horizontal="center" vertical="center"/>
    </xf>
    <xf numFmtId="0" fontId="0" fillId="6" borderId="1" xfId="0" applyFill="true" applyBorder="true" applyAlignment="true">
      <alignment horizontal="center" vertical="center"/>
    </xf>
    <xf numFmtId="0" fontId="0" fillId="7" borderId="1" xfId="0" applyFill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38100</xdr:colOff>
      <xdr:row>3</xdr:row>
      <xdr:rowOff>38100</xdr:rowOff>
    </xdr:from>
    <xdr:to>
      <xdr:col>9</xdr:col>
      <xdr:colOff>295910</xdr:colOff>
      <xdr:row>5</xdr:row>
      <xdr:rowOff>521970</xdr:rowOff>
    </xdr:to>
    <xdr:pic>
      <xdr:nvPicPr>
        <xdr:cNvPr id="2" name="Picture 1" descr="Captura de pantalla_2021-06-14_01-45-16"/>
        <xdr:cNvPicPr>
          <a:picLocks noChangeAspect="true"/>
        </xdr:cNvPicPr>
      </xdr:nvPicPr>
      <xdr:blipFill>
        <a:blip r:embed="rId1"/>
        <a:srcRect l="5019" t="12970" r="35322" b="52737"/>
        <a:stretch>
          <a:fillRect/>
        </a:stretch>
      </xdr:blipFill>
      <xdr:spPr>
        <a:xfrm>
          <a:off x="3086100" y="609600"/>
          <a:ext cx="2696210" cy="86487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57150</xdr:rowOff>
    </xdr:from>
    <xdr:to>
      <xdr:col>16</xdr:col>
      <xdr:colOff>86360</xdr:colOff>
      <xdr:row>5</xdr:row>
      <xdr:rowOff>546100</xdr:rowOff>
    </xdr:to>
    <xdr:pic>
      <xdr:nvPicPr>
        <xdr:cNvPr id="3" name="Picture 2" descr="Captura de pantalla_2021-06-14_01-47-42"/>
        <xdr:cNvPicPr>
          <a:picLocks noChangeAspect="true"/>
        </xdr:cNvPicPr>
      </xdr:nvPicPr>
      <xdr:blipFill>
        <a:blip r:embed="rId2"/>
        <a:srcRect l="9280" t="13981" r="14489" b="51726"/>
        <a:stretch>
          <a:fillRect/>
        </a:stretch>
      </xdr:blipFill>
      <xdr:spPr>
        <a:xfrm>
          <a:off x="7277100" y="628650"/>
          <a:ext cx="3458210" cy="869950"/>
        </a:xfrm>
        <a:prstGeom prst="rect">
          <a:avLst/>
        </a:prstGeom>
      </xdr:spPr>
    </xdr:pic>
    <xdr:clientData/>
  </xdr:twoCellAnchor>
  <xdr:twoCellAnchor editAs="oneCell">
    <xdr:from>
      <xdr:col>16</xdr:col>
      <xdr:colOff>504825</xdr:colOff>
      <xdr:row>1</xdr:row>
      <xdr:rowOff>66675</xdr:rowOff>
    </xdr:from>
    <xdr:to>
      <xdr:col>28</xdr:col>
      <xdr:colOff>494665</xdr:colOff>
      <xdr:row>6</xdr:row>
      <xdr:rowOff>75565</xdr:rowOff>
    </xdr:to>
    <xdr:pic>
      <xdr:nvPicPr>
        <xdr:cNvPr id="4" name="Picture 3" descr="Captura de pantalla_2021-06-14_01-49-14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11153775" y="257175"/>
          <a:ext cx="7305040" cy="1342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20"/>
  <sheetViews>
    <sheetView workbookViewId="0">
      <selection activeCell="D21" sqref="D21"/>
    </sheetView>
  </sheetViews>
  <sheetFormatPr defaultColWidth="9.14285714285714" defaultRowHeight="15"/>
  <cols>
    <col min="2" max="2" width="10.1428571428571" customWidth="true"/>
    <col min="3" max="3" width="12.8571428571429"/>
    <col min="6" max="7" width="12.8571428571429"/>
    <col min="8" max="8" width="12" customWidth="true"/>
    <col min="9" max="9" width="14"/>
    <col min="10" max="10" width="15.1428571428571" customWidth="true"/>
    <col min="11" max="11" width="12.8571428571429"/>
  </cols>
  <sheetData>
    <row r="2" spans="3:15">
      <c r="C2" s="1" t="s">
        <v>0</v>
      </c>
      <c r="D2" s="1"/>
      <c r="E2" s="1"/>
      <c r="F2" s="1"/>
      <c r="G2" s="1"/>
      <c r="M2" s="4" t="s">
        <v>1</v>
      </c>
      <c r="N2" s="4" t="s">
        <v>2</v>
      </c>
      <c r="O2" s="4" t="s">
        <v>3</v>
      </c>
    </row>
    <row r="3" spans="13:15">
      <c r="M3" s="4">
        <v>0</v>
      </c>
      <c r="N3" s="4">
        <v>1</v>
      </c>
      <c r="O3" s="4">
        <v>56.5</v>
      </c>
    </row>
    <row r="4" spans="2:15">
      <c r="B4" s="2" t="s">
        <v>4</v>
      </c>
      <c r="C4" s="2"/>
      <c r="M4" s="4">
        <v>1</v>
      </c>
      <c r="N4" s="4">
        <v>5</v>
      </c>
      <c r="O4" s="4">
        <v>113</v>
      </c>
    </row>
    <row r="5" spans="2:15">
      <c r="B5" s="3" t="s">
        <v>5</v>
      </c>
      <c r="C5" s="4">
        <v>2</v>
      </c>
      <c r="D5" t="s">
        <v>6</v>
      </c>
      <c r="M5" s="4">
        <v>2</v>
      </c>
      <c r="N5" s="4">
        <v>20</v>
      </c>
      <c r="O5" s="4">
        <v>181</v>
      </c>
    </row>
    <row r="6" ht="30" spans="2:15">
      <c r="B6" s="5" t="s">
        <v>7</v>
      </c>
      <c r="C6" s="4">
        <v>78.6</v>
      </c>
      <c r="M6" s="4">
        <v>3</v>
      </c>
      <c r="N6" s="4">
        <v>40</v>
      </c>
      <c r="O6" s="4">
        <v>214.5</v>
      </c>
    </row>
    <row r="7" spans="6:11">
      <c r="F7" s="11" t="s">
        <v>8</v>
      </c>
      <c r="G7" s="11"/>
      <c r="H7" s="11"/>
      <c r="I7" s="11"/>
      <c r="J7" s="11"/>
      <c r="K7" s="11"/>
    </row>
    <row r="8" spans="2:11">
      <c r="B8" s="6" t="s">
        <v>9</v>
      </c>
      <c r="C8" s="6" t="s">
        <v>10</v>
      </c>
      <c r="F8" s="12" t="s">
        <v>11</v>
      </c>
      <c r="G8" s="12"/>
      <c r="H8" s="12" t="s">
        <v>12</v>
      </c>
      <c r="I8" s="12"/>
      <c r="J8" s="12" t="s">
        <v>13</v>
      </c>
      <c r="K8" s="12"/>
    </row>
    <row r="9" spans="1:11">
      <c r="A9" s="6" t="s">
        <v>14</v>
      </c>
      <c r="B9" s="4">
        <v>1</v>
      </c>
      <c r="C9" s="4">
        <v>56.5</v>
      </c>
      <c r="F9" s="6" t="s">
        <v>15</v>
      </c>
      <c r="G9" s="4">
        <f>(C10-C9)/(B10-B9)</f>
        <v>14.125</v>
      </c>
      <c r="H9" s="6" t="s">
        <v>16</v>
      </c>
      <c r="I9" s="4">
        <f>(G10-G9)/(B11-B9)</f>
        <v>-0.504824561403509</v>
      </c>
      <c r="J9" s="6" t="s">
        <v>17</v>
      </c>
      <c r="K9" s="4">
        <f>(I10-I9)/(B12-B9)</f>
        <v>0.0108502024291498</v>
      </c>
    </row>
    <row r="10" spans="1:11">
      <c r="A10" s="6" t="s">
        <v>18</v>
      </c>
      <c r="B10" s="4">
        <v>5</v>
      </c>
      <c r="C10" s="4">
        <v>113</v>
      </c>
      <c r="F10" s="6" t="s">
        <v>19</v>
      </c>
      <c r="G10" s="4">
        <f>(C11-C10)/(B11-B10)</f>
        <v>4.53333333333333</v>
      </c>
      <c r="H10" s="6" t="s">
        <v>20</v>
      </c>
      <c r="I10" s="4">
        <f>(G11-G10)/(B12-B10)</f>
        <v>-0.0816666666666667</v>
      </c>
      <c r="J10" s="6" t="s">
        <v>21</v>
      </c>
      <c r="K10" s="4">
        <f>(I11-I10)/(B13-B10)</f>
        <v>0.0205416666666667</v>
      </c>
    </row>
    <row r="11" spans="1:11">
      <c r="A11" s="6" t="s">
        <v>22</v>
      </c>
      <c r="B11" s="4">
        <v>20</v>
      </c>
      <c r="C11" s="4">
        <v>181</v>
      </c>
      <c r="F11" s="6" t="s">
        <v>23</v>
      </c>
      <c r="G11" s="4">
        <f>(C12-C11)/(B12-B11)</f>
        <v>1.675</v>
      </c>
      <c r="H11" s="6" t="s">
        <v>24</v>
      </c>
      <c r="I11" s="4">
        <f>(G12-G11)/(B13-B11)</f>
        <v>-0.184375</v>
      </c>
      <c r="J11" s="6" t="s">
        <v>25</v>
      </c>
      <c r="K11" s="4" t="e">
        <f>(I12-I11)/(B14-B11)</f>
        <v>#DIV/0!</v>
      </c>
    </row>
    <row r="12" spans="1:11">
      <c r="A12" s="6" t="s">
        <v>26</v>
      </c>
      <c r="B12" s="4">
        <v>40</v>
      </c>
      <c r="C12" s="4">
        <v>214.5</v>
      </c>
      <c r="F12" s="6" t="s">
        <v>27</v>
      </c>
      <c r="G12" s="4">
        <f>(C13-C12)/(B13-B12)</f>
        <v>5.3625</v>
      </c>
      <c r="H12" s="6" t="s">
        <v>28</v>
      </c>
      <c r="I12" s="4" t="e">
        <f>(G13-G12)/(B14-B12)</f>
        <v>#DIV/0!</v>
      </c>
      <c r="J12" s="6"/>
      <c r="K12" s="4"/>
    </row>
    <row r="13" spans="1:11">
      <c r="A13" s="6" t="s">
        <v>29</v>
      </c>
      <c r="B13" s="4">
        <v>0</v>
      </c>
      <c r="C13" s="4">
        <v>0</v>
      </c>
      <c r="F13" s="6" t="s">
        <v>30</v>
      </c>
      <c r="G13" s="4" t="e">
        <f>(C14-C13)/(B14-B13)</f>
        <v>#DIV/0!</v>
      </c>
      <c r="H13" s="6"/>
      <c r="I13" s="4"/>
      <c r="J13" s="6"/>
      <c r="K13" s="4"/>
    </row>
    <row r="14" spans="1:3">
      <c r="A14" s="6" t="s">
        <v>31</v>
      </c>
      <c r="B14" s="4">
        <v>0</v>
      </c>
      <c r="C14" s="4">
        <v>0</v>
      </c>
    </row>
    <row r="17" spans="2:9">
      <c r="B17" s="9" t="s">
        <v>32</v>
      </c>
      <c r="C17" s="10"/>
      <c r="D17"/>
      <c r="E17" s="9" t="s">
        <v>33</v>
      </c>
      <c r="F17" s="10"/>
      <c r="G17"/>
      <c r="H17" s="9" t="s">
        <v>34</v>
      </c>
      <c r="I17" s="10"/>
    </row>
    <row r="18" spans="2:9">
      <c r="B18" s="4" t="s">
        <v>35</v>
      </c>
      <c r="C18" s="4">
        <f>C9+(G9*(C5-1))</f>
        <v>70.625</v>
      </c>
      <c r="E18" s="4" t="s">
        <v>36</v>
      </c>
      <c r="F18" s="4">
        <f>C9+(G9*(C5-1))+(I9*(C5-1)*(C5-5))</f>
        <v>72.1394736842105</v>
      </c>
      <c r="H18" s="4" t="s">
        <v>37</v>
      </c>
      <c r="I18" s="4">
        <f>C9+(G9*(C5-1))+(I9*(C5-1)*(C5-5))+(K9*(C5-1)*(C5-5)*(C5-20))</f>
        <v>72.7253846153846</v>
      </c>
    </row>
    <row r="19" spans="2:9">
      <c r="B19" s="4" t="s">
        <v>38</v>
      </c>
      <c r="C19" s="4">
        <f>ABS((C6-C18))</f>
        <v>7.97499999999999</v>
      </c>
      <c r="E19" s="4" t="s">
        <v>38</v>
      </c>
      <c r="F19" s="4">
        <f>ABS(C6-F18)</f>
        <v>6.46052631578947</v>
      </c>
      <c r="H19" s="4" t="s">
        <v>38</v>
      </c>
      <c r="I19" s="4">
        <f>ABS(C6-I18)</f>
        <v>5.87461538461538</v>
      </c>
    </row>
    <row r="20" spans="2:10">
      <c r="B20" s="4" t="s">
        <v>39</v>
      </c>
      <c r="C20" s="7">
        <f>(ABS((C6-C18)/C6))*100</f>
        <v>10.14631043257</v>
      </c>
      <c r="D20" t="s">
        <v>40</v>
      </c>
      <c r="E20" s="4" t="s">
        <v>39</v>
      </c>
      <c r="F20" s="7">
        <f>(ABS((C6-F18)/C6))*100</f>
        <v>8.21949912950314</v>
      </c>
      <c r="G20" t="s">
        <v>40</v>
      </c>
      <c r="H20" s="4" t="s">
        <v>39</v>
      </c>
      <c r="I20" s="7">
        <f>(ABS((C6-I18)/C6))*100</f>
        <v>7.47406537482873</v>
      </c>
      <c r="J20" t="s">
        <v>40</v>
      </c>
    </row>
  </sheetData>
  <mergeCells count="9">
    <mergeCell ref="C2:G2"/>
    <mergeCell ref="B4:C4"/>
    <mergeCell ref="F7:K7"/>
    <mergeCell ref="F8:G8"/>
    <mergeCell ref="H8:I8"/>
    <mergeCell ref="J8:K8"/>
    <mergeCell ref="B17:C17"/>
    <mergeCell ref="E17:F17"/>
    <mergeCell ref="H17:I1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4"/>
  <sheetViews>
    <sheetView workbookViewId="0">
      <selection activeCell="G19" sqref="G19"/>
    </sheetView>
  </sheetViews>
  <sheetFormatPr defaultColWidth="9.14285714285714" defaultRowHeight="15"/>
  <cols>
    <col min="10" max="10" width="14"/>
    <col min="11" max="11" width="12.8571428571429"/>
    <col min="13" max="13" width="14"/>
  </cols>
  <sheetData>
    <row r="2" spans="3:7">
      <c r="C2" s="1" t="s">
        <v>41</v>
      </c>
      <c r="D2" s="1"/>
      <c r="E2" s="1"/>
      <c r="F2" s="1"/>
      <c r="G2" s="1"/>
    </row>
    <row r="4" spans="2:3">
      <c r="B4" s="2" t="s">
        <v>4</v>
      </c>
      <c r="C4" s="2"/>
    </row>
    <row r="5" spans="2:4">
      <c r="B5" s="3" t="s">
        <v>5</v>
      </c>
      <c r="C5" s="4">
        <v>2</v>
      </c>
      <c r="D5" t="s">
        <v>6</v>
      </c>
    </row>
    <row r="6" ht="45" spans="2:3">
      <c r="B6" s="5" t="s">
        <v>7</v>
      </c>
      <c r="C6" s="4">
        <v>78.6</v>
      </c>
    </row>
    <row r="8" spans="2:13">
      <c r="B8" s="6" t="s">
        <v>9</v>
      </c>
      <c r="C8" s="6" t="s">
        <v>10</v>
      </c>
      <c r="F8" s="13" t="s">
        <v>42</v>
      </c>
      <c r="G8" s="13"/>
      <c r="I8" s="13" t="s">
        <v>43</v>
      </c>
      <c r="J8" s="13"/>
      <c r="L8" s="13" t="s">
        <v>44</v>
      </c>
      <c r="M8" s="13"/>
    </row>
    <row r="9" spans="1:13">
      <c r="A9" s="6" t="s">
        <v>14</v>
      </c>
      <c r="B9" s="4">
        <v>1</v>
      </c>
      <c r="C9" s="4">
        <v>56.5</v>
      </c>
      <c r="F9" s="4" t="s">
        <v>45</v>
      </c>
      <c r="G9" s="4">
        <f>((G11)*C9)+((G12)*C10)</f>
        <v>70.625</v>
      </c>
      <c r="I9" s="4" t="s">
        <v>45</v>
      </c>
      <c r="J9" s="4">
        <f>(J12*C9)+(J13*C10)+(J14*C11)</f>
        <v>72.1394736842105</v>
      </c>
      <c r="L9" s="4" t="s">
        <v>45</v>
      </c>
      <c r="M9" s="4">
        <f>(M11*C9)+(M12*C10)+(M13*C11)+(C12*M14)</f>
        <v>72.7253846153846</v>
      </c>
    </row>
    <row r="10" spans="1:3">
      <c r="A10" s="6" t="s">
        <v>18</v>
      </c>
      <c r="B10" s="4">
        <v>5</v>
      </c>
      <c r="C10" s="4">
        <v>113</v>
      </c>
    </row>
    <row r="11" spans="1:13">
      <c r="A11" s="6" t="s">
        <v>22</v>
      </c>
      <c r="B11" s="4">
        <v>20</v>
      </c>
      <c r="C11" s="4">
        <v>181</v>
      </c>
      <c r="F11" s="4" t="s">
        <v>46</v>
      </c>
      <c r="G11" s="4">
        <f>(C5-B10)/(B9-B10)</f>
        <v>0.75</v>
      </c>
      <c r="L11" s="4" t="s">
        <v>46</v>
      </c>
      <c r="M11" s="4">
        <f>((C5-B10)*(C5-B11)*(C5-B12))/((B9-B10)*(B9-B11)*(B9-B12))</f>
        <v>0.692307692307692</v>
      </c>
    </row>
    <row r="12" spans="1:13">
      <c r="A12" s="6" t="s">
        <v>26</v>
      </c>
      <c r="B12" s="4">
        <v>40</v>
      </c>
      <c r="C12" s="4">
        <v>214.5</v>
      </c>
      <c r="F12" s="4" t="s">
        <v>47</v>
      </c>
      <c r="G12" s="4">
        <f>(C5-B9)/(B10-B9)</f>
        <v>0.25</v>
      </c>
      <c r="I12" s="4" t="s">
        <v>46</v>
      </c>
      <c r="J12" s="4">
        <f>((C5-B10)*(C5-B11))/((B9-B10)*(B9-B11))</f>
        <v>0.710526315789474</v>
      </c>
      <c r="L12" s="4" t="s">
        <v>47</v>
      </c>
      <c r="M12" s="4">
        <f>((C5-B9)*(C5-B11)*(C5-B12))/((B10-B9)*(B10-B11)*(B10-B12))</f>
        <v>0.325714285714286</v>
      </c>
    </row>
    <row r="13" spans="1:13">
      <c r="A13" s="6" t="s">
        <v>29</v>
      </c>
      <c r="B13" s="4">
        <v>0</v>
      </c>
      <c r="C13" s="4">
        <v>0</v>
      </c>
      <c r="I13" s="4" t="s">
        <v>47</v>
      </c>
      <c r="J13" s="4">
        <f>((C5-B9)*(C5-B11))/((B10-B9)*(B10-B11))</f>
        <v>0.3</v>
      </c>
      <c r="L13" s="4" t="s">
        <v>48</v>
      </c>
      <c r="M13" s="4">
        <f>((C5-B9)*(C5-B10)*(C5-B12))/((B11-B9)*(B11-B10)*(B11-B12))</f>
        <v>-0.02</v>
      </c>
    </row>
    <row r="14" spans="1:13">
      <c r="A14" s="6" t="s">
        <v>31</v>
      </c>
      <c r="B14" s="4">
        <v>0</v>
      </c>
      <c r="C14" s="4">
        <v>0</v>
      </c>
      <c r="I14" s="4" t="s">
        <v>48</v>
      </c>
      <c r="J14" s="4">
        <f>((C5-B9)*(C5-B10))/((B11-B9)*(B11-B10))</f>
        <v>-0.0105263157894737</v>
      </c>
      <c r="L14" s="4" t="s">
        <v>49</v>
      </c>
      <c r="M14" s="4">
        <f>((C5-B9)*(C5-B10)*(C5-B11))/((B12-B9)*(B12-B10)*(B12-B11))</f>
        <v>0.00197802197802198</v>
      </c>
    </row>
  </sheetData>
  <mergeCells count="5">
    <mergeCell ref="C2:G2"/>
    <mergeCell ref="B4:C4"/>
    <mergeCell ref="F8:G8"/>
    <mergeCell ref="I8:J8"/>
    <mergeCell ref="L8:M8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20"/>
  <sheetViews>
    <sheetView tabSelected="1" workbookViewId="0">
      <selection activeCell="L17" sqref="L17"/>
    </sheetView>
  </sheetViews>
  <sheetFormatPr defaultColWidth="9.14285714285714" defaultRowHeight="15"/>
  <cols>
    <col min="2" max="2" width="10.1428571428571" customWidth="true"/>
    <col min="3" max="3" width="12.8571428571429"/>
    <col min="6" max="7" width="12.8571428571429"/>
    <col min="8" max="8" width="12" customWidth="true"/>
    <col min="9" max="9" width="14"/>
    <col min="10" max="10" width="15.1428571428571" customWidth="true"/>
    <col min="11" max="11" width="12.8571428571429"/>
  </cols>
  <sheetData>
    <row r="2" spans="3:15">
      <c r="C2" s="1" t="s">
        <v>0</v>
      </c>
      <c r="D2" s="1"/>
      <c r="E2" s="1"/>
      <c r="F2" s="1"/>
      <c r="G2" s="1"/>
      <c r="M2" s="4" t="s">
        <v>1</v>
      </c>
      <c r="N2" s="4" t="s">
        <v>2</v>
      </c>
      <c r="O2" s="4" t="s">
        <v>3</v>
      </c>
    </row>
    <row r="3" spans="13:15">
      <c r="M3" s="4">
        <v>0</v>
      </c>
      <c r="N3" s="4">
        <v>1</v>
      </c>
      <c r="O3" s="4">
        <v>56.5</v>
      </c>
    </row>
    <row r="4" spans="2:15">
      <c r="B4" s="2" t="s">
        <v>4</v>
      </c>
      <c r="C4" s="2"/>
      <c r="M4" s="4">
        <v>1</v>
      </c>
      <c r="N4" s="4">
        <v>5</v>
      </c>
      <c r="O4" s="4">
        <v>113</v>
      </c>
    </row>
    <row r="5" spans="2:15">
      <c r="B5" s="3" t="s">
        <v>5</v>
      </c>
      <c r="C5" s="4">
        <v>2</v>
      </c>
      <c r="D5" t="s">
        <v>6</v>
      </c>
      <c r="M5" s="4">
        <v>2</v>
      </c>
      <c r="N5" s="4">
        <v>20</v>
      </c>
      <c r="O5" s="4">
        <v>181</v>
      </c>
    </row>
    <row r="6" ht="30" spans="2:15">
      <c r="B6" s="5" t="s">
        <v>7</v>
      </c>
      <c r="C6" s="4">
        <f>LN(C5)</f>
        <v>0.693147180559945</v>
      </c>
      <c r="F6" s="8"/>
      <c r="M6" s="4">
        <v>3</v>
      </c>
      <c r="N6" s="4">
        <v>40</v>
      </c>
      <c r="O6" s="4">
        <v>214.5</v>
      </c>
    </row>
    <row r="7" ht="17.25" spans="3:11">
      <c r="C7" s="8"/>
      <c r="F7" s="11" t="s">
        <v>8</v>
      </c>
      <c r="G7" s="11"/>
      <c r="H7" s="11"/>
      <c r="I7" s="11"/>
      <c r="J7" s="11"/>
      <c r="K7" s="11"/>
    </row>
    <row r="8" spans="2:11">
      <c r="B8" s="6" t="s">
        <v>9</v>
      </c>
      <c r="C8" s="6" t="s">
        <v>10</v>
      </c>
      <c r="F8" s="12" t="s">
        <v>11</v>
      </c>
      <c r="G8" s="12"/>
      <c r="H8" s="12" t="s">
        <v>12</v>
      </c>
      <c r="I8" s="12"/>
      <c r="J8" s="12" t="s">
        <v>13</v>
      </c>
      <c r="K8" s="12"/>
    </row>
    <row r="9" spans="1:11">
      <c r="A9" s="6" t="s">
        <v>14</v>
      </c>
      <c r="B9" s="4">
        <v>1</v>
      </c>
      <c r="C9" s="4">
        <v>0</v>
      </c>
      <c r="F9" s="6" t="s">
        <v>15</v>
      </c>
      <c r="G9" s="4">
        <f t="shared" ref="G9:G13" si="0">(C10-C9)/(B10-B9)</f>
        <v>0.462098120333333</v>
      </c>
      <c r="H9" s="6" t="s">
        <v>16</v>
      </c>
      <c r="I9" s="4">
        <f t="shared" ref="I9:I12" si="1">(G10-G9)/(B11-B9)</f>
        <v>-0.0518731132666667</v>
      </c>
      <c r="J9" s="6" t="s">
        <v>17</v>
      </c>
      <c r="K9" s="4">
        <f t="shared" ref="K9:K11" si="2">(I10-I9)/(B12-B9)</f>
        <v>0.00786552906666669</v>
      </c>
    </row>
    <row r="10" spans="1:11">
      <c r="A10" s="6" t="s">
        <v>18</v>
      </c>
      <c r="B10" s="4">
        <v>4</v>
      </c>
      <c r="C10" s="4">
        <v>1.386294361</v>
      </c>
      <c r="F10" s="6" t="s">
        <v>19</v>
      </c>
      <c r="G10" s="4">
        <f t="shared" si="0"/>
        <v>0.202732554</v>
      </c>
      <c r="H10" s="6" t="s">
        <v>20</v>
      </c>
      <c r="I10" s="4">
        <f t="shared" si="1"/>
        <v>-0.0204109969999999</v>
      </c>
      <c r="J10" s="6" t="s">
        <v>21</v>
      </c>
      <c r="K10" s="4">
        <f t="shared" si="2"/>
        <v>0.000712501808333346</v>
      </c>
    </row>
    <row r="11" spans="1:11">
      <c r="A11" s="6" t="s">
        <v>22</v>
      </c>
      <c r="B11" s="4">
        <v>6</v>
      </c>
      <c r="C11" s="4">
        <v>1.791759469</v>
      </c>
      <c r="F11" s="6" t="s">
        <v>23</v>
      </c>
      <c r="G11" s="4">
        <f t="shared" si="0"/>
        <v>0.182321557</v>
      </c>
      <c r="H11" s="6" t="s">
        <v>24</v>
      </c>
      <c r="I11" s="4">
        <f t="shared" si="1"/>
        <v>-0.0232610042333333</v>
      </c>
      <c r="J11" s="6" t="s">
        <v>25</v>
      </c>
      <c r="K11" s="4" t="e">
        <f t="shared" si="2"/>
        <v>#DIV/0!</v>
      </c>
    </row>
    <row r="12" spans="1:11">
      <c r="A12" s="6" t="s">
        <v>26</v>
      </c>
      <c r="B12" s="4">
        <v>5</v>
      </c>
      <c r="C12" s="4">
        <v>1.609437912</v>
      </c>
      <c r="F12" s="6" t="s">
        <v>27</v>
      </c>
      <c r="G12" s="4">
        <f t="shared" si="0"/>
        <v>0.3218875824</v>
      </c>
      <c r="H12" s="6" t="s">
        <v>28</v>
      </c>
      <c r="I12" s="4" t="e">
        <f t="shared" si="1"/>
        <v>#DIV/0!</v>
      </c>
      <c r="J12" s="6"/>
      <c r="K12" s="4"/>
    </row>
    <row r="13" spans="1:11">
      <c r="A13" s="6" t="s">
        <v>29</v>
      </c>
      <c r="B13" s="4">
        <v>0</v>
      </c>
      <c r="C13" s="4">
        <v>0</v>
      </c>
      <c r="F13" s="6" t="s">
        <v>30</v>
      </c>
      <c r="G13" s="4" t="e">
        <f t="shared" si="0"/>
        <v>#DIV/0!</v>
      </c>
      <c r="H13" s="6"/>
      <c r="I13" s="4"/>
      <c r="J13" s="6"/>
      <c r="K13" s="4"/>
    </row>
    <row r="14" spans="1:3">
      <c r="A14" s="6" t="s">
        <v>31</v>
      </c>
      <c r="B14" s="4">
        <v>0</v>
      </c>
      <c r="C14" s="4">
        <v>0</v>
      </c>
    </row>
    <row r="17" spans="2:9">
      <c r="B17" s="9" t="s">
        <v>32</v>
      </c>
      <c r="C17" s="10"/>
      <c r="E17" s="9" t="s">
        <v>33</v>
      </c>
      <c r="F17" s="10"/>
      <c r="H17" s="9" t="s">
        <v>34</v>
      </c>
      <c r="I17" s="10"/>
    </row>
    <row r="18" spans="2:9">
      <c r="B18" s="4" t="s">
        <v>35</v>
      </c>
      <c r="C18" s="4">
        <v>0.462098</v>
      </c>
      <c r="E18" s="4" t="s">
        <v>36</v>
      </c>
      <c r="F18" s="4">
        <v>0.565844347</v>
      </c>
      <c r="H18" s="4" t="s">
        <v>37</v>
      </c>
      <c r="I18" s="4">
        <v>0.628768579</v>
      </c>
    </row>
    <row r="19" spans="2:9">
      <c r="B19" s="4" t="s">
        <v>38</v>
      </c>
      <c r="C19" s="4">
        <v>0.231049</v>
      </c>
      <c r="E19" s="4" t="s">
        <v>38</v>
      </c>
      <c r="F19" s="4">
        <v>0.127302853</v>
      </c>
      <c r="H19" s="4" t="s">
        <v>38</v>
      </c>
      <c r="I19" s="4">
        <v>0.064378621</v>
      </c>
    </row>
    <row r="20" spans="2:10">
      <c r="B20" s="4" t="s">
        <v>39</v>
      </c>
      <c r="C20" s="4">
        <v>33.33</v>
      </c>
      <c r="D20" t="s">
        <v>40</v>
      </c>
      <c r="E20" s="4" t="s">
        <v>39</v>
      </c>
      <c r="F20" s="4">
        <v>18.37</v>
      </c>
      <c r="G20" t="s">
        <v>40</v>
      </c>
      <c r="H20" s="4" t="s">
        <v>39</v>
      </c>
      <c r="I20" s="4">
        <v>9.29</v>
      </c>
      <c r="J20" t="s">
        <v>40</v>
      </c>
    </row>
  </sheetData>
  <mergeCells count="9">
    <mergeCell ref="C2:G2"/>
    <mergeCell ref="B4:C4"/>
    <mergeCell ref="F7:K7"/>
    <mergeCell ref="F8:G8"/>
    <mergeCell ref="H8:I8"/>
    <mergeCell ref="J8:K8"/>
    <mergeCell ref="B17:C17"/>
    <mergeCell ref="E17:F17"/>
    <mergeCell ref="H17:I1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20"/>
  <sheetViews>
    <sheetView topLeftCell="A2" workbookViewId="0">
      <selection activeCell="C7" sqref="C7"/>
    </sheetView>
  </sheetViews>
  <sheetFormatPr defaultColWidth="9.14285714285714" defaultRowHeight="15"/>
  <cols>
    <col min="2" max="2" width="10.1428571428571" customWidth="true"/>
    <col min="3" max="3" width="12.8571428571429"/>
    <col min="6" max="7" width="12.8571428571429"/>
    <col min="8" max="8" width="12" customWidth="true"/>
    <col min="9" max="9" width="14"/>
    <col min="10" max="10" width="15.1428571428571" customWidth="true"/>
    <col min="11" max="11" width="12.8571428571429"/>
  </cols>
  <sheetData>
    <row r="2" spans="3:15">
      <c r="C2" s="1" t="s">
        <v>0</v>
      </c>
      <c r="D2" s="1"/>
      <c r="E2" s="1"/>
      <c r="F2" s="1"/>
      <c r="G2" s="1"/>
      <c r="M2" s="4" t="s">
        <v>1</v>
      </c>
      <c r="N2" s="4" t="s">
        <v>2</v>
      </c>
      <c r="O2" s="4" t="s">
        <v>3</v>
      </c>
    </row>
    <row r="3" spans="13:15">
      <c r="M3" s="4">
        <v>0</v>
      </c>
      <c r="N3" s="4">
        <v>1</v>
      </c>
      <c r="O3" s="4">
        <v>56.5</v>
      </c>
    </row>
    <row r="4" spans="2:15">
      <c r="B4" s="2" t="s">
        <v>4</v>
      </c>
      <c r="C4" s="2"/>
      <c r="M4" s="4">
        <v>1</v>
      </c>
      <c r="N4" s="4">
        <v>5</v>
      </c>
      <c r="O4" s="4">
        <v>113</v>
      </c>
    </row>
    <row r="5" spans="2:15">
      <c r="B5" s="3" t="s">
        <v>5</v>
      </c>
      <c r="C5" s="4">
        <v>2</v>
      </c>
      <c r="D5" t="s">
        <v>6</v>
      </c>
      <c r="M5" s="4">
        <v>2</v>
      </c>
      <c r="N5" s="4">
        <v>20</v>
      </c>
      <c r="O5" s="4">
        <v>181</v>
      </c>
    </row>
    <row r="6" ht="30" spans="2:15">
      <c r="B6" s="5" t="s">
        <v>7</v>
      </c>
      <c r="C6" s="4">
        <f>LN(C5)</f>
        <v>0.693147180559945</v>
      </c>
      <c r="F6" s="8"/>
      <c r="M6" s="4">
        <v>3</v>
      </c>
      <c r="N6" s="4">
        <v>40</v>
      </c>
      <c r="O6" s="4">
        <v>214.5</v>
      </c>
    </row>
    <row r="7" ht="17.25" spans="3:11">
      <c r="C7" s="8"/>
      <c r="F7" s="11" t="s">
        <v>8</v>
      </c>
      <c r="G7" s="11"/>
      <c r="H7" s="11"/>
      <c r="I7" s="11"/>
      <c r="J7" s="11"/>
      <c r="K7" s="11"/>
    </row>
    <row r="8" spans="2:11">
      <c r="B8" s="6" t="s">
        <v>9</v>
      </c>
      <c r="C8" s="6" t="s">
        <v>10</v>
      </c>
      <c r="F8" s="12" t="s">
        <v>11</v>
      </c>
      <c r="G8" s="12"/>
      <c r="H8" s="12" t="s">
        <v>12</v>
      </c>
      <c r="I8" s="12"/>
      <c r="J8" s="12" t="s">
        <v>13</v>
      </c>
      <c r="K8" s="12"/>
    </row>
    <row r="9" spans="1:11">
      <c r="A9" s="6" t="s">
        <v>14</v>
      </c>
      <c r="B9" s="4">
        <v>1</v>
      </c>
      <c r="C9" s="4">
        <v>0</v>
      </c>
      <c r="F9" s="6" t="s">
        <v>15</v>
      </c>
      <c r="G9" s="4">
        <f>(C10-C9)/(B10-B9)</f>
        <v>0.462098120333333</v>
      </c>
      <c r="H9" s="6" t="s">
        <v>16</v>
      </c>
      <c r="I9" s="4">
        <f t="shared" ref="I9:I12" si="0">(G10-G9)/(B11-B9)</f>
        <v>-0.0518731132666667</v>
      </c>
      <c r="J9" s="6" t="s">
        <v>17</v>
      </c>
      <c r="K9" s="4">
        <f t="shared" ref="K9:K11" si="1">(I10-I9)/(B12-B9)</f>
        <v>0.00786552906666669</v>
      </c>
    </row>
    <row r="10" spans="1:11">
      <c r="A10" s="6" t="s">
        <v>18</v>
      </c>
      <c r="B10" s="4">
        <v>4</v>
      </c>
      <c r="C10" s="4">
        <v>1.386294361</v>
      </c>
      <c r="F10" s="6" t="s">
        <v>19</v>
      </c>
      <c r="G10" s="4">
        <f t="shared" ref="G9:G13" si="2">(C11-C10)/(B11-B10)</f>
        <v>0.202732554</v>
      </c>
      <c r="H10" s="6" t="s">
        <v>20</v>
      </c>
      <c r="I10" s="4">
        <f t="shared" si="0"/>
        <v>-0.0204109969999999</v>
      </c>
      <c r="J10" s="6" t="s">
        <v>21</v>
      </c>
      <c r="K10" s="4">
        <f t="shared" si="1"/>
        <v>0.000712501808333346</v>
      </c>
    </row>
    <row r="11" spans="1:11">
      <c r="A11" s="6" t="s">
        <v>22</v>
      </c>
      <c r="B11" s="4">
        <v>6</v>
      </c>
      <c r="C11" s="4">
        <v>1.791759469</v>
      </c>
      <c r="F11" s="6" t="s">
        <v>23</v>
      </c>
      <c r="G11" s="4">
        <f t="shared" si="2"/>
        <v>0.182321557</v>
      </c>
      <c r="H11" s="6" t="s">
        <v>24</v>
      </c>
      <c r="I11" s="4">
        <f t="shared" si="0"/>
        <v>-0.0232610042333333</v>
      </c>
      <c r="J11" s="6" t="s">
        <v>25</v>
      </c>
      <c r="K11" s="4" t="e">
        <f t="shared" si="1"/>
        <v>#DIV/0!</v>
      </c>
    </row>
    <row r="12" spans="1:11">
      <c r="A12" s="6" t="s">
        <v>26</v>
      </c>
      <c r="B12" s="4">
        <v>5</v>
      </c>
      <c r="C12" s="4">
        <v>1.609437912</v>
      </c>
      <c r="F12" s="6" t="s">
        <v>27</v>
      </c>
      <c r="G12" s="4">
        <f t="shared" si="2"/>
        <v>0.3218875824</v>
      </c>
      <c r="H12" s="6" t="s">
        <v>28</v>
      </c>
      <c r="I12" s="4" t="e">
        <f t="shared" si="0"/>
        <v>#DIV/0!</v>
      </c>
      <c r="J12" s="6"/>
      <c r="K12" s="4"/>
    </row>
    <row r="13" spans="1:11">
      <c r="A13" s="6" t="s">
        <v>29</v>
      </c>
      <c r="B13" s="4">
        <v>0</v>
      </c>
      <c r="C13" s="4">
        <v>0</v>
      </c>
      <c r="F13" s="6" t="s">
        <v>30</v>
      </c>
      <c r="G13" s="4" t="e">
        <f t="shared" si="2"/>
        <v>#DIV/0!</v>
      </c>
      <c r="H13" s="6"/>
      <c r="I13" s="4"/>
      <c r="J13" s="6"/>
      <c r="K13" s="4"/>
    </row>
    <row r="14" spans="1:3">
      <c r="A14" s="6" t="s">
        <v>31</v>
      </c>
      <c r="B14" s="4">
        <v>0</v>
      </c>
      <c r="C14" s="4">
        <v>0</v>
      </c>
    </row>
    <row r="17" spans="2:9">
      <c r="B17" s="9" t="s">
        <v>32</v>
      </c>
      <c r="C17" s="10"/>
      <c r="E17" s="9" t="s">
        <v>33</v>
      </c>
      <c r="F17" s="10"/>
      <c r="H17" s="9" t="s">
        <v>34</v>
      </c>
      <c r="I17" s="10"/>
    </row>
    <row r="18" spans="2:9">
      <c r="B18" s="4" t="s">
        <v>35</v>
      </c>
      <c r="C18" s="4">
        <f>C9+(G9*(C5-1))</f>
        <v>0.462098120333333</v>
      </c>
      <c r="E18" s="4" t="s">
        <v>36</v>
      </c>
      <c r="F18" s="4">
        <f>C9+(G9*(C5-1))+(I9*(C5-1)*(C5-5))</f>
        <v>0.617717460133333</v>
      </c>
      <c r="H18" s="4" t="s">
        <v>37</v>
      </c>
      <c r="I18" s="4">
        <f>C9+(G9*(C5-1))+(I9*(C5-1)*(C5-5))+(K9*(C5-1)*(C5-5)*(C5-20))</f>
        <v>1.04245602973333</v>
      </c>
    </row>
    <row r="19" spans="2:9">
      <c r="B19" s="4" t="s">
        <v>38</v>
      </c>
      <c r="C19" s="4">
        <f>ABS((C6-C18))</f>
        <v>0.231049060226612</v>
      </c>
      <c r="E19" s="4" t="s">
        <v>38</v>
      </c>
      <c r="F19" s="4">
        <f>ABS(C6-F18)</f>
        <v>0.0754297204266119</v>
      </c>
      <c r="H19" s="4" t="s">
        <v>38</v>
      </c>
      <c r="I19" s="4">
        <f>ABS(C6-I18)</f>
        <v>0.349308849173389</v>
      </c>
    </row>
    <row r="20" spans="2:10">
      <c r="B20" s="4" t="s">
        <v>39</v>
      </c>
      <c r="C20" s="7">
        <f>(ABS((C6-C18)/C6))*100</f>
        <v>33.3333333390988</v>
      </c>
      <c r="D20" t="s">
        <v>40</v>
      </c>
      <c r="E20" s="4" t="s">
        <v>39</v>
      </c>
      <c r="F20" s="7">
        <f>(ABS((C6-F18)/C6))*100</f>
        <v>10.8822083595114</v>
      </c>
      <c r="G20" t="s">
        <v>40</v>
      </c>
      <c r="H20" s="4" t="s">
        <v>39</v>
      </c>
      <c r="I20" s="7">
        <f>(ABS((C6-I18)/C6))*100</f>
        <v>50.394614444108</v>
      </c>
      <c r="J20" t="s">
        <v>40</v>
      </c>
    </row>
  </sheetData>
  <mergeCells count="9">
    <mergeCell ref="C2:G2"/>
    <mergeCell ref="B4:C4"/>
    <mergeCell ref="F7:K7"/>
    <mergeCell ref="F8:G8"/>
    <mergeCell ref="H8:I8"/>
    <mergeCell ref="J8:K8"/>
    <mergeCell ref="B17:C17"/>
    <mergeCell ref="E17:F17"/>
    <mergeCell ref="H17:I1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6"/>
  <sheetViews>
    <sheetView topLeftCell="A2" workbookViewId="0">
      <selection activeCell="F22" sqref="F22:F23"/>
    </sheetView>
  </sheetViews>
  <sheetFormatPr defaultColWidth="9.14285714285714" defaultRowHeight="15"/>
  <cols>
    <col min="3" max="3" width="12.8571428571429"/>
    <col min="8" max="8" width="9.57142857142857"/>
    <col min="10" max="10" width="14"/>
    <col min="11" max="11" width="12.8571428571429"/>
    <col min="13" max="13" width="14"/>
    <col min="14" max="14" width="12.8571428571429"/>
  </cols>
  <sheetData>
    <row r="2" spans="3:7">
      <c r="C2" s="1" t="s">
        <v>41</v>
      </c>
      <c r="D2" s="1"/>
      <c r="E2" s="1"/>
      <c r="F2" s="1"/>
      <c r="G2" s="1"/>
    </row>
    <row r="4" spans="2:3">
      <c r="B4" s="2" t="s">
        <v>4</v>
      </c>
      <c r="C4" s="2"/>
    </row>
    <row r="5" spans="2:4">
      <c r="B5" s="3" t="s">
        <v>5</v>
      </c>
      <c r="C5" s="4">
        <v>2</v>
      </c>
      <c r="D5" t="s">
        <v>6</v>
      </c>
    </row>
    <row r="6" ht="45" spans="2:3">
      <c r="B6" s="5" t="s">
        <v>7</v>
      </c>
      <c r="C6" s="4">
        <v>0.6931472</v>
      </c>
    </row>
    <row r="8" spans="2:13">
      <c r="B8" s="6" t="s">
        <v>9</v>
      </c>
      <c r="C8" s="6" t="s">
        <v>10</v>
      </c>
      <c r="F8" s="2" t="s">
        <v>42</v>
      </c>
      <c r="G8" s="2"/>
      <c r="I8" s="2" t="s">
        <v>43</v>
      </c>
      <c r="J8" s="2"/>
      <c r="L8" s="2" t="s">
        <v>44</v>
      </c>
      <c r="M8" s="2"/>
    </row>
    <row r="9" spans="1:14">
      <c r="A9" s="6" t="s">
        <v>14</v>
      </c>
      <c r="B9" s="4">
        <v>1</v>
      </c>
      <c r="C9" s="4">
        <v>0</v>
      </c>
      <c r="F9" s="4" t="s">
        <v>45</v>
      </c>
      <c r="G9" s="4">
        <f>((G13)*C9)+((G14)*C10)</f>
        <v>0.462098120333333</v>
      </c>
      <c r="H9">
        <v>0.462098</v>
      </c>
      <c r="I9" s="4" t="s">
        <v>45</v>
      </c>
      <c r="J9" s="4">
        <f>(J13*C9)+(J14*C10)+(J15*C11)</f>
        <v>0.565844346866667</v>
      </c>
      <c r="K9">
        <v>0.565844347</v>
      </c>
      <c r="L9" s="4" t="s">
        <v>45</v>
      </c>
      <c r="M9" s="4">
        <f>(M13*C9)+(M14*C10)+(M15*C11)+(C12*M16)</f>
        <v>0.6287685794</v>
      </c>
      <c r="N9">
        <v>0.628768579</v>
      </c>
    </row>
    <row r="10" spans="1:14">
      <c r="A10" s="6" t="s">
        <v>18</v>
      </c>
      <c r="B10" s="4">
        <v>4</v>
      </c>
      <c r="C10" s="4">
        <v>1.386294361</v>
      </c>
      <c r="F10" s="4" t="s">
        <v>38</v>
      </c>
      <c r="G10" s="4">
        <f>ABS((C6-G9))</f>
        <v>0.231049079666667</v>
      </c>
      <c r="H10">
        <v>0.231049</v>
      </c>
      <c r="I10" s="4" t="s">
        <v>38</v>
      </c>
      <c r="J10" s="4">
        <f>ABS((C6-J9))</f>
        <v>0.127302853133333</v>
      </c>
      <c r="K10">
        <v>0.127302853</v>
      </c>
      <c r="L10" s="4" t="s">
        <v>38</v>
      </c>
      <c r="M10" s="4">
        <f>ABS((C6-M9))</f>
        <v>0.0643786205999995</v>
      </c>
      <c r="N10">
        <v>0.064378621</v>
      </c>
    </row>
    <row r="11" spans="1:14">
      <c r="A11" s="6" t="s">
        <v>22</v>
      </c>
      <c r="B11" s="4">
        <v>6</v>
      </c>
      <c r="C11" s="4">
        <v>1.791759469</v>
      </c>
      <c r="F11" s="4" t="s">
        <v>39</v>
      </c>
      <c r="G11" s="7">
        <f>(ABS((C6-G9)/C6))*100</f>
        <v>33.3333352088368</v>
      </c>
      <c r="H11">
        <v>33.33</v>
      </c>
      <c r="I11" s="4" t="s">
        <v>39</v>
      </c>
      <c r="J11" s="7">
        <f>(ABS((C6-J9)/C6))*100</f>
        <v>18.3659189755558</v>
      </c>
      <c r="K11">
        <v>18.37</v>
      </c>
      <c r="L11" s="4" t="s">
        <v>39</v>
      </c>
      <c r="M11" s="7">
        <f>(ABS((C6-M9)/C6))*100</f>
        <v>9.28787140740084</v>
      </c>
      <c r="N11">
        <v>9.29</v>
      </c>
    </row>
    <row r="12" spans="1:3">
      <c r="A12" s="6" t="s">
        <v>26</v>
      </c>
      <c r="B12" s="4">
        <v>5</v>
      </c>
      <c r="C12" s="4">
        <v>1.609437912</v>
      </c>
    </row>
    <row r="13" spans="1:13">
      <c r="A13" s="6" t="s">
        <v>29</v>
      </c>
      <c r="B13" s="4">
        <v>0</v>
      </c>
      <c r="C13" s="4">
        <v>0</v>
      </c>
      <c r="F13" s="4" t="s">
        <v>46</v>
      </c>
      <c r="G13" s="4">
        <f>(C5-B10)/(B9-B10)</f>
        <v>0.666666666666667</v>
      </c>
      <c r="I13" s="4" t="s">
        <v>46</v>
      </c>
      <c r="J13" s="4">
        <f>((C5-B10)*(C5-B11))/((B9-B10)*(B9-B11))</f>
        <v>0.533333333333333</v>
      </c>
      <c r="L13" s="4" t="s">
        <v>46</v>
      </c>
      <c r="M13" s="4">
        <f>((C5-B10)*(C5-B11)*(C5-B12))/((B9-B10)*(B9-B11)*(B9-B12))</f>
        <v>0.4</v>
      </c>
    </row>
    <row r="14" spans="1:13">
      <c r="A14" s="6" t="s">
        <v>31</v>
      </c>
      <c r="B14" s="4">
        <v>0</v>
      </c>
      <c r="C14" s="4">
        <v>0</v>
      </c>
      <c r="F14" s="4" t="s">
        <v>47</v>
      </c>
      <c r="G14" s="4">
        <f>(C5-B9)/(B10-B9)</f>
        <v>0.333333333333333</v>
      </c>
      <c r="I14" s="4" t="s">
        <v>47</v>
      </c>
      <c r="J14" s="4">
        <f>((C5-B9)*(C5-B11))/((B10-B9)*(B10-B11))</f>
        <v>0.666666666666667</v>
      </c>
      <c r="L14" s="4" t="s">
        <v>47</v>
      </c>
      <c r="M14" s="4">
        <f>((C5-B9)*(C5-B11)*(C5-B12))/((B10-B9)*(B10-B11)*(B10-B12))</f>
        <v>2</v>
      </c>
    </row>
    <row r="15" spans="9:13">
      <c r="I15" s="4" t="s">
        <v>48</v>
      </c>
      <c r="J15" s="4">
        <f>((C5-B9)*(C5-B10))/((B11-B9)*(B11-B10))</f>
        <v>-0.2</v>
      </c>
      <c r="L15" s="4" t="s">
        <v>48</v>
      </c>
      <c r="M15" s="4">
        <f>((C5-B9)*(C5-B10)*(C5-B12))/((B11-B9)*(B11-B10)*(B11-B12))</f>
        <v>0.6</v>
      </c>
    </row>
    <row r="16" spans="12:13">
      <c r="L16" s="4" t="s">
        <v>49</v>
      </c>
      <c r="M16" s="4">
        <f>((C5-B9)*(C5-B10)*(C5-B11))/((B12-B9)*(B12-B10)*(B12-B11))</f>
        <v>-2</v>
      </c>
    </row>
  </sheetData>
  <mergeCells count="5">
    <mergeCell ref="C2:G2"/>
    <mergeCell ref="B4:C4"/>
    <mergeCell ref="F8:G8"/>
    <mergeCell ref="I8:J8"/>
    <mergeCell ref="L8:M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6"/>
  <sheetViews>
    <sheetView workbookViewId="0">
      <selection activeCell="D19" sqref="D19"/>
    </sheetView>
  </sheetViews>
  <sheetFormatPr defaultColWidth="9.14285714285714" defaultRowHeight="15"/>
  <cols>
    <col min="3" max="3" width="12.8571428571429"/>
    <col min="10" max="10" width="14"/>
    <col min="11" max="11" width="12.8571428571429"/>
    <col min="13" max="13" width="14"/>
  </cols>
  <sheetData>
    <row r="2" spans="3:7">
      <c r="C2" s="1" t="s">
        <v>41</v>
      </c>
      <c r="D2" s="1"/>
      <c r="E2" s="1"/>
      <c r="F2" s="1"/>
      <c r="G2" s="1"/>
    </row>
    <row r="4" spans="2:3">
      <c r="B4" s="2" t="s">
        <v>4</v>
      </c>
      <c r="C4" s="2"/>
    </row>
    <row r="5" spans="2:4">
      <c r="B5" s="3" t="s">
        <v>5</v>
      </c>
      <c r="C5" s="4">
        <v>2</v>
      </c>
      <c r="D5" t="s">
        <v>6</v>
      </c>
    </row>
    <row r="6" ht="45" spans="2:3">
      <c r="B6" s="5" t="s">
        <v>7</v>
      </c>
      <c r="C6" s="4">
        <v>0.6931472</v>
      </c>
    </row>
    <row r="8" spans="2:13">
      <c r="B8" s="6" t="s">
        <v>9</v>
      </c>
      <c r="C8" s="6" t="s">
        <v>10</v>
      </c>
      <c r="F8" s="2" t="s">
        <v>42</v>
      </c>
      <c r="G8" s="2"/>
      <c r="I8" s="2" t="s">
        <v>43</v>
      </c>
      <c r="J8" s="2"/>
      <c r="L8" s="2" t="s">
        <v>44</v>
      </c>
      <c r="M8" s="2"/>
    </row>
    <row r="9" spans="1:13">
      <c r="A9" s="6" t="s">
        <v>14</v>
      </c>
      <c r="B9" s="4">
        <v>1</v>
      </c>
      <c r="C9" s="4">
        <v>0</v>
      </c>
      <c r="F9" s="4" t="s">
        <v>45</v>
      </c>
      <c r="G9" s="4">
        <f>((G13)*C9)+((G14)*C10)</f>
        <v>0.462098120333333</v>
      </c>
      <c r="I9" s="4" t="s">
        <v>45</v>
      </c>
      <c r="J9" s="4">
        <f>(J13*C9)+(J14*C10)+(J15*C11)</f>
        <v>0.565844346866667</v>
      </c>
      <c r="L9" s="4" t="s">
        <v>45</v>
      </c>
      <c r="M9" s="4">
        <f>(M13*C9)+(M14*C10)+(M15*C11)+(C12*M16)</f>
        <v>0.342647489066667</v>
      </c>
    </row>
    <row r="10" spans="1:13">
      <c r="A10" s="6" t="s">
        <v>18</v>
      </c>
      <c r="B10" s="4">
        <v>4</v>
      </c>
      <c r="C10" s="4">
        <v>1.386294361</v>
      </c>
      <c r="F10" s="4" t="s">
        <v>38</v>
      </c>
      <c r="G10" s="4">
        <f>ABS((C6-G9))</f>
        <v>0.231049079666667</v>
      </c>
      <c r="I10" s="4" t="s">
        <v>38</v>
      </c>
      <c r="J10" s="4">
        <f>ABS((C6-J9))</f>
        <v>0.127302853133333</v>
      </c>
      <c r="L10" s="4" t="s">
        <v>38</v>
      </c>
      <c r="M10" s="4">
        <f>ABS((C6-M9))</f>
        <v>0.350499710933333</v>
      </c>
    </row>
    <row r="11" spans="1:13">
      <c r="A11" s="6" t="s">
        <v>22</v>
      </c>
      <c r="B11" s="4">
        <v>6</v>
      </c>
      <c r="C11" s="4">
        <v>1.791759469</v>
      </c>
      <c r="F11" s="4" t="s">
        <v>39</v>
      </c>
      <c r="G11" s="7">
        <f>(ABS((C6-G9)/C6))*100</f>
        <v>33.3333352088368</v>
      </c>
      <c r="I11" s="4" t="s">
        <v>39</v>
      </c>
      <c r="J11" s="7">
        <f>(ABS((C6-J9)/C6))*100</f>
        <v>18.3659189755558</v>
      </c>
      <c r="L11" s="4" t="s">
        <v>39</v>
      </c>
      <c r="M11" s="7">
        <f>(ABS((C6-M9)/C6))*100</f>
        <v>50.5664180614642</v>
      </c>
    </row>
    <row r="12" spans="1:3">
      <c r="A12" s="6" t="s">
        <v>26</v>
      </c>
      <c r="B12" s="4">
        <v>0</v>
      </c>
      <c r="C12" s="4">
        <v>0</v>
      </c>
    </row>
    <row r="13" spans="1:13">
      <c r="A13" s="6" t="s">
        <v>29</v>
      </c>
      <c r="B13" s="4">
        <v>0</v>
      </c>
      <c r="C13" s="4">
        <v>0</v>
      </c>
      <c r="F13" s="4" t="s">
        <v>46</v>
      </c>
      <c r="G13" s="4">
        <f>(C5-B10)/(B9-B10)</f>
        <v>0.666666666666667</v>
      </c>
      <c r="I13" s="4" t="s">
        <v>46</v>
      </c>
      <c r="J13" s="4">
        <f>((C5-B10)*(C5-B11))/((B9-B10)*(B9-B11))</f>
        <v>0.533333333333333</v>
      </c>
      <c r="L13" s="4" t="s">
        <v>46</v>
      </c>
      <c r="M13" s="4">
        <f>((C5-B10)*(C5-B11)*(C5-B12))/((B9-B10)*(B9-B11)*(B9-B12))</f>
        <v>1.06666666666667</v>
      </c>
    </row>
    <row r="14" spans="1:13">
      <c r="A14" s="6" t="s">
        <v>31</v>
      </c>
      <c r="B14" s="4">
        <v>0</v>
      </c>
      <c r="C14" s="4">
        <v>0</v>
      </c>
      <c r="F14" s="4" t="s">
        <v>47</v>
      </c>
      <c r="G14" s="4">
        <f>(C5-B9)/(B10-B9)</f>
        <v>0.333333333333333</v>
      </c>
      <c r="I14" s="4" t="s">
        <v>47</v>
      </c>
      <c r="J14" s="4">
        <f>((C5-B9)*(C5-B11))/((B10-B9)*(B10-B11))</f>
        <v>0.666666666666667</v>
      </c>
      <c r="L14" s="4" t="s">
        <v>47</v>
      </c>
      <c r="M14" s="4">
        <f>((C5-B9)*(C5-B11)*(C5-B12))/((B10-B9)*(B10-B11)*(B10-B12))</f>
        <v>0.333333333333333</v>
      </c>
    </row>
    <row r="15" spans="9:13">
      <c r="I15" s="4" t="s">
        <v>48</v>
      </c>
      <c r="J15" s="4">
        <f>((C5-B9)*(C5-B10))/((B11-B9)*(B11-B10))</f>
        <v>-0.2</v>
      </c>
      <c r="L15" s="4" t="s">
        <v>48</v>
      </c>
      <c r="M15" s="4">
        <f>((C5-B9)*(C5-B10)*(C5-B12))/((B11-B9)*(B11-B10)*(B11-B12))</f>
        <v>-0.0666666666666667</v>
      </c>
    </row>
    <row r="16" spans="12:13">
      <c r="L16" s="4" t="s">
        <v>49</v>
      </c>
      <c r="M16" s="4">
        <f>((C5-B9)*(C5-B10)*(C5-B11))/((B12-B9)*(B12-B10)*(B12-B11))</f>
        <v>-0.333333333333333</v>
      </c>
    </row>
  </sheetData>
  <mergeCells count="5">
    <mergeCell ref="C2:G2"/>
    <mergeCell ref="B4:C4"/>
    <mergeCell ref="F8:G8"/>
    <mergeCell ref="I8:J8"/>
    <mergeCell ref="L8:M8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6"/>
  <sheetViews>
    <sheetView workbookViewId="0">
      <selection activeCell="C6" sqref="C6"/>
    </sheetView>
  </sheetViews>
  <sheetFormatPr defaultColWidth="9.14285714285714" defaultRowHeight="15"/>
  <cols>
    <col min="3" max="3" width="12.8571428571429"/>
    <col min="10" max="10" width="14"/>
    <col min="11" max="11" width="12.8571428571429"/>
    <col min="13" max="13" width="14"/>
  </cols>
  <sheetData>
    <row r="2" spans="3:7">
      <c r="C2" s="1" t="s">
        <v>41</v>
      </c>
      <c r="D2" s="1"/>
      <c r="E2" s="1"/>
      <c r="F2" s="1"/>
      <c r="G2" s="1"/>
    </row>
    <row r="4" spans="2:3">
      <c r="B4" s="2" t="s">
        <v>4</v>
      </c>
      <c r="C4" s="2"/>
    </row>
    <row r="5" spans="2:4">
      <c r="B5" s="3" t="s">
        <v>5</v>
      </c>
      <c r="C5" s="4">
        <v>3</v>
      </c>
      <c r="D5" t="s">
        <v>6</v>
      </c>
    </row>
    <row r="6" ht="45" spans="2:3">
      <c r="B6" s="5" t="s">
        <v>7</v>
      </c>
      <c r="C6" s="4">
        <f>1/3</f>
        <v>0.333333333333333</v>
      </c>
    </row>
    <row r="8" spans="2:13">
      <c r="B8" s="6" t="s">
        <v>9</v>
      </c>
      <c r="C8" s="6" t="s">
        <v>10</v>
      </c>
      <c r="F8" s="2" t="s">
        <v>42</v>
      </c>
      <c r="G8" s="2"/>
      <c r="I8" s="2" t="s">
        <v>43</v>
      </c>
      <c r="J8" s="2"/>
      <c r="L8" s="2" t="s">
        <v>44</v>
      </c>
      <c r="M8" s="2"/>
    </row>
    <row r="9" spans="1:13">
      <c r="A9" s="6" t="s">
        <v>14</v>
      </c>
      <c r="B9" s="4">
        <v>2</v>
      </c>
      <c r="C9" s="4">
        <v>0.5</v>
      </c>
      <c r="F9" s="4" t="s">
        <v>45</v>
      </c>
      <c r="G9" s="4">
        <f>((G13)*C9)+((G14)*C10)</f>
        <v>0.318181818666667</v>
      </c>
      <c r="I9" s="4" t="s">
        <v>45</v>
      </c>
      <c r="J9" s="4">
        <f>(J13*C9)+(J14*C10)+(J15*C11)</f>
        <v>0.329545454933333</v>
      </c>
      <c r="L9" s="4" t="s">
        <v>45</v>
      </c>
      <c r="M9" s="4">
        <f>(M13*C9)+(M14*C10)+(M15*C11)+(C12*M16)</f>
        <v>0.316890496290909</v>
      </c>
    </row>
    <row r="10" spans="1:13">
      <c r="A10" s="6" t="s">
        <v>18</v>
      </c>
      <c r="B10" s="4">
        <v>2.75</v>
      </c>
      <c r="C10" s="4">
        <v>0.363636364</v>
      </c>
      <c r="F10" s="4" t="s">
        <v>38</v>
      </c>
      <c r="G10" s="4">
        <f>ABS((C6-G9))</f>
        <v>0.0151515146666667</v>
      </c>
      <c r="I10" s="4" t="s">
        <v>38</v>
      </c>
      <c r="J10" s="4">
        <f>ABS((C6-J9))</f>
        <v>0.00378787839999994</v>
      </c>
      <c r="L10" s="4" t="s">
        <v>38</v>
      </c>
      <c r="M10" s="4">
        <f>ABS((C6-M9))</f>
        <v>0.0164428370424243</v>
      </c>
    </row>
    <row r="11" spans="1:13">
      <c r="A11" s="6" t="s">
        <v>22</v>
      </c>
      <c r="B11" s="4">
        <v>4</v>
      </c>
      <c r="C11" s="4">
        <v>0.25</v>
      </c>
      <c r="F11" s="4" t="s">
        <v>39</v>
      </c>
      <c r="G11" s="7">
        <f>(ABS((C6-G9)/C6))*100</f>
        <v>4.54545440000001</v>
      </c>
      <c r="I11" s="4" t="s">
        <v>39</v>
      </c>
      <c r="J11" s="7">
        <f>(ABS((C6-J9)/C6))*100</f>
        <v>1.13636351999998</v>
      </c>
      <c r="L11" s="4" t="s">
        <v>39</v>
      </c>
      <c r="M11" s="7">
        <f>(ABS((C6-M9)/C6))*100</f>
        <v>4.93285111272728</v>
      </c>
    </row>
    <row r="12" spans="1:3">
      <c r="A12" s="6" t="s">
        <v>26</v>
      </c>
      <c r="B12" s="4">
        <v>0</v>
      </c>
      <c r="C12" s="4">
        <v>0</v>
      </c>
    </row>
    <row r="13" spans="1:13">
      <c r="A13" s="6" t="s">
        <v>29</v>
      </c>
      <c r="B13" s="4">
        <v>0</v>
      </c>
      <c r="C13" s="4">
        <v>0</v>
      </c>
      <c r="F13" s="4" t="s">
        <v>46</v>
      </c>
      <c r="G13" s="4">
        <f>(C5-B10)/(B9-B10)</f>
        <v>-0.333333333333333</v>
      </c>
      <c r="I13" s="4" t="s">
        <v>46</v>
      </c>
      <c r="J13" s="4">
        <f>((C5-B10)*(C5-B11))/((B9-B10)*(B9-B11))</f>
        <v>-0.166666666666667</v>
      </c>
      <c r="L13" s="4" t="s">
        <v>46</v>
      </c>
      <c r="M13" s="4">
        <f>((C5-B10)*(C5-B11)*(C5-B12))/((B9-B10)*(B9-B11)*(B9-B12))</f>
        <v>-0.25</v>
      </c>
    </row>
    <row r="14" spans="1:13">
      <c r="A14" s="6" t="s">
        <v>31</v>
      </c>
      <c r="B14" s="4">
        <v>0</v>
      </c>
      <c r="C14" s="4">
        <v>0</v>
      </c>
      <c r="F14" s="4" t="s">
        <v>47</v>
      </c>
      <c r="G14" s="4">
        <f>(C5-B9)/(B10-B9)</f>
        <v>1.33333333333333</v>
      </c>
      <c r="I14" s="4" t="s">
        <v>47</v>
      </c>
      <c r="J14" s="4">
        <f>((C5-B9)*(C5-B11))/((B10-B9)*(B10-B11))</f>
        <v>1.06666666666667</v>
      </c>
      <c r="L14" s="4" t="s">
        <v>47</v>
      </c>
      <c r="M14" s="4">
        <f>((C5-B9)*(C5-B11)*(C5-B12))/((B10-B9)*(B10-B11)*(B10-B12))</f>
        <v>1.16363636363636</v>
      </c>
    </row>
    <row r="15" spans="9:13">
      <c r="I15" s="4" t="s">
        <v>48</v>
      </c>
      <c r="J15" s="4">
        <f>((C5-B9)*(C5-B10))/((B11-B9)*(B11-B10))</f>
        <v>0.1</v>
      </c>
      <c r="L15" s="4" t="s">
        <v>48</v>
      </c>
      <c r="M15" s="4">
        <f>((C5-B9)*(C5-B10)*(C5-B12))/((B11-B9)*(B11-B10)*(B11-B12))</f>
        <v>0.075</v>
      </c>
    </row>
    <row r="16" spans="12:13">
      <c r="L16" s="4" t="s">
        <v>49</v>
      </c>
      <c r="M16" s="4">
        <f>((C5-B9)*(C5-B10)*(C5-B11))/((B12-B9)*(B12-B10)*(B12-B11))</f>
        <v>0.0113636363636364</v>
      </c>
    </row>
  </sheetData>
  <mergeCells count="5">
    <mergeCell ref="C2:G2"/>
    <mergeCell ref="B4:C4"/>
    <mergeCell ref="F8:G8"/>
    <mergeCell ref="I8:J8"/>
    <mergeCell ref="L8:M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EjemNewton</vt:lpstr>
      <vt:lpstr>EjemLagrange</vt:lpstr>
      <vt:lpstr>NewtonP 1</vt:lpstr>
      <vt:lpstr>NewtonP</vt:lpstr>
      <vt:lpstr>LagrangeP2</vt:lpstr>
      <vt:lpstr>LagrangeP1</vt:lpstr>
      <vt:lpstr>LagrangeP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josue-user</dc:creator>
  <cp:lastModifiedBy>josue-user</cp:lastModifiedBy>
  <dcterms:created xsi:type="dcterms:W3CDTF">2021-06-14T00:00:59Z</dcterms:created>
  <dcterms:modified xsi:type="dcterms:W3CDTF">2021-06-17T08:32:15Z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