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6eeca17911f111b/Escritorio/Troqueles_sw/troqueles_sw/"/>
    </mc:Choice>
  </mc:AlternateContent>
  <xr:revisionPtr revIDLastSave="36" documentId="13_ncr:1_{FF5E3B18-E551-47FC-9076-C9FC7EFB8FA8}" xr6:coauthVersionLast="47" xr6:coauthVersionMax="47" xr10:uidLastSave="{AF2CBE5E-0061-4F54-9B7F-B03F9D67C011}"/>
  <bookViews>
    <workbookView xWindow="-108" yWindow="-108" windowWidth="23256" windowHeight="12456" tabRatio="651" activeTab="1" xr2:uid="{00000000-000D-0000-FFFF-FFFF00000000}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91029" calcCompleted="0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X329" i="15"/>
  <c r="AA329" i="15" s="1"/>
  <c r="AC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X250" i="15"/>
  <c r="AA250" i="15" s="1"/>
  <c r="AC250" i="15" s="1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X214" i="15"/>
  <c r="AA214" i="15" s="1"/>
  <c r="AC214" i="15" s="1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X209" i="15"/>
  <c r="AA209" i="15" s="1"/>
  <c r="AC209" i="15" s="1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X178" i="15"/>
  <c r="AA178" i="15" s="1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X140" i="15"/>
  <c r="AA140" i="15" s="1"/>
  <c r="AC140" i="15" s="1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X104" i="15"/>
  <c r="AA104" i="15" s="1"/>
  <c r="AC104" i="15" s="1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X88" i="15"/>
  <c r="AA88" i="15" s="1"/>
  <c r="AC88" i="15" s="1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X4" i="15"/>
  <c r="AA4" i="15" s="1"/>
  <c r="AC4" i="15" s="1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61" i="16"/>
  <c r="H27" i="16"/>
  <c r="H11" i="16"/>
  <c r="H30" i="16"/>
  <c r="H15" i="16"/>
  <c r="H35" i="16"/>
  <c r="H34" i="16"/>
  <c r="H63" i="16"/>
  <c r="H68" i="16"/>
  <c r="H54" i="16"/>
  <c r="H59" i="16"/>
  <c r="H66" i="16"/>
  <c r="H72" i="16"/>
  <c r="H65" i="16"/>
  <c r="H64" i="16"/>
  <c r="AB15" i="1"/>
  <c r="H5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Campino, Martha Lucia</author>
    <author>Temp</author>
    <author>Servicios</author>
  </authors>
  <commentList>
    <comment ref="E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 xr:uid="{00000000-0006-0000-0400-00000F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 xr:uid="{00000000-0006-0000-06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 xr:uid="{00000000-0006-0000-06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 xr:uid="{00000000-0006-0000-0600-00000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 xr:uid="{00000000-0006-0000-0600-00000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 xr:uid="{00000000-0006-0000-0600-00000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 xr:uid="{00000000-0006-0000-0600-00000C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 xr:uid="{00000000-0006-0000-0600-00000D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 xr:uid="{00000000-0006-0000-0600-000011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 xr:uid="{00000000-0006-0000-0600-00001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 xr:uid="{00000000-0006-0000-0600-00001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 xr:uid="{00000000-0006-0000-0600-00001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 xr:uid="{00000000-0006-0000-0600-000017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 xr:uid="{00000000-0006-0000-0600-00001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 xr:uid="{00000000-0006-0000-0600-00001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 xr:uid="{00000000-0006-0000-0600-00001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 xr:uid="{00000000-0006-0000-0600-00001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 xr:uid="{00000000-0006-0000-0600-00001C000000}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 xr:uid="{00000000-0006-0000-0600-00001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 xr:uid="{00000000-0006-0000-0600-00001E000000}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 xr:uid="{00000000-0006-0000-0600-00001F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Nunez, Isabela</author>
  </authors>
  <commentList>
    <comment ref="C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<sst xmlns="http://schemas.openxmlformats.org/spreadsheetml/2006/main" count="4748" uniqueCount="1333">
  <si>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</si>
  <si>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</si>
  <si>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</si>
  <si>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</si>
  <si>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</si>
  <si>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</si>
  <si>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</si>
  <si>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</si>
  <si>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</si>
  <si>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</si>
  <si>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</si>
  <si>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</si>
  <si>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</si>
  <si>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</si>
  <si>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</si>
  <si>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</si>
  <si>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</si>
  <si>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</si>
  <si>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</si>
  <si>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</si>
  <si>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</si>
  <si>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</si>
  <si>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</si>
  <si>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</si>
  <si>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</si>
  <si>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</si>
  <si>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</si>
  <si>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</si>
  <si>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</si>
  <si>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</si>
  <si>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</si>
  <si>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</si>
  <si>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</si>
  <si>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</si>
  <si>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</si>
  <si>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</si>
  <si>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</si>
  <si>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</si>
  <si>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</si>
  <si>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</si>
  <si>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</si>
  <si>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</si>
  <si>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</si>
  <si>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</si>
  <si>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</si>
  <si>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</si>
  <si>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</si>
  <si>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</si>
  <si>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</si>
  <si>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</si>
  <si>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</si>
  <si>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</si>
  <si>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</si>
  <si>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</si>
  <si>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</si>
  <si>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</si>
  <si>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</si>
  <si>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</si>
  <si>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</si>
  <si>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</si>
  <si>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</si>
  <si>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</si>
  <si>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</si>
  <si>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</si>
  <si>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</si>
  <si>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</si>
  <si>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</si>
  <si>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</si>
  <si>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</si>
  <si>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</si>
  <si>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</si>
  <si>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</si>
  <si>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</si>
  <si>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</si>
  <si>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</si>
  <si>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</si>
  <si>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</si>
  <si>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</si>
  <si>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</si>
  <si>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</si>
  <si>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</si>
  <si>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</si>
  <si>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</si>
  <si>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</si>
  <si>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</si>
  <si>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</si>
  <si>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</si>
  <si>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</si>
  <si>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</si>
  <si>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</si>
  <si>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</si>
  <si>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</si>
  <si>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</si>
  <si>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</si>
  <si>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</si>
  <si>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</si>
  <si>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</si>
  <si>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</si>
  <si>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</si>
  <si>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</si>
  <si>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</si>
  <si>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</si>
  <si>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</si>
  <si>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</si>
  <si>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</si>
  <si>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</si>
  <si>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</si>
  <si>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</si>
  <si>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</si>
  <si>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</si>
  <si>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</si>
  <si>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</si>
  <si>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</si>
  <si>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</si>
  <si>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</si>
  <si>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</si>
  <si>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</si>
  <si>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</si>
  <si>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</si>
  <si>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</si>
  <si>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</si>
  <si>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</si>
  <si>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</si>
  <si>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</si>
  <si>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</si>
  <si>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</si>
  <si>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</si>
  <si>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</si>
  <si>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</si>
  <si>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</si>
  <si>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</si>
  <si>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</si>
  <si>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</si>
  <si>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</si>
  <si>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</si>
  <si>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</si>
  <si>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</si>
  <si>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</si>
  <si>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</si>
  <si>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</si>
  <si>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</si>
  <si>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</si>
  <si>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</si>
  <si>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</si>
  <si>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</si>
  <si>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</si>
  <si>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</si>
  <si>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</si>
  <si>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</si>
  <si>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</si>
  <si>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</si>
  <si>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</si>
  <si>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</si>
  <si>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</si>
  <si>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</si>
  <si>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</si>
  <si>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</si>
  <si>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</si>
  <si>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</si>
  <si>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</si>
  <si>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</si>
  <si>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</si>
  <si>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</si>
  <si>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</si>
  <si>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</si>
  <si>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</si>
  <si>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</si>
  <si>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</si>
  <si>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</si>
  <si>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</si>
  <si>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</si>
  <si>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</si>
  <si>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</si>
  <si>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</si>
  <si>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</si>
  <si>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</si>
  <si>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</si>
  <si>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</si>
  <si>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</si>
  <si>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</si>
  <si>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</si>
  <si>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</si>
  <si>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</si>
  <si>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</si>
  <si>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</si>
  <si>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</si>
  <si>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</si>
  <si>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</si>
  <si>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</si>
  <si>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</si>
  <si>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</si>
  <si>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</si>
  <si>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</si>
  <si>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</si>
  <si>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</si>
  <si>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</si>
  <si>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</si>
  <si>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</si>
  <si>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</si>
  <si>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</si>
  <si>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</si>
  <si>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</si>
  <si>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</si>
  <si>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</si>
  <si>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</si>
  <si>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</si>
  <si>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</si>
  <si>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</si>
  <si>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</si>
  <si>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</si>
  <si>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</si>
  <si>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</si>
  <si>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</si>
  <si>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</si>
  <si>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</si>
  <si>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</si>
  <si>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</si>
  <si>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</si>
  <si>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</si>
  <si>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</si>
  <si>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</si>
  <si>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</si>
  <si>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</si>
  <si>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</si>
  <si>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</si>
  <si>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</si>
  <si>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</si>
  <si>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</si>
  <si>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</si>
  <si>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</si>
  <si>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</si>
  <si>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</si>
  <si>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</si>
  <si>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</si>
  <si>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</si>
  <si>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</si>
  <si>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</si>
  <si>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</si>
  <si>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</si>
  <si>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</si>
  <si>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</si>
  <si>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</si>
  <si>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</si>
  <si>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</si>
  <si>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</si>
  <si>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</si>
  <si>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</si>
  <si>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</si>
  <si>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</si>
  <si>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</si>
  <si>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</si>
  <si>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</si>
  <si>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</si>
  <si>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</si>
  <si>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</si>
  <si>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</si>
  <si>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</si>
  <si>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</si>
  <si>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</si>
  <si>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</si>
  <si>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</si>
  <si>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</si>
  <si>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</si>
  <si>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</si>
  <si>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</si>
  <si>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</si>
  <si>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</si>
  <si>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</si>
  <si>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</si>
  <si>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</si>
  <si>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</si>
  <si>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</si>
  <si>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</si>
  <si>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</si>
  <si>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</si>
  <si>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</si>
  <si>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</si>
  <si>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</si>
  <si>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</si>
  <si>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</si>
  <si>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</si>
  <si>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</si>
  <si>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</si>
  <si>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</si>
  <si>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</si>
  <si>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</si>
  <si>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</si>
  <si>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</si>
  <si>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</si>
  <si>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</si>
  <si>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</si>
  <si>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</si>
  <si>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</si>
  <si>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</si>
  <si>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</si>
  <si>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</si>
  <si>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</si>
  <si>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</si>
  <si>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</si>
  <si>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</si>
  <si>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</si>
  <si>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</si>
  <si>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</si>
  <si>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</si>
  <si>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</si>
  <si>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</si>
  <si>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</si>
  <si>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</si>
  <si>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</si>
  <si>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</si>
  <si>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</si>
  <si>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</si>
  <si>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</si>
  <si>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</si>
  <si>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</si>
  <si>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</si>
  <si>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</si>
  <si>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</si>
  <si>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</si>
  <si>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</si>
  <si>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</si>
  <si>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</si>
  <si>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</si>
  <si>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</si>
  <si>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</si>
  <si>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</si>
  <si>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</si>
  <si>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</si>
  <si>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</si>
  <si>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</si>
  <si>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</si>
  <si>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</si>
  <si>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</si>
  <si>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</si>
  <si>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</si>
  <si>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</si>
  <si>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</si>
  <si>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</si>
  <si>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</si>
  <si>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</si>
  <si>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</si>
  <si>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</si>
  <si>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</si>
  <si>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</si>
  <si>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</si>
  <si>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</si>
  <si>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</si>
  <si>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</si>
  <si>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</si>
  <si>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</si>
  <si>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GOMA CELDA HEX 05-482 1" X 1-1/4" NEGRA</t>
  </si>
  <si>
    <t>GOMA CELDA HEX 03-440 5/8" X 1" AMARILLA</t>
  </si>
  <si>
    <t>GOMA 09-670-0  5/8x7/8x1-1/4 MR12 AMARIL</t>
  </si>
  <si>
    <t>GOMA 09-000-0  5/8x7/8x7/8 MR12 AMARIL</t>
  </si>
  <si>
    <t>GOMA VULKOLAND 16MM X 25CM X 50CM 43°SH</t>
  </si>
  <si>
    <t>GOMA VULKOLAND 1/2"X16MMX9.75" X 42 UNDS</t>
  </si>
  <si>
    <t>GOMA VULKOLAND 3/8"X16MMX9.75" X 56 UNDS</t>
  </si>
  <si>
    <t>GOMA VULKOLAND 1/4"X16MMX9.75" X 91 UNDS</t>
  </si>
  <si>
    <t>GOMA VULKOLAND 3/16"X16MMX9.75"X119 UNDS</t>
  </si>
  <si>
    <t>GOMA VULKOLAND 5/16"X16MMX9.75" X 70UNDS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</si>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</sst>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 * #,##0_ ;_ * \-#,##0_ ;_ * &quot;-&quot;??_ ;_ @_ "/>
    <numFmt numFmtId="166" formatCode="0.0%"/>
    <numFmt numFmtId="167" formatCode="0.0"/>
    <numFmt numFmtId="168" formatCode="0.00000"/>
    <numFmt numFmtId="169" formatCode="_ * #,##0.00_ ;_ * \-#,##0.00_ ;_ * &quot;-&quot;??_ ;_ @_ "/>
    <numFmt numFmtId="170" formatCode="_ [$€-2]\ * #,##0.00_ ;_ [$€-2]\ * \-#,##0.00_ ;_ [$€-2]\ * &quot;-&quot;??_ "/>
    <numFmt numFmtId="171" formatCode="0.000"/>
    <numFmt numFmtId="172" formatCode="_-* #,##0_-;\-* #,##0_-;_-* &quot;-&quot;??_-;_-@_-"/>
    <numFmt numFmtId="173" formatCode="_-* #,##0.0_-;\-* #,##0.0_-;_-* &quot;-&quot;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0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5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7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7" fontId="4" fillId="0" borderId="0" xfId="0" applyNumberFormat="1" applyFont="1" applyAlignment="1">
      <alignment horizontal="center"/>
    </xf>
    <xf numFmtId="167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7" fontId="4" fillId="0" borderId="17" xfId="0" applyNumberFormat="1" applyFont="1" applyBorder="1" applyAlignment="1">
      <alignment horizontal="left"/>
    </xf>
    <xf numFmtId="165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6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6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6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6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6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5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7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64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5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2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9" fillId="14" borderId="1" xfId="0" applyFont="1" applyFill="1" applyBorder="1" applyAlignment="1">
      <alignment horizontal="center"/>
    </xf>
    <xf numFmtId="0" fontId="43" fillId="0" borderId="13" xfId="0" applyFont="1" applyBorder="1"/>
    <xf numFmtId="14" fontId="43" fillId="0" borderId="1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165" fontId="43" fillId="0" borderId="1" xfId="1" applyNumberFormat="1" applyFont="1" applyFill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43" fillId="8" borderId="1" xfId="0" applyFont="1" applyFill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18" fillId="0" borderId="26" xfId="0" applyFont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/>
    <xf numFmtId="0" fontId="17" fillId="0" borderId="0" xfId="0" applyFont="1" applyAlignment="1">
      <alignment horizontal="left"/>
    </xf>
    <xf numFmtId="173" fontId="2" fillId="5" borderId="19" xfId="9" applyNumberFormat="1" applyFont="1" applyFill="1" applyBorder="1" applyAlignment="1">
      <alignment horizontal="left" vertical="center"/>
    </xf>
    <xf numFmtId="173" fontId="0" fillId="0" borderId="0" xfId="9" applyNumberFormat="1" applyFont="1"/>
    <xf numFmtId="0" fontId="24" fillId="5" borderId="0" xfId="0" applyFont="1" applyFill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4" borderId="0" xfId="0" applyFill="1" applyAlignment="1">
      <alignment horizontal="center"/>
    </xf>
    <xf numFmtId="3" fontId="0" fillId="4" borderId="0" xfId="0" applyNumberFormat="1" applyFill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73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0" fontId="0" fillId="0" borderId="20" xfId="0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Border="1"/>
    <xf numFmtId="1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165" fontId="47" fillId="0" borderId="1" xfId="1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8" borderId="3" xfId="0" applyFont="1" applyFill="1" applyBorder="1" applyAlignment="1">
      <alignment horizontal="center"/>
    </xf>
    <xf numFmtId="173" fontId="47" fillId="0" borderId="3" xfId="9" applyNumberFormat="1" applyFont="1" applyFill="1" applyBorder="1" applyAlignment="1">
      <alignment horizontal="center"/>
    </xf>
    <xf numFmtId="173" fontId="47" fillId="0" borderId="1" xfId="9" applyNumberFormat="1" applyFont="1" applyFill="1" applyBorder="1" applyAlignment="1">
      <alignment horizontal="center"/>
    </xf>
    <xf numFmtId="173" fontId="47" fillId="8" borderId="1" xfId="9" applyNumberFormat="1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/>
    </xf>
    <xf numFmtId="0" fontId="49" fillId="0" borderId="3" xfId="0" applyFont="1" applyBorder="1"/>
    <xf numFmtId="0" fontId="49" fillId="0" borderId="3" xfId="0" applyFont="1" applyBorder="1" applyAlignment="1">
      <alignment horizontal="center"/>
    </xf>
    <xf numFmtId="0" fontId="49" fillId="0" borderId="3" xfId="0" applyFont="1" applyBorder="1" applyAlignment="1">
      <alignment horizontal="left" vertical="justify"/>
    </xf>
    <xf numFmtId="0" fontId="49" fillId="0" borderId="0" xfId="0" applyFont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 xr:uid="{00000000-0005-0000-0000-000000000000}"/>
    <cellStyle name="Hipervínculo" xfId="2" builtinId="8"/>
    <cellStyle name="Millares" xfId="1" builtinId="3"/>
    <cellStyle name="Millares [0]" xfId="9" builtinId="6"/>
    <cellStyle name="Millares 2" xfId="7" xr:uid="{00000000-0005-0000-0000-000004000000}"/>
    <cellStyle name="Moneda [0]" xfId="3" builtinId="7"/>
    <cellStyle name="Normal" xfId="0" builtinId="0"/>
    <cellStyle name="Normal 2" xfId="5" xr:uid="{00000000-0005-0000-0000-000007000000}"/>
    <cellStyle name="Porcentaje" xfId="4" builtinId="5"/>
    <cellStyle name="Porcentaje 2" xfId="8" xr:uid="{00000000-0005-0000-0000-000009000000}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174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2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3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6</xdr:row>
          <xdr:rowOff>182880</xdr:rowOff>
        </xdr:from>
        <xdr:to>
          <xdr:col>9</xdr:col>
          <xdr:colOff>388620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zon, Alexander" refreshedDate="45469.4637693287" createdVersion="6" refreshedVersion="6" minRefreshableVersion="3" recordCount="37" xr:uid="{00000000-000A-0000-FFFF-FFFF01000000}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3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900-000000000000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general" displayName="Tablageneral" ref="A2:S3" totalsRowShown="0" headerRowDxfId="214" headerRowBorderDxfId="213" tableBorderDxfId="212" totalsRowBorderDxfId="211">
  <autoFilter ref="A2:S3" xr:uid="{00000000-0009-0000-0100-000006000000}"/>
  <tableColumns count="19">
    <tableColumn id="9" xr3:uid="{00000000-0010-0000-0000-000009000000}" name="Planta" dataDxfId="210" totalsRowDxfId="209"/>
    <tableColumn id="1" xr3:uid="{00000000-0010-0000-0000-000001000000}" name="Cliente" dataDxfId="208" totalsRowDxfId="207"/>
    <tableColumn id="2" xr3:uid="{00000000-0010-0000-0000-000002000000}" name="Fecha de recibo" dataDxfId="206" totalsRowDxfId="205"/>
    <tableColumn id="3" xr3:uid="{00000000-0010-0000-0000-000003000000}" name="Fecha de despacho" dataDxfId="204" totalsRowDxfId="203"/>
    <tableColumn id="4" xr3:uid="{00000000-0010-0000-0000-000004000000}" name="Días de entrega" dataDxfId="202" totalsRowDxfId="201">
      <calculatedColumnFormula>Tablageneral[[#This Row],[Fecha de despacho]]-Tablageneral[[#This Row],[Fecha de recibo]]</calculatedColumnFormula>
    </tableColumn>
    <tableColumn id="5" xr3:uid="{00000000-0010-0000-0000-000005000000}" name="N° de Troquel Orden" dataDxfId="200" totalsRowDxfId="199"/>
    <tableColumn id="6" xr3:uid="{00000000-0010-0000-0000-000006000000}" name="Tipo de trabajo" dataDxfId="198" totalsRowDxfId="197"/>
    <tableColumn id="7" xr3:uid="{00000000-0010-0000-0000-000007000000}" name="Específico" dataDxfId="196" totalsRowDxfId="195" dataCellStyle="Millares">
      <calculatedColumnFormula>VLOOKUP(Tablageneral[[#This Row],[Tipo de trabajo]],TablaTipoTrabajo[#All],2,FALSE)</calculatedColumnFormula>
    </tableColumn>
    <tableColumn id="10" xr3:uid="{00000000-0010-0000-0000-00000A000000}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xr3:uid="{00000000-0010-0000-0000-00000D000000}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xr3:uid="{00000000-0010-0000-0000-00000E000000}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xr3:uid="{00000000-0010-0000-0000-000013000000}" name="Total Dib/Cal" dataDxfId="188" totalsRowDxfId="187">
      <calculatedColumnFormula>+SUM(Tablageneral[[#This Row],[Dibujo (hr)]:[Calado (hr)]])</calculatedColumnFormula>
    </tableColumn>
    <tableColumn id="15" xr3:uid="{00000000-0010-0000-0000-00000F000000}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xr3:uid="{00000000-0010-0000-0000-00000B000000}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xr3:uid="{00000000-0010-0000-0000-000014000000}" name="Total Enc/Eng" dataDxfId="182" totalsRowDxfId="181" dataCellStyle="Millares [0]">
      <calculatedColumnFormula>+Tablageneral[[#This Row],[Engomado (hr)]]+Tablageneral[[#This Row],[Encuchillado]]</calculatedColumnFormula>
    </tableColumn>
    <tableColumn id="16" xr3:uid="{00000000-0010-0000-0000-000010000000}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xr3:uid="{00000000-0010-0000-0000-000011000000}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xr3:uid="{00000000-0010-0000-0000-000012000000}" name="Total Cuchi/Esc (cm)" dataDxfId="176" totalsRowDxfId="175">
      <calculatedColumnFormula>+Tablageneral[[#This Row],[Escores]]+Tablageneral[[#This Row],[Cuchillas]]</calculatedColumnFormula>
    </tableColumn>
    <tableColumn id="8" xr3:uid="{00000000-0010-0000-0000-000008000000}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Consumos" displayName="TablaConsumos" ref="A1:I2" totalsRowShown="0" headerRowDxfId="174" headerRowBorderDxfId="173" tableBorderDxfId="172">
  <autoFilter ref="A1:I2" xr:uid="{00000000-0009-0000-0100-000004000000}"/>
  <tableColumns count="9">
    <tableColumn id="7" xr3:uid="{00000000-0010-0000-0100-000007000000}" name="Planta" dataDxfId="171"/>
    <tableColumn id="6" xr3:uid="{00000000-0010-0000-0100-000006000000}" name="CLIENTE" dataDxfId="170"/>
    <tableColumn id="8" xr3:uid="{00000000-0010-0000-0100-000008000000}" name="N° DE TROQUEL" dataDxfId="169"/>
    <tableColumn id="9" xr3:uid="{00000000-0010-0000-0100-000009000000}" name="CÓDIGO" dataDxfId="168"/>
    <tableColumn id="10" xr3:uid="{00000000-0010-0000-0100-00000A000000}" name="CANTIDAD " dataDxfId="167"/>
    <tableColumn id="11" xr3:uid="{00000000-0010-0000-0100-00000B000000}" name="CONVERSIÓN" dataDxfId="166"/>
    <tableColumn id="13" xr3:uid="{00000000-0010-0000-0100-00000D000000}" name="UNIDAD" dataDxfId="165"/>
    <tableColumn id="14" xr3:uid="{00000000-0010-0000-0100-00000E000000}" name="DESCRIPCIÓN" dataDxfId="164"/>
    <tableColumn id="15" xr3:uid="{00000000-0010-0000-0100-00000F000000}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Tiempos" displayName="TablaTiempos" ref="A1:G2" totalsRowShown="0" headerRowDxfId="162" dataDxfId="161" tableBorderDxfId="160">
  <autoFilter ref="A1:G2" xr:uid="{00000000-0009-0000-0100-000005000000}"/>
  <tableColumns count="7">
    <tableColumn id="2" xr3:uid="{00000000-0010-0000-0200-000002000000}" name="Fecha" dataDxfId="159"/>
    <tableColumn id="3" xr3:uid="{00000000-0010-0000-0200-000003000000}" name="N° de troquel" dataDxfId="158"/>
    <tableColumn id="4" xr3:uid="{00000000-0010-0000-0200-000004000000}" name="Operario" dataDxfId="157"/>
    <tableColumn id="5" xr3:uid="{00000000-0010-0000-0200-000005000000}" name="Ficha" dataDxfId="156"/>
    <tableColumn id="6" xr3:uid="{00000000-0010-0000-0200-000006000000}" name="Tiempo (hr)" dataDxfId="155" dataCellStyle="Millares [0]"/>
    <tableColumn id="7" xr3:uid="{00000000-0010-0000-0200-000007000000}" name="Actividad" dataDxfId="154"/>
    <tableColumn id="1" xr3:uid="{00000000-0010-0000-0200-000001000000}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Clientes" displayName="TablaClientes" ref="S1:S245" totalsRowShown="0" headerRowDxfId="152" dataDxfId="150" headerRowBorderDxfId="151" tableBorderDxfId="149" totalsRowBorderDxfId="148">
  <autoFilter ref="S1:S245" xr:uid="{00000000-0009-0000-0100-000001000000}"/>
  <tableColumns count="1">
    <tableColumn id="1" xr3:uid="{00000000-0010-0000-0300-000001000000}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Plantas" displayName="TablaPlantas" ref="J1:J11" totalsRowShown="0" headerRowDxfId="146" dataDxfId="144" headerRowBorderDxfId="145" tableBorderDxfId="143" totalsRowBorderDxfId="142">
  <autoFilter ref="J1:J11" xr:uid="{00000000-0009-0000-0100-000002000000}"/>
  <tableColumns count="1">
    <tableColumn id="1" xr3:uid="{00000000-0010-0000-0400-000001000000}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Materiales" displayName="TablaMateriales" ref="A1:H530" totalsRowShown="0" headerRowDxfId="140" dataDxfId="138" headerRowBorderDxfId="139" tableBorderDxfId="137">
  <autoFilter ref="A1:H530" xr:uid="{00000000-0009-0000-0100-000003000000}"/>
  <tableColumns count="8">
    <tableColumn id="1" xr3:uid="{00000000-0010-0000-0500-000001000000}" name="Códigos" dataDxfId="136"/>
    <tableColumn id="2" xr3:uid="{00000000-0010-0000-0500-000002000000}" name="Cód. Taller" dataDxfId="135"/>
    <tableColumn id="3" xr3:uid="{00000000-0010-0000-0500-000003000000}" name="Cód. VPE" dataDxfId="134"/>
    <tableColumn id="4" xr3:uid="{00000000-0010-0000-0500-000004000000}" name="Unidad" dataDxfId="133"/>
    <tableColumn id="5" xr3:uid="{00000000-0010-0000-0500-000005000000}" name="Descripción" dataDxfId="132"/>
    <tableColumn id="6" xr3:uid="{00000000-0010-0000-0500-000006000000}" name="Tipo" dataDxfId="131"/>
    <tableColumn id="7" xr3:uid="{00000000-0010-0000-0500-000007000000}" name="Cant" dataDxfId="130"/>
    <tableColumn id="8" xr3:uid="{00000000-0010-0000-0500-000008000000}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Actividad" displayName="TablaActividad" ref="O1:P9" totalsRowShown="0" headerRowDxfId="128" dataDxfId="126" headerRowBorderDxfId="127" tableBorderDxfId="125" totalsRowBorderDxfId="124">
  <autoFilter ref="O1:P9" xr:uid="{00000000-0009-0000-0100-000009000000}"/>
  <tableColumns count="2">
    <tableColumn id="1" xr3:uid="{00000000-0010-0000-0600-000001000000}" name="Operación" dataDxfId="123"/>
    <tableColumn id="2" xr3:uid="{00000000-0010-0000-0600-000002000000}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aConversión" displayName="TablaConversión" ref="U1:Y3" totalsRowShown="0" headerRowDxfId="121" dataDxfId="120">
  <autoFilter ref="U1:Y3" xr:uid="{00000000-0009-0000-0100-00000B000000}"/>
  <tableColumns count="5">
    <tableColumn id="1" xr3:uid="{00000000-0010-0000-0700-000001000000}" name="Códigos" dataDxfId="119"/>
    <tableColumn id="3" xr3:uid="{00000000-0010-0000-0700-000003000000}" name="Descripción"/>
    <tableColumn id="2" xr3:uid="{00000000-0010-0000-0700-000002000000}" name="CM2" dataDxfId="118" dataCellStyle="Millares">
      <calculatedColumnFormula>INDEX(TablaMateriales[Conversión Cm2],MATCH(TablaConversión[[#This Row],[Códigos]],TablaMateriales[Códigos],0))</calculatedColumnFormula>
    </tableColumn>
    <tableColumn id="4" xr3:uid="{00000000-0010-0000-0700-000004000000}" name="Unidad" dataDxfId="117"/>
    <tableColumn id="5" xr3:uid="{00000000-0010-0000-0700-000005000000}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aOperarios" displayName="tablaOperarios" ref="L1:M13" totalsRowShown="0" headerRowDxfId="115" dataDxfId="113" headerRowBorderDxfId="114" tableBorderDxfId="112" totalsRowBorderDxfId="111">
  <autoFilter ref="L1:M13" xr:uid="{00000000-0009-0000-0100-00000F000000}"/>
  <tableColumns count="2">
    <tableColumn id="1" xr3:uid="{00000000-0010-0000-0800-000001000000}" name="Operario" dataDxfId="110"/>
    <tableColumn id="2" xr3:uid="{00000000-0010-0000-0800-000002000000}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aOperarios9" displayName="tablaOperarios9" ref="AD1:AE13" totalsRowShown="0" headerRowDxfId="108" dataDxfId="106" headerRowBorderDxfId="107" tableBorderDxfId="105" totalsRowBorderDxfId="104">
  <autoFilter ref="AD1:AE13" xr:uid="{00000000-0009-0000-0100-000008000000}"/>
  <tableColumns count="2">
    <tableColumn id="2" xr3:uid="{00000000-0010-0000-0900-000002000000}" name="Ficha" dataDxfId="103"/>
    <tableColumn id="1" xr3:uid="{00000000-0010-0000-0900-000001000000}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TipoTrabajo" displayName="TablaTipoTrabajo" ref="AA1:AB17" totalsRowShown="0" headerRowDxfId="101" dataDxfId="100">
  <autoFilter ref="AA1:AB17" xr:uid="{00000000-0009-0000-0100-00000C000000}"/>
  <tableColumns count="2">
    <tableColumn id="4" xr3:uid="{00000000-0010-0000-0A00-000004000000}" name="Tipo de trabajo" dataDxfId="99"/>
    <tableColumn id="1" xr3:uid="{00000000-0010-0000-0A00-000001000000}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Ingresos" displayName="TablaIngresos" ref="B2:I32" totalsRowShown="0" headerRowDxfId="97" dataDxfId="95" headerRowBorderDxfId="96" tableBorderDxfId="94" totalsRowBorderDxfId="93">
  <autoFilter ref="B2:I32" xr:uid="{00000000-0009-0000-0100-00000A000000}"/>
  <tableColumns count="8">
    <tableColumn id="1" xr3:uid="{00000000-0010-0000-0B00-000001000000}" name="Código" dataDxfId="92"/>
    <tableColumn id="2" xr3:uid="{00000000-0010-0000-0B00-000002000000}" name="Unidades tipo" dataDxfId="91"/>
    <tableColumn id="3" xr3:uid="{00000000-0010-0000-0B00-000003000000}" name="Descripción" dataDxfId="90">
      <calculatedColumnFormula>+VLOOKUP(B3,TablaMateriales[#All],5,FALSE)</calculatedColumnFormula>
    </tableColumn>
    <tableColumn id="4" xr3:uid="{00000000-0010-0000-0B00-000004000000}" name="Remisión o código de ingreso" dataDxfId="89"/>
    <tableColumn id="5" xr3:uid="{00000000-0010-0000-0B00-000005000000}" name="Unidades" dataDxfId="88"/>
    <tableColumn id="8" xr3:uid="{00000000-0010-0000-0B00-000008000000}" name="Conversión" dataDxfId="87">
      <calculatedColumnFormula>+VLOOKUP(TablaIngresos[[#This Row],[Código]],TablaMateriales[#All],8,FALSE)</calculatedColumnFormula>
    </tableColumn>
    <tableColumn id="6" xr3:uid="{00000000-0010-0000-0B00-000006000000}" name="Cantidad" dataDxfId="86"/>
    <tableColumn id="7" xr3:uid="{00000000-0010-0000-0B00-000007000000}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sumenPlantas" displayName="ResumenPlantas" ref="B3:G13" totalsRowShown="0" headerRowDxfId="61" headerRowBorderDxfId="60" tableBorderDxfId="59" totalsRowBorderDxfId="58">
  <autoFilter ref="B3:G13" xr:uid="{00000000-0009-0000-0100-000007000000}"/>
  <tableColumns count="6">
    <tableColumn id="1" xr3:uid="{00000000-0010-0000-0C00-000001000000}" name="Planta" dataDxfId="57"/>
    <tableColumn id="2" xr3:uid="{00000000-0010-0000-0C00-000002000000}" name="Dibujo-Calado (Hrs)" dataDxfId="56">
      <calculatedColumnFormula>+SUMIFS(Tablageneral[Total Dib/Cal],Tablageneral[Planta],Resumen!B4)</calculatedColumnFormula>
    </tableColumn>
    <tableColumn id="3" xr3:uid="{00000000-0010-0000-0C00-000003000000}" name="Encuchillado-Engomado (Hrs)" dataDxfId="55">
      <calculatedColumnFormula>+SUMIFS(Tablageneral[Total Enc/Eng],Tablageneral[Planta],Resumen!B4)</calculatedColumnFormula>
    </tableColumn>
    <tableColumn id="4" xr3:uid="{00000000-0010-0000-0C00-000004000000}" name="Dias de entrega (Prom)" dataDxfId="54">
      <calculatedColumnFormula>IFERROR(AVERAGEIFS(Tablageneral[Días de entrega],Tablageneral[Planta],Resumen!B4),0)</calculatedColumnFormula>
    </tableColumn>
    <tableColumn id="5" xr3:uid="{00000000-0010-0000-0C00-000005000000}" name="Cantidad de troqueles" dataDxfId="53">
      <calculatedColumnFormula>+COUNTIFS(Tablageneral[Planta],Resumen!B4)</calculatedColumnFormula>
    </tableColumn>
    <tableColumn id="6" xr3:uid="{00000000-0010-0000-0C00-000006000000}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ageneral14" displayName="Tablageneral14" ref="A2:R72" totalsRowShown="0" headerRowDxfId="51" headerRowBorderDxfId="50" tableBorderDxfId="49" totalsRowBorderDxfId="48">
  <autoFilter ref="A2:R72" xr:uid="{00000000-0009-0000-0100-00000D000000}"/>
  <tableColumns count="18">
    <tableColumn id="9" xr3:uid="{00000000-0010-0000-0D00-000009000000}" name="Planta" dataDxfId="47" totalsRowDxfId="46"/>
    <tableColumn id="1" xr3:uid="{00000000-0010-0000-0D00-000001000000}" name="Cliente" dataDxfId="45" totalsRowDxfId="44"/>
    <tableColumn id="2" xr3:uid="{00000000-0010-0000-0D00-000002000000}" name="Fecha de recibo" dataDxfId="43" totalsRowDxfId="42"/>
    <tableColumn id="3" xr3:uid="{00000000-0010-0000-0D00-000003000000}" name="Fecha de despacho" dataDxfId="41" totalsRowDxfId="40"/>
    <tableColumn id="4" xr3:uid="{00000000-0010-0000-0D00-000004000000}" name="Días de entrega" dataDxfId="39" totalsRowDxfId="38">
      <calculatedColumnFormula>Tablageneral14[[#This Row],[Fecha de despacho]]-Tablageneral14[[#This Row],[Fecha de recibo]]</calculatedColumnFormula>
    </tableColumn>
    <tableColumn id="5" xr3:uid="{00000000-0010-0000-0D00-000005000000}" name="N° de Troquel Orden" dataDxfId="37" totalsRowDxfId="36"/>
    <tableColumn id="6" xr3:uid="{00000000-0010-0000-0D00-000006000000}" name="Tipo de trabajo" dataDxfId="35" totalsRowDxfId="34"/>
    <tableColumn id="7" xr3:uid="{00000000-0010-0000-0D00-000007000000}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xr3:uid="{00000000-0010-0000-0D00-00000A000000}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xr3:uid="{00000000-0010-0000-0D00-00000D000000}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xr3:uid="{00000000-0010-0000-0D00-00000E000000}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xr3:uid="{00000000-0010-0000-0D00-000013000000}" name="Total Dib/Cal" dataDxfId="25" totalsRowDxfId="24">
      <calculatedColumnFormula>+SUM(Tablageneral14[[#This Row],[Dibujo (hr)]:[Calado (hr)]])</calculatedColumnFormula>
    </tableColumn>
    <tableColumn id="15" xr3:uid="{00000000-0010-0000-0D00-00000F000000}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xr3:uid="{00000000-0010-0000-0D00-00000B000000}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xr3:uid="{00000000-0010-0000-0D00-000014000000}" name="Total Enc/Eng" dataDxfId="19" totalsRowDxfId="18">
      <calculatedColumnFormula>+Tablageneral14[[#This Row],[Engomado (hr)]]+Tablageneral14[[#This Row],[Encuchillado]]</calculatedColumnFormula>
    </tableColumn>
    <tableColumn id="16" xr3:uid="{00000000-0010-0000-0D00-000010000000}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xr3:uid="{00000000-0010-0000-0D00-000011000000}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xr3:uid="{00000000-0010-0000-0D00-000012000000}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informacion" displayName="informacion" ref="A1:L88" tableType="queryTable" totalsRowShown="0">
  <autoFilter ref="A1:L88" xr:uid="{00000000-0009-0000-0100-00000E000000}"/>
  <tableColumns count="12">
    <tableColumn id="1" xr3:uid="{00000000-0010-0000-0E00-000001000000}" uniqueName="1" name="TROQUEL" queryTableFieldId="1" dataDxfId="11"/>
    <tableColumn id="2" xr3:uid="{00000000-0010-0000-0E00-000002000000}" uniqueName="2" name="FECHA INGRESO" queryTableFieldId="2" dataDxfId="10"/>
    <tableColumn id="3" xr3:uid="{00000000-0010-0000-0E00-000003000000}" uniqueName="3" name="FECHA ESTIMADA DESPACHO" queryTableFieldId="3" dataDxfId="9"/>
    <tableColumn id="4" xr3:uid="{00000000-0010-0000-0E00-000004000000}" uniqueName="4" name="PLANTA" queryTableFieldId="4" dataDxfId="8"/>
    <tableColumn id="5" xr3:uid="{00000000-0010-0000-0E00-000005000000}" uniqueName="5" name="CLIENTE " queryTableFieldId="5" dataDxfId="7"/>
    <tableColumn id="6" xr3:uid="{00000000-0010-0000-0E00-000006000000}" uniqueName="6" name="MÁQUINA" queryTableFieldId="6" dataDxfId="6"/>
    <tableColumn id="7" xr3:uid="{00000000-0010-0000-0E00-000007000000}" uniqueName="7" name="INGENIERO" queryTableFieldId="7" dataDxfId="5"/>
    <tableColumn id="8" xr3:uid="{00000000-0010-0000-0E00-000008000000}" uniqueName="8" name="OBSERVACIONES" queryTableFieldId="8" dataDxfId="4"/>
    <tableColumn id="9" xr3:uid="{00000000-0010-0000-0E00-000009000000}" uniqueName="9" name="DIAS DE ENTREGA" queryTableFieldId="9" dataDxfId="3"/>
    <tableColumn id="10" xr3:uid="{00000000-0010-0000-0E00-00000A000000}" uniqueName="10" name="DIAS DE ENTREGA2" queryTableFieldId="10" dataDxfId="2"/>
    <tableColumn id="11" xr3:uid="{00000000-0010-0000-0E00-00000B000000}" uniqueName="11" name="TOTAL _x000a_DIAS" queryTableFieldId="11" dataDxfId="1"/>
    <tableColumn id="12" xr3:uid="{00000000-0010-0000-0E00-00000C000000}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zoomScaleNormal="100" zoomScaleSheetLayoutView="85" workbookViewId="0">
      <selection activeCell="D15" sqref="D15"/>
    </sheetView>
  </sheetViews>
  <sheetFormatPr baseColWidth="10" defaultRowHeight="14.4"/>
  <cols>
    <col min="1" max="1" width="3.33203125" customWidth="1"/>
    <col min="4" max="4" width="38" customWidth="1"/>
    <col min="5" max="5" width="9.109375" customWidth="1"/>
    <col min="6" max="6" width="13.33203125" customWidth="1"/>
    <col min="9" max="9" width="13.88671875" customWidth="1"/>
  </cols>
  <sheetData>
    <row r="1" spans="2:11" ht="15" thickBot="1"/>
    <row r="2" spans="2:11" ht="50.25" customHeight="1">
      <c r="B2" s="9"/>
      <c r="C2" s="14"/>
      <c r="D2" s="19"/>
      <c r="E2" s="14"/>
      <c r="F2" s="14"/>
      <c r="G2" s="315"/>
      <c r="H2" s="316"/>
      <c r="I2" s="316"/>
      <c r="J2" s="316"/>
      <c r="K2" s="317"/>
    </row>
    <row r="3" spans="2:11" ht="20.399999999999999">
      <c r="B3" s="10"/>
      <c r="C3" s="15"/>
      <c r="D3" s="16"/>
      <c r="E3" s="15"/>
      <c r="F3" s="15"/>
      <c r="G3" s="318"/>
      <c r="H3" s="354" t="s">
        <v>1248</v>
      </c>
      <c r="I3" s="354"/>
      <c r="J3" s="354"/>
      <c r="K3" s="319"/>
    </row>
    <row r="4" spans="2:11" ht="21">
      <c r="B4" s="10"/>
      <c r="C4" s="15"/>
      <c r="D4" s="18" t="s">
        <v>596</v>
      </c>
      <c r="E4" s="15"/>
      <c r="F4" s="15"/>
      <c r="G4" s="318"/>
      <c r="H4" s="354"/>
      <c r="I4" s="354"/>
      <c r="J4" s="354"/>
      <c r="K4" s="319"/>
    </row>
    <row r="5" spans="2:11" ht="21">
      <c r="B5" s="10"/>
      <c r="C5" s="15"/>
      <c r="D5" s="18"/>
      <c r="E5" s="15"/>
      <c r="F5" s="15"/>
      <c r="G5" s="318"/>
      <c r="H5" s="98"/>
      <c r="I5" s="98"/>
      <c r="J5" s="98"/>
      <c r="K5" s="319"/>
    </row>
    <row r="6" spans="2:11" ht="20.399999999999999">
      <c r="B6" s="10"/>
      <c r="C6" s="20">
        <v>1</v>
      </c>
      <c r="D6" s="64" t="s">
        <v>762</v>
      </c>
      <c r="E6" s="16"/>
      <c r="F6" s="15"/>
      <c r="G6" s="318"/>
      <c r="H6" s="98"/>
      <c r="I6" s="98"/>
      <c r="J6" s="98"/>
      <c r="K6" s="319"/>
    </row>
    <row r="7" spans="2:11" ht="20.399999999999999">
      <c r="B7" s="10"/>
      <c r="C7" s="20">
        <v>2</v>
      </c>
      <c r="D7" s="64" t="s">
        <v>653</v>
      </c>
      <c r="E7" s="16"/>
      <c r="F7" s="314"/>
      <c r="G7" s="318"/>
      <c r="H7" s="98"/>
      <c r="I7" s="98"/>
      <c r="J7" s="98"/>
      <c r="K7" s="319"/>
    </row>
    <row r="8" spans="2:11" ht="20.399999999999999">
      <c r="B8" s="10"/>
      <c r="C8" s="20">
        <v>3</v>
      </c>
      <c r="D8" s="65" t="s">
        <v>720</v>
      </c>
      <c r="E8" s="16"/>
      <c r="F8" s="314"/>
      <c r="G8" s="318"/>
      <c r="H8" s="98"/>
      <c r="I8" s="98"/>
      <c r="J8" s="98"/>
      <c r="K8" s="319"/>
    </row>
    <row r="9" spans="2:11" ht="20.399999999999999">
      <c r="B9" s="10"/>
      <c r="C9" s="20">
        <v>4</v>
      </c>
      <c r="D9" s="64" t="s">
        <v>656</v>
      </c>
      <c r="E9" s="16"/>
      <c r="F9" s="15"/>
      <c r="G9" s="318"/>
      <c r="H9" s="98"/>
      <c r="I9" s="98"/>
      <c r="J9" s="98"/>
      <c r="K9" s="319"/>
    </row>
    <row r="10" spans="2:11" ht="20.399999999999999">
      <c r="B10" s="10"/>
      <c r="C10" s="20">
        <v>5</v>
      </c>
      <c r="D10" s="64" t="s">
        <v>657</v>
      </c>
      <c r="E10" s="16"/>
      <c r="F10" s="15"/>
      <c r="G10" s="318"/>
      <c r="H10" s="98"/>
      <c r="I10" s="98"/>
      <c r="J10" s="98"/>
      <c r="K10" s="319"/>
    </row>
    <row r="11" spans="2:11" ht="20.399999999999999">
      <c r="B11" s="10"/>
      <c r="C11" s="20">
        <v>6</v>
      </c>
      <c r="D11" s="64" t="s">
        <v>1149</v>
      </c>
      <c r="E11" s="15"/>
      <c r="F11" s="15"/>
      <c r="G11" s="318"/>
      <c r="H11" s="98"/>
      <c r="I11" s="98"/>
      <c r="J11" s="98"/>
      <c r="K11" s="319"/>
    </row>
    <row r="12" spans="2:11">
      <c r="B12" s="10"/>
      <c r="C12" s="11"/>
      <c r="D12" s="11"/>
      <c r="E12" s="11"/>
      <c r="F12" s="11"/>
      <c r="G12" s="318"/>
      <c r="H12" s="98"/>
      <c r="I12" s="98"/>
      <c r="J12" s="98"/>
      <c r="K12" s="319"/>
    </row>
    <row r="13" spans="2:11">
      <c r="B13" s="10"/>
      <c r="C13" s="11"/>
      <c r="D13" s="11"/>
      <c r="E13" s="11"/>
      <c r="F13" s="11"/>
      <c r="G13" s="318"/>
      <c r="H13" s="98"/>
      <c r="I13" s="98"/>
      <c r="J13" s="98"/>
      <c r="K13" s="319"/>
    </row>
    <row r="14" spans="2:11">
      <c r="B14" s="10"/>
      <c r="C14" s="11"/>
      <c r="D14" s="11"/>
      <c r="E14" s="11"/>
      <c r="F14" s="11"/>
      <c r="G14" s="318"/>
      <c r="H14" s="98"/>
      <c r="I14" s="98"/>
      <c r="J14" s="98"/>
      <c r="K14" s="319"/>
    </row>
    <row r="15" spans="2:11" ht="20.399999999999999">
      <c r="B15" s="10"/>
      <c r="C15" s="17" t="s">
        <v>655</v>
      </c>
      <c r="D15" s="66" t="s">
        <v>654</v>
      </c>
      <c r="E15" s="11"/>
      <c r="F15" s="11"/>
      <c r="G15" s="318"/>
      <c r="H15" s="98"/>
      <c r="I15" s="98"/>
      <c r="J15" s="98"/>
      <c r="K15" s="319"/>
    </row>
    <row r="16" spans="2:11">
      <c r="B16" s="10"/>
      <c r="C16" s="11"/>
      <c r="D16" s="11"/>
      <c r="E16" s="11"/>
      <c r="F16" s="11"/>
      <c r="G16" s="318"/>
      <c r="H16" s="98"/>
      <c r="I16" s="98"/>
      <c r="J16" s="98"/>
      <c r="K16" s="319"/>
    </row>
    <row r="17" spans="2:11">
      <c r="B17" s="10"/>
      <c r="C17" s="11"/>
      <c r="D17" s="11"/>
      <c r="E17" s="11"/>
      <c r="F17" s="11"/>
      <c r="G17" s="318"/>
      <c r="H17" s="98"/>
      <c r="I17" s="98"/>
      <c r="J17" s="98"/>
      <c r="K17" s="319"/>
    </row>
    <row r="18" spans="2:11">
      <c r="B18" s="10"/>
      <c r="C18" s="11"/>
      <c r="D18" s="11"/>
      <c r="E18" s="11"/>
      <c r="F18" s="11"/>
      <c r="G18" s="318"/>
      <c r="H18" s="98"/>
      <c r="I18" s="98"/>
      <c r="J18" s="98"/>
      <c r="K18" s="319"/>
    </row>
    <row r="19" spans="2:11" ht="15" thickBot="1">
      <c r="B19" s="12"/>
      <c r="C19" s="13"/>
      <c r="D19" s="13"/>
      <c r="E19" s="13"/>
      <c r="F19" s="13"/>
      <c r="G19" s="320"/>
      <c r="H19" s="321"/>
      <c r="I19" s="321"/>
      <c r="J19" s="321"/>
      <c r="K19" s="322"/>
    </row>
  </sheetData>
  <mergeCells count="1">
    <mergeCell ref="H3:J4"/>
  </mergeCells>
  <hyperlinks>
    <hyperlink ref="D15" location="DATA!A1" display="Base de datos" xr:uid="{00000000-0004-0000-0000-000000000000}"/>
    <hyperlink ref="D9" location="TIEMPOS!A1" display="Tiempos" xr:uid="{00000000-0004-0000-0000-000001000000}"/>
    <hyperlink ref="D10" location="Inventario!A1" display="Inventario" xr:uid="{00000000-0004-0000-0000-000002000000}"/>
    <hyperlink ref="D7" location="General!A1" display="General" xr:uid="{00000000-0004-0000-0000-000003000000}"/>
    <hyperlink ref="D8" location="Ingresos!A1" display="Ingresos" xr:uid="{00000000-0004-0000-0000-000004000000}"/>
    <hyperlink ref="D6" location="Inicio!A1" display="Inicio-Formulario de ingreso" xr:uid="{00000000-0004-0000-0000-000005000000}"/>
    <hyperlink ref="D11" location="Resumen!A1" display="Resumen por plantas" xr:uid="{00000000-0004-0000-0000-000006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259080</xdr:colOff>
                <xdr:row>6</xdr:row>
                <xdr:rowOff>182880</xdr:rowOff>
              </from>
              <to>
                <xdr:col>9</xdr:col>
                <xdr:colOff>388620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pageSetUpPr fitToPage="1"/>
  </sheetPr>
  <dimension ref="A1:S3"/>
  <sheetViews>
    <sheetView showGridLines="0" tabSelected="1" zoomScale="85" zoomScaleNormal="85" workbookViewId="0">
      <selection activeCell="F16" sqref="F16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  <col min="19" max="19" width="13.44140625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  <c r="S2" s="345" t="s">
        <v>1272</v>
      </c>
    </row>
    <row r="3" spans="1:19">
      <c r="A3" s="30"/>
      <c r="B3" s="334"/>
      <c r="C3" s="335"/>
      <c r="D3" s="335"/>
      <c r="E3" s="336">
        <f>Tablageneral[[#This Row],[Fecha de despacho]]-Tablageneral[[#This Row],[Fecha de recibo]]</f>
        <v>0</v>
      </c>
      <c r="F3" s="337"/>
      <c r="G3" s="337"/>
      <c r="H3" s="338" t="e">
        <f>VLOOKUP(Tablageneral[[#This Row],[Tipo de trabajo]],TablaTipoTrabajo[#All],2,FALSE)</f>
        <v>#N/A</v>
      </c>
      <c r="I3" s="337">
        <f>+SUMIFS(TablaTiempos[Tiempo (hr)],TablaTiempos[N° de troquel],Tablageneral[[#This Row],[N° de Troquel Orden]],TablaTiempos[Actividad],"Dibujo")</f>
        <v>0</v>
      </c>
      <c r="J3" s="339">
        <f>+SUMIFS(TablaTiempos[Tiempo (hr)],TablaTiempos[N° de troquel],Tablageneral[[#This Row],[N° de Troquel Orden]],TablaTiempos[Actividad],"Puenteado")</f>
        <v>0</v>
      </c>
      <c r="K3" s="339">
        <f>+SUMIFS(TablaTiempos[Tiempo (hr)],TablaTiempos[N° de troquel],Tablageneral[[#This Row],[N° de Troquel Orden]],TablaTiempos[Actividad],"Calado")</f>
        <v>0</v>
      </c>
      <c r="L3" s="340">
        <f>+SUM(Tablageneral[[#This Row],[Dibujo (hr)]:[Calado (hr)]])</f>
        <v>0</v>
      </c>
      <c r="M3" s="341">
        <f>+SUMIFS(TablaTiempos[Tiempo (hr)],TablaTiempos[N° de troquel],Tablageneral[[#This Row],[N° de Troquel Orden]],TablaTiempos[Actividad],"Encuchillado")</f>
        <v>0</v>
      </c>
      <c r="N3" s="342">
        <f>+SUMIFS(TablaTiempos[Tiempo (hr)],TablaTiempos[N° de troquel],Tablageneral[[#This Row],[N° de Troquel Orden]],TablaTiempos[Actividad],"Engomado")</f>
        <v>0</v>
      </c>
      <c r="O3" s="343">
        <f>+Tablageneral[[#This Row],[Engomado (hr)]]+Tablageneral[[#This Row],[Encuchillado]]</f>
        <v>0</v>
      </c>
      <c r="P3" s="344">
        <f>+SUMIFS(TablaConsumos[[CANTIDAD ]],TablaConsumos[N° DE TROQUEL],Tablageneral[[#This Row],[N° de Troquel Orden]],TablaConsumos[TIPO],"Cuchilla")</f>
        <v>0</v>
      </c>
      <c r="Q3" s="339">
        <f>+SUMIFS(TablaConsumos[[CANTIDAD ]],TablaConsumos[N° DE TROQUEL],Tablageneral[[#This Row],[N° de Troquel Orden]],TablaConsumos[TIPO],"Score")</f>
        <v>0</v>
      </c>
      <c r="R3" s="340">
        <f>+Tablageneral[[#This Row],[Escores]]+Tablageneral[[#This Row],[Cuchillas]]</f>
        <v>0</v>
      </c>
      <c r="S3" t="s">
        <v>1289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L3"/>
  <sheetViews>
    <sheetView showGridLines="0" zoomScale="90" zoomScaleNormal="90" workbookViewId="0">
      <pane ySplit="1" topLeftCell="A2" activePane="bottomLeft" state="frozen"/>
      <selection activeCell="F8" sqref="F8"/>
      <selection pane="bottomLeft" sqref="A1:I1"/>
    </sheetView>
  </sheetViews>
  <sheetFormatPr baseColWidth="10" defaultRowHeight="14.4"/>
  <cols>
    <col min="1" max="1" width="17.33203125" style="7" bestFit="1" customWidth="1"/>
    <col min="2" max="2" width="28.33203125" style="7" bestFit="1" customWidth="1"/>
    <col min="3" max="3" width="22.88671875" style="7" bestFit="1" customWidth="1"/>
    <col min="4" max="4" width="12.44140625" style="7" bestFit="1" customWidth="1"/>
    <col min="5" max="5" width="14.6640625" style="190" bestFit="1" customWidth="1"/>
    <col min="6" max="6" width="17.88671875" style="2" bestFit="1" customWidth="1"/>
    <col min="7" max="7" width="12" bestFit="1" customWidth="1"/>
    <col min="8" max="8" width="70.33203125" style="7" bestFit="1" customWidth="1"/>
    <col min="9" max="9" width="9.109375" bestFit="1" customWidth="1"/>
    <col min="10" max="10" width="2.33203125" bestFit="1" customWidth="1"/>
    <col min="11" max="11" width="21.6640625" style="23" customWidth="1"/>
    <col min="12" max="12" width="14" style="23" customWidth="1"/>
    <col min="13" max="13" width="16.6640625" customWidth="1"/>
    <col min="14" max="14" width="66.6640625" customWidth="1"/>
    <col min="15" max="15" width="13.109375" customWidth="1"/>
    <col min="16" max="16" width="11" customWidth="1"/>
  </cols>
  <sheetData>
    <row r="1" spans="1:12">
      <c r="A1" s="271" t="s">
        <v>752</v>
      </c>
      <c r="B1" s="271" t="s">
        <v>600</v>
      </c>
      <c r="C1" s="244" t="s">
        <v>611</v>
      </c>
      <c r="D1" s="271" t="s">
        <v>597</v>
      </c>
      <c r="E1" s="244" t="s">
        <v>621</v>
      </c>
      <c r="F1" s="272" t="s">
        <v>1147</v>
      </c>
      <c r="G1" s="271" t="s">
        <v>1139</v>
      </c>
      <c r="H1" s="271" t="s">
        <v>598</v>
      </c>
      <c r="I1" s="273" t="s">
        <v>599</v>
      </c>
      <c r="K1"/>
      <c r="L1"/>
    </row>
    <row r="2" spans="1:12">
      <c r="A2" s="1"/>
      <c r="B2" s="1"/>
      <c r="C2" s="72"/>
      <c r="D2" s="3"/>
      <c r="E2" s="4"/>
      <c r="F2" s="73"/>
      <c r="G2" s="1"/>
      <c r="H2" s="72"/>
      <c r="I2" s="331"/>
      <c r="K2"/>
      <c r="L2"/>
    </row>
    <row r="3" spans="1:12">
      <c r="A3" s="2"/>
      <c r="B3" s="2"/>
      <c r="D3" s="323"/>
      <c r="E3" s="324"/>
      <c r="F3" s="275"/>
      <c r="G3" s="2"/>
      <c r="I3" s="2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G2" sqref="G2"/>
    </sheetView>
  </sheetViews>
  <sheetFormatPr baseColWidth="10" defaultRowHeight="14.4"/>
  <cols>
    <col min="1" max="1" width="13.109375" style="29" customWidth="1"/>
    <col min="2" max="2" width="19.88671875" bestFit="1" customWidth="1"/>
    <col min="3" max="3" width="19" bestFit="1" customWidth="1"/>
    <col min="4" max="4" width="25.44140625" customWidth="1"/>
    <col min="5" max="5" width="14" style="313" bestFit="1" customWidth="1"/>
    <col min="6" max="6" width="13.88671875" customWidth="1"/>
    <col min="7" max="7" width="20.109375" customWidth="1"/>
    <col min="8" max="8" width="28.33203125" customWidth="1"/>
    <col min="9" max="9" width="14.109375" customWidth="1"/>
    <col min="10" max="10" width="18.6640625" customWidth="1"/>
  </cols>
  <sheetData>
    <row r="1" spans="1:10" ht="33.75" customHeight="1">
      <c r="A1" s="267" t="s">
        <v>764</v>
      </c>
      <c r="B1" s="268" t="s">
        <v>641</v>
      </c>
      <c r="C1" s="268" t="s">
        <v>628</v>
      </c>
      <c r="D1" s="269" t="s">
        <v>629</v>
      </c>
      <c r="E1" s="312" t="s">
        <v>1148</v>
      </c>
      <c r="F1" s="270" t="s">
        <v>651</v>
      </c>
      <c r="G1" s="333" t="s">
        <v>1271</v>
      </c>
      <c r="H1" s="6"/>
      <c r="I1" s="6"/>
      <c r="J1" s="6"/>
    </row>
    <row r="2" spans="1:10">
      <c r="A2" s="325"/>
      <c r="B2" s="326"/>
      <c r="C2" s="327"/>
      <c r="D2" s="328"/>
      <c r="E2" s="329"/>
      <c r="F2" s="330"/>
      <c r="G2" s="332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Data!$P$2:$P$9</xm:f>
          </x14:formula1>
          <xm:sqref>F2</xm:sqref>
        </x14:dataValidation>
        <x14:dataValidation type="list" allowBlank="1" showInputMessage="1" showErrorMessage="1" xr:uid="{00000000-0002-0000-0300-000001000000}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CCC"/>
  </sheetPr>
  <dimension ref="A1:AO1159"/>
  <sheetViews>
    <sheetView showGridLines="0" zoomScale="95" zoomScaleNormal="95" workbookViewId="0">
      <selection activeCell="B532" sqref="B532"/>
    </sheetView>
  </sheetViews>
  <sheetFormatPr baseColWidth="10" defaultColWidth="11.5546875" defaultRowHeight="14.4"/>
  <cols>
    <col min="1" max="1" width="11.44140625" style="27" customWidth="1"/>
    <col min="2" max="2" width="14.44140625" style="28" bestFit="1" customWidth="1"/>
    <col min="3" max="3" width="12.33203125" style="28" bestFit="1" customWidth="1"/>
    <col min="4" max="4" width="12" style="28" bestFit="1" customWidth="1"/>
    <col min="5" max="5" width="80.6640625" style="28" customWidth="1"/>
    <col min="6" max="6" width="17.109375" style="28" bestFit="1" customWidth="1"/>
    <col min="7" max="7" width="11.5546875" style="26" customWidth="1"/>
    <col min="8" max="8" width="17.6640625" style="26" bestFit="1" customWidth="1"/>
    <col min="9" max="9" width="7.88671875" customWidth="1"/>
    <col min="10" max="10" width="13.88671875" bestFit="1" customWidth="1"/>
    <col min="12" max="12" width="11.5546875" customWidth="1"/>
    <col min="13" max="13" width="20" customWidth="1"/>
    <col min="14" max="14" width="17.88671875" customWidth="1"/>
    <col min="16" max="16" width="18" bestFit="1" customWidth="1"/>
    <col min="17" max="17" width="12.88671875" bestFit="1" customWidth="1"/>
    <col min="18" max="18" width="6" customWidth="1"/>
    <col min="19" max="19" width="35.44140625" bestFit="1" customWidth="1"/>
    <col min="20" max="20" width="35.44140625" customWidth="1"/>
    <col min="22" max="22" width="11.33203125" customWidth="1"/>
    <col min="23" max="23" width="19.88671875" customWidth="1"/>
    <col min="24" max="24" width="7.44140625" bestFit="1" customWidth="1"/>
    <col min="28" max="28" width="16.5546875" customWidth="1"/>
    <col min="29" max="29" width="11.6640625" customWidth="1"/>
    <col min="30" max="30" width="11.5546875" customWidth="1"/>
    <col min="31" max="31" width="19.33203125" customWidth="1"/>
    <col min="32" max="32" width="18.44140625" customWidth="1"/>
  </cols>
  <sheetData>
    <row r="1" spans="1:41" s="7" customFormat="1">
      <c r="A1" s="254" t="s">
        <v>882</v>
      </c>
      <c r="B1" s="245" t="s">
        <v>0</v>
      </c>
      <c r="C1" s="245" t="s">
        <v>1</v>
      </c>
      <c r="D1" s="245" t="s">
        <v>2</v>
      </c>
      <c r="E1" s="245" t="s">
        <v>728</v>
      </c>
      <c r="F1" s="245" t="s">
        <v>595</v>
      </c>
      <c r="G1" s="245" t="s">
        <v>723</v>
      </c>
      <c r="H1" s="245" t="s">
        <v>619</v>
      </c>
      <c r="J1" s="252" t="s">
        <v>886</v>
      </c>
      <c r="L1" s="247" t="s">
        <v>628</v>
      </c>
      <c r="M1" s="248" t="s">
        <v>629</v>
      </c>
      <c r="O1" s="249" t="s">
        <v>648</v>
      </c>
      <c r="P1" s="250" t="s">
        <v>649</v>
      </c>
      <c r="S1" s="251" t="s">
        <v>627</v>
      </c>
      <c r="T1" s="311"/>
      <c r="U1" s="246" t="s">
        <v>882</v>
      </c>
      <c r="V1" s="246" t="s">
        <v>728</v>
      </c>
      <c r="W1" s="246" t="s">
        <v>4</v>
      </c>
      <c r="X1" s="246" t="s">
        <v>2</v>
      </c>
      <c r="Y1" s="246" t="s">
        <v>595</v>
      </c>
      <c r="AA1" s="7" t="s">
        <v>626</v>
      </c>
      <c r="AB1" s="7" t="s">
        <v>1245</v>
      </c>
      <c r="AD1" s="248" t="s">
        <v>629</v>
      </c>
      <c r="AE1" s="247" t="s">
        <v>628</v>
      </c>
      <c r="AM1" s="7" t="s">
        <v>1260</v>
      </c>
      <c r="AO1" s="7" t="s">
        <v>1261</v>
      </c>
    </row>
    <row r="2" spans="1:41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1144</v>
      </c>
      <c r="G2" s="45" t="s">
        <v>620</v>
      </c>
      <c r="H2" s="24">
        <f>20985</f>
        <v>20985</v>
      </c>
      <c r="J2" s="255" t="s">
        <v>606</v>
      </c>
      <c r="L2" s="52" t="s">
        <v>636</v>
      </c>
      <c r="M2" s="309">
        <v>96</v>
      </c>
      <c r="O2" s="52" t="s">
        <v>644</v>
      </c>
      <c r="P2" s="53" t="s">
        <v>644</v>
      </c>
      <c r="S2" s="57" t="s">
        <v>1107</v>
      </c>
      <c r="T2" s="26"/>
      <c r="U2" s="263">
        <v>8201455</v>
      </c>
      <c r="V2" s="263" t="s">
        <v>19</v>
      </c>
      <c r="W2" s="264">
        <f>INDEX(TablaMateriales[Conversión Cm2],MATCH(TablaConversión[[#This Row],[Códigos]],TablaMateriales[Códigos],0))</f>
        <v>6090</v>
      </c>
      <c r="X2" s="264" t="s">
        <v>17</v>
      </c>
      <c r="Y2" s="264" t="s">
        <v>1144</v>
      </c>
      <c r="AA2" s="260" t="s">
        <v>890</v>
      </c>
      <c r="AB2" s="260" t="str">
        <f t="shared" ref="AB2:AB7" si="0">AA2</f>
        <v>WARD</v>
      </c>
      <c r="AD2" s="309">
        <v>96</v>
      </c>
      <c r="AE2" s="52" t="s">
        <v>636</v>
      </c>
    </row>
    <row r="3" spans="1:41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1144</v>
      </c>
      <c r="G3" s="45" t="s">
        <v>620</v>
      </c>
      <c r="H3" s="24">
        <f>16281</f>
        <v>16281</v>
      </c>
      <c r="J3" s="255" t="s">
        <v>884</v>
      </c>
      <c r="L3" s="52" t="s">
        <v>639</v>
      </c>
      <c r="M3" s="52">
        <v>766</v>
      </c>
      <c r="O3" s="52" t="s">
        <v>642</v>
      </c>
      <c r="P3" s="53" t="s">
        <v>746</v>
      </c>
      <c r="S3" s="57" t="s">
        <v>908</v>
      </c>
      <c r="T3" s="26"/>
      <c r="U3" s="25">
        <v>8204500</v>
      </c>
      <c r="V3" s="25" t="s">
        <v>364</v>
      </c>
      <c r="W3" s="264">
        <f>INDEX(TablaMateriales[Conversión Cm2],MATCH(TablaConversión[[#This Row],[Códigos]],TablaMateriales[Códigos],0))</f>
        <v>2500</v>
      </c>
      <c r="X3" s="264" t="s">
        <v>17</v>
      </c>
      <c r="Y3" s="264" t="s">
        <v>1141</v>
      </c>
      <c r="AA3" s="260" t="s">
        <v>891</v>
      </c>
      <c r="AB3" s="260" t="str">
        <f t="shared" si="0"/>
        <v>FW</v>
      </c>
      <c r="AD3" s="52">
        <v>766</v>
      </c>
      <c r="AE3" s="52" t="s">
        <v>639</v>
      </c>
    </row>
    <row r="4" spans="1:41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1144</v>
      </c>
      <c r="G4" s="45" t="s">
        <v>620</v>
      </c>
      <c r="H4" s="24">
        <f>8595</f>
        <v>8595</v>
      </c>
      <c r="J4" s="255" t="s">
        <v>602</v>
      </c>
      <c r="L4" s="52" t="s">
        <v>637</v>
      </c>
      <c r="M4" s="308">
        <v>5998</v>
      </c>
      <c r="O4" s="52" t="s">
        <v>643</v>
      </c>
      <c r="P4" s="53" t="s">
        <v>747</v>
      </c>
      <c r="S4" s="57" t="s">
        <v>909</v>
      </c>
      <c r="T4" s="26"/>
      <c r="AA4" s="260" t="s">
        <v>905</v>
      </c>
      <c r="AB4" s="260" t="s">
        <v>893</v>
      </c>
      <c r="AD4" s="308">
        <v>5998</v>
      </c>
      <c r="AE4" s="52" t="s">
        <v>637</v>
      </c>
    </row>
    <row r="5" spans="1:41">
      <c r="A5" s="49">
        <v>8202680</v>
      </c>
      <c r="C5" s="45"/>
      <c r="D5" s="45" t="s">
        <v>4</v>
      </c>
      <c r="E5" s="27" t="s">
        <v>10</v>
      </c>
      <c r="F5" s="28" t="s">
        <v>1144</v>
      </c>
      <c r="G5" s="45" t="s">
        <v>620</v>
      </c>
      <c r="H5" s="24">
        <f>21396</f>
        <v>21396</v>
      </c>
      <c r="J5" s="255" t="s">
        <v>604</v>
      </c>
      <c r="L5" s="52" t="s">
        <v>638</v>
      </c>
      <c r="M5" s="52">
        <v>5838</v>
      </c>
      <c r="O5" s="52" t="s">
        <v>645</v>
      </c>
      <c r="P5" s="53" t="s">
        <v>748</v>
      </c>
      <c r="S5" s="57" t="s">
        <v>1114</v>
      </c>
      <c r="T5" s="26"/>
      <c r="AA5" s="260" t="s">
        <v>897</v>
      </c>
      <c r="AB5" s="260" t="str">
        <f>AA5</f>
        <v>ML</v>
      </c>
      <c r="AD5" s="52">
        <v>5838</v>
      </c>
      <c r="AE5" s="52" t="s">
        <v>638</v>
      </c>
    </row>
    <row r="6" spans="1:41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1144</v>
      </c>
      <c r="G6" s="45" t="s">
        <v>620</v>
      </c>
      <c r="H6" s="24">
        <f>8860</f>
        <v>8860</v>
      </c>
      <c r="J6" s="255" t="s">
        <v>885</v>
      </c>
      <c r="L6" s="52" t="s">
        <v>640</v>
      </c>
      <c r="M6" s="308">
        <v>11332</v>
      </c>
      <c r="O6" s="52" t="s">
        <v>646</v>
      </c>
      <c r="P6" s="53" t="s">
        <v>749</v>
      </c>
      <c r="S6" s="57" t="s">
        <v>910</v>
      </c>
      <c r="T6" s="26"/>
      <c r="AA6" s="260" t="s">
        <v>894</v>
      </c>
      <c r="AB6" s="260" t="str">
        <f t="shared" si="0"/>
        <v>DF</v>
      </c>
      <c r="AD6" s="308">
        <v>11332</v>
      </c>
      <c r="AE6" s="52" t="s">
        <v>640</v>
      </c>
    </row>
    <row r="7" spans="1:41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1144</v>
      </c>
      <c r="G7" s="45" t="s">
        <v>620</v>
      </c>
      <c r="H7" s="24">
        <f>12860</f>
        <v>12860</v>
      </c>
      <c r="J7" s="255" t="s">
        <v>605</v>
      </c>
      <c r="L7" s="52" t="s">
        <v>854</v>
      </c>
      <c r="M7" s="52">
        <v>5371</v>
      </c>
      <c r="O7" s="52" t="s">
        <v>647</v>
      </c>
      <c r="P7" s="53" t="s">
        <v>750</v>
      </c>
      <c r="S7" s="57" t="s">
        <v>911</v>
      </c>
      <c r="T7" s="26"/>
      <c r="AA7" s="260" t="s">
        <v>895</v>
      </c>
      <c r="AB7" s="260" t="str">
        <f t="shared" si="0"/>
        <v>TW</v>
      </c>
      <c r="AD7" s="52">
        <v>5371</v>
      </c>
      <c r="AE7" s="52" t="s">
        <v>854</v>
      </c>
    </row>
    <row r="8" spans="1:41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1144</v>
      </c>
      <c r="G8" s="45" t="s">
        <v>620</v>
      </c>
      <c r="H8" s="24">
        <f>15850</f>
        <v>15850</v>
      </c>
      <c r="J8" s="255" t="s">
        <v>607</v>
      </c>
      <c r="L8" s="54" t="s">
        <v>635</v>
      </c>
      <c r="M8" s="308">
        <v>2181</v>
      </c>
      <c r="O8" s="52" t="s">
        <v>751</v>
      </c>
      <c r="P8" s="53" t="s">
        <v>751</v>
      </c>
      <c r="S8" s="57" t="s">
        <v>912</v>
      </c>
      <c r="T8" s="26"/>
      <c r="AA8" s="260" t="s">
        <v>896</v>
      </c>
      <c r="AB8" s="260" t="s">
        <v>893</v>
      </c>
      <c r="AD8" s="308">
        <v>2181</v>
      </c>
      <c r="AE8" s="54" t="s">
        <v>635</v>
      </c>
    </row>
    <row r="9" spans="1:41">
      <c r="A9" s="49">
        <v>8201620</v>
      </c>
      <c r="C9" s="45">
        <v>813</v>
      </c>
      <c r="D9" s="45" t="s">
        <v>4</v>
      </c>
      <c r="E9" s="27" t="s">
        <v>18</v>
      </c>
      <c r="F9" s="28" t="s">
        <v>1144</v>
      </c>
      <c r="G9" s="45" t="s">
        <v>620</v>
      </c>
      <c r="H9" s="24">
        <f>12620</f>
        <v>12620</v>
      </c>
      <c r="J9" s="255" t="s">
        <v>883</v>
      </c>
      <c r="L9" s="54" t="s">
        <v>634</v>
      </c>
      <c r="M9" s="52">
        <v>5967</v>
      </c>
      <c r="O9" s="54" t="s">
        <v>652</v>
      </c>
      <c r="P9" s="56" t="s">
        <v>652</v>
      </c>
      <c r="S9" s="57" t="s">
        <v>913</v>
      </c>
      <c r="T9" s="26"/>
      <c r="AA9" s="278" t="s">
        <v>1155</v>
      </c>
      <c r="AB9" s="279" t="s">
        <v>1155</v>
      </c>
      <c r="AD9" s="52">
        <v>5967</v>
      </c>
      <c r="AE9" s="54" t="s">
        <v>634</v>
      </c>
    </row>
    <row r="10" spans="1:41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1144</v>
      </c>
      <c r="G10" s="45" t="s">
        <v>620</v>
      </c>
      <c r="H10" s="24">
        <f>6090</f>
        <v>6090</v>
      </c>
      <c r="J10" s="255" t="s">
        <v>609</v>
      </c>
      <c r="L10" s="54" t="s">
        <v>633</v>
      </c>
      <c r="M10" s="308">
        <v>1496</v>
      </c>
      <c r="S10" s="57" t="s">
        <v>914</v>
      </c>
      <c r="T10" s="26"/>
      <c r="AA10" s="278" t="s">
        <v>630</v>
      </c>
      <c r="AB10" s="279" t="s">
        <v>630</v>
      </c>
      <c r="AD10" s="308">
        <v>1496</v>
      </c>
      <c r="AE10" s="54" t="s">
        <v>633</v>
      </c>
    </row>
    <row r="11" spans="1:41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1144</v>
      </c>
      <c r="G11" s="45" t="s">
        <v>620</v>
      </c>
      <c r="H11" s="24">
        <f>15620</f>
        <v>15620</v>
      </c>
      <c r="J11" s="256" t="s">
        <v>610</v>
      </c>
      <c r="L11" s="54" t="s">
        <v>797</v>
      </c>
      <c r="M11" s="52">
        <v>1582</v>
      </c>
      <c r="S11" s="57" t="s">
        <v>1150</v>
      </c>
      <c r="T11" s="26"/>
      <c r="AA11" s="260" t="s">
        <v>898</v>
      </c>
      <c r="AB11" s="260" t="s">
        <v>890</v>
      </c>
      <c r="AD11" s="52">
        <v>1582</v>
      </c>
      <c r="AE11" s="54" t="s">
        <v>797</v>
      </c>
    </row>
    <row r="12" spans="1:41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1144</v>
      </c>
      <c r="G12" s="45" t="s">
        <v>620</v>
      </c>
      <c r="H12" s="24">
        <f>18740</f>
        <v>18740</v>
      </c>
      <c r="L12" s="52" t="s">
        <v>631</v>
      </c>
      <c r="M12" s="308">
        <v>5406</v>
      </c>
      <c r="S12" s="57" t="s">
        <v>915</v>
      </c>
      <c r="T12" s="26"/>
      <c r="AA12" s="260" t="s">
        <v>899</v>
      </c>
      <c r="AB12" s="260" t="s">
        <v>893</v>
      </c>
      <c r="AD12" s="308">
        <v>5406</v>
      </c>
      <c r="AE12" s="52" t="s">
        <v>631</v>
      </c>
    </row>
    <row r="13" spans="1:41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1144</v>
      </c>
      <c r="G13" s="45" t="s">
        <v>620</v>
      </c>
      <c r="H13" s="24">
        <f>24680</f>
        <v>24680</v>
      </c>
      <c r="L13" s="52" t="s">
        <v>632</v>
      </c>
      <c r="M13" s="54">
        <v>64</v>
      </c>
      <c r="S13" s="57" t="s">
        <v>916</v>
      </c>
      <c r="T13" s="26"/>
      <c r="AA13" s="260" t="s">
        <v>893</v>
      </c>
      <c r="AB13" s="260" t="s">
        <v>893</v>
      </c>
      <c r="AD13" s="54">
        <v>64</v>
      </c>
      <c r="AE13" s="52" t="s">
        <v>632</v>
      </c>
    </row>
    <row r="14" spans="1:41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1144</v>
      </c>
      <c r="G14" s="45" t="s">
        <v>620</v>
      </c>
      <c r="H14" s="24">
        <f>11520</f>
        <v>11520</v>
      </c>
      <c r="S14" s="57" t="s">
        <v>861</v>
      </c>
      <c r="T14" s="26"/>
      <c r="AA14" s="260" t="s">
        <v>906</v>
      </c>
      <c r="AB14" s="260" t="s">
        <v>892</v>
      </c>
      <c r="AC14" s="260"/>
    </row>
    <row r="15" spans="1:41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1144</v>
      </c>
      <c r="G15" s="45" t="s">
        <v>620</v>
      </c>
      <c r="H15" s="24">
        <f>12040</f>
        <v>12040</v>
      </c>
      <c r="S15" s="57" t="s">
        <v>917</v>
      </c>
      <c r="T15" s="26"/>
      <c r="AA15" s="260" t="s">
        <v>907</v>
      </c>
      <c r="AB15" s="260" t="str">
        <f ca="1">TablaTipoTrabajo[[#This Row],[especifíco]]</f>
        <v>BOBST</v>
      </c>
      <c r="AC15" s="260"/>
    </row>
    <row r="16" spans="1:41">
      <c r="A16" s="49">
        <v>8205820</v>
      </c>
      <c r="C16" s="45"/>
      <c r="D16" s="45" t="s">
        <v>4</v>
      </c>
      <c r="E16" s="27" t="s">
        <v>25</v>
      </c>
      <c r="F16" s="28" t="s">
        <v>1144</v>
      </c>
      <c r="G16" s="45" t="s">
        <v>620</v>
      </c>
      <c r="H16" s="24">
        <f>12807</f>
        <v>12807</v>
      </c>
      <c r="S16" s="57" t="s">
        <v>918</v>
      </c>
      <c r="T16" s="26"/>
      <c r="AA16" s="280" t="s">
        <v>892</v>
      </c>
      <c r="AB16" s="281" t="str">
        <f>AA16</f>
        <v>FB-39</v>
      </c>
      <c r="AC16" s="310"/>
    </row>
    <row r="17" spans="1:29">
      <c r="A17" s="49">
        <v>8205860</v>
      </c>
      <c r="C17" s="45"/>
      <c r="D17" s="45" t="s">
        <v>4</v>
      </c>
      <c r="E17" s="27" t="s">
        <v>26</v>
      </c>
      <c r="F17" s="28" t="s">
        <v>1144</v>
      </c>
      <c r="G17" s="45" t="s">
        <v>620</v>
      </c>
      <c r="H17" s="24">
        <f>12620</f>
        <v>12620</v>
      </c>
      <c r="S17" s="57" t="s">
        <v>919</v>
      </c>
      <c r="T17" s="26"/>
      <c r="AA17" s="260" t="s">
        <v>1200</v>
      </c>
      <c r="AB17" s="260" t="s">
        <v>1200</v>
      </c>
      <c r="AC17" s="260"/>
    </row>
    <row r="18" spans="1:29">
      <c r="A18" s="49">
        <v>8205861</v>
      </c>
      <c r="C18" s="45"/>
      <c r="D18" s="45" t="s">
        <v>4</v>
      </c>
      <c r="E18" s="27" t="s">
        <v>27</v>
      </c>
      <c r="F18" s="28" t="s">
        <v>1144</v>
      </c>
      <c r="G18" s="45" t="s">
        <v>620</v>
      </c>
      <c r="H18" s="24">
        <f>15118</f>
        <v>15118</v>
      </c>
      <c r="S18" s="57" t="s">
        <v>920</v>
      </c>
      <c r="T18" s="26"/>
      <c r="AB18" s="260"/>
      <c r="AC18" s="260"/>
    </row>
    <row r="19" spans="1:29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1142</v>
      </c>
      <c r="G19" s="24" t="s">
        <v>612</v>
      </c>
      <c r="H19" s="178">
        <v>30.48</v>
      </c>
      <c r="S19" s="57" t="s">
        <v>604</v>
      </c>
      <c r="T19" s="26"/>
    </row>
    <row r="20" spans="1:29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1142</v>
      </c>
      <c r="G20" s="24" t="s">
        <v>612</v>
      </c>
      <c r="H20" s="178">
        <v>30.48</v>
      </c>
      <c r="S20" s="57" t="s">
        <v>921</v>
      </c>
      <c r="T20" s="26"/>
    </row>
    <row r="21" spans="1:29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1142</v>
      </c>
      <c r="G21" s="24" t="s">
        <v>612</v>
      </c>
      <c r="H21" s="178">
        <v>30.48</v>
      </c>
      <c r="S21" s="57" t="s">
        <v>922</v>
      </c>
      <c r="T21" s="26"/>
    </row>
    <row r="22" spans="1:29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1142</v>
      </c>
      <c r="G22" s="24" t="s">
        <v>612</v>
      </c>
      <c r="H22" s="178">
        <v>30.48</v>
      </c>
      <c r="S22" s="57" t="s">
        <v>856</v>
      </c>
      <c r="T22" s="26"/>
    </row>
    <row r="23" spans="1:29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1142</v>
      </c>
      <c r="G23" s="24" t="s">
        <v>612</v>
      </c>
      <c r="H23" s="178">
        <v>30.48</v>
      </c>
      <c r="S23" s="57" t="s">
        <v>857</v>
      </c>
      <c r="T23" s="26"/>
    </row>
    <row r="24" spans="1:29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1142</v>
      </c>
      <c r="G24" s="24" t="s">
        <v>612</v>
      </c>
      <c r="H24" s="178">
        <v>30.48</v>
      </c>
      <c r="S24" s="57" t="s">
        <v>923</v>
      </c>
      <c r="T24" s="26"/>
    </row>
    <row r="25" spans="1:29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1142</v>
      </c>
      <c r="G25" s="24" t="s">
        <v>612</v>
      </c>
      <c r="H25" s="178">
        <v>30.48</v>
      </c>
      <c r="S25" s="57" t="s">
        <v>859</v>
      </c>
      <c r="T25" s="26"/>
    </row>
    <row r="26" spans="1:29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1142</v>
      </c>
      <c r="G26" s="24" t="s">
        <v>612</v>
      </c>
      <c r="H26" s="178">
        <v>30.48</v>
      </c>
      <c r="S26" s="57" t="s">
        <v>924</v>
      </c>
      <c r="T26" s="26"/>
    </row>
    <row r="27" spans="1:29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1142</v>
      </c>
      <c r="G27" s="24" t="s">
        <v>612</v>
      </c>
      <c r="H27" s="178">
        <v>30.48</v>
      </c>
      <c r="S27" s="57" t="s">
        <v>925</v>
      </c>
      <c r="T27" s="26"/>
    </row>
    <row r="28" spans="1:29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1142</v>
      </c>
      <c r="G28" s="24" t="s">
        <v>612</v>
      </c>
      <c r="H28" s="178">
        <v>30.48</v>
      </c>
      <c r="S28" s="57" t="s">
        <v>926</v>
      </c>
      <c r="T28" s="26"/>
    </row>
    <row r="29" spans="1:29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1142</v>
      </c>
      <c r="G29" s="24" t="s">
        <v>612</v>
      </c>
      <c r="H29" s="178">
        <v>30.48</v>
      </c>
      <c r="S29" s="57" t="s">
        <v>927</v>
      </c>
      <c r="T29" s="26"/>
    </row>
    <row r="30" spans="1:29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1142</v>
      </c>
      <c r="G30" s="24" t="s">
        <v>612</v>
      </c>
      <c r="H30" s="178">
        <v>30.48</v>
      </c>
      <c r="S30" s="242" t="s">
        <v>858</v>
      </c>
      <c r="T30" s="26"/>
    </row>
    <row r="31" spans="1:29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1142</v>
      </c>
      <c r="G31" s="24" t="s">
        <v>612</v>
      </c>
      <c r="H31" s="178">
        <v>30.48</v>
      </c>
      <c r="S31" s="242" t="s">
        <v>928</v>
      </c>
      <c r="T31" s="26"/>
    </row>
    <row r="32" spans="1:29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1142</v>
      </c>
      <c r="G32" s="24" t="s">
        <v>612</v>
      </c>
      <c r="H32" s="178">
        <v>30.48</v>
      </c>
      <c r="S32" s="242" t="s">
        <v>929</v>
      </c>
      <c r="T32" s="26"/>
    </row>
    <row r="33" spans="1:20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1142</v>
      </c>
      <c r="G33" s="24" t="s">
        <v>612</v>
      </c>
      <c r="H33" s="178">
        <v>30.48</v>
      </c>
      <c r="S33" s="242" t="s">
        <v>930</v>
      </c>
      <c r="T33" s="26"/>
    </row>
    <row r="34" spans="1:20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1142</v>
      </c>
      <c r="G34" s="24" t="s">
        <v>612</v>
      </c>
      <c r="H34" s="178">
        <v>30.48</v>
      </c>
      <c r="S34" s="242" t="s">
        <v>931</v>
      </c>
      <c r="T34" s="26"/>
    </row>
    <row r="35" spans="1:20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1142</v>
      </c>
      <c r="G35" s="24" t="s">
        <v>612</v>
      </c>
      <c r="H35" s="178">
        <v>30.48</v>
      </c>
      <c r="S35" s="242" t="s">
        <v>932</v>
      </c>
      <c r="T35" s="26"/>
    </row>
    <row r="36" spans="1:20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1142</v>
      </c>
      <c r="G36" s="24" t="s">
        <v>612</v>
      </c>
      <c r="H36" s="178">
        <v>30.48</v>
      </c>
      <c r="S36" s="242" t="s">
        <v>933</v>
      </c>
      <c r="T36" s="26"/>
    </row>
    <row r="37" spans="1:20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1142</v>
      </c>
      <c r="G37" s="24" t="s">
        <v>612</v>
      </c>
      <c r="H37" s="178">
        <v>30.48</v>
      </c>
      <c r="S37" s="57" t="s">
        <v>934</v>
      </c>
      <c r="T37" s="26"/>
    </row>
    <row r="38" spans="1:20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1142</v>
      </c>
      <c r="G38" s="24" t="s">
        <v>612</v>
      </c>
      <c r="H38" s="178">
        <v>30.48</v>
      </c>
      <c r="S38" s="57" t="s">
        <v>935</v>
      </c>
      <c r="T38" s="26"/>
    </row>
    <row r="39" spans="1:20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1142</v>
      </c>
      <c r="G39" s="24" t="s">
        <v>612</v>
      </c>
      <c r="H39" s="178">
        <v>30.48</v>
      </c>
      <c r="S39" s="57"/>
      <c r="T39" s="26"/>
    </row>
    <row r="40" spans="1:20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1142</v>
      </c>
      <c r="G40" s="24" t="s">
        <v>612</v>
      </c>
      <c r="H40" s="178">
        <v>30.48</v>
      </c>
      <c r="S40" s="57" t="s">
        <v>936</v>
      </c>
      <c r="T40" s="26"/>
    </row>
    <row r="41" spans="1:20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1142</v>
      </c>
      <c r="G41" s="24" t="s">
        <v>612</v>
      </c>
      <c r="H41" s="178">
        <v>30.48</v>
      </c>
      <c r="S41" s="57" t="s">
        <v>937</v>
      </c>
      <c r="T41" s="26"/>
    </row>
    <row r="42" spans="1:20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1142</v>
      </c>
      <c r="G42" s="24" t="s">
        <v>612</v>
      </c>
      <c r="H42" s="178">
        <v>30.48</v>
      </c>
      <c r="S42" s="57" t="s">
        <v>938</v>
      </c>
      <c r="T42" s="26"/>
    </row>
    <row r="43" spans="1:20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1142</v>
      </c>
      <c r="G43" s="24" t="s">
        <v>612</v>
      </c>
      <c r="H43" s="178">
        <v>30.48</v>
      </c>
      <c r="S43" s="57" t="s">
        <v>939</v>
      </c>
      <c r="T43" s="26"/>
    </row>
    <row r="44" spans="1:20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1142</v>
      </c>
      <c r="G44" s="24" t="s">
        <v>612</v>
      </c>
      <c r="H44" s="178">
        <v>30.48</v>
      </c>
      <c r="S44" s="57" t="s">
        <v>940</v>
      </c>
      <c r="T44" s="26"/>
    </row>
    <row r="45" spans="1:20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1142</v>
      </c>
      <c r="G45" s="24" t="s">
        <v>614</v>
      </c>
      <c r="H45" s="24">
        <v>5</v>
      </c>
      <c r="S45" s="57" t="s">
        <v>941</v>
      </c>
      <c r="T45" s="26"/>
    </row>
    <row r="46" spans="1:20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1142</v>
      </c>
      <c r="G46" s="24" t="s">
        <v>614</v>
      </c>
      <c r="H46" s="24">
        <v>5</v>
      </c>
      <c r="S46" s="57" t="s">
        <v>942</v>
      </c>
      <c r="T46" s="26"/>
    </row>
    <row r="47" spans="1:20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1142</v>
      </c>
      <c r="G47" s="24" t="s">
        <v>614</v>
      </c>
      <c r="H47" s="24">
        <v>5</v>
      </c>
      <c r="S47" s="57" t="s">
        <v>990</v>
      </c>
      <c r="T47" s="26"/>
    </row>
    <row r="48" spans="1:20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1142</v>
      </c>
      <c r="G48" s="24" t="s">
        <v>614</v>
      </c>
      <c r="H48" s="24">
        <v>5</v>
      </c>
      <c r="S48" s="57" t="s">
        <v>943</v>
      </c>
      <c r="T48" s="26"/>
    </row>
    <row r="49" spans="1:20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1142</v>
      </c>
      <c r="G49" s="24" t="s">
        <v>614</v>
      </c>
      <c r="H49" s="24">
        <v>5</v>
      </c>
      <c r="S49" s="57" t="s">
        <v>944</v>
      </c>
      <c r="T49" s="26"/>
    </row>
    <row r="50" spans="1:20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1142</v>
      </c>
      <c r="G50" s="24" t="s">
        <v>614</v>
      </c>
      <c r="H50" s="24">
        <v>5</v>
      </c>
      <c r="S50" s="57" t="s">
        <v>945</v>
      </c>
      <c r="T50" s="26"/>
    </row>
    <row r="51" spans="1:20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1142</v>
      </c>
      <c r="G51" s="24" t="s">
        <v>614</v>
      </c>
      <c r="H51" s="24">
        <v>5</v>
      </c>
      <c r="S51" s="57" t="s">
        <v>946</v>
      </c>
      <c r="T51" s="26"/>
    </row>
    <row r="52" spans="1:20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1142</v>
      </c>
      <c r="G52" s="24" t="s">
        <v>614</v>
      </c>
      <c r="H52" s="24">
        <v>5</v>
      </c>
      <c r="S52" s="57" t="s">
        <v>947</v>
      </c>
      <c r="T52" s="26"/>
    </row>
    <row r="53" spans="1:20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1142</v>
      </c>
      <c r="G53" s="24" t="s">
        <v>614</v>
      </c>
      <c r="H53" s="24">
        <v>5</v>
      </c>
      <c r="S53" s="57" t="s">
        <v>948</v>
      </c>
      <c r="T53" s="26"/>
    </row>
    <row r="54" spans="1:20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1142</v>
      </c>
      <c r="G54" s="24" t="s">
        <v>614</v>
      </c>
      <c r="H54" s="24">
        <v>5</v>
      </c>
      <c r="S54" s="57" t="s">
        <v>949</v>
      </c>
      <c r="T54" s="26"/>
    </row>
    <row r="55" spans="1:20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1142</v>
      </c>
      <c r="G55" s="24" t="s">
        <v>614</v>
      </c>
      <c r="H55" s="24">
        <v>5</v>
      </c>
      <c r="S55" s="57" t="s">
        <v>950</v>
      </c>
      <c r="T55" s="26"/>
    </row>
    <row r="56" spans="1:20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1142</v>
      </c>
      <c r="G56" s="24" t="s">
        <v>614</v>
      </c>
      <c r="H56" s="24">
        <v>5</v>
      </c>
      <c r="S56" s="57" t="s">
        <v>951</v>
      </c>
      <c r="T56" s="26"/>
    </row>
    <row r="57" spans="1:20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1142</v>
      </c>
      <c r="G57" s="24" t="s">
        <v>614</v>
      </c>
      <c r="H57" s="24">
        <v>5</v>
      </c>
      <c r="S57" s="57" t="s">
        <v>952</v>
      </c>
      <c r="T57" s="26"/>
    </row>
    <row r="58" spans="1:20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1142</v>
      </c>
      <c r="G58" s="24" t="s">
        <v>614</v>
      </c>
      <c r="H58" s="24">
        <v>5</v>
      </c>
      <c r="S58" s="57" t="s">
        <v>862</v>
      </c>
      <c r="T58" s="26"/>
    </row>
    <row r="59" spans="1:20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1142</v>
      </c>
      <c r="G59" s="24" t="s">
        <v>614</v>
      </c>
      <c r="H59" s="24">
        <v>5</v>
      </c>
      <c r="S59" s="57" t="s">
        <v>953</v>
      </c>
      <c r="T59" s="26"/>
    </row>
    <row r="60" spans="1:20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1142</v>
      </c>
      <c r="G60" s="24" t="s">
        <v>614</v>
      </c>
      <c r="H60" s="24">
        <v>5</v>
      </c>
      <c r="S60" s="57" t="s">
        <v>954</v>
      </c>
      <c r="T60" s="26"/>
    </row>
    <row r="61" spans="1:20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1142</v>
      </c>
      <c r="G61" s="24" t="s">
        <v>614</v>
      </c>
      <c r="H61" s="24">
        <v>5</v>
      </c>
      <c r="S61" s="57" t="s">
        <v>955</v>
      </c>
      <c r="T61" s="26"/>
    </row>
    <row r="62" spans="1:20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1142</v>
      </c>
      <c r="G62" s="24" t="s">
        <v>614</v>
      </c>
      <c r="H62" s="24">
        <v>5</v>
      </c>
      <c r="S62" s="57" t="s">
        <v>956</v>
      </c>
      <c r="T62" s="26"/>
    </row>
    <row r="63" spans="1:20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1142</v>
      </c>
      <c r="G63" s="24" t="s">
        <v>614</v>
      </c>
      <c r="H63" s="24">
        <v>5</v>
      </c>
      <c r="S63" s="57" t="s">
        <v>957</v>
      </c>
      <c r="T63" s="26"/>
    </row>
    <row r="64" spans="1:20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1142</v>
      </c>
      <c r="G64" s="24" t="s">
        <v>614</v>
      </c>
      <c r="H64" s="24">
        <v>6</v>
      </c>
      <c r="S64" s="57" t="s">
        <v>1076</v>
      </c>
      <c r="T64" s="26"/>
    </row>
    <row r="65" spans="1:20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1142</v>
      </c>
      <c r="G65" s="24" t="s">
        <v>614</v>
      </c>
      <c r="H65" s="24">
        <v>6</v>
      </c>
      <c r="S65" s="57" t="s">
        <v>958</v>
      </c>
      <c r="T65" s="26"/>
    </row>
    <row r="66" spans="1:20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1142</v>
      </c>
      <c r="G66" s="24" t="s">
        <v>614</v>
      </c>
      <c r="H66" s="24">
        <v>6</v>
      </c>
      <c r="S66" s="57" t="s">
        <v>959</v>
      </c>
      <c r="T66" s="26"/>
    </row>
    <row r="67" spans="1:20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1142</v>
      </c>
      <c r="G67" s="24" t="s">
        <v>614</v>
      </c>
      <c r="H67" s="24">
        <v>6</v>
      </c>
      <c r="S67" s="57" t="s">
        <v>960</v>
      </c>
      <c r="T67" s="26"/>
    </row>
    <row r="68" spans="1:20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1142</v>
      </c>
      <c r="G68" s="24" t="s">
        <v>614</v>
      </c>
      <c r="H68" s="24">
        <v>6</v>
      </c>
      <c r="S68" s="57" t="s">
        <v>1151</v>
      </c>
      <c r="T68" s="26"/>
    </row>
    <row r="69" spans="1:20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1142</v>
      </c>
      <c r="G69" s="24" t="s">
        <v>614</v>
      </c>
      <c r="H69" s="24">
        <v>6</v>
      </c>
      <c r="S69" s="57" t="s">
        <v>961</v>
      </c>
      <c r="T69" s="26"/>
    </row>
    <row r="70" spans="1:20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1142</v>
      </c>
      <c r="G70" s="24" t="s">
        <v>614</v>
      </c>
      <c r="H70" s="24">
        <v>6</v>
      </c>
      <c r="S70" s="57" t="s">
        <v>1099</v>
      </c>
      <c r="T70" s="26"/>
    </row>
    <row r="71" spans="1:20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1142</v>
      </c>
      <c r="G71" s="24" t="s">
        <v>614</v>
      </c>
      <c r="H71" s="24">
        <v>6</v>
      </c>
      <c r="S71" s="57" t="s">
        <v>962</v>
      </c>
      <c r="T71" s="26"/>
    </row>
    <row r="72" spans="1:20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1142</v>
      </c>
      <c r="G72" s="24" t="s">
        <v>614</v>
      </c>
      <c r="H72" s="24">
        <v>6</v>
      </c>
      <c r="S72" s="57" t="s">
        <v>963</v>
      </c>
      <c r="T72" s="26"/>
    </row>
    <row r="73" spans="1:20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1142</v>
      </c>
      <c r="G73" s="24" t="s">
        <v>614</v>
      </c>
      <c r="H73" s="24">
        <v>6</v>
      </c>
      <c r="S73" s="57" t="s">
        <v>964</v>
      </c>
      <c r="T73" s="26"/>
    </row>
    <row r="74" spans="1:20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1142</v>
      </c>
      <c r="G74" s="24" t="s">
        <v>614</v>
      </c>
      <c r="H74" s="24">
        <v>6</v>
      </c>
      <c r="S74" s="57" t="s">
        <v>965</v>
      </c>
      <c r="T74" s="26"/>
    </row>
    <row r="75" spans="1:20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1142</v>
      </c>
      <c r="G75" s="24" t="s">
        <v>614</v>
      </c>
      <c r="H75" s="24">
        <v>6</v>
      </c>
      <c r="S75" s="57" t="s">
        <v>966</v>
      </c>
      <c r="T75" s="26"/>
    </row>
    <row r="76" spans="1:20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1142</v>
      </c>
      <c r="G76" s="24" t="s">
        <v>614</v>
      </c>
      <c r="H76" s="24">
        <v>6</v>
      </c>
      <c r="S76" s="57" t="s">
        <v>967</v>
      </c>
      <c r="T76" s="26"/>
    </row>
    <row r="77" spans="1:20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1142</v>
      </c>
      <c r="G77" s="24" t="s">
        <v>614</v>
      </c>
      <c r="H77" s="24">
        <v>6</v>
      </c>
      <c r="S77" s="57" t="s">
        <v>968</v>
      </c>
      <c r="T77" s="26"/>
    </row>
    <row r="78" spans="1:20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1142</v>
      </c>
      <c r="G78" s="24" t="s">
        <v>614</v>
      </c>
      <c r="H78" s="24">
        <v>6</v>
      </c>
      <c r="S78" s="57" t="s">
        <v>855</v>
      </c>
      <c r="T78" s="26"/>
    </row>
    <row r="79" spans="1:20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1142</v>
      </c>
      <c r="G79" s="24" t="s">
        <v>614</v>
      </c>
      <c r="H79" s="24">
        <v>6</v>
      </c>
      <c r="S79" s="57" t="s">
        <v>969</v>
      </c>
      <c r="T79" s="26"/>
    </row>
    <row r="80" spans="1:20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1142</v>
      </c>
      <c r="G80" s="24" t="s">
        <v>614</v>
      </c>
      <c r="H80" s="24">
        <v>6</v>
      </c>
      <c r="S80" s="57" t="s">
        <v>970</v>
      </c>
      <c r="T80" s="26"/>
    </row>
    <row r="81" spans="1:20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1142</v>
      </c>
      <c r="G81" s="24" t="s">
        <v>614</v>
      </c>
      <c r="H81" s="24">
        <v>6</v>
      </c>
      <c r="S81" s="57" t="s">
        <v>971</v>
      </c>
      <c r="T81" s="26"/>
    </row>
    <row r="82" spans="1:20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1142</v>
      </c>
      <c r="G82" s="24" t="s">
        <v>614</v>
      </c>
      <c r="H82" s="24">
        <v>6</v>
      </c>
      <c r="S82" s="57" t="s">
        <v>972</v>
      </c>
      <c r="T82" s="26"/>
    </row>
    <row r="83" spans="1:20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1142</v>
      </c>
      <c r="G83" s="24" t="s">
        <v>612</v>
      </c>
      <c r="H83" s="178">
        <v>30.48</v>
      </c>
      <c r="S83" s="57" t="s">
        <v>973</v>
      </c>
      <c r="T83" s="26"/>
    </row>
    <row r="84" spans="1:20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1142</v>
      </c>
      <c r="G84" s="24" t="s">
        <v>612</v>
      </c>
      <c r="H84" s="178">
        <v>30.48</v>
      </c>
      <c r="S84" s="57" t="s">
        <v>974</v>
      </c>
      <c r="T84" s="26"/>
    </row>
    <row r="85" spans="1:20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1142</v>
      </c>
      <c r="G85" s="24" t="s">
        <v>612</v>
      </c>
      <c r="H85" s="178">
        <v>30.48</v>
      </c>
      <c r="S85" s="57" t="s">
        <v>860</v>
      </c>
      <c r="T85" s="26"/>
    </row>
    <row r="86" spans="1:20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1142</v>
      </c>
      <c r="G86" s="24" t="s">
        <v>612</v>
      </c>
      <c r="H86" s="178">
        <v>30.48</v>
      </c>
      <c r="S86" s="57" t="s">
        <v>975</v>
      </c>
      <c r="T86" s="26"/>
    </row>
    <row r="87" spans="1:20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1142</v>
      </c>
      <c r="G87" s="24" t="s">
        <v>612</v>
      </c>
      <c r="H87" s="178">
        <v>30.48</v>
      </c>
      <c r="S87" s="57" t="s">
        <v>976</v>
      </c>
      <c r="T87" s="26"/>
    </row>
    <row r="88" spans="1:20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1142</v>
      </c>
      <c r="G88" s="24" t="s">
        <v>615</v>
      </c>
      <c r="H88" s="178">
        <v>30.48</v>
      </c>
      <c r="S88" s="57" t="s">
        <v>977</v>
      </c>
      <c r="T88" s="26"/>
    </row>
    <row r="89" spans="1:20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1142</v>
      </c>
      <c r="G89" s="24" t="s">
        <v>612</v>
      </c>
      <c r="H89" s="178">
        <v>30.48</v>
      </c>
      <c r="S89" s="57" t="s">
        <v>978</v>
      </c>
      <c r="T89" s="26"/>
    </row>
    <row r="90" spans="1:20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1142</v>
      </c>
      <c r="G90" s="24" t="s">
        <v>612</v>
      </c>
      <c r="H90" s="178">
        <v>30.48</v>
      </c>
      <c r="S90" s="57" t="s">
        <v>979</v>
      </c>
      <c r="T90" s="26"/>
    </row>
    <row r="91" spans="1:20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1142</v>
      </c>
      <c r="G91" s="24" t="s">
        <v>612</v>
      </c>
      <c r="H91" s="178">
        <v>30.48</v>
      </c>
      <c r="S91" s="57" t="s">
        <v>980</v>
      </c>
      <c r="T91" s="26"/>
    </row>
    <row r="92" spans="1:20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1142</v>
      </c>
      <c r="G92" s="24" t="s">
        <v>612</v>
      </c>
      <c r="H92" s="178">
        <v>30.48</v>
      </c>
      <c r="S92" s="57" t="s">
        <v>981</v>
      </c>
      <c r="T92" s="26"/>
    </row>
    <row r="93" spans="1:20">
      <c r="A93" s="49">
        <v>8200000</v>
      </c>
      <c r="C93" s="45"/>
      <c r="D93" s="45" t="s">
        <v>30</v>
      </c>
      <c r="E93" s="27" t="s">
        <v>151</v>
      </c>
      <c r="F93" s="28" t="s">
        <v>1142</v>
      </c>
      <c r="G93" s="24" t="s">
        <v>612</v>
      </c>
      <c r="H93" s="178">
        <v>30.48</v>
      </c>
      <c r="S93" s="57" t="s">
        <v>982</v>
      </c>
      <c r="T93" s="26"/>
    </row>
    <row r="94" spans="1:20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1142</v>
      </c>
      <c r="G94" s="24" t="s">
        <v>612</v>
      </c>
      <c r="H94" s="178">
        <v>30.48</v>
      </c>
      <c r="S94" s="57" t="s">
        <v>983</v>
      </c>
      <c r="T94" s="26"/>
    </row>
    <row r="95" spans="1:20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1142</v>
      </c>
      <c r="G95" s="24" t="s">
        <v>612</v>
      </c>
      <c r="H95" s="178">
        <v>30.48</v>
      </c>
      <c r="S95" s="57" t="s">
        <v>984</v>
      </c>
      <c r="T95" s="26"/>
    </row>
    <row r="96" spans="1:20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1142</v>
      </c>
      <c r="G96" s="24" t="s">
        <v>612</v>
      </c>
      <c r="H96" s="178">
        <v>30.48</v>
      </c>
      <c r="S96" s="57" t="s">
        <v>985</v>
      </c>
      <c r="T96" s="26"/>
    </row>
    <row r="97" spans="1:20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1142</v>
      </c>
      <c r="G97" s="24" t="s">
        <v>612</v>
      </c>
      <c r="H97" s="178">
        <v>30.48</v>
      </c>
      <c r="S97" s="57" t="s">
        <v>986</v>
      </c>
      <c r="T97" s="26"/>
    </row>
    <row r="98" spans="1:20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1142</v>
      </c>
      <c r="G98" s="24" t="s">
        <v>612</v>
      </c>
      <c r="H98" s="178">
        <v>30.48</v>
      </c>
      <c r="S98" s="57" t="s">
        <v>987</v>
      </c>
      <c r="T98" s="26"/>
    </row>
    <row r="99" spans="1:20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1142</v>
      </c>
      <c r="G99" s="24" t="s">
        <v>612</v>
      </c>
      <c r="H99" s="178">
        <v>30.48</v>
      </c>
      <c r="S99" s="57" t="s">
        <v>988</v>
      </c>
      <c r="T99" s="26"/>
    </row>
    <row r="100" spans="1:20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1142</v>
      </c>
      <c r="G100" s="24" t="s">
        <v>612</v>
      </c>
      <c r="H100" s="178">
        <v>30.48</v>
      </c>
      <c r="S100" s="57" t="s">
        <v>989</v>
      </c>
      <c r="T100" s="26"/>
    </row>
    <row r="101" spans="1:20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1142</v>
      </c>
      <c r="G101" s="24" t="s">
        <v>612</v>
      </c>
      <c r="H101" s="178">
        <v>30.48</v>
      </c>
      <c r="S101" s="57" t="s">
        <v>991</v>
      </c>
      <c r="T101" s="26"/>
    </row>
    <row r="102" spans="1:20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1142</v>
      </c>
      <c r="G102" s="24" t="s">
        <v>612</v>
      </c>
      <c r="H102" s="178">
        <v>30.48</v>
      </c>
      <c r="S102" s="57" t="s">
        <v>992</v>
      </c>
      <c r="T102" s="26"/>
    </row>
    <row r="103" spans="1:20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1142</v>
      </c>
      <c r="G103" s="24" t="s">
        <v>612</v>
      </c>
      <c r="H103" s="24">
        <v>2500</v>
      </c>
      <c r="S103" s="57" t="s">
        <v>993</v>
      </c>
      <c r="T103" s="26"/>
    </row>
    <row r="104" spans="1:20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1142</v>
      </c>
      <c r="G104" s="24" t="s">
        <v>612</v>
      </c>
      <c r="H104" s="24">
        <v>2500</v>
      </c>
      <c r="S104" s="57" t="s">
        <v>994</v>
      </c>
      <c r="T104" s="26"/>
    </row>
    <row r="105" spans="1:20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1142</v>
      </c>
      <c r="G105" s="24" t="s">
        <v>612</v>
      </c>
      <c r="H105" s="24">
        <v>2500</v>
      </c>
      <c r="S105" s="57" t="s">
        <v>995</v>
      </c>
      <c r="T105" s="26"/>
    </row>
    <row r="106" spans="1:20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1142</v>
      </c>
      <c r="G106" s="24" t="s">
        <v>612</v>
      </c>
      <c r="H106" s="24">
        <v>2500</v>
      </c>
      <c r="S106" s="57" t="s">
        <v>996</v>
      </c>
      <c r="T106" s="26"/>
    </row>
    <row r="107" spans="1:20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1142</v>
      </c>
      <c r="G107" s="24" t="s">
        <v>612</v>
      </c>
      <c r="H107" s="24">
        <v>2500</v>
      </c>
      <c r="S107" s="57" t="s">
        <v>997</v>
      </c>
      <c r="T107" s="26"/>
    </row>
    <row r="108" spans="1:20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1142</v>
      </c>
      <c r="G108" s="24" t="s">
        <v>612</v>
      </c>
      <c r="H108" s="24">
        <v>2500</v>
      </c>
      <c r="S108" s="57" t="s">
        <v>998</v>
      </c>
      <c r="T108" s="26"/>
    </row>
    <row r="109" spans="1:20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1142</v>
      </c>
      <c r="G109" s="24" t="s">
        <v>612</v>
      </c>
      <c r="H109" s="24">
        <v>2500</v>
      </c>
      <c r="S109" s="57" t="s">
        <v>999</v>
      </c>
      <c r="T109" s="26"/>
    </row>
    <row r="110" spans="1:20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1142</v>
      </c>
      <c r="G110" s="24" t="s">
        <v>612</v>
      </c>
      <c r="H110" s="24">
        <v>2500</v>
      </c>
      <c r="S110" s="57" t="s">
        <v>1000</v>
      </c>
      <c r="T110" s="26"/>
    </row>
    <row r="111" spans="1:20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1142</v>
      </c>
      <c r="G111" s="24" t="s">
        <v>612</v>
      </c>
      <c r="H111" s="24">
        <v>2500</v>
      </c>
      <c r="S111" s="57" t="s">
        <v>1001</v>
      </c>
      <c r="T111" s="26"/>
    </row>
    <row r="112" spans="1:20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1142</v>
      </c>
      <c r="G112" s="24" t="s">
        <v>612</v>
      </c>
      <c r="H112" s="24">
        <v>2500</v>
      </c>
      <c r="S112" s="57" t="s">
        <v>1002</v>
      </c>
      <c r="T112" s="26"/>
    </row>
    <row r="113" spans="1:20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1142</v>
      </c>
      <c r="G113" s="24" t="s">
        <v>612</v>
      </c>
      <c r="H113" s="24">
        <v>1000</v>
      </c>
      <c r="S113" s="57" t="s">
        <v>1003</v>
      </c>
      <c r="T113" s="26"/>
    </row>
    <row r="114" spans="1:20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1142</v>
      </c>
      <c r="G114" s="24" t="s">
        <v>612</v>
      </c>
      <c r="H114" s="24">
        <v>1000</v>
      </c>
      <c r="S114" s="57" t="s">
        <v>1091</v>
      </c>
      <c r="T114" s="26"/>
    </row>
    <row r="115" spans="1:20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1142</v>
      </c>
      <c r="G115" s="24" t="s">
        <v>612</v>
      </c>
      <c r="H115" s="24">
        <v>1000</v>
      </c>
      <c r="S115" s="57" t="s">
        <v>1004</v>
      </c>
      <c r="T115" s="26"/>
    </row>
    <row r="116" spans="1:20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1142</v>
      </c>
      <c r="G116" s="24" t="s">
        <v>612</v>
      </c>
      <c r="H116" s="24">
        <v>1000</v>
      </c>
      <c r="S116" s="57" t="s">
        <v>1005</v>
      </c>
      <c r="T116" s="26"/>
    </row>
    <row r="117" spans="1:20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1142</v>
      </c>
      <c r="G117" s="24" t="s">
        <v>612</v>
      </c>
      <c r="H117" s="24">
        <v>1000</v>
      </c>
      <c r="S117" s="57" t="s">
        <v>1006</v>
      </c>
      <c r="T117" s="26"/>
    </row>
    <row r="118" spans="1:20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1142</v>
      </c>
      <c r="G118" s="24" t="s">
        <v>612</v>
      </c>
      <c r="H118" s="24">
        <v>1000</v>
      </c>
      <c r="S118" s="57" t="s">
        <v>1007</v>
      </c>
      <c r="T118" s="26"/>
    </row>
    <row r="119" spans="1:20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1142</v>
      </c>
      <c r="G119" s="24" t="s">
        <v>612</v>
      </c>
      <c r="H119" s="24">
        <v>1000</v>
      </c>
      <c r="S119" s="57" t="s">
        <v>1008</v>
      </c>
      <c r="T119" s="26"/>
    </row>
    <row r="120" spans="1:20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1142</v>
      </c>
      <c r="G120" s="24" t="s">
        <v>612</v>
      </c>
      <c r="H120" s="24">
        <v>1000</v>
      </c>
      <c r="S120" s="57" t="s">
        <v>1009</v>
      </c>
      <c r="T120" s="26"/>
    </row>
    <row r="121" spans="1:20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1142</v>
      </c>
      <c r="G121" s="24" t="s">
        <v>612</v>
      </c>
      <c r="H121" s="24">
        <v>1000</v>
      </c>
      <c r="S121" s="57" t="s">
        <v>1010</v>
      </c>
      <c r="T121" s="26"/>
    </row>
    <row r="122" spans="1:20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1142</v>
      </c>
      <c r="G122" s="24" t="s">
        <v>612</v>
      </c>
      <c r="H122" s="24">
        <v>1000</v>
      </c>
      <c r="S122" s="57" t="s">
        <v>1011</v>
      </c>
      <c r="T122" s="26"/>
    </row>
    <row r="123" spans="1:20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1142</v>
      </c>
      <c r="G123" s="24" t="s">
        <v>612</v>
      </c>
      <c r="H123" s="24">
        <v>1000</v>
      </c>
      <c r="S123" s="57" t="s">
        <v>1012</v>
      </c>
      <c r="T123" s="26"/>
    </row>
    <row r="124" spans="1:20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1142</v>
      </c>
      <c r="G124" s="24" t="s">
        <v>612</v>
      </c>
      <c r="H124" s="24">
        <v>1000</v>
      </c>
      <c r="S124" s="57" t="s">
        <v>1013</v>
      </c>
      <c r="T124" s="26"/>
    </row>
    <row r="125" spans="1:20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1142</v>
      </c>
      <c r="G125" s="24" t="s">
        <v>612</v>
      </c>
      <c r="H125" s="178">
        <v>30.48</v>
      </c>
      <c r="S125" s="57" t="s">
        <v>1014</v>
      </c>
      <c r="T125" s="26"/>
    </row>
    <row r="126" spans="1:20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1142</v>
      </c>
      <c r="G126" s="24" t="s">
        <v>615</v>
      </c>
      <c r="H126" s="178">
        <v>30.48</v>
      </c>
      <c r="S126" s="57" t="s">
        <v>1015</v>
      </c>
      <c r="T126" s="26"/>
    </row>
    <row r="127" spans="1:20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1142</v>
      </c>
      <c r="G127" s="24" t="s">
        <v>612</v>
      </c>
      <c r="H127" s="178">
        <v>30.48</v>
      </c>
      <c r="S127" s="57" t="s">
        <v>1016</v>
      </c>
      <c r="T127" s="26"/>
    </row>
    <row r="128" spans="1:20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1142</v>
      </c>
      <c r="G128" s="24" t="s">
        <v>612</v>
      </c>
      <c r="H128" s="178">
        <v>30.48</v>
      </c>
      <c r="S128" s="57" t="s">
        <v>1017</v>
      </c>
      <c r="T128" s="26"/>
    </row>
    <row r="129" spans="1:20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1142</v>
      </c>
      <c r="G129" s="24" t="s">
        <v>612</v>
      </c>
      <c r="H129" s="178">
        <v>30.48</v>
      </c>
      <c r="S129" s="57" t="s">
        <v>1018</v>
      </c>
      <c r="T129" s="26"/>
    </row>
    <row r="130" spans="1:20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1142</v>
      </c>
      <c r="G130" s="24" t="s">
        <v>612</v>
      </c>
      <c r="H130" s="178">
        <v>30.48</v>
      </c>
      <c r="S130" s="57" t="s">
        <v>1019</v>
      </c>
      <c r="T130" s="26"/>
    </row>
    <row r="131" spans="1:20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1142</v>
      </c>
      <c r="G131" s="24" t="s">
        <v>612</v>
      </c>
      <c r="H131" s="178">
        <v>30.48</v>
      </c>
      <c r="S131" s="57" t="s">
        <v>1020</v>
      </c>
      <c r="T131" s="26"/>
    </row>
    <row r="132" spans="1:20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1142</v>
      </c>
      <c r="G132" s="24" t="s">
        <v>612</v>
      </c>
      <c r="H132" s="178">
        <v>30.48</v>
      </c>
      <c r="S132" s="57" t="s">
        <v>1021</v>
      </c>
      <c r="T132" s="26"/>
    </row>
    <row r="133" spans="1:20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1142</v>
      </c>
      <c r="G133" s="24" t="s">
        <v>612</v>
      </c>
      <c r="H133" s="178">
        <v>30.48</v>
      </c>
      <c r="S133" s="57" t="s">
        <v>1046</v>
      </c>
      <c r="T133" s="26"/>
    </row>
    <row r="134" spans="1:20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1142</v>
      </c>
      <c r="G134" s="24" t="s">
        <v>612</v>
      </c>
      <c r="H134" s="178">
        <v>30.48</v>
      </c>
      <c r="S134" s="57" t="s">
        <v>1118</v>
      </c>
      <c r="T134" s="26"/>
    </row>
    <row r="135" spans="1:20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1142</v>
      </c>
      <c r="G135" s="24" t="s">
        <v>612</v>
      </c>
      <c r="H135" s="178">
        <v>30.48</v>
      </c>
      <c r="S135" s="57" t="s">
        <v>1022</v>
      </c>
      <c r="T135" s="26"/>
    </row>
    <row r="136" spans="1:20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1142</v>
      </c>
      <c r="G136" s="24" t="s">
        <v>612</v>
      </c>
      <c r="H136" s="178">
        <v>30.48</v>
      </c>
      <c r="S136" s="57" t="s">
        <v>1023</v>
      </c>
      <c r="T136" s="26"/>
    </row>
    <row r="137" spans="1:20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1142</v>
      </c>
      <c r="G137" s="24" t="s">
        <v>612</v>
      </c>
      <c r="H137" s="178">
        <v>30.48</v>
      </c>
      <c r="S137" s="57" t="s">
        <v>1024</v>
      </c>
      <c r="T137" s="26"/>
    </row>
    <row r="138" spans="1:20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1142</v>
      </c>
      <c r="G138" s="24" t="s">
        <v>612</v>
      </c>
      <c r="H138" s="178">
        <v>30.48</v>
      </c>
      <c r="S138" s="57" t="s">
        <v>1025</v>
      </c>
      <c r="T138" s="26"/>
    </row>
    <row r="139" spans="1:20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1142</v>
      </c>
      <c r="G139" s="24" t="s">
        <v>612</v>
      </c>
      <c r="H139" s="178">
        <v>30.48</v>
      </c>
      <c r="S139" s="57" t="s">
        <v>1026</v>
      </c>
      <c r="T139" s="26"/>
    </row>
    <row r="140" spans="1:20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1142</v>
      </c>
      <c r="G140" s="24" t="s">
        <v>612</v>
      </c>
      <c r="H140" s="178">
        <v>30.48</v>
      </c>
      <c r="S140" s="57" t="s">
        <v>1027</v>
      </c>
      <c r="T140" s="26"/>
    </row>
    <row r="141" spans="1:20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1142</v>
      </c>
      <c r="G141" s="24" t="s">
        <v>612</v>
      </c>
      <c r="H141" s="178">
        <v>30.48</v>
      </c>
      <c r="S141" s="57" t="s">
        <v>1028</v>
      </c>
      <c r="T141" s="26"/>
    </row>
    <row r="142" spans="1:20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1142</v>
      </c>
      <c r="G142" s="24" t="s">
        <v>612</v>
      </c>
      <c r="H142" s="178">
        <v>30.48</v>
      </c>
      <c r="S142" s="57" t="s">
        <v>1029</v>
      </c>
      <c r="T142" s="26"/>
    </row>
    <row r="143" spans="1:20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1142</v>
      </c>
      <c r="G143" s="24" t="s">
        <v>612</v>
      </c>
      <c r="H143" s="178">
        <v>30.48</v>
      </c>
      <c r="S143" s="57" t="s">
        <v>1030</v>
      </c>
      <c r="T143" s="26"/>
    </row>
    <row r="144" spans="1:20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1142</v>
      </c>
      <c r="G144" s="24" t="s">
        <v>612</v>
      </c>
      <c r="H144" s="178">
        <v>30.48</v>
      </c>
      <c r="S144" s="57" t="s">
        <v>1047</v>
      </c>
      <c r="T144" s="26"/>
    </row>
    <row r="145" spans="1:20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1142</v>
      </c>
      <c r="G145" s="24" t="s">
        <v>612</v>
      </c>
      <c r="H145" s="178">
        <v>30.48</v>
      </c>
      <c r="S145" s="57" t="s">
        <v>1031</v>
      </c>
      <c r="T145" s="26"/>
    </row>
    <row r="146" spans="1:20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1142</v>
      </c>
      <c r="G146" s="24" t="s">
        <v>612</v>
      </c>
      <c r="H146" s="178">
        <v>30.48</v>
      </c>
      <c r="S146" s="57" t="s">
        <v>1032</v>
      </c>
      <c r="T146" s="26"/>
    </row>
    <row r="147" spans="1:20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1142</v>
      </c>
      <c r="G147" s="24" t="s">
        <v>612</v>
      </c>
      <c r="H147" s="178">
        <v>30.48</v>
      </c>
      <c r="S147" s="57" t="s">
        <v>1033</v>
      </c>
      <c r="T147" s="26"/>
    </row>
    <row r="148" spans="1:20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1142</v>
      </c>
      <c r="G148" s="24" t="s">
        <v>612</v>
      </c>
      <c r="H148" s="178">
        <v>30.48</v>
      </c>
      <c r="S148" s="57" t="s">
        <v>1034</v>
      </c>
      <c r="T148" s="26"/>
    </row>
    <row r="149" spans="1:20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1142</v>
      </c>
      <c r="G149" s="24" t="s">
        <v>612</v>
      </c>
      <c r="H149" s="178">
        <v>30.48</v>
      </c>
      <c r="S149" s="57" t="s">
        <v>1035</v>
      </c>
      <c r="T149" s="26"/>
    </row>
    <row r="150" spans="1:20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1142</v>
      </c>
      <c r="G150" s="24" t="s">
        <v>612</v>
      </c>
      <c r="H150" s="178">
        <v>30.48</v>
      </c>
      <c r="S150" s="57" t="s">
        <v>1112</v>
      </c>
      <c r="T150" s="26"/>
    </row>
    <row r="151" spans="1:20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1142</v>
      </c>
      <c r="G151" s="24" t="s">
        <v>612</v>
      </c>
      <c r="H151" s="178">
        <v>30.48</v>
      </c>
      <c r="S151" s="57" t="s">
        <v>1124</v>
      </c>
      <c r="T151" s="26"/>
    </row>
    <row r="152" spans="1:20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1142</v>
      </c>
      <c r="G152" s="24" t="s">
        <v>612</v>
      </c>
      <c r="H152" s="178">
        <v>30.48</v>
      </c>
      <c r="S152" s="57" t="s">
        <v>1133</v>
      </c>
      <c r="T152" s="26"/>
    </row>
    <row r="153" spans="1:20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1142</v>
      </c>
      <c r="G153" s="24" t="s">
        <v>612</v>
      </c>
      <c r="H153" s="178">
        <v>30.48</v>
      </c>
      <c r="S153" s="57" t="s">
        <v>1036</v>
      </c>
      <c r="T153" s="26"/>
    </row>
    <row r="154" spans="1:20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1142</v>
      </c>
      <c r="G154" s="24" t="s">
        <v>612</v>
      </c>
      <c r="H154" s="178">
        <v>30.48</v>
      </c>
      <c r="S154" s="57" t="s">
        <v>1037</v>
      </c>
      <c r="T154" s="26"/>
    </row>
    <row r="155" spans="1:20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1142</v>
      </c>
      <c r="G155" s="24" t="s">
        <v>612</v>
      </c>
      <c r="H155" s="178">
        <v>30.48</v>
      </c>
      <c r="S155" s="57" t="s">
        <v>1038</v>
      </c>
      <c r="T155" s="26"/>
    </row>
    <row r="156" spans="1:20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1142</v>
      </c>
      <c r="G156" s="24" t="s">
        <v>612</v>
      </c>
      <c r="H156" s="178">
        <v>30.48</v>
      </c>
      <c r="S156" s="57" t="s">
        <v>1039</v>
      </c>
      <c r="T156" s="26"/>
    </row>
    <row r="157" spans="1:20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1142</v>
      </c>
      <c r="G157" s="24" t="s">
        <v>612</v>
      </c>
      <c r="H157" s="178">
        <v>30.48</v>
      </c>
      <c r="S157" s="57" t="s">
        <v>1040</v>
      </c>
      <c r="T157" s="26"/>
    </row>
    <row r="158" spans="1:20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1142</v>
      </c>
      <c r="G158" s="24" t="s">
        <v>612</v>
      </c>
      <c r="H158" s="178">
        <v>30.48</v>
      </c>
      <c r="S158" s="57" t="s">
        <v>1041</v>
      </c>
      <c r="T158" s="26"/>
    </row>
    <row r="159" spans="1:20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1142</v>
      </c>
      <c r="G159" s="24" t="s">
        <v>612</v>
      </c>
      <c r="H159" s="178">
        <v>30.48</v>
      </c>
      <c r="S159" s="57" t="s">
        <v>1042</v>
      </c>
      <c r="T159" s="26"/>
    </row>
    <row r="160" spans="1:20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1142</v>
      </c>
      <c r="G160" s="24" t="s">
        <v>612</v>
      </c>
      <c r="H160" s="178">
        <v>30.48</v>
      </c>
      <c r="S160" s="57" t="s">
        <v>1043</v>
      </c>
      <c r="T160" s="26"/>
    </row>
    <row r="161" spans="1:20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1142</v>
      </c>
      <c r="G161" s="24" t="s">
        <v>612</v>
      </c>
      <c r="H161" s="178">
        <v>30.48</v>
      </c>
      <c r="S161" s="57" t="s">
        <v>1059</v>
      </c>
      <c r="T161" s="26"/>
    </row>
    <row r="162" spans="1:20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1142</v>
      </c>
      <c r="G162" s="24" t="s">
        <v>612</v>
      </c>
      <c r="H162" s="178">
        <v>30.48</v>
      </c>
      <c r="S162" s="57" t="s">
        <v>1044</v>
      </c>
      <c r="T162" s="26"/>
    </row>
    <row r="163" spans="1:20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1142</v>
      </c>
      <c r="G163" s="24" t="s">
        <v>612</v>
      </c>
      <c r="H163" s="178">
        <v>30.48</v>
      </c>
      <c r="S163" s="57" t="s">
        <v>1045</v>
      </c>
      <c r="T163" s="26"/>
    </row>
    <row r="164" spans="1:20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1142</v>
      </c>
      <c r="G164" s="24" t="s">
        <v>612</v>
      </c>
      <c r="H164" s="178">
        <v>30.48</v>
      </c>
      <c r="S164" s="57" t="s">
        <v>1048</v>
      </c>
      <c r="T164" s="26"/>
    </row>
    <row r="165" spans="1:20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1142</v>
      </c>
      <c r="G165" s="24" t="s">
        <v>612</v>
      </c>
      <c r="H165" s="178">
        <v>30.48</v>
      </c>
      <c r="S165" s="57" t="s">
        <v>1049</v>
      </c>
      <c r="T165" s="26"/>
    </row>
    <row r="166" spans="1:20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1142</v>
      </c>
      <c r="G166" s="24" t="s">
        <v>612</v>
      </c>
      <c r="H166" s="178">
        <v>30.48</v>
      </c>
      <c r="S166" s="57" t="s">
        <v>1050</v>
      </c>
      <c r="T166" s="26"/>
    </row>
    <row r="167" spans="1:20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1142</v>
      </c>
      <c r="G167" s="24" t="s">
        <v>612</v>
      </c>
      <c r="H167" s="178">
        <v>30.48</v>
      </c>
      <c r="S167" s="57" t="s">
        <v>1051</v>
      </c>
      <c r="T167" s="26"/>
    </row>
    <row r="168" spans="1:20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1142</v>
      </c>
      <c r="G168" s="24" t="s">
        <v>612</v>
      </c>
      <c r="H168" s="178">
        <v>30.48</v>
      </c>
      <c r="S168" s="57" t="s">
        <v>1052</v>
      </c>
      <c r="T168" s="26"/>
    </row>
    <row r="169" spans="1:20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1142</v>
      </c>
      <c r="G169" s="24" t="s">
        <v>612</v>
      </c>
      <c r="H169" s="178">
        <v>30.48</v>
      </c>
      <c r="S169" s="57" t="s">
        <v>1053</v>
      </c>
      <c r="T169" s="26"/>
    </row>
    <row r="170" spans="1:20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1142</v>
      </c>
      <c r="G170" s="24" t="s">
        <v>612</v>
      </c>
      <c r="H170" s="178">
        <v>30.48</v>
      </c>
      <c r="S170" s="57" t="s">
        <v>1054</v>
      </c>
      <c r="T170" s="26"/>
    </row>
    <row r="171" spans="1:20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1142</v>
      </c>
      <c r="G171" s="24" t="s">
        <v>612</v>
      </c>
      <c r="H171" s="178">
        <v>30.48</v>
      </c>
      <c r="S171" s="57" t="s">
        <v>1055</v>
      </c>
      <c r="T171" s="26"/>
    </row>
    <row r="172" spans="1:20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1142</v>
      </c>
      <c r="G172" s="24" t="s">
        <v>612</v>
      </c>
      <c r="H172" s="178">
        <v>30.48</v>
      </c>
      <c r="S172" s="57" t="s">
        <v>1056</v>
      </c>
      <c r="T172" s="26"/>
    </row>
    <row r="173" spans="1:20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1142</v>
      </c>
      <c r="G173" s="24" t="s">
        <v>612</v>
      </c>
      <c r="H173" s="178">
        <v>30.48</v>
      </c>
      <c r="S173" s="57" t="s">
        <v>1057</v>
      </c>
      <c r="T173" s="26"/>
    </row>
    <row r="174" spans="1:20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1142</v>
      </c>
      <c r="G174" s="24" t="s">
        <v>612</v>
      </c>
      <c r="H174" s="178">
        <v>30.48</v>
      </c>
      <c r="S174" s="57" t="s">
        <v>1058</v>
      </c>
      <c r="T174" s="26"/>
    </row>
    <row r="175" spans="1:20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1142</v>
      </c>
      <c r="G175" s="24" t="s">
        <v>612</v>
      </c>
      <c r="H175" s="178">
        <v>30.48</v>
      </c>
      <c r="S175" s="57" t="s">
        <v>1060</v>
      </c>
      <c r="T175" s="26"/>
    </row>
    <row r="176" spans="1:20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1142</v>
      </c>
      <c r="G176" s="24" t="s">
        <v>612</v>
      </c>
      <c r="H176" s="178">
        <v>30.48</v>
      </c>
      <c r="S176" s="57" t="s">
        <v>1061</v>
      </c>
      <c r="T176" s="26"/>
    </row>
    <row r="177" spans="1:27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1142</v>
      </c>
      <c r="G177" s="24" t="s">
        <v>612</v>
      </c>
      <c r="H177" s="178">
        <v>30.48</v>
      </c>
      <c r="S177" s="57" t="s">
        <v>1062</v>
      </c>
      <c r="T177" s="26"/>
    </row>
    <row r="178" spans="1:27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1142</v>
      </c>
      <c r="G178" s="24" t="s">
        <v>612</v>
      </c>
      <c r="H178" s="178">
        <v>30.48</v>
      </c>
      <c r="S178" s="57" t="s">
        <v>1063</v>
      </c>
      <c r="T178" s="26"/>
    </row>
    <row r="179" spans="1:27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1142</v>
      </c>
      <c r="G179" s="24" t="s">
        <v>612</v>
      </c>
      <c r="H179" s="178">
        <v>30.48</v>
      </c>
      <c r="S179" s="57" t="s">
        <v>1064</v>
      </c>
      <c r="T179" s="26"/>
    </row>
    <row r="180" spans="1:27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1142</v>
      </c>
      <c r="G180" s="24" t="s">
        <v>612</v>
      </c>
      <c r="H180" s="178">
        <v>30.48</v>
      </c>
      <c r="S180" s="57" t="s">
        <v>1065</v>
      </c>
      <c r="T180" s="26"/>
    </row>
    <row r="181" spans="1:27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1142</v>
      </c>
      <c r="G181" s="24" t="s">
        <v>612</v>
      </c>
      <c r="H181" s="178">
        <v>30.48</v>
      </c>
      <c r="S181" s="57" t="s">
        <v>1066</v>
      </c>
      <c r="T181" s="26"/>
    </row>
    <row r="182" spans="1:27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1142</v>
      </c>
      <c r="G182" s="24" t="s">
        <v>612</v>
      </c>
      <c r="H182" s="178">
        <v>30.48</v>
      </c>
      <c r="S182" s="57" t="s">
        <v>1067</v>
      </c>
      <c r="T182" s="26"/>
    </row>
    <row r="183" spans="1:27">
      <c r="A183" s="49">
        <v>8205260</v>
      </c>
      <c r="C183" s="45"/>
      <c r="D183" s="45" t="s">
        <v>30</v>
      </c>
      <c r="E183" s="27" t="s">
        <v>241</v>
      </c>
      <c r="F183" s="28" t="s">
        <v>1142</v>
      </c>
      <c r="G183" s="24" t="s">
        <v>612</v>
      </c>
      <c r="H183" s="178">
        <v>30.48</v>
      </c>
      <c r="S183" s="57" t="s">
        <v>1068</v>
      </c>
      <c r="T183" s="26"/>
    </row>
    <row r="184" spans="1:27">
      <c r="A184" s="49">
        <v>8205264</v>
      </c>
      <c r="C184" s="45"/>
      <c r="D184" s="45" t="s">
        <v>30</v>
      </c>
      <c r="E184" s="27" t="s">
        <v>242</v>
      </c>
      <c r="F184" s="28" t="s">
        <v>1142</v>
      </c>
      <c r="G184" s="24" t="s">
        <v>612</v>
      </c>
      <c r="H184" s="178">
        <v>30.48</v>
      </c>
      <c r="S184" s="57" t="s">
        <v>1070</v>
      </c>
      <c r="T184" s="26"/>
    </row>
    <row r="185" spans="1:27">
      <c r="A185" s="49">
        <v>8205266</v>
      </c>
      <c r="C185" s="45"/>
      <c r="D185" s="45" t="s">
        <v>30</v>
      </c>
      <c r="E185" s="27" t="s">
        <v>243</v>
      </c>
      <c r="F185" s="28" t="s">
        <v>1142</v>
      </c>
      <c r="G185" s="24" t="s">
        <v>612</v>
      </c>
      <c r="H185" s="178">
        <v>30.48</v>
      </c>
      <c r="S185" s="57" t="s">
        <v>1069</v>
      </c>
      <c r="T185" s="26"/>
    </row>
    <row r="186" spans="1:27">
      <c r="A186" s="49">
        <v>8205268</v>
      </c>
      <c r="C186" s="45"/>
      <c r="D186" s="45" t="s">
        <v>30</v>
      </c>
      <c r="E186" s="27" t="s">
        <v>244</v>
      </c>
      <c r="F186" s="28" t="s">
        <v>1142</v>
      </c>
      <c r="G186" s="24" t="s">
        <v>612</v>
      </c>
      <c r="H186" s="178">
        <v>30.48</v>
      </c>
      <c r="S186" s="57" t="s">
        <v>1071</v>
      </c>
      <c r="T186" s="26"/>
    </row>
    <row r="187" spans="1:27">
      <c r="A187" s="49">
        <v>8205269</v>
      </c>
      <c r="C187" s="45"/>
      <c r="D187" s="45" t="s">
        <v>30</v>
      </c>
      <c r="E187" s="257" t="s">
        <v>863</v>
      </c>
      <c r="F187" s="28" t="s">
        <v>1142</v>
      </c>
      <c r="G187" s="24" t="s">
        <v>612</v>
      </c>
      <c r="H187" s="178">
        <v>34.479999999999997</v>
      </c>
      <c r="S187" s="57" t="s">
        <v>1077</v>
      </c>
      <c r="T187" s="26"/>
      <c r="AA187" s="258"/>
    </row>
    <row r="188" spans="1:27">
      <c r="A188" s="49">
        <v>8205270</v>
      </c>
      <c r="C188" s="45"/>
      <c r="D188" s="45" t="s">
        <v>30</v>
      </c>
      <c r="E188" s="257" t="s">
        <v>866</v>
      </c>
      <c r="F188" s="28" t="s">
        <v>1142</v>
      </c>
      <c r="G188" s="24" t="s">
        <v>612</v>
      </c>
      <c r="H188" s="178">
        <v>35.479999999999997</v>
      </c>
      <c r="S188" s="57" t="s">
        <v>1072</v>
      </c>
      <c r="T188" s="26"/>
      <c r="AA188" s="258"/>
    </row>
    <row r="189" spans="1:27">
      <c r="A189" s="49">
        <v>8205271</v>
      </c>
      <c r="C189" s="45"/>
      <c r="D189" s="45" t="s">
        <v>30</v>
      </c>
      <c r="E189" s="27" t="s">
        <v>245</v>
      </c>
      <c r="F189" s="28" t="s">
        <v>1142</v>
      </c>
      <c r="G189" s="24" t="s">
        <v>612</v>
      </c>
      <c r="H189" s="178">
        <v>30.48</v>
      </c>
      <c r="S189" s="57" t="s">
        <v>1073</v>
      </c>
      <c r="T189" s="26"/>
      <c r="AA189" s="258"/>
    </row>
    <row r="190" spans="1:27">
      <c r="A190" s="49">
        <v>8205272</v>
      </c>
      <c r="C190" s="45"/>
      <c r="D190" s="45" t="s">
        <v>30</v>
      </c>
      <c r="E190" s="257" t="s">
        <v>864</v>
      </c>
      <c r="F190" s="28" t="s">
        <v>1142</v>
      </c>
      <c r="G190" s="24" t="s">
        <v>612</v>
      </c>
      <c r="H190" s="178">
        <v>36.479999999999997</v>
      </c>
      <c r="S190" s="57" t="s">
        <v>1074</v>
      </c>
      <c r="T190" s="26"/>
      <c r="AA190" s="258"/>
    </row>
    <row r="191" spans="1:27">
      <c r="A191" s="49">
        <v>8205273</v>
      </c>
      <c r="C191" s="45"/>
      <c r="D191" s="45" t="s">
        <v>30</v>
      </c>
      <c r="E191" s="257" t="s">
        <v>865</v>
      </c>
      <c r="F191" s="28" t="s">
        <v>1142</v>
      </c>
      <c r="G191" s="24" t="s">
        <v>612</v>
      </c>
      <c r="H191" s="178">
        <v>37.479999999999997</v>
      </c>
      <c r="S191" s="57" t="s">
        <v>1075</v>
      </c>
      <c r="T191" s="26"/>
      <c r="AA191" s="258"/>
    </row>
    <row r="192" spans="1:27">
      <c r="A192" s="49">
        <v>8205274</v>
      </c>
      <c r="C192" s="45"/>
      <c r="D192" s="45" t="s">
        <v>30</v>
      </c>
      <c r="E192" s="27" t="s">
        <v>246</v>
      </c>
      <c r="F192" s="28" t="s">
        <v>1142</v>
      </c>
      <c r="G192" s="24" t="s">
        <v>612</v>
      </c>
      <c r="H192" s="178">
        <v>30.48</v>
      </c>
      <c r="S192" s="57" t="s">
        <v>1078</v>
      </c>
      <c r="T192" s="26"/>
      <c r="AA192" s="258"/>
    </row>
    <row r="193" spans="1:27">
      <c r="A193" s="49">
        <v>8205275</v>
      </c>
      <c r="C193" s="45"/>
      <c r="D193" s="45" t="s">
        <v>30</v>
      </c>
      <c r="E193" s="257" t="s">
        <v>867</v>
      </c>
      <c r="F193" s="28" t="s">
        <v>1142</v>
      </c>
      <c r="G193" s="24" t="s">
        <v>612</v>
      </c>
      <c r="H193" s="178">
        <v>38.479999999999997</v>
      </c>
      <c r="S193" s="57" t="s">
        <v>1079</v>
      </c>
      <c r="T193" s="26"/>
      <c r="AA193" s="258"/>
    </row>
    <row r="194" spans="1:27">
      <c r="A194" s="49">
        <v>8205276</v>
      </c>
      <c r="C194" s="45"/>
      <c r="D194" s="45" t="s">
        <v>30</v>
      </c>
      <c r="E194" s="257" t="s">
        <v>868</v>
      </c>
      <c r="F194" s="28" t="s">
        <v>1142</v>
      </c>
      <c r="G194" s="24" t="s">
        <v>612</v>
      </c>
      <c r="H194" s="178">
        <v>39.479999999999997</v>
      </c>
      <c r="S194" s="57" t="s">
        <v>1080</v>
      </c>
      <c r="T194" s="26"/>
      <c r="AA194" s="258"/>
    </row>
    <row r="195" spans="1:27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1142</v>
      </c>
      <c r="G195" s="24" t="s">
        <v>612</v>
      </c>
      <c r="H195" s="178">
        <v>30.48</v>
      </c>
      <c r="S195" s="57" t="s">
        <v>1081</v>
      </c>
      <c r="T195" s="26"/>
      <c r="AA195" s="258"/>
    </row>
    <row r="196" spans="1:27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1142</v>
      </c>
      <c r="G196" s="24" t="s">
        <v>612</v>
      </c>
      <c r="H196" s="178">
        <v>30.48</v>
      </c>
      <c r="S196" s="57" t="s">
        <v>1082</v>
      </c>
      <c r="T196" s="26"/>
      <c r="AA196" s="258"/>
    </row>
    <row r="197" spans="1:27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1142</v>
      </c>
      <c r="G197" s="24" t="s">
        <v>612</v>
      </c>
      <c r="H197" s="178">
        <v>30.48</v>
      </c>
      <c r="S197" s="57" t="s">
        <v>1083</v>
      </c>
      <c r="T197" s="26"/>
      <c r="AA197" s="258"/>
    </row>
    <row r="198" spans="1:27">
      <c r="A198" s="49">
        <v>8205265</v>
      </c>
      <c r="C198" s="45"/>
      <c r="D198" s="45" t="s">
        <v>30</v>
      </c>
      <c r="E198" s="27" t="s">
        <v>251</v>
      </c>
      <c r="F198" s="28" t="s">
        <v>1142</v>
      </c>
      <c r="G198" s="24" t="s">
        <v>612</v>
      </c>
      <c r="H198" s="178">
        <v>30.48</v>
      </c>
      <c r="S198" s="57" t="s">
        <v>1084</v>
      </c>
      <c r="T198" s="26"/>
      <c r="AA198" s="258"/>
    </row>
    <row r="199" spans="1:27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1142</v>
      </c>
      <c r="G199" s="24" t="s">
        <v>612</v>
      </c>
      <c r="H199" s="178">
        <v>30.48</v>
      </c>
      <c r="S199" s="57" t="s">
        <v>1085</v>
      </c>
      <c r="T199" s="26"/>
      <c r="AA199" s="258"/>
    </row>
    <row r="200" spans="1:27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1142</v>
      </c>
      <c r="G200" s="24" t="s">
        <v>612</v>
      </c>
      <c r="H200" s="178">
        <v>30.48</v>
      </c>
      <c r="S200" s="57" t="s">
        <v>1086</v>
      </c>
      <c r="T200" s="26"/>
      <c r="AA200" s="258"/>
    </row>
    <row r="201" spans="1:27">
      <c r="A201" s="49">
        <v>8205912</v>
      </c>
      <c r="C201" s="45" t="s">
        <v>247</v>
      </c>
      <c r="D201" s="45" t="s">
        <v>30</v>
      </c>
      <c r="E201" s="27" t="s">
        <v>869</v>
      </c>
      <c r="F201" s="28" t="s">
        <v>1142</v>
      </c>
      <c r="G201" s="24" t="s">
        <v>612</v>
      </c>
      <c r="H201" s="178">
        <v>30.48</v>
      </c>
      <c r="S201" s="57" t="s">
        <v>1087</v>
      </c>
      <c r="T201" s="26"/>
      <c r="AA201" s="258"/>
    </row>
    <row r="202" spans="1:27">
      <c r="A202" s="49">
        <v>8206000</v>
      </c>
      <c r="C202" s="45"/>
      <c r="D202" s="45" t="s">
        <v>30</v>
      </c>
      <c r="E202" s="257" t="s">
        <v>870</v>
      </c>
      <c r="F202" s="28" t="s">
        <v>1142</v>
      </c>
      <c r="G202" s="24" t="s">
        <v>612</v>
      </c>
      <c r="H202" s="178">
        <v>40.479999999999997</v>
      </c>
      <c r="S202" s="57" t="s">
        <v>1088</v>
      </c>
      <c r="T202" s="26"/>
      <c r="AA202" s="258"/>
    </row>
    <row r="203" spans="1:27">
      <c r="A203" s="49">
        <v>8206001</v>
      </c>
      <c r="C203" s="45"/>
      <c r="D203" s="45" t="s">
        <v>30</v>
      </c>
      <c r="E203" s="257" t="s">
        <v>871</v>
      </c>
      <c r="F203" s="28" t="s">
        <v>1142</v>
      </c>
      <c r="G203" s="24" t="s">
        <v>612</v>
      </c>
      <c r="H203" s="178">
        <v>41.48</v>
      </c>
      <c r="S203" s="57" t="s">
        <v>1089</v>
      </c>
      <c r="T203" s="26"/>
      <c r="AA203" s="258"/>
    </row>
    <row r="204" spans="1:27">
      <c r="A204" s="49">
        <v>8206002</v>
      </c>
      <c r="C204" s="45"/>
      <c r="D204" s="45" t="s">
        <v>30</v>
      </c>
      <c r="E204" s="257" t="s">
        <v>872</v>
      </c>
      <c r="F204" s="28" t="s">
        <v>1142</v>
      </c>
      <c r="G204" s="24" t="s">
        <v>612</v>
      </c>
      <c r="H204" s="178">
        <v>42.48</v>
      </c>
      <c r="S204" s="57" t="s">
        <v>1090</v>
      </c>
      <c r="T204" s="26"/>
      <c r="AA204" s="258"/>
    </row>
    <row r="205" spans="1:27">
      <c r="A205" s="49">
        <v>8206003</v>
      </c>
      <c r="C205" s="45"/>
      <c r="D205" s="45" t="s">
        <v>30</v>
      </c>
      <c r="E205" s="257" t="s">
        <v>873</v>
      </c>
      <c r="F205" s="28" t="s">
        <v>1142</v>
      </c>
      <c r="G205" s="24" t="s">
        <v>612</v>
      </c>
      <c r="H205" s="178">
        <v>43.48</v>
      </c>
      <c r="S205" s="57" t="s">
        <v>1092</v>
      </c>
      <c r="T205" s="26"/>
      <c r="AA205" s="258"/>
    </row>
    <row r="206" spans="1:27">
      <c r="A206" s="49">
        <v>8206004</v>
      </c>
      <c r="C206" s="45"/>
      <c r="D206" s="45" t="s">
        <v>30</v>
      </c>
      <c r="E206" s="257" t="s">
        <v>874</v>
      </c>
      <c r="F206" s="28" t="s">
        <v>1142</v>
      </c>
      <c r="G206" s="24" t="s">
        <v>612</v>
      </c>
      <c r="H206" s="178">
        <v>44.48</v>
      </c>
      <c r="S206" s="57" t="s">
        <v>1093</v>
      </c>
      <c r="T206" s="26"/>
      <c r="AA206" s="258"/>
    </row>
    <row r="207" spans="1:27">
      <c r="A207" s="49">
        <v>8206005</v>
      </c>
      <c r="C207" s="45"/>
      <c r="D207" s="45" t="s">
        <v>30</v>
      </c>
      <c r="E207" s="257" t="s">
        <v>875</v>
      </c>
      <c r="F207" s="28" t="s">
        <v>1142</v>
      </c>
      <c r="G207" s="24" t="s">
        <v>612</v>
      </c>
      <c r="H207" s="178">
        <v>45.48</v>
      </c>
      <c r="S207" s="57" t="s">
        <v>1094</v>
      </c>
      <c r="T207" s="26"/>
      <c r="AA207" s="258"/>
    </row>
    <row r="208" spans="1:27">
      <c r="A208" s="49">
        <v>8206006</v>
      </c>
      <c r="C208" s="45"/>
      <c r="D208" s="45" t="s">
        <v>30</v>
      </c>
      <c r="E208" s="257" t="s">
        <v>876</v>
      </c>
      <c r="F208" s="28" t="s">
        <v>1142</v>
      </c>
      <c r="G208" s="24" t="s">
        <v>612</v>
      </c>
      <c r="H208" s="178">
        <v>46.48</v>
      </c>
      <c r="S208" s="57" t="s">
        <v>1095</v>
      </c>
      <c r="T208" s="26"/>
      <c r="AA208" s="258"/>
    </row>
    <row r="209" spans="1:27">
      <c r="A209" s="49">
        <v>8206007</v>
      </c>
      <c r="C209" s="45"/>
      <c r="D209" s="45" t="s">
        <v>30</v>
      </c>
      <c r="E209" s="257" t="s">
        <v>877</v>
      </c>
      <c r="F209" s="28" t="s">
        <v>1142</v>
      </c>
      <c r="G209" s="24" t="s">
        <v>612</v>
      </c>
      <c r="H209" s="178">
        <v>47.48</v>
      </c>
      <c r="S209" s="57" t="s">
        <v>1096</v>
      </c>
      <c r="T209" s="26"/>
      <c r="AA209" s="258"/>
    </row>
    <row r="210" spans="1:27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1140</v>
      </c>
      <c r="G210" s="24" t="s">
        <v>612</v>
      </c>
      <c r="H210" s="178">
        <v>30.48</v>
      </c>
      <c r="S210" s="57" t="s">
        <v>1097</v>
      </c>
      <c r="T210" s="26"/>
      <c r="AA210" s="258"/>
    </row>
    <row r="211" spans="1:27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1140</v>
      </c>
      <c r="G211" s="24" t="s">
        <v>612</v>
      </c>
      <c r="H211" s="178">
        <v>30.48</v>
      </c>
      <c r="S211" s="57" t="s">
        <v>1098</v>
      </c>
      <c r="T211" s="26"/>
      <c r="AA211" s="258"/>
    </row>
    <row r="212" spans="1:27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1140</v>
      </c>
      <c r="G212" s="24" t="s">
        <v>612</v>
      </c>
      <c r="H212" s="178">
        <v>30.48</v>
      </c>
      <c r="S212" s="57" t="s">
        <v>1100</v>
      </c>
      <c r="T212" s="26"/>
      <c r="AA212" s="258"/>
    </row>
    <row r="213" spans="1:27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1140</v>
      </c>
      <c r="G213" s="24" t="s">
        <v>612</v>
      </c>
      <c r="H213" s="178">
        <v>30.48</v>
      </c>
      <c r="S213" s="57" t="s">
        <v>1101</v>
      </c>
      <c r="T213" s="26"/>
      <c r="AA213" s="258"/>
    </row>
    <row r="214" spans="1:27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1140</v>
      </c>
      <c r="G214" s="24" t="s">
        <v>612</v>
      </c>
      <c r="H214" s="178">
        <v>30.48</v>
      </c>
      <c r="S214" s="57" t="s">
        <v>1102</v>
      </c>
      <c r="T214" s="26"/>
      <c r="AA214" s="258"/>
    </row>
    <row r="215" spans="1:27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1140</v>
      </c>
      <c r="G215" s="24" t="s">
        <v>612</v>
      </c>
      <c r="H215" s="178">
        <v>30.48</v>
      </c>
      <c r="S215" s="57" t="s">
        <v>1103</v>
      </c>
      <c r="T215" s="26"/>
      <c r="AA215" s="258"/>
    </row>
    <row r="216" spans="1:27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1140</v>
      </c>
      <c r="G216" s="24" t="s">
        <v>612</v>
      </c>
      <c r="H216" s="178">
        <v>30.48</v>
      </c>
      <c r="S216" s="57" t="s">
        <v>1104</v>
      </c>
      <c r="T216" s="26"/>
      <c r="AA216" s="258"/>
    </row>
    <row r="217" spans="1:27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1140</v>
      </c>
      <c r="G217" s="24" t="s">
        <v>612</v>
      </c>
      <c r="H217" s="178">
        <v>30.48</v>
      </c>
      <c r="S217" s="57" t="s">
        <v>1105</v>
      </c>
      <c r="T217" s="26"/>
      <c r="AA217" s="258"/>
    </row>
    <row r="218" spans="1:27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1140</v>
      </c>
      <c r="G218" s="24" t="s">
        <v>612</v>
      </c>
      <c r="H218" s="178">
        <v>30.48</v>
      </c>
      <c r="S218" s="57" t="s">
        <v>1106</v>
      </c>
      <c r="T218" s="26"/>
      <c r="AA218" s="258"/>
    </row>
    <row r="219" spans="1:27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1140</v>
      </c>
      <c r="G219" s="24" t="s">
        <v>612</v>
      </c>
      <c r="H219" s="178">
        <v>30.48</v>
      </c>
      <c r="S219" s="57" t="s">
        <v>1108</v>
      </c>
      <c r="T219" s="26"/>
      <c r="AA219" s="258"/>
    </row>
    <row r="220" spans="1:27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1140</v>
      </c>
      <c r="G220" s="24" t="s">
        <v>612</v>
      </c>
      <c r="H220" s="178">
        <v>30.48</v>
      </c>
      <c r="S220" s="57" t="s">
        <v>1109</v>
      </c>
      <c r="T220" s="26"/>
      <c r="AA220" s="258"/>
    </row>
    <row r="221" spans="1:27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1140</v>
      </c>
      <c r="G221" s="24" t="s">
        <v>612</v>
      </c>
      <c r="H221" s="178">
        <v>30.48</v>
      </c>
      <c r="S221" s="57" t="s">
        <v>1110</v>
      </c>
      <c r="T221" s="26"/>
      <c r="AA221" s="258"/>
    </row>
    <row r="222" spans="1:27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1140</v>
      </c>
      <c r="G222" s="24" t="s">
        <v>612</v>
      </c>
      <c r="H222" s="178">
        <v>30.48</v>
      </c>
      <c r="S222" s="57" t="s">
        <v>1111</v>
      </c>
      <c r="T222" s="26"/>
      <c r="AA222" s="258"/>
    </row>
    <row r="223" spans="1:27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1140</v>
      </c>
      <c r="G223" s="24" t="s">
        <v>612</v>
      </c>
      <c r="H223" s="178">
        <v>30.48</v>
      </c>
      <c r="S223" s="57" t="s">
        <v>1113</v>
      </c>
      <c r="T223" s="26"/>
    </row>
    <row r="224" spans="1:27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1140</v>
      </c>
      <c r="G224" s="24" t="s">
        <v>612</v>
      </c>
      <c r="H224" s="178">
        <v>30.48</v>
      </c>
      <c r="S224" s="57" t="s">
        <v>1115</v>
      </c>
      <c r="T224" s="26"/>
    </row>
    <row r="225" spans="1:20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1140</v>
      </c>
      <c r="G225" s="24" t="s">
        <v>612</v>
      </c>
      <c r="H225" s="178">
        <v>30.48</v>
      </c>
      <c r="S225" s="57" t="s">
        <v>1116</v>
      </c>
      <c r="T225" s="26"/>
    </row>
    <row r="226" spans="1:20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1140</v>
      </c>
      <c r="G226" s="24" t="s">
        <v>612</v>
      </c>
      <c r="H226" s="178">
        <v>30.48</v>
      </c>
      <c r="S226" s="57" t="s">
        <v>1117</v>
      </c>
      <c r="T226" s="26"/>
    </row>
    <row r="227" spans="1:20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1140</v>
      </c>
      <c r="G227" s="24" t="s">
        <v>612</v>
      </c>
      <c r="H227" s="178">
        <v>30.48</v>
      </c>
      <c r="S227" s="57" t="s">
        <v>1119</v>
      </c>
      <c r="T227" s="26"/>
    </row>
    <row r="228" spans="1:20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1140</v>
      </c>
      <c r="G228" s="24" t="s">
        <v>612</v>
      </c>
      <c r="H228" s="178">
        <v>30.48</v>
      </c>
      <c r="S228" s="57" t="s">
        <v>1120</v>
      </c>
      <c r="T228" s="26"/>
    </row>
    <row r="229" spans="1:20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1140</v>
      </c>
      <c r="G229" s="24" t="s">
        <v>612</v>
      </c>
      <c r="H229" s="178">
        <v>30.48</v>
      </c>
      <c r="S229" s="57" t="s">
        <v>1121</v>
      </c>
      <c r="T229" s="26"/>
    </row>
    <row r="230" spans="1:20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1140</v>
      </c>
      <c r="G230" s="24" t="s">
        <v>612</v>
      </c>
      <c r="H230" s="178">
        <v>30.48</v>
      </c>
      <c r="S230" s="57" t="s">
        <v>1122</v>
      </c>
      <c r="T230" s="26"/>
    </row>
    <row r="231" spans="1:20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1140</v>
      </c>
      <c r="G231" s="24" t="s">
        <v>612</v>
      </c>
      <c r="H231" s="178">
        <v>30.48</v>
      </c>
      <c r="S231" s="57" t="s">
        <v>1123</v>
      </c>
      <c r="T231" s="26"/>
    </row>
    <row r="232" spans="1:20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1140</v>
      </c>
      <c r="G232" s="24" t="s">
        <v>612</v>
      </c>
      <c r="H232" s="178">
        <v>30.48</v>
      </c>
      <c r="S232" s="57" t="s">
        <v>1125</v>
      </c>
      <c r="T232" s="26"/>
    </row>
    <row r="233" spans="1:20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1140</v>
      </c>
      <c r="G233" s="24" t="s">
        <v>612</v>
      </c>
      <c r="H233" s="178">
        <v>30.48</v>
      </c>
      <c r="S233" s="57" t="s">
        <v>1126</v>
      </c>
      <c r="T233" s="26"/>
    </row>
    <row r="234" spans="1:20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1140</v>
      </c>
      <c r="G234" s="24" t="s">
        <v>612</v>
      </c>
      <c r="H234" s="178">
        <v>30.48</v>
      </c>
      <c r="S234" s="57" t="s">
        <v>1127</v>
      </c>
      <c r="T234" s="26"/>
    </row>
    <row r="235" spans="1:20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1140</v>
      </c>
      <c r="G235" s="24" t="s">
        <v>612</v>
      </c>
      <c r="H235" s="178">
        <v>30.48</v>
      </c>
      <c r="S235" s="57" t="s">
        <v>1128</v>
      </c>
      <c r="T235" s="26"/>
    </row>
    <row r="236" spans="1:20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1140</v>
      </c>
      <c r="G236" s="24" t="s">
        <v>612</v>
      </c>
      <c r="H236" s="178">
        <v>30.48</v>
      </c>
      <c r="S236" s="57" t="s">
        <v>1129</v>
      </c>
      <c r="T236" s="26"/>
    </row>
    <row r="237" spans="1:20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1140</v>
      </c>
      <c r="G237" s="24" t="s">
        <v>612</v>
      </c>
      <c r="H237" s="178">
        <v>30.48</v>
      </c>
      <c r="S237" s="57" t="s">
        <v>1152</v>
      </c>
      <c r="T237" s="26"/>
    </row>
    <row r="238" spans="1:20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1140</v>
      </c>
      <c r="G238" s="24" t="s">
        <v>612</v>
      </c>
      <c r="H238" s="178">
        <v>30.48</v>
      </c>
      <c r="S238" s="57" t="s">
        <v>1130</v>
      </c>
      <c r="T238" s="26"/>
    </row>
    <row r="239" spans="1:20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1140</v>
      </c>
      <c r="G239" s="24" t="s">
        <v>612</v>
      </c>
      <c r="H239" s="178">
        <v>30.48</v>
      </c>
      <c r="S239" s="57" t="s">
        <v>1131</v>
      </c>
      <c r="T239" s="26"/>
    </row>
    <row r="240" spans="1:20">
      <c r="A240" s="49">
        <v>8204771</v>
      </c>
      <c r="C240" s="45">
        <v>823</v>
      </c>
      <c r="D240" s="45" t="s">
        <v>30</v>
      </c>
      <c r="E240" s="27" t="s">
        <v>729</v>
      </c>
      <c r="F240" s="28" t="s">
        <v>1140</v>
      </c>
      <c r="G240" s="24" t="s">
        <v>612</v>
      </c>
      <c r="H240" s="178">
        <v>30.48</v>
      </c>
      <c r="S240" s="57" t="s">
        <v>1132</v>
      </c>
      <c r="T240" s="26"/>
    </row>
    <row r="241" spans="1:20">
      <c r="A241" s="49">
        <v>8204772</v>
      </c>
      <c r="C241" s="45"/>
      <c r="D241" s="45" t="s">
        <v>30</v>
      </c>
      <c r="E241" s="27" t="s">
        <v>730</v>
      </c>
      <c r="F241" s="28" t="s">
        <v>1140</v>
      </c>
      <c r="G241" s="24" t="s">
        <v>612</v>
      </c>
      <c r="H241" s="178">
        <v>30.48</v>
      </c>
      <c r="S241" s="57" t="s">
        <v>1134</v>
      </c>
      <c r="T241" s="26"/>
    </row>
    <row r="242" spans="1:20">
      <c r="A242" s="49">
        <v>8204770</v>
      </c>
      <c r="C242" s="45"/>
      <c r="D242" s="45" t="s">
        <v>30</v>
      </c>
      <c r="E242" s="27" t="s">
        <v>731</v>
      </c>
      <c r="F242" s="28" t="s">
        <v>1140</v>
      </c>
      <c r="G242" s="24" t="s">
        <v>612</v>
      </c>
      <c r="H242" s="178">
        <v>30.48</v>
      </c>
      <c r="S242" s="57" t="s">
        <v>1135</v>
      </c>
      <c r="T242" s="26"/>
    </row>
    <row r="243" spans="1:20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1141</v>
      </c>
      <c r="G243" s="46" t="s">
        <v>612</v>
      </c>
      <c r="H243" s="24">
        <v>1000</v>
      </c>
      <c r="S243" s="57" t="s">
        <v>1136</v>
      </c>
      <c r="T243" s="26"/>
    </row>
    <row r="244" spans="1:20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1141</v>
      </c>
      <c r="G244" s="46" t="s">
        <v>612</v>
      </c>
      <c r="H244" s="24">
        <v>500</v>
      </c>
      <c r="S244" s="57" t="s">
        <v>1137</v>
      </c>
      <c r="T244" s="26"/>
    </row>
    <row r="245" spans="1:20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1141</v>
      </c>
      <c r="G245" s="24" t="s">
        <v>612</v>
      </c>
      <c r="H245" s="24">
        <v>504</v>
      </c>
      <c r="S245" s="57" t="s">
        <v>1138</v>
      </c>
      <c r="T245" s="26"/>
    </row>
    <row r="246" spans="1:20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1141</v>
      </c>
      <c r="G246" s="24" t="s">
        <v>612</v>
      </c>
      <c r="H246" s="24">
        <v>96</v>
      </c>
    </row>
    <row r="247" spans="1:20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1141</v>
      </c>
      <c r="G247" s="24" t="s">
        <v>612</v>
      </c>
      <c r="H247" s="24">
        <v>80</v>
      </c>
    </row>
    <row r="248" spans="1:20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1141</v>
      </c>
      <c r="G248" s="24" t="s">
        <v>612</v>
      </c>
      <c r="H248" s="24">
        <v>64</v>
      </c>
    </row>
    <row r="249" spans="1:20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1141</v>
      </c>
      <c r="G249" s="24" t="s">
        <v>612</v>
      </c>
      <c r="H249" s="24">
        <v>56</v>
      </c>
    </row>
    <row r="250" spans="1:20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622</v>
      </c>
      <c r="F250" s="28" t="s">
        <v>1141</v>
      </c>
      <c r="G250" s="24" t="s">
        <v>612</v>
      </c>
      <c r="H250" s="24">
        <v>216</v>
      </c>
    </row>
    <row r="251" spans="1:20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1141</v>
      </c>
      <c r="G251" s="24" t="s">
        <v>612</v>
      </c>
      <c r="H251" s="24">
        <v>1200</v>
      </c>
    </row>
    <row r="252" spans="1:20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1141</v>
      </c>
      <c r="G252" s="24" t="s">
        <v>612</v>
      </c>
      <c r="H252" s="24">
        <v>224</v>
      </c>
    </row>
    <row r="253" spans="1:20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1141</v>
      </c>
      <c r="G253" s="24" t="s">
        <v>612</v>
      </c>
      <c r="H253" s="24">
        <v>48</v>
      </c>
    </row>
    <row r="254" spans="1:20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1141</v>
      </c>
      <c r="G254" s="24" t="s">
        <v>612</v>
      </c>
      <c r="H254" s="24">
        <v>128</v>
      </c>
    </row>
    <row r="255" spans="1:20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1141</v>
      </c>
      <c r="G255" s="24" t="s">
        <v>612</v>
      </c>
      <c r="H255" s="24">
        <v>56</v>
      </c>
    </row>
    <row r="256" spans="1:20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1141</v>
      </c>
      <c r="G256" s="24" t="s">
        <v>612</v>
      </c>
      <c r="H256" s="24">
        <v>64</v>
      </c>
    </row>
    <row r="257" spans="1:8">
      <c r="A257" s="49">
        <v>8201440</v>
      </c>
      <c r="C257" s="45">
        <v>705</v>
      </c>
      <c r="D257" s="45" t="s">
        <v>17</v>
      </c>
      <c r="E257" s="27" t="s">
        <v>317</v>
      </c>
      <c r="F257" s="28" t="s">
        <v>1141</v>
      </c>
      <c r="G257" s="24" t="s">
        <v>612</v>
      </c>
      <c r="H257" s="24">
        <v>80</v>
      </c>
    </row>
    <row r="258" spans="1:8">
      <c r="A258" s="49">
        <v>8201441</v>
      </c>
      <c r="C258" s="45">
        <v>706</v>
      </c>
      <c r="D258" s="45" t="s">
        <v>17</v>
      </c>
      <c r="E258" s="27" t="s">
        <v>318</v>
      </c>
      <c r="F258" s="28" t="s">
        <v>1141</v>
      </c>
      <c r="G258" s="24" t="s">
        <v>612</v>
      </c>
      <c r="H258" s="24">
        <v>900</v>
      </c>
    </row>
    <row r="259" spans="1:8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1141</v>
      </c>
      <c r="G259" s="24" t="s">
        <v>612</v>
      </c>
      <c r="H259" s="24">
        <v>200</v>
      </c>
    </row>
    <row r="260" spans="1:8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1141</v>
      </c>
      <c r="G260" s="24" t="s">
        <v>612</v>
      </c>
      <c r="H260" s="24">
        <v>200</v>
      </c>
    </row>
    <row r="261" spans="1:8">
      <c r="A261" s="49">
        <v>8201454</v>
      </c>
      <c r="C261" s="45">
        <v>709</v>
      </c>
      <c r="D261" s="45" t="s">
        <v>17</v>
      </c>
      <c r="E261" s="27" t="s">
        <v>322</v>
      </c>
      <c r="F261" s="28" t="s">
        <v>1141</v>
      </c>
      <c r="G261" s="24" t="s">
        <v>616</v>
      </c>
      <c r="H261" s="24">
        <v>1</v>
      </c>
    </row>
    <row r="262" spans="1:8">
      <c r="A262" s="49">
        <v>8201970</v>
      </c>
      <c r="C262" s="45">
        <v>728</v>
      </c>
      <c r="D262" s="45" t="s">
        <v>17</v>
      </c>
      <c r="E262" s="27" t="s">
        <v>323</v>
      </c>
      <c r="F262" s="28" t="s">
        <v>1141</v>
      </c>
      <c r="G262" s="24" t="s">
        <v>616</v>
      </c>
      <c r="H262" s="24">
        <v>1</v>
      </c>
    </row>
    <row r="263" spans="1:8">
      <c r="A263" s="49">
        <v>8201971</v>
      </c>
      <c r="C263" s="45">
        <v>729</v>
      </c>
      <c r="D263" s="45" t="s">
        <v>17</v>
      </c>
      <c r="E263" s="27" t="s">
        <v>324</v>
      </c>
      <c r="F263" s="28" t="s">
        <v>1141</v>
      </c>
      <c r="G263" s="24" t="s">
        <v>612</v>
      </c>
      <c r="H263" s="24">
        <v>250</v>
      </c>
    </row>
    <row r="264" spans="1:8">
      <c r="A264" s="49">
        <v>8201972</v>
      </c>
      <c r="C264" s="45">
        <v>730</v>
      </c>
      <c r="D264" s="45" t="s">
        <v>30</v>
      </c>
      <c r="E264" s="27" t="s">
        <v>325</v>
      </c>
      <c r="F264" s="28" t="s">
        <v>1141</v>
      </c>
      <c r="G264" s="24" t="s">
        <v>616</v>
      </c>
      <c r="H264" s="24">
        <v>1</v>
      </c>
    </row>
    <row r="265" spans="1:8">
      <c r="A265" s="49">
        <v>8201973</v>
      </c>
      <c r="C265" s="45">
        <v>731</v>
      </c>
      <c r="D265" s="45" t="s">
        <v>17</v>
      </c>
      <c r="E265" s="27" t="s">
        <v>326</v>
      </c>
      <c r="F265" s="28" t="s">
        <v>1141</v>
      </c>
      <c r="G265" s="24" t="s">
        <v>616</v>
      </c>
      <c r="H265" s="24">
        <v>1</v>
      </c>
    </row>
    <row r="266" spans="1:8">
      <c r="A266" s="49">
        <v>8202913</v>
      </c>
      <c r="C266" s="45">
        <v>778</v>
      </c>
      <c r="D266" s="45" t="s">
        <v>17</v>
      </c>
      <c r="E266" s="27" t="s">
        <v>327</v>
      </c>
      <c r="F266" s="28" t="s">
        <v>1141</v>
      </c>
      <c r="G266" s="24" t="s">
        <v>613</v>
      </c>
      <c r="H266" s="24">
        <v>1800</v>
      </c>
    </row>
    <row r="267" spans="1:8">
      <c r="A267" s="49">
        <v>8202921</v>
      </c>
      <c r="C267" s="45">
        <v>798</v>
      </c>
      <c r="D267" s="45" t="s">
        <v>17</v>
      </c>
      <c r="E267" s="27" t="s">
        <v>328</v>
      </c>
      <c r="F267" s="28" t="s">
        <v>1141</v>
      </c>
      <c r="G267" s="24" t="s">
        <v>616</v>
      </c>
      <c r="H267" s="24">
        <v>1</v>
      </c>
    </row>
    <row r="268" spans="1:8">
      <c r="A268" s="49">
        <v>8201630</v>
      </c>
      <c r="C268" s="45">
        <v>720</v>
      </c>
      <c r="D268" s="45" t="s">
        <v>329</v>
      </c>
      <c r="E268" s="27" t="s">
        <v>330</v>
      </c>
      <c r="F268" s="28" t="s">
        <v>1141</v>
      </c>
      <c r="G268" s="24" t="s">
        <v>612</v>
      </c>
      <c r="H268" s="24">
        <v>240</v>
      </c>
    </row>
    <row r="269" spans="1:8">
      <c r="A269" s="49">
        <v>8201872</v>
      </c>
      <c r="C269" s="45">
        <v>721</v>
      </c>
      <c r="D269" s="45" t="s">
        <v>17</v>
      </c>
      <c r="E269" s="27" t="s">
        <v>331</v>
      </c>
      <c r="F269" s="28" t="s">
        <v>1141</v>
      </c>
      <c r="G269" s="24" t="s">
        <v>612</v>
      </c>
      <c r="H269" s="24">
        <v>300</v>
      </c>
    </row>
    <row r="270" spans="1:8">
      <c r="A270" s="49">
        <v>8201873</v>
      </c>
      <c r="C270" s="45">
        <v>722</v>
      </c>
      <c r="D270" s="45" t="s">
        <v>17</v>
      </c>
      <c r="E270" s="27" t="s">
        <v>332</v>
      </c>
      <c r="F270" s="28" t="s">
        <v>1141</v>
      </c>
      <c r="G270" s="24" t="s">
        <v>612</v>
      </c>
      <c r="H270" s="24">
        <v>8</v>
      </c>
    </row>
    <row r="271" spans="1:8">
      <c r="A271" s="49">
        <v>8201874</v>
      </c>
      <c r="C271" s="45">
        <v>723</v>
      </c>
      <c r="D271" s="45" t="s">
        <v>17</v>
      </c>
      <c r="E271" s="27" t="s">
        <v>333</v>
      </c>
      <c r="F271" s="28" t="s">
        <v>1141</v>
      </c>
      <c r="G271" s="24" t="s">
        <v>612</v>
      </c>
      <c r="H271" s="24">
        <v>240</v>
      </c>
    </row>
    <row r="272" spans="1:8">
      <c r="A272" s="49">
        <v>8201875</v>
      </c>
      <c r="C272" s="45">
        <v>724</v>
      </c>
      <c r="D272" s="45" t="s">
        <v>17</v>
      </c>
      <c r="E272" s="27" t="s">
        <v>334</v>
      </c>
      <c r="F272" s="28" t="s">
        <v>1141</v>
      </c>
      <c r="G272" s="24" t="s">
        <v>612</v>
      </c>
      <c r="H272" s="24">
        <v>144</v>
      </c>
    </row>
    <row r="273" spans="1:8">
      <c r="A273" s="49">
        <v>8201876</v>
      </c>
      <c r="C273" s="45">
        <v>725</v>
      </c>
      <c r="D273" s="45" t="s">
        <v>17</v>
      </c>
      <c r="E273" s="27" t="s">
        <v>335</v>
      </c>
      <c r="F273" s="28" t="s">
        <v>1141</v>
      </c>
      <c r="G273" s="24" t="s">
        <v>612</v>
      </c>
      <c r="H273" s="24">
        <v>64</v>
      </c>
    </row>
    <row r="274" spans="1:8">
      <c r="A274" s="49">
        <v>8201990</v>
      </c>
      <c r="C274" s="45">
        <v>732</v>
      </c>
      <c r="D274" s="45" t="s">
        <v>17</v>
      </c>
      <c r="E274" s="27" t="s">
        <v>336</v>
      </c>
      <c r="F274" s="28" t="s">
        <v>1141</v>
      </c>
      <c r="G274" s="24" t="s">
        <v>612</v>
      </c>
      <c r="H274" s="24">
        <v>56</v>
      </c>
    </row>
    <row r="275" spans="1:8">
      <c r="A275" s="49">
        <v>8201991</v>
      </c>
      <c r="C275" s="45">
        <v>733</v>
      </c>
      <c r="D275" s="45" t="s">
        <v>17</v>
      </c>
      <c r="E275" s="27" t="s">
        <v>337</v>
      </c>
      <c r="F275" s="28" t="s">
        <v>1141</v>
      </c>
      <c r="G275" s="24" t="s">
        <v>612</v>
      </c>
      <c r="H275" s="24">
        <v>224</v>
      </c>
    </row>
    <row r="276" spans="1:8">
      <c r="A276" s="49">
        <v>8201992</v>
      </c>
      <c r="C276" s="45">
        <v>734</v>
      </c>
      <c r="D276" s="45" t="s">
        <v>17</v>
      </c>
      <c r="E276" s="27" t="s">
        <v>338</v>
      </c>
      <c r="F276" s="28" t="s">
        <v>1141</v>
      </c>
      <c r="G276" s="24" t="s">
        <v>612</v>
      </c>
      <c r="H276" s="24">
        <v>48</v>
      </c>
    </row>
    <row r="277" spans="1:8">
      <c r="A277" s="49">
        <v>8201993</v>
      </c>
      <c r="C277" s="45">
        <v>735</v>
      </c>
      <c r="D277" s="45" t="s">
        <v>17</v>
      </c>
      <c r="E277" s="27" t="s">
        <v>339</v>
      </c>
      <c r="F277" s="28" t="s">
        <v>1141</v>
      </c>
      <c r="G277" s="24" t="s">
        <v>612</v>
      </c>
      <c r="H277" s="24">
        <v>76</v>
      </c>
    </row>
    <row r="278" spans="1:8">
      <c r="A278" s="49">
        <v>8201994</v>
      </c>
      <c r="C278" s="45">
        <v>736</v>
      </c>
      <c r="D278" s="45" t="s">
        <v>17</v>
      </c>
      <c r="E278" s="27" t="s">
        <v>340</v>
      </c>
      <c r="F278" s="28" t="s">
        <v>1141</v>
      </c>
      <c r="G278" s="24" t="s">
        <v>612</v>
      </c>
      <c r="H278" s="24">
        <v>100</v>
      </c>
    </row>
    <row r="279" spans="1:8">
      <c r="A279" s="49">
        <v>8201995</v>
      </c>
      <c r="C279" s="45">
        <v>737</v>
      </c>
      <c r="D279" s="45" t="s">
        <v>17</v>
      </c>
      <c r="E279" s="27" t="s">
        <v>341</v>
      </c>
      <c r="F279" s="28" t="s">
        <v>1141</v>
      </c>
      <c r="G279" s="24" t="s">
        <v>612</v>
      </c>
      <c r="H279" s="24">
        <v>60</v>
      </c>
    </row>
    <row r="280" spans="1:8">
      <c r="A280" s="49">
        <v>8201996</v>
      </c>
      <c r="C280" s="45">
        <v>738</v>
      </c>
      <c r="D280" s="45" t="s">
        <v>17</v>
      </c>
      <c r="E280" s="27" t="s">
        <v>342</v>
      </c>
      <c r="F280" s="28" t="s">
        <v>1141</v>
      </c>
      <c r="G280" s="24" t="s">
        <v>612</v>
      </c>
      <c r="H280" s="24">
        <v>48</v>
      </c>
    </row>
    <row r="281" spans="1:8">
      <c r="A281" s="49">
        <v>8201997</v>
      </c>
      <c r="C281" s="45">
        <v>740</v>
      </c>
      <c r="D281" s="45" t="s">
        <v>329</v>
      </c>
      <c r="E281" s="27" t="s">
        <v>343</v>
      </c>
      <c r="F281" s="28" t="s">
        <v>1141</v>
      </c>
      <c r="G281" s="24" t="s">
        <v>612</v>
      </c>
      <c r="H281" s="24">
        <v>56</v>
      </c>
    </row>
    <row r="282" spans="1:8">
      <c r="A282" s="49">
        <v>8201998</v>
      </c>
      <c r="C282" s="45">
        <v>741</v>
      </c>
      <c r="D282" s="45" t="s">
        <v>329</v>
      </c>
      <c r="E282" s="27" t="s">
        <v>344</v>
      </c>
      <c r="F282" s="28" t="s">
        <v>1141</v>
      </c>
      <c r="G282" s="24" t="s">
        <v>612</v>
      </c>
      <c r="H282" s="24">
        <v>88</v>
      </c>
    </row>
    <row r="283" spans="1:8">
      <c r="A283" s="49">
        <v>8202030</v>
      </c>
      <c r="C283" s="45">
        <v>742</v>
      </c>
      <c r="D283" s="45" t="s">
        <v>30</v>
      </c>
      <c r="E283" s="27" t="s">
        <v>345</v>
      </c>
      <c r="F283" s="28" t="s">
        <v>1141</v>
      </c>
      <c r="G283" s="24" t="s">
        <v>612</v>
      </c>
      <c r="H283" s="24">
        <v>8</v>
      </c>
    </row>
    <row r="284" spans="1:8">
      <c r="A284" s="49">
        <v>8202880</v>
      </c>
      <c r="C284" s="45">
        <v>779</v>
      </c>
      <c r="D284" s="45" t="s">
        <v>17</v>
      </c>
      <c r="E284" s="27" t="s">
        <v>346</v>
      </c>
      <c r="F284" s="28" t="s">
        <v>1141</v>
      </c>
      <c r="G284" s="24" t="s">
        <v>612</v>
      </c>
      <c r="H284" s="24">
        <v>6</v>
      </c>
    </row>
    <row r="285" spans="1:8">
      <c r="A285" s="49">
        <v>8202881</v>
      </c>
      <c r="C285" s="45">
        <v>780</v>
      </c>
      <c r="D285" s="45" t="s">
        <v>17</v>
      </c>
      <c r="E285" s="27" t="s">
        <v>347</v>
      </c>
      <c r="F285" s="28" t="s">
        <v>1141</v>
      </c>
      <c r="G285" s="24" t="s">
        <v>612</v>
      </c>
      <c r="H285" s="24">
        <v>1524</v>
      </c>
    </row>
    <row r="286" spans="1:8">
      <c r="A286" s="49">
        <v>8202882</v>
      </c>
      <c r="C286" s="45">
        <v>781</v>
      </c>
      <c r="D286" s="45" t="s">
        <v>17</v>
      </c>
      <c r="E286" s="27" t="s">
        <v>348</v>
      </c>
      <c r="F286" s="28" t="s">
        <v>1141</v>
      </c>
      <c r="G286" s="24" t="s">
        <v>612</v>
      </c>
      <c r="H286" s="24">
        <v>504</v>
      </c>
    </row>
    <row r="287" spans="1:8">
      <c r="A287" s="49">
        <v>8202910</v>
      </c>
      <c r="C287" s="45">
        <v>782</v>
      </c>
      <c r="D287" s="45" t="s">
        <v>17</v>
      </c>
      <c r="E287" s="27" t="s">
        <v>349</v>
      </c>
      <c r="F287" s="28" t="s">
        <v>1141</v>
      </c>
      <c r="G287" s="24" t="s">
        <v>612</v>
      </c>
      <c r="H287" s="24">
        <v>216</v>
      </c>
    </row>
    <row r="288" spans="1:8">
      <c r="A288" s="49">
        <v>8202844</v>
      </c>
      <c r="C288" s="45">
        <v>783</v>
      </c>
      <c r="D288" s="45" t="s">
        <v>17</v>
      </c>
      <c r="E288" s="27" t="s">
        <v>350</v>
      </c>
      <c r="F288" s="28" t="s">
        <v>1141</v>
      </c>
      <c r="G288" s="24" t="s">
        <v>612</v>
      </c>
      <c r="H288" s="24">
        <v>224</v>
      </c>
    </row>
    <row r="289" spans="1:8">
      <c r="A289" s="49">
        <v>8202848</v>
      </c>
      <c r="C289" s="45">
        <v>784</v>
      </c>
      <c r="D289" s="45" t="s">
        <v>17</v>
      </c>
      <c r="E289" s="27" t="s">
        <v>351</v>
      </c>
      <c r="F289" s="28" t="s">
        <v>1141</v>
      </c>
      <c r="G289" s="24" t="s">
        <v>612</v>
      </c>
      <c r="H289" s="24">
        <v>224</v>
      </c>
    </row>
    <row r="290" spans="1:8">
      <c r="A290" s="49">
        <v>8203040</v>
      </c>
      <c r="C290" s="45">
        <v>785</v>
      </c>
      <c r="D290" s="45" t="s">
        <v>17</v>
      </c>
      <c r="E290" s="27" t="s">
        <v>352</v>
      </c>
      <c r="F290" s="28" t="s">
        <v>1141</v>
      </c>
      <c r="G290" s="24" t="s">
        <v>612</v>
      </c>
      <c r="H290" s="24">
        <v>1020</v>
      </c>
    </row>
    <row r="291" spans="1:8">
      <c r="A291" s="49">
        <v>8203041</v>
      </c>
      <c r="C291" s="45">
        <v>786</v>
      </c>
      <c r="D291" s="45" t="s">
        <v>17</v>
      </c>
      <c r="E291" s="27" t="s">
        <v>353</v>
      </c>
      <c r="F291" s="28" t="s">
        <v>1141</v>
      </c>
      <c r="G291" s="24" t="s">
        <v>612</v>
      </c>
      <c r="H291" s="24">
        <v>2574</v>
      </c>
    </row>
    <row r="292" spans="1:8">
      <c r="A292" s="49">
        <v>8203120</v>
      </c>
      <c r="C292" s="45">
        <v>787</v>
      </c>
      <c r="D292" s="45" t="s">
        <v>17</v>
      </c>
      <c r="E292" s="27" t="s">
        <v>354</v>
      </c>
      <c r="F292" s="28" t="s">
        <v>1141</v>
      </c>
      <c r="G292" s="24" t="s">
        <v>612</v>
      </c>
      <c r="H292" s="24">
        <v>1728</v>
      </c>
    </row>
    <row r="293" spans="1:8">
      <c r="A293" s="49">
        <v>8203121</v>
      </c>
      <c r="C293" s="45">
        <v>789</v>
      </c>
      <c r="D293" s="45" t="s">
        <v>17</v>
      </c>
      <c r="E293" s="27" t="s">
        <v>355</v>
      </c>
      <c r="F293" s="28" t="s">
        <v>1141</v>
      </c>
      <c r="G293" s="24" t="s">
        <v>612</v>
      </c>
      <c r="H293" s="24">
        <v>2178</v>
      </c>
    </row>
    <row r="294" spans="1:8">
      <c r="A294" s="49">
        <v>8203122</v>
      </c>
      <c r="C294" s="45">
        <v>790</v>
      </c>
      <c r="D294" s="45" t="s">
        <v>17</v>
      </c>
      <c r="E294" s="27" t="s">
        <v>356</v>
      </c>
      <c r="F294" s="28" t="s">
        <v>1141</v>
      </c>
      <c r="G294" s="24" t="s">
        <v>617</v>
      </c>
      <c r="H294" s="24">
        <v>2</v>
      </c>
    </row>
    <row r="295" spans="1:8">
      <c r="A295" s="49">
        <v>8203123</v>
      </c>
      <c r="C295" s="45">
        <v>791</v>
      </c>
      <c r="D295" s="45" t="s">
        <v>17</v>
      </c>
      <c r="E295" s="27" t="s">
        <v>357</v>
      </c>
      <c r="F295" s="28" t="s">
        <v>1141</v>
      </c>
      <c r="G295" s="24" t="s">
        <v>612</v>
      </c>
      <c r="H295" s="24">
        <v>42</v>
      </c>
    </row>
    <row r="296" spans="1:8">
      <c r="A296" s="49">
        <v>8203124</v>
      </c>
      <c r="C296" s="45">
        <v>792</v>
      </c>
      <c r="D296" s="45" t="s">
        <v>17</v>
      </c>
      <c r="E296" s="27" t="s">
        <v>358</v>
      </c>
      <c r="F296" s="28" t="s">
        <v>1141</v>
      </c>
      <c r="G296" s="24" t="s">
        <v>612</v>
      </c>
      <c r="H296" s="24">
        <v>56</v>
      </c>
    </row>
    <row r="297" spans="1:8">
      <c r="A297" s="49">
        <v>8203125</v>
      </c>
      <c r="C297" s="45">
        <v>793</v>
      </c>
      <c r="D297" s="45" t="s">
        <v>17</v>
      </c>
      <c r="E297" s="27" t="s">
        <v>359</v>
      </c>
      <c r="F297" s="28" t="s">
        <v>1141</v>
      </c>
      <c r="G297" s="24" t="s">
        <v>612</v>
      </c>
      <c r="H297" s="24">
        <v>91</v>
      </c>
    </row>
    <row r="298" spans="1:8">
      <c r="A298" s="49">
        <v>8203126</v>
      </c>
      <c r="C298" s="45">
        <v>794</v>
      </c>
      <c r="D298" s="45" t="s">
        <v>17</v>
      </c>
      <c r="E298" s="27" t="s">
        <v>360</v>
      </c>
      <c r="F298" s="28" t="s">
        <v>1141</v>
      </c>
      <c r="G298" s="24" t="s">
        <v>612</v>
      </c>
      <c r="H298" s="24">
        <v>119</v>
      </c>
    </row>
    <row r="299" spans="1:8">
      <c r="A299" s="49">
        <v>8203015</v>
      </c>
      <c r="C299" s="45">
        <v>797</v>
      </c>
      <c r="D299" s="45" t="s">
        <v>30</v>
      </c>
      <c r="E299" s="27" t="s">
        <v>361</v>
      </c>
      <c r="F299" s="28" t="s">
        <v>1141</v>
      </c>
      <c r="G299" s="24" t="s">
        <v>612</v>
      </c>
      <c r="H299" s="24">
        <v>70</v>
      </c>
    </row>
    <row r="300" spans="1:8">
      <c r="A300" s="49">
        <v>8204950</v>
      </c>
      <c r="C300" s="45">
        <v>886</v>
      </c>
      <c r="D300" s="45" t="s">
        <v>30</v>
      </c>
      <c r="E300" s="27" t="s">
        <v>362</v>
      </c>
      <c r="F300" s="28" t="s">
        <v>1141</v>
      </c>
      <c r="G300" s="24" t="s">
        <v>612</v>
      </c>
      <c r="H300" s="24">
        <v>49</v>
      </c>
    </row>
    <row r="301" spans="1:8">
      <c r="A301" s="49">
        <v>8204951</v>
      </c>
      <c r="C301" s="45">
        <v>887</v>
      </c>
      <c r="D301" s="45" t="s">
        <v>30</v>
      </c>
      <c r="E301" s="27" t="s">
        <v>363</v>
      </c>
      <c r="F301" s="28" t="s">
        <v>1141</v>
      </c>
      <c r="G301" s="24" t="s">
        <v>618</v>
      </c>
      <c r="H301" s="178">
        <v>30.48</v>
      </c>
    </row>
    <row r="302" spans="1:8">
      <c r="A302" s="49">
        <v>8204500</v>
      </c>
      <c r="C302" s="45">
        <v>804</v>
      </c>
      <c r="D302" s="45" t="s">
        <v>17</v>
      </c>
      <c r="E302" s="27" t="s">
        <v>364</v>
      </c>
      <c r="F302" s="28" t="s">
        <v>1141</v>
      </c>
      <c r="G302" s="24" t="s">
        <v>612</v>
      </c>
      <c r="H302" s="24">
        <v>2500</v>
      </c>
    </row>
    <row r="303" spans="1:8">
      <c r="A303" s="49">
        <v>8204587</v>
      </c>
      <c r="C303" s="45">
        <v>809</v>
      </c>
      <c r="D303" s="45" t="s">
        <v>17</v>
      </c>
      <c r="E303" s="27" t="s">
        <v>366</v>
      </c>
      <c r="F303" s="28" t="s">
        <v>1141</v>
      </c>
      <c r="G303" s="24" t="s">
        <v>612</v>
      </c>
      <c r="H303" s="24">
        <v>560</v>
      </c>
    </row>
    <row r="304" spans="1:8">
      <c r="A304" s="49">
        <v>8205750</v>
      </c>
      <c r="C304" s="45"/>
      <c r="D304" s="45" t="s">
        <v>17</v>
      </c>
      <c r="E304" s="257" t="s">
        <v>879</v>
      </c>
      <c r="F304" s="28" t="s">
        <v>1141</v>
      </c>
      <c r="G304" s="24" t="s">
        <v>612</v>
      </c>
      <c r="H304" s="24">
        <v>1</v>
      </c>
    </row>
    <row r="305" spans="1:8">
      <c r="A305" s="49">
        <v>8204588</v>
      </c>
      <c r="C305" s="45">
        <v>810</v>
      </c>
      <c r="D305" s="45" t="s">
        <v>17</v>
      </c>
      <c r="E305" s="27" t="s">
        <v>367</v>
      </c>
      <c r="F305" s="28" t="s">
        <v>1141</v>
      </c>
      <c r="G305" s="24" t="s">
        <v>612</v>
      </c>
      <c r="H305" s="24">
        <v>4068</v>
      </c>
    </row>
    <row r="306" spans="1:8">
      <c r="A306" s="49">
        <v>8204790</v>
      </c>
      <c r="C306" s="45">
        <v>896</v>
      </c>
      <c r="D306" s="45" t="s">
        <v>17</v>
      </c>
      <c r="E306" s="27" t="s">
        <v>368</v>
      </c>
      <c r="F306" s="28" t="s">
        <v>1141</v>
      </c>
      <c r="G306" s="24" t="s">
        <v>616</v>
      </c>
      <c r="H306" s="24">
        <v>25</v>
      </c>
    </row>
    <row r="307" spans="1:8">
      <c r="A307" s="49">
        <v>8204791</v>
      </c>
      <c r="C307" s="45">
        <v>897</v>
      </c>
      <c r="D307" s="45" t="s">
        <v>17</v>
      </c>
      <c r="E307" s="27" t="s">
        <v>369</v>
      </c>
      <c r="F307" s="28" t="s">
        <v>1141</v>
      </c>
      <c r="G307" s="24" t="s">
        <v>616</v>
      </c>
      <c r="H307" s="24">
        <v>156</v>
      </c>
    </row>
    <row r="308" spans="1:8">
      <c r="A308" s="49">
        <v>8204792</v>
      </c>
      <c r="C308" s="45">
        <v>898</v>
      </c>
      <c r="D308" s="45" t="s">
        <v>17</v>
      </c>
      <c r="E308" s="27" t="s">
        <v>370</v>
      </c>
      <c r="F308" s="28" t="s">
        <v>1141</v>
      </c>
      <c r="G308" s="24" t="s">
        <v>616</v>
      </c>
      <c r="H308" s="24">
        <v>31</v>
      </c>
    </row>
    <row r="309" spans="1:8">
      <c r="A309" s="49">
        <v>8205151</v>
      </c>
      <c r="C309" s="45">
        <v>899</v>
      </c>
      <c r="D309" s="45" t="s">
        <v>17</v>
      </c>
      <c r="E309" s="27" t="s">
        <v>371</v>
      </c>
      <c r="F309" s="28" t="s">
        <v>1141</v>
      </c>
      <c r="G309" s="24" t="s">
        <v>612</v>
      </c>
      <c r="H309" s="24">
        <v>12</v>
      </c>
    </row>
    <row r="310" spans="1:8">
      <c r="A310" s="49">
        <v>8205390</v>
      </c>
      <c r="C310" s="45">
        <v>900</v>
      </c>
      <c r="D310" s="45" t="s">
        <v>17</v>
      </c>
      <c r="E310" s="27" t="s">
        <v>372</v>
      </c>
      <c r="F310" s="28" t="s">
        <v>1141</v>
      </c>
      <c r="G310" s="24" t="s">
        <v>612</v>
      </c>
      <c r="H310" s="24">
        <v>45</v>
      </c>
    </row>
    <row r="311" spans="1:8">
      <c r="A311" s="49">
        <v>2406440</v>
      </c>
      <c r="C311" s="45"/>
      <c r="D311" s="45" t="s">
        <v>17</v>
      </c>
      <c r="E311" s="257" t="s">
        <v>375</v>
      </c>
      <c r="F311" s="28" t="s">
        <v>1143</v>
      </c>
      <c r="G311" s="48" t="s">
        <v>725</v>
      </c>
      <c r="H311" s="48" t="s">
        <v>725</v>
      </c>
    </row>
    <row r="312" spans="1:8">
      <c r="A312" s="49">
        <v>2406442</v>
      </c>
      <c r="C312" s="45"/>
      <c r="D312" s="45" t="s">
        <v>17</v>
      </c>
      <c r="E312" s="257" t="s">
        <v>376</v>
      </c>
      <c r="F312" s="28" t="s">
        <v>1143</v>
      </c>
      <c r="G312" s="48" t="s">
        <v>725</v>
      </c>
      <c r="H312" s="48" t="s">
        <v>725</v>
      </c>
    </row>
    <row r="313" spans="1:8">
      <c r="A313" s="49">
        <v>2415941</v>
      </c>
      <c r="C313" s="45"/>
      <c r="D313" s="45" t="s">
        <v>17</v>
      </c>
      <c r="E313" s="257" t="s">
        <v>377</v>
      </c>
      <c r="F313" s="28" t="s">
        <v>1143</v>
      </c>
      <c r="G313" s="48" t="s">
        <v>725</v>
      </c>
      <c r="H313" s="48" t="s">
        <v>725</v>
      </c>
    </row>
    <row r="314" spans="1:8">
      <c r="A314" s="49">
        <v>2806031</v>
      </c>
      <c r="C314" s="45"/>
      <c r="D314" s="45" t="s">
        <v>17</v>
      </c>
      <c r="E314" s="257" t="s">
        <v>378</v>
      </c>
      <c r="F314" s="28" t="s">
        <v>1143</v>
      </c>
      <c r="G314" s="48" t="s">
        <v>725</v>
      </c>
      <c r="H314" s="48" t="s">
        <v>725</v>
      </c>
    </row>
    <row r="315" spans="1:8">
      <c r="A315" s="49">
        <v>3400245</v>
      </c>
      <c r="C315" s="45"/>
      <c r="D315" s="45"/>
      <c r="E315" s="257" t="s">
        <v>379</v>
      </c>
      <c r="F315" s="28" t="s">
        <v>1143</v>
      </c>
      <c r="G315" s="48" t="s">
        <v>725</v>
      </c>
      <c r="H315" s="48" t="s">
        <v>725</v>
      </c>
    </row>
    <row r="316" spans="1:8">
      <c r="A316" s="49">
        <v>3400585</v>
      </c>
      <c r="C316" s="45"/>
      <c r="D316" s="45" t="s">
        <v>17</v>
      </c>
      <c r="E316" s="27" t="s">
        <v>380</v>
      </c>
      <c r="F316" s="28" t="s">
        <v>1143</v>
      </c>
      <c r="G316" s="48" t="s">
        <v>725</v>
      </c>
      <c r="H316" s="48" t="s">
        <v>725</v>
      </c>
    </row>
    <row r="317" spans="1:8">
      <c r="A317" s="49">
        <v>3400594</v>
      </c>
      <c r="C317" s="45">
        <v>8203480</v>
      </c>
      <c r="D317" s="45" t="s">
        <v>17</v>
      </c>
      <c r="E317" s="27" t="s">
        <v>381</v>
      </c>
      <c r="F317" s="28" t="s">
        <v>1143</v>
      </c>
      <c r="G317" s="48" t="s">
        <v>725</v>
      </c>
      <c r="H317" s="48" t="s">
        <v>725</v>
      </c>
    </row>
    <row r="318" spans="1:8">
      <c r="A318" s="49">
        <v>3402542</v>
      </c>
      <c r="C318" s="45"/>
      <c r="D318" s="45"/>
      <c r="E318" s="27" t="s">
        <v>382</v>
      </c>
      <c r="F318" s="28" t="s">
        <v>1143</v>
      </c>
      <c r="G318" s="48" t="s">
        <v>725</v>
      </c>
      <c r="H318" s="48" t="s">
        <v>725</v>
      </c>
    </row>
    <row r="319" spans="1:8">
      <c r="A319" s="49">
        <v>3405606</v>
      </c>
      <c r="C319" s="45"/>
      <c r="D319" s="45"/>
      <c r="E319" s="27" t="s">
        <v>383</v>
      </c>
      <c r="F319" s="28" t="s">
        <v>1143</v>
      </c>
      <c r="G319" s="48" t="s">
        <v>725</v>
      </c>
      <c r="H319" s="48" t="s">
        <v>725</v>
      </c>
    </row>
    <row r="320" spans="1:8">
      <c r="A320" s="49">
        <v>8203251</v>
      </c>
      <c r="C320" s="45"/>
      <c r="D320" s="45" t="s">
        <v>17</v>
      </c>
      <c r="E320" s="257" t="s">
        <v>385</v>
      </c>
      <c r="F320" s="28" t="s">
        <v>1143</v>
      </c>
      <c r="G320" s="48" t="s">
        <v>725</v>
      </c>
      <c r="H320" s="48" t="s">
        <v>725</v>
      </c>
    </row>
    <row r="321" spans="1:8">
      <c r="A321" s="49">
        <v>3410327</v>
      </c>
      <c r="C321" s="45"/>
      <c r="D321" s="45"/>
      <c r="E321" s="257" t="s">
        <v>386</v>
      </c>
      <c r="F321" s="28" t="s">
        <v>1143</v>
      </c>
      <c r="G321" s="48" t="s">
        <v>725</v>
      </c>
      <c r="H321" s="48" t="s">
        <v>725</v>
      </c>
    </row>
    <row r="322" spans="1:8">
      <c r="A322" s="49">
        <v>3401138</v>
      </c>
      <c r="C322" s="45"/>
      <c r="D322" s="45"/>
      <c r="E322" s="257" t="s">
        <v>387</v>
      </c>
      <c r="F322" s="28" t="s">
        <v>1143</v>
      </c>
      <c r="G322" s="48" t="s">
        <v>725</v>
      </c>
      <c r="H322" s="48" t="s">
        <v>725</v>
      </c>
    </row>
    <row r="323" spans="1:8">
      <c r="A323" s="49">
        <v>3411267</v>
      </c>
      <c r="C323" s="45"/>
      <c r="D323" s="45" t="s">
        <v>17</v>
      </c>
      <c r="E323" s="257" t="s">
        <v>388</v>
      </c>
      <c r="F323" s="28" t="s">
        <v>1143</v>
      </c>
      <c r="G323" s="48" t="s">
        <v>725</v>
      </c>
      <c r="H323" s="48" t="s">
        <v>725</v>
      </c>
    </row>
    <row r="324" spans="1:8">
      <c r="A324" s="49">
        <v>3411310</v>
      </c>
      <c r="C324" s="45"/>
      <c r="D324" s="45" t="s">
        <v>17</v>
      </c>
      <c r="E324" s="257" t="s">
        <v>389</v>
      </c>
      <c r="F324" s="28" t="s">
        <v>1143</v>
      </c>
      <c r="G324" s="48" t="s">
        <v>725</v>
      </c>
      <c r="H324" s="48" t="s">
        <v>725</v>
      </c>
    </row>
    <row r="325" spans="1:8">
      <c r="A325" s="49">
        <v>3411510</v>
      </c>
      <c r="C325" s="45"/>
      <c r="D325" s="45" t="s">
        <v>17</v>
      </c>
      <c r="E325" s="257" t="s">
        <v>390</v>
      </c>
      <c r="F325" s="28" t="s">
        <v>1143</v>
      </c>
      <c r="G325" s="48" t="s">
        <v>725</v>
      </c>
      <c r="H325" s="48" t="s">
        <v>725</v>
      </c>
    </row>
    <row r="326" spans="1:8">
      <c r="A326" s="49">
        <v>3414331</v>
      </c>
      <c r="C326" s="45"/>
      <c r="D326" s="45"/>
      <c r="E326" s="257" t="s">
        <v>391</v>
      </c>
      <c r="F326" s="28" t="s">
        <v>1143</v>
      </c>
      <c r="G326" s="48" t="s">
        <v>725</v>
      </c>
      <c r="H326" s="48" t="s">
        <v>725</v>
      </c>
    </row>
    <row r="327" spans="1:8">
      <c r="A327" s="49">
        <v>3414920</v>
      </c>
      <c r="C327" s="45"/>
      <c r="D327" s="45"/>
      <c r="E327" s="257" t="s">
        <v>392</v>
      </c>
      <c r="F327" s="28" t="s">
        <v>1143</v>
      </c>
      <c r="G327" s="48" t="s">
        <v>725</v>
      </c>
      <c r="H327" s="48" t="s">
        <v>725</v>
      </c>
    </row>
    <row r="328" spans="1:8">
      <c r="A328" s="49">
        <v>3415650</v>
      </c>
      <c r="C328" s="45"/>
      <c r="D328" s="45"/>
      <c r="E328" s="257" t="s">
        <v>393</v>
      </c>
      <c r="F328" s="28" t="s">
        <v>1143</v>
      </c>
      <c r="G328" s="48" t="s">
        <v>725</v>
      </c>
      <c r="H328" s="48" t="s">
        <v>725</v>
      </c>
    </row>
    <row r="329" spans="1:8">
      <c r="A329" s="49">
        <v>3416710</v>
      </c>
      <c r="C329" s="45"/>
      <c r="D329" s="45"/>
      <c r="E329" s="257" t="s">
        <v>394</v>
      </c>
      <c r="F329" s="28" t="s">
        <v>1143</v>
      </c>
      <c r="G329" s="48" t="s">
        <v>725</v>
      </c>
      <c r="H329" s="48" t="s">
        <v>725</v>
      </c>
    </row>
    <row r="330" spans="1:8">
      <c r="A330" s="49">
        <v>3416760</v>
      </c>
      <c r="C330" s="45"/>
      <c r="D330" s="45"/>
      <c r="E330" s="257" t="s">
        <v>395</v>
      </c>
      <c r="F330" s="28" t="s">
        <v>1143</v>
      </c>
      <c r="G330" s="48" t="s">
        <v>725</v>
      </c>
      <c r="H330" s="48" t="s">
        <v>725</v>
      </c>
    </row>
    <row r="331" spans="1:8">
      <c r="A331" s="49">
        <v>3416761</v>
      </c>
      <c r="C331" s="45"/>
      <c r="D331" s="45"/>
      <c r="E331" s="257" t="s">
        <v>396</v>
      </c>
      <c r="F331" s="28" t="s">
        <v>1143</v>
      </c>
      <c r="G331" s="48" t="s">
        <v>725</v>
      </c>
      <c r="H331" s="48" t="s">
        <v>725</v>
      </c>
    </row>
    <row r="332" spans="1:8">
      <c r="A332" s="49">
        <v>3416762</v>
      </c>
      <c r="C332" s="45"/>
      <c r="D332" s="45"/>
      <c r="E332" s="257" t="s">
        <v>397</v>
      </c>
      <c r="F332" s="28" t="s">
        <v>1143</v>
      </c>
      <c r="G332" s="48" t="s">
        <v>725</v>
      </c>
      <c r="H332" s="48" t="s">
        <v>725</v>
      </c>
    </row>
    <row r="333" spans="1:8">
      <c r="A333" s="49">
        <v>3416763</v>
      </c>
      <c r="C333" s="45"/>
      <c r="D333" s="45"/>
      <c r="E333" s="257" t="s">
        <v>398</v>
      </c>
      <c r="F333" s="28" t="s">
        <v>1143</v>
      </c>
      <c r="G333" s="48" t="s">
        <v>725</v>
      </c>
      <c r="H333" s="48" t="s">
        <v>725</v>
      </c>
    </row>
    <row r="334" spans="1:8">
      <c r="A334" s="49">
        <v>4205901</v>
      </c>
      <c r="C334" s="45"/>
      <c r="D334" s="45" t="s">
        <v>17</v>
      </c>
      <c r="E334" s="257" t="s">
        <v>399</v>
      </c>
      <c r="F334" s="28" t="s">
        <v>1143</v>
      </c>
      <c r="G334" s="48" t="s">
        <v>725</v>
      </c>
      <c r="H334" s="48" t="s">
        <v>725</v>
      </c>
    </row>
    <row r="335" spans="1:8">
      <c r="A335" s="49">
        <v>5002217</v>
      </c>
      <c r="C335" s="45"/>
      <c r="D335" s="45" t="s">
        <v>17</v>
      </c>
      <c r="E335" s="257" t="s">
        <v>400</v>
      </c>
      <c r="F335" s="28" t="s">
        <v>1143</v>
      </c>
      <c r="G335" s="48" t="s">
        <v>725</v>
      </c>
      <c r="H335" s="48" t="s">
        <v>725</v>
      </c>
    </row>
    <row r="336" spans="1:8">
      <c r="A336" s="49">
        <v>8202481</v>
      </c>
      <c r="C336" s="45"/>
      <c r="D336" s="45" t="s">
        <v>17</v>
      </c>
      <c r="E336" s="257" t="s">
        <v>401</v>
      </c>
      <c r="F336" s="28" t="s">
        <v>1143</v>
      </c>
      <c r="G336" s="48" t="s">
        <v>725</v>
      </c>
      <c r="H336" s="48" t="s">
        <v>725</v>
      </c>
    </row>
    <row r="337" spans="1:8">
      <c r="A337" s="49">
        <v>8202480</v>
      </c>
      <c r="C337" s="45" t="s">
        <v>402</v>
      </c>
      <c r="D337" s="45" t="s">
        <v>17</v>
      </c>
      <c r="E337" s="257" t="s">
        <v>887</v>
      </c>
      <c r="F337" s="28" t="s">
        <v>1143</v>
      </c>
      <c r="G337" s="48" t="s">
        <v>725</v>
      </c>
      <c r="H337" s="48" t="s">
        <v>725</v>
      </c>
    </row>
    <row r="338" spans="1:8">
      <c r="A338" s="49">
        <v>8025620</v>
      </c>
      <c r="C338" s="45"/>
      <c r="D338" s="45" t="s">
        <v>17</v>
      </c>
      <c r="E338" s="257" t="s">
        <v>403</v>
      </c>
      <c r="F338" s="28" t="s">
        <v>1143</v>
      </c>
      <c r="G338" s="48" t="s">
        <v>725</v>
      </c>
      <c r="H338" s="48" t="s">
        <v>725</v>
      </c>
    </row>
    <row r="339" spans="1:8">
      <c r="A339" s="49">
        <v>8200001</v>
      </c>
      <c r="C339" s="45"/>
      <c r="D339" s="45" t="s">
        <v>17</v>
      </c>
      <c r="E339" s="27" t="s">
        <v>404</v>
      </c>
      <c r="F339" s="28" t="s">
        <v>1143</v>
      </c>
      <c r="G339" s="48" t="s">
        <v>725</v>
      </c>
      <c r="H339" s="48" t="s">
        <v>725</v>
      </c>
    </row>
    <row r="340" spans="1:8">
      <c r="A340" s="49">
        <v>8200026</v>
      </c>
      <c r="D340" s="45" t="s">
        <v>17</v>
      </c>
      <c r="E340" s="27" t="s">
        <v>405</v>
      </c>
      <c r="F340" s="28" t="s">
        <v>1143</v>
      </c>
      <c r="G340" s="48" t="s">
        <v>725</v>
      </c>
      <c r="H340" s="48" t="s">
        <v>725</v>
      </c>
    </row>
    <row r="341" spans="1:8">
      <c r="A341" s="49">
        <v>8200029</v>
      </c>
      <c r="D341" s="45" t="s">
        <v>17</v>
      </c>
      <c r="E341" s="27" t="s">
        <v>406</v>
      </c>
      <c r="F341" s="28" t="s">
        <v>1143</v>
      </c>
      <c r="G341" s="48" t="s">
        <v>725</v>
      </c>
      <c r="H341" s="48" t="s">
        <v>725</v>
      </c>
    </row>
    <row r="342" spans="1:8">
      <c r="A342" s="49">
        <v>8201240</v>
      </c>
      <c r="C342" s="45" t="s">
        <v>407</v>
      </c>
      <c r="D342" s="45" t="s">
        <v>408</v>
      </c>
      <c r="E342" s="27" t="s">
        <v>409</v>
      </c>
      <c r="F342" s="28" t="s">
        <v>1143</v>
      </c>
      <c r="G342" s="48" t="s">
        <v>725</v>
      </c>
      <c r="H342" s="48" t="s">
        <v>725</v>
      </c>
    </row>
    <row r="343" spans="1:8">
      <c r="A343" s="49">
        <v>8200194</v>
      </c>
      <c r="D343" s="45" t="s">
        <v>17</v>
      </c>
      <c r="E343" s="27" t="s">
        <v>410</v>
      </c>
      <c r="F343" s="28" t="s">
        <v>1143</v>
      </c>
      <c r="G343" s="48" t="s">
        <v>725</v>
      </c>
      <c r="H343" s="48" t="s">
        <v>725</v>
      </c>
    </row>
    <row r="344" spans="1:8">
      <c r="A344" s="49">
        <v>8200195</v>
      </c>
      <c r="D344" s="45" t="s">
        <v>17</v>
      </c>
      <c r="E344" s="27" t="s">
        <v>411</v>
      </c>
      <c r="F344" s="28" t="s">
        <v>1143</v>
      </c>
      <c r="G344" s="48" t="s">
        <v>725</v>
      </c>
      <c r="H344" s="48" t="s">
        <v>725</v>
      </c>
    </row>
    <row r="345" spans="1:8">
      <c r="A345" s="49">
        <v>8200197</v>
      </c>
      <c r="D345" s="45" t="s">
        <v>17</v>
      </c>
      <c r="E345" s="27" t="s">
        <v>412</v>
      </c>
      <c r="F345" s="28" t="s">
        <v>1143</v>
      </c>
      <c r="G345" s="48" t="s">
        <v>725</v>
      </c>
      <c r="H345" s="48" t="s">
        <v>725</v>
      </c>
    </row>
    <row r="346" spans="1:8">
      <c r="A346" s="49">
        <v>8200198</v>
      </c>
      <c r="D346" s="45" t="s">
        <v>17</v>
      </c>
      <c r="E346" s="27" t="s">
        <v>413</v>
      </c>
      <c r="F346" s="28" t="s">
        <v>1143</v>
      </c>
      <c r="G346" s="48" t="s">
        <v>725</v>
      </c>
      <c r="H346" s="48" t="s">
        <v>725</v>
      </c>
    </row>
    <row r="347" spans="1:8">
      <c r="A347" s="49">
        <v>8200199</v>
      </c>
      <c r="D347" s="45" t="s">
        <v>414</v>
      </c>
      <c r="E347" s="27" t="s">
        <v>415</v>
      </c>
      <c r="F347" s="28" t="s">
        <v>1143</v>
      </c>
      <c r="G347" s="48" t="s">
        <v>725</v>
      </c>
      <c r="H347" s="48" t="s">
        <v>725</v>
      </c>
    </row>
    <row r="348" spans="1:8">
      <c r="A348" s="49">
        <v>8200390</v>
      </c>
      <c r="D348" s="45" t="s">
        <v>17</v>
      </c>
      <c r="E348" s="27" t="s">
        <v>416</v>
      </c>
      <c r="F348" s="28" t="s">
        <v>1143</v>
      </c>
      <c r="G348" s="48" t="s">
        <v>725</v>
      </c>
      <c r="H348" s="48" t="s">
        <v>725</v>
      </c>
    </row>
    <row r="349" spans="1:8">
      <c r="A349" s="49">
        <v>8200451</v>
      </c>
      <c r="D349" s="45" t="s">
        <v>17</v>
      </c>
      <c r="E349" s="27" t="s">
        <v>418</v>
      </c>
      <c r="F349" s="28" t="s">
        <v>1143</v>
      </c>
      <c r="G349" s="48" t="s">
        <v>725</v>
      </c>
      <c r="H349" s="48" t="s">
        <v>725</v>
      </c>
    </row>
    <row r="350" spans="1:8">
      <c r="A350" s="49">
        <v>8200480</v>
      </c>
      <c r="D350" s="45" t="s">
        <v>17</v>
      </c>
      <c r="E350" s="27" t="s">
        <v>419</v>
      </c>
      <c r="F350" s="28" t="s">
        <v>1143</v>
      </c>
      <c r="G350" s="48" t="s">
        <v>725</v>
      </c>
      <c r="H350" s="48" t="s">
        <v>725</v>
      </c>
    </row>
    <row r="351" spans="1:8">
      <c r="A351" s="49">
        <v>8200590</v>
      </c>
      <c r="C351" s="45"/>
      <c r="D351" s="45" t="s">
        <v>17</v>
      </c>
      <c r="E351" s="27" t="s">
        <v>420</v>
      </c>
      <c r="F351" s="28" t="s">
        <v>1143</v>
      </c>
      <c r="G351" s="48" t="s">
        <v>725</v>
      </c>
      <c r="H351" s="48" t="s">
        <v>725</v>
      </c>
    </row>
    <row r="352" spans="1:8">
      <c r="A352" s="49">
        <v>8200591</v>
      </c>
      <c r="C352" s="45"/>
      <c r="D352" s="45" t="s">
        <v>421</v>
      </c>
      <c r="E352" s="27" t="s">
        <v>422</v>
      </c>
      <c r="F352" s="28" t="s">
        <v>1143</v>
      </c>
      <c r="G352" s="48" t="s">
        <v>725</v>
      </c>
      <c r="H352" s="48" t="s">
        <v>725</v>
      </c>
    </row>
    <row r="353" spans="1:8">
      <c r="A353" s="49">
        <v>8200730</v>
      </c>
      <c r="C353" s="45"/>
      <c r="D353" s="45" t="s">
        <v>17</v>
      </c>
      <c r="E353" s="27" t="s">
        <v>423</v>
      </c>
      <c r="F353" s="28" t="s">
        <v>1143</v>
      </c>
      <c r="G353" s="48" t="s">
        <v>725</v>
      </c>
      <c r="H353" s="48" t="s">
        <v>725</v>
      </c>
    </row>
    <row r="354" spans="1:8">
      <c r="A354" s="49">
        <v>8200830</v>
      </c>
      <c r="B354" s="257"/>
      <c r="C354" s="257"/>
      <c r="D354" s="45" t="s">
        <v>17</v>
      </c>
      <c r="E354" s="257" t="s">
        <v>424</v>
      </c>
      <c r="F354" s="28" t="s">
        <v>1143</v>
      </c>
      <c r="G354" s="48" t="s">
        <v>725</v>
      </c>
      <c r="H354" s="48" t="s">
        <v>725</v>
      </c>
    </row>
    <row r="355" spans="1:8">
      <c r="A355" s="49">
        <v>8200831</v>
      </c>
      <c r="B355" s="257"/>
      <c r="C355" s="257"/>
      <c r="D355" s="45" t="s">
        <v>17</v>
      </c>
      <c r="E355" s="257" t="s">
        <v>425</v>
      </c>
      <c r="F355" s="28" t="s">
        <v>1143</v>
      </c>
      <c r="G355" s="48" t="s">
        <v>725</v>
      </c>
      <c r="H355" s="48" t="s">
        <v>725</v>
      </c>
    </row>
    <row r="356" spans="1:8">
      <c r="A356" s="49">
        <v>8200832</v>
      </c>
      <c r="B356" s="257"/>
      <c r="C356" s="257"/>
      <c r="D356" s="45" t="s">
        <v>17</v>
      </c>
      <c r="E356" s="257" t="s">
        <v>426</v>
      </c>
      <c r="F356" s="28" t="s">
        <v>1143</v>
      </c>
      <c r="G356" s="48" t="s">
        <v>725</v>
      </c>
      <c r="H356" s="48" t="s">
        <v>725</v>
      </c>
    </row>
    <row r="357" spans="1:8">
      <c r="A357" s="49">
        <v>8200833</v>
      </c>
      <c r="B357" s="257"/>
      <c r="C357" s="257"/>
      <c r="D357" s="45" t="s">
        <v>17</v>
      </c>
      <c r="E357" s="257" t="s">
        <v>427</v>
      </c>
      <c r="F357" s="28" t="s">
        <v>1143</v>
      </c>
      <c r="G357" s="48" t="s">
        <v>725</v>
      </c>
      <c r="H357" s="48" t="s">
        <v>725</v>
      </c>
    </row>
    <row r="358" spans="1:8">
      <c r="A358" s="49">
        <v>8200841</v>
      </c>
      <c r="C358" s="45"/>
      <c r="D358" s="45" t="s">
        <v>17</v>
      </c>
      <c r="E358" s="27" t="s">
        <v>428</v>
      </c>
      <c r="F358" s="28" t="s">
        <v>1143</v>
      </c>
      <c r="G358" s="48" t="s">
        <v>725</v>
      </c>
      <c r="H358" s="48" t="s">
        <v>725</v>
      </c>
    </row>
    <row r="359" spans="1:8">
      <c r="A359" s="49">
        <v>8200842</v>
      </c>
      <c r="C359" s="45"/>
      <c r="D359" s="45" t="s">
        <v>17</v>
      </c>
      <c r="E359" s="27" t="s">
        <v>429</v>
      </c>
      <c r="F359" s="28" t="s">
        <v>1143</v>
      </c>
      <c r="G359" s="48" t="s">
        <v>725</v>
      </c>
      <c r="H359" s="48" t="s">
        <v>725</v>
      </c>
    </row>
    <row r="360" spans="1:8">
      <c r="A360" s="49">
        <v>8200844</v>
      </c>
      <c r="C360" s="45"/>
      <c r="D360" s="45" t="s">
        <v>17</v>
      </c>
      <c r="E360" s="27" t="s">
        <v>430</v>
      </c>
      <c r="F360" s="28" t="s">
        <v>1143</v>
      </c>
      <c r="G360" s="48" t="s">
        <v>725</v>
      </c>
      <c r="H360" s="48" t="s">
        <v>725</v>
      </c>
    </row>
    <row r="361" spans="1:8">
      <c r="A361" s="49">
        <v>8200845</v>
      </c>
      <c r="C361" s="45"/>
      <c r="D361" s="45" t="s">
        <v>17</v>
      </c>
      <c r="E361" s="27" t="s">
        <v>431</v>
      </c>
      <c r="F361" s="28" t="s">
        <v>1143</v>
      </c>
      <c r="G361" s="48" t="s">
        <v>725</v>
      </c>
      <c r="H361" s="48" t="s">
        <v>725</v>
      </c>
    </row>
    <row r="362" spans="1:8">
      <c r="A362" s="49">
        <v>8200846</v>
      </c>
      <c r="C362" s="45"/>
      <c r="D362" s="45" t="s">
        <v>17</v>
      </c>
      <c r="E362" s="27" t="s">
        <v>432</v>
      </c>
      <c r="F362" s="28" t="s">
        <v>1143</v>
      </c>
      <c r="G362" s="48" t="s">
        <v>725</v>
      </c>
      <c r="H362" s="48" t="s">
        <v>725</v>
      </c>
    </row>
    <row r="363" spans="1:8">
      <c r="A363" s="49">
        <v>8200847</v>
      </c>
      <c r="C363" s="45"/>
      <c r="D363" s="45" t="s">
        <v>17</v>
      </c>
      <c r="E363" s="257" t="s">
        <v>433</v>
      </c>
      <c r="F363" s="28" t="s">
        <v>1143</v>
      </c>
      <c r="G363" s="48" t="s">
        <v>725</v>
      </c>
      <c r="H363" s="48" t="s">
        <v>725</v>
      </c>
    </row>
    <row r="364" spans="1:8">
      <c r="A364" s="49">
        <v>8200848</v>
      </c>
      <c r="C364" s="45"/>
      <c r="D364" s="45" t="s">
        <v>17</v>
      </c>
      <c r="E364" s="27" t="s">
        <v>434</v>
      </c>
      <c r="F364" s="28" t="s">
        <v>1143</v>
      </c>
      <c r="G364" s="48" t="s">
        <v>725</v>
      </c>
      <c r="H364" s="48" t="s">
        <v>725</v>
      </c>
    </row>
    <row r="365" spans="1:8">
      <c r="A365" s="49">
        <v>8200850</v>
      </c>
      <c r="C365" s="45"/>
      <c r="D365" s="45" t="s">
        <v>17</v>
      </c>
      <c r="E365" s="27" t="s">
        <v>435</v>
      </c>
      <c r="F365" s="28" t="s">
        <v>1143</v>
      </c>
      <c r="G365" s="48" t="s">
        <v>725</v>
      </c>
      <c r="H365" s="48" t="s">
        <v>725</v>
      </c>
    </row>
    <row r="366" spans="1:8">
      <c r="A366" s="49">
        <v>8200852</v>
      </c>
      <c r="C366" s="45"/>
      <c r="D366" s="45" t="s">
        <v>17</v>
      </c>
      <c r="E366" s="257" t="s">
        <v>436</v>
      </c>
      <c r="F366" s="28" t="s">
        <v>1143</v>
      </c>
      <c r="G366" s="48" t="s">
        <v>725</v>
      </c>
      <c r="H366" s="48" t="s">
        <v>725</v>
      </c>
    </row>
    <row r="367" spans="1:8">
      <c r="A367" s="49">
        <v>8200853</v>
      </c>
      <c r="C367" s="45"/>
      <c r="D367" s="45" t="s">
        <v>17</v>
      </c>
      <c r="E367" s="257" t="s">
        <v>437</v>
      </c>
      <c r="F367" s="28" t="s">
        <v>1143</v>
      </c>
      <c r="G367" s="48" t="s">
        <v>725</v>
      </c>
      <c r="H367" s="48" t="s">
        <v>725</v>
      </c>
    </row>
    <row r="368" spans="1:8">
      <c r="A368" s="49">
        <v>8200854</v>
      </c>
      <c r="C368" s="45"/>
      <c r="D368" s="45" t="s">
        <v>17</v>
      </c>
      <c r="E368" s="257" t="s">
        <v>438</v>
      </c>
      <c r="F368" s="28" t="s">
        <v>1143</v>
      </c>
      <c r="G368" s="48" t="s">
        <v>725</v>
      </c>
      <c r="H368" s="48" t="s">
        <v>725</v>
      </c>
    </row>
    <row r="369" spans="1:8">
      <c r="A369" s="49">
        <v>8200855</v>
      </c>
      <c r="C369" s="45"/>
      <c r="D369" s="45" t="s">
        <v>17</v>
      </c>
      <c r="E369" s="257" t="s">
        <v>439</v>
      </c>
      <c r="F369" s="28" t="s">
        <v>1143</v>
      </c>
      <c r="G369" s="48" t="s">
        <v>725</v>
      </c>
      <c r="H369" s="48" t="s">
        <v>725</v>
      </c>
    </row>
    <row r="370" spans="1:8">
      <c r="A370" s="49">
        <v>8200856</v>
      </c>
      <c r="C370" s="45"/>
      <c r="D370" s="45" t="s">
        <v>17</v>
      </c>
      <c r="E370" s="257" t="s">
        <v>440</v>
      </c>
      <c r="F370" s="28" t="s">
        <v>1143</v>
      </c>
      <c r="G370" s="48" t="s">
        <v>725</v>
      </c>
      <c r="H370" s="48" t="s">
        <v>725</v>
      </c>
    </row>
    <row r="371" spans="1:8">
      <c r="A371" s="49">
        <v>8200857</v>
      </c>
      <c r="C371" s="45"/>
      <c r="D371" s="45" t="s">
        <v>17</v>
      </c>
      <c r="E371" s="257" t="s">
        <v>441</v>
      </c>
      <c r="F371" s="28" t="s">
        <v>1143</v>
      </c>
      <c r="G371" s="48" t="s">
        <v>725</v>
      </c>
      <c r="H371" s="48" t="s">
        <v>725</v>
      </c>
    </row>
    <row r="372" spans="1:8">
      <c r="A372" s="49">
        <v>8200862</v>
      </c>
      <c r="C372" s="45"/>
      <c r="D372" s="45" t="s">
        <v>17</v>
      </c>
      <c r="E372" s="257" t="s">
        <v>442</v>
      </c>
      <c r="F372" s="28" t="s">
        <v>1143</v>
      </c>
      <c r="G372" s="48" t="s">
        <v>725</v>
      </c>
      <c r="H372" s="48" t="s">
        <v>725</v>
      </c>
    </row>
    <row r="373" spans="1:8">
      <c r="A373" s="49">
        <v>8200863</v>
      </c>
      <c r="C373" s="45"/>
      <c r="D373" s="45" t="s">
        <v>17</v>
      </c>
      <c r="E373" s="257" t="s">
        <v>443</v>
      </c>
      <c r="F373" s="28" t="s">
        <v>1143</v>
      </c>
      <c r="G373" s="48" t="s">
        <v>725</v>
      </c>
      <c r="H373" s="48" t="s">
        <v>725</v>
      </c>
    </row>
    <row r="374" spans="1:8">
      <c r="A374" s="49">
        <v>8200864</v>
      </c>
      <c r="C374" s="45"/>
      <c r="D374" s="45" t="s">
        <v>17</v>
      </c>
      <c r="E374" s="257" t="s">
        <v>444</v>
      </c>
      <c r="F374" s="28" t="s">
        <v>1143</v>
      </c>
      <c r="G374" s="48" t="s">
        <v>725</v>
      </c>
      <c r="H374" s="48" t="s">
        <v>725</v>
      </c>
    </row>
    <row r="375" spans="1:8">
      <c r="A375" s="49">
        <v>8200865</v>
      </c>
      <c r="C375" s="45"/>
      <c r="D375" s="45" t="s">
        <v>17</v>
      </c>
      <c r="E375" s="257" t="s">
        <v>445</v>
      </c>
      <c r="F375" s="28" t="s">
        <v>1143</v>
      </c>
      <c r="G375" s="48" t="s">
        <v>725</v>
      </c>
      <c r="H375" s="48" t="s">
        <v>725</v>
      </c>
    </row>
    <row r="376" spans="1:8" ht="28.8">
      <c r="A376" s="49">
        <v>8200866</v>
      </c>
      <c r="C376" s="45"/>
      <c r="D376" s="45" t="s">
        <v>17</v>
      </c>
      <c r="E376" s="257" t="s">
        <v>446</v>
      </c>
      <c r="F376" s="28" t="s">
        <v>1143</v>
      </c>
      <c r="G376" s="48" t="s">
        <v>725</v>
      </c>
      <c r="H376" s="48" t="s">
        <v>725</v>
      </c>
    </row>
    <row r="377" spans="1:8">
      <c r="A377" s="49">
        <v>8200868</v>
      </c>
      <c r="C377" s="45"/>
      <c r="D377" s="45" t="s">
        <v>17</v>
      </c>
      <c r="E377" s="257" t="s">
        <v>447</v>
      </c>
      <c r="F377" s="28" t="s">
        <v>1143</v>
      </c>
      <c r="G377" s="48" t="s">
        <v>725</v>
      </c>
      <c r="H377" s="48" t="s">
        <v>725</v>
      </c>
    </row>
    <row r="378" spans="1:8">
      <c r="A378" s="49">
        <v>8200881</v>
      </c>
      <c r="B378" s="257"/>
      <c r="C378" s="257"/>
      <c r="D378" s="45" t="s">
        <v>17</v>
      </c>
      <c r="E378" s="257" t="s">
        <v>448</v>
      </c>
      <c r="F378" s="28" t="s">
        <v>1143</v>
      </c>
      <c r="G378" s="48" t="s">
        <v>725</v>
      </c>
      <c r="H378" s="48" t="s">
        <v>725</v>
      </c>
    </row>
    <row r="379" spans="1:8">
      <c r="A379" s="49">
        <v>8200882</v>
      </c>
      <c r="B379" s="257"/>
      <c r="C379" s="257"/>
      <c r="D379" s="45" t="s">
        <v>17</v>
      </c>
      <c r="E379" s="257" t="s">
        <v>449</v>
      </c>
      <c r="F379" s="28" t="s">
        <v>1143</v>
      </c>
      <c r="G379" s="48" t="s">
        <v>725</v>
      </c>
      <c r="H379" s="48" t="s">
        <v>725</v>
      </c>
    </row>
    <row r="380" spans="1:8">
      <c r="A380" s="49">
        <v>8200883</v>
      </c>
      <c r="B380" s="257"/>
      <c r="C380" s="257"/>
      <c r="D380" s="45" t="s">
        <v>17</v>
      </c>
      <c r="E380" s="257" t="s">
        <v>450</v>
      </c>
      <c r="F380" s="28" t="s">
        <v>1143</v>
      </c>
      <c r="G380" s="48" t="s">
        <v>725</v>
      </c>
      <c r="H380" s="48" t="s">
        <v>725</v>
      </c>
    </row>
    <row r="381" spans="1:8">
      <c r="A381" s="49">
        <v>8200884</v>
      </c>
      <c r="B381" s="257"/>
      <c r="C381" s="257"/>
      <c r="D381" s="45" t="s">
        <v>17</v>
      </c>
      <c r="E381" s="257" t="s">
        <v>451</v>
      </c>
      <c r="F381" s="28" t="s">
        <v>1143</v>
      </c>
      <c r="G381" s="48" t="s">
        <v>725</v>
      </c>
      <c r="H381" s="48" t="s">
        <v>725</v>
      </c>
    </row>
    <row r="382" spans="1:8">
      <c r="A382" s="49">
        <v>8200890</v>
      </c>
      <c r="C382" s="45"/>
      <c r="D382" s="45" t="s">
        <v>17</v>
      </c>
      <c r="E382" s="257" t="s">
        <v>452</v>
      </c>
      <c r="F382" s="28" t="s">
        <v>1143</v>
      </c>
      <c r="G382" s="48" t="s">
        <v>725</v>
      </c>
      <c r="H382" s="48" t="s">
        <v>725</v>
      </c>
    </row>
    <row r="383" spans="1:8">
      <c r="A383" s="49">
        <v>8200892</v>
      </c>
      <c r="C383" s="45"/>
      <c r="D383" s="45" t="s">
        <v>17</v>
      </c>
      <c r="E383" s="257" t="s">
        <v>453</v>
      </c>
      <c r="F383" s="28" t="s">
        <v>1143</v>
      </c>
      <c r="G383" s="48" t="s">
        <v>725</v>
      </c>
      <c r="H383" s="48" t="s">
        <v>725</v>
      </c>
    </row>
    <row r="384" spans="1:8">
      <c r="A384" s="49">
        <v>8200893</v>
      </c>
      <c r="C384" s="45"/>
      <c r="D384" s="45" t="s">
        <v>17</v>
      </c>
      <c r="E384" s="257" t="s">
        <v>454</v>
      </c>
      <c r="F384" s="28" t="s">
        <v>1143</v>
      </c>
      <c r="G384" s="48" t="s">
        <v>725</v>
      </c>
      <c r="H384" s="48" t="s">
        <v>725</v>
      </c>
    </row>
    <row r="385" spans="1:8">
      <c r="A385" s="49">
        <v>8200894</v>
      </c>
      <c r="C385" s="45"/>
      <c r="D385" s="45" t="s">
        <v>17</v>
      </c>
      <c r="E385" s="257" t="s">
        <v>455</v>
      </c>
      <c r="F385" s="28" t="s">
        <v>1143</v>
      </c>
      <c r="G385" s="48" t="s">
        <v>725</v>
      </c>
      <c r="H385" s="48" t="s">
        <v>725</v>
      </c>
    </row>
    <row r="386" spans="1:8">
      <c r="A386" s="49">
        <v>8200920</v>
      </c>
      <c r="C386" s="45"/>
      <c r="D386" s="45" t="s">
        <v>17</v>
      </c>
      <c r="E386" s="257" t="s">
        <v>456</v>
      </c>
      <c r="F386" s="28" t="s">
        <v>1143</v>
      </c>
      <c r="G386" s="48" t="s">
        <v>725</v>
      </c>
      <c r="H386" s="48" t="s">
        <v>725</v>
      </c>
    </row>
    <row r="387" spans="1:8">
      <c r="A387" s="49">
        <v>8200931</v>
      </c>
      <c r="C387" s="45"/>
      <c r="D387" s="45" t="s">
        <v>17</v>
      </c>
      <c r="E387" s="257" t="s">
        <v>457</v>
      </c>
      <c r="F387" s="28" t="s">
        <v>1143</v>
      </c>
      <c r="G387" s="48" t="s">
        <v>725</v>
      </c>
      <c r="H387" s="48" t="s">
        <v>725</v>
      </c>
    </row>
    <row r="388" spans="1:8">
      <c r="A388" s="49">
        <v>8200932</v>
      </c>
      <c r="C388" s="45"/>
      <c r="D388" s="45" t="s">
        <v>17</v>
      </c>
      <c r="E388" s="257" t="s">
        <v>458</v>
      </c>
      <c r="F388" s="28" t="s">
        <v>1143</v>
      </c>
      <c r="G388" s="48" t="s">
        <v>725</v>
      </c>
      <c r="H388" s="48" t="s">
        <v>725</v>
      </c>
    </row>
    <row r="389" spans="1:8">
      <c r="A389" s="49">
        <v>8200933</v>
      </c>
      <c r="C389" s="45"/>
      <c r="D389" s="45" t="s">
        <v>17</v>
      </c>
      <c r="E389" s="257" t="s">
        <v>459</v>
      </c>
      <c r="F389" s="28" t="s">
        <v>1143</v>
      </c>
      <c r="G389" s="48" t="s">
        <v>725</v>
      </c>
      <c r="H389" s="48" t="s">
        <v>725</v>
      </c>
    </row>
    <row r="390" spans="1:8">
      <c r="A390" s="49">
        <v>8200934</v>
      </c>
      <c r="C390" s="45"/>
      <c r="D390" s="45" t="s">
        <v>17</v>
      </c>
      <c r="E390" s="257" t="s">
        <v>460</v>
      </c>
      <c r="F390" s="28" t="s">
        <v>1143</v>
      </c>
      <c r="G390" s="48" t="s">
        <v>725</v>
      </c>
      <c r="H390" s="48" t="s">
        <v>725</v>
      </c>
    </row>
    <row r="391" spans="1:8">
      <c r="A391" s="49">
        <v>8200935</v>
      </c>
      <c r="C391" s="45"/>
      <c r="D391" s="45" t="s">
        <v>17</v>
      </c>
      <c r="E391" s="257" t="s">
        <v>461</v>
      </c>
      <c r="F391" s="28" t="s">
        <v>1143</v>
      </c>
      <c r="G391" s="48" t="s">
        <v>725</v>
      </c>
      <c r="H391" s="48" t="s">
        <v>725</v>
      </c>
    </row>
    <row r="392" spans="1:8">
      <c r="A392" s="49">
        <v>8200936</v>
      </c>
      <c r="C392" s="45"/>
      <c r="D392" s="45" t="s">
        <v>17</v>
      </c>
      <c r="E392" s="257" t="s">
        <v>462</v>
      </c>
      <c r="F392" s="28" t="s">
        <v>1143</v>
      </c>
      <c r="G392" s="48" t="s">
        <v>725</v>
      </c>
      <c r="H392" s="48" t="s">
        <v>725</v>
      </c>
    </row>
    <row r="393" spans="1:8">
      <c r="A393" s="49">
        <v>8200937</v>
      </c>
      <c r="C393" s="45"/>
      <c r="D393" s="45" t="s">
        <v>17</v>
      </c>
      <c r="E393" s="257" t="s">
        <v>463</v>
      </c>
      <c r="F393" s="28" t="s">
        <v>1143</v>
      </c>
      <c r="G393" s="48" t="s">
        <v>725</v>
      </c>
      <c r="H393" s="48" t="s">
        <v>725</v>
      </c>
    </row>
    <row r="394" spans="1:8">
      <c r="A394" s="49">
        <v>8200938</v>
      </c>
      <c r="C394" s="45"/>
      <c r="D394" s="45" t="s">
        <v>17</v>
      </c>
      <c r="E394" s="257" t="s">
        <v>464</v>
      </c>
      <c r="F394" s="28" t="s">
        <v>1143</v>
      </c>
      <c r="G394" s="48" t="s">
        <v>725</v>
      </c>
      <c r="H394" s="48" t="s">
        <v>725</v>
      </c>
    </row>
    <row r="395" spans="1:8">
      <c r="A395" s="49">
        <v>8200940</v>
      </c>
      <c r="C395" s="45"/>
      <c r="D395" s="45" t="s">
        <v>17</v>
      </c>
      <c r="E395" s="27" t="s">
        <v>465</v>
      </c>
      <c r="F395" s="28" t="s">
        <v>1143</v>
      </c>
      <c r="G395" s="48" t="s">
        <v>725</v>
      </c>
      <c r="H395" s="48" t="s">
        <v>725</v>
      </c>
    </row>
    <row r="396" spans="1:8">
      <c r="A396" s="49">
        <v>8200941</v>
      </c>
      <c r="C396" s="45"/>
      <c r="D396" s="45" t="s">
        <v>466</v>
      </c>
      <c r="E396" s="27" t="s">
        <v>467</v>
      </c>
      <c r="F396" s="28" t="s">
        <v>1143</v>
      </c>
      <c r="G396" s="48" t="s">
        <v>725</v>
      </c>
      <c r="H396" s="48" t="s">
        <v>725</v>
      </c>
    </row>
    <row r="397" spans="1:8">
      <c r="A397" s="49">
        <v>8200960</v>
      </c>
      <c r="C397" s="45"/>
      <c r="D397" s="45" t="s">
        <v>17</v>
      </c>
      <c r="E397" s="257" t="s">
        <v>468</v>
      </c>
      <c r="F397" s="28" t="s">
        <v>1143</v>
      </c>
      <c r="G397" s="48" t="s">
        <v>725</v>
      </c>
      <c r="H397" s="48" t="s">
        <v>725</v>
      </c>
    </row>
    <row r="398" spans="1:8">
      <c r="A398" s="49">
        <v>8200990</v>
      </c>
      <c r="C398" s="45"/>
      <c r="D398" s="45" t="s">
        <v>17</v>
      </c>
      <c r="E398" s="257" t="s">
        <v>469</v>
      </c>
      <c r="F398" s="28" t="s">
        <v>1143</v>
      </c>
      <c r="G398" s="48" t="s">
        <v>725</v>
      </c>
      <c r="H398" s="48" t="s">
        <v>725</v>
      </c>
    </row>
    <row r="399" spans="1:8">
      <c r="A399" s="49">
        <v>8201004</v>
      </c>
      <c r="C399" s="45"/>
      <c r="D399" s="45" t="s">
        <v>17</v>
      </c>
      <c r="E399" s="257" t="s">
        <v>470</v>
      </c>
      <c r="F399" s="28" t="s">
        <v>1143</v>
      </c>
      <c r="G399" s="48" t="s">
        <v>725</v>
      </c>
      <c r="H399" s="48" t="s">
        <v>725</v>
      </c>
    </row>
    <row r="400" spans="1:8">
      <c r="A400" s="49">
        <v>8201005</v>
      </c>
      <c r="C400" s="45"/>
      <c r="D400" s="45" t="s">
        <v>17</v>
      </c>
      <c r="E400" s="257" t="s">
        <v>471</v>
      </c>
      <c r="F400" s="28" t="s">
        <v>1143</v>
      </c>
      <c r="G400" s="48" t="s">
        <v>725</v>
      </c>
      <c r="H400" s="48" t="s">
        <v>725</v>
      </c>
    </row>
    <row r="401" spans="1:8">
      <c r="A401" s="49">
        <v>8201006</v>
      </c>
      <c r="C401" s="45"/>
      <c r="D401" s="45" t="s">
        <v>17</v>
      </c>
      <c r="E401" s="257" t="s">
        <v>472</v>
      </c>
      <c r="F401" s="28" t="s">
        <v>1143</v>
      </c>
      <c r="G401" s="48" t="s">
        <v>725</v>
      </c>
      <c r="H401" s="48" t="s">
        <v>725</v>
      </c>
    </row>
    <row r="402" spans="1:8">
      <c r="A402" s="49">
        <v>8201007</v>
      </c>
      <c r="C402" s="45"/>
      <c r="D402" s="45" t="s">
        <v>17</v>
      </c>
      <c r="E402" s="257" t="s">
        <v>473</v>
      </c>
      <c r="F402" s="28" t="s">
        <v>1143</v>
      </c>
      <c r="G402" s="48" t="s">
        <v>725</v>
      </c>
      <c r="H402" s="48" t="s">
        <v>725</v>
      </c>
    </row>
    <row r="403" spans="1:8">
      <c r="A403" s="49">
        <v>8201008</v>
      </c>
      <c r="C403" s="45"/>
      <c r="D403" s="45" t="s">
        <v>17</v>
      </c>
      <c r="E403" s="257" t="s">
        <v>474</v>
      </c>
      <c r="F403" s="28" t="s">
        <v>1143</v>
      </c>
      <c r="G403" s="48" t="s">
        <v>725</v>
      </c>
      <c r="H403" s="48" t="s">
        <v>725</v>
      </c>
    </row>
    <row r="404" spans="1:8">
      <c r="A404" s="49">
        <v>8201090</v>
      </c>
      <c r="C404" s="45"/>
      <c r="D404" s="45" t="s">
        <v>475</v>
      </c>
      <c r="E404" s="257" t="s">
        <v>476</v>
      </c>
      <c r="F404" s="28" t="s">
        <v>1143</v>
      </c>
      <c r="G404" s="48" t="s">
        <v>725</v>
      </c>
      <c r="H404" s="48" t="s">
        <v>725</v>
      </c>
    </row>
    <row r="405" spans="1:8" ht="28.8">
      <c r="A405" s="49">
        <v>8201131</v>
      </c>
      <c r="C405" s="45"/>
      <c r="D405" s="45" t="s">
        <v>17</v>
      </c>
      <c r="E405" s="257" t="s">
        <v>477</v>
      </c>
      <c r="F405" s="28" t="s">
        <v>1143</v>
      </c>
      <c r="G405" s="48" t="s">
        <v>725</v>
      </c>
      <c r="H405" s="48" t="s">
        <v>725</v>
      </c>
    </row>
    <row r="406" spans="1:8">
      <c r="A406" s="49">
        <v>8201132</v>
      </c>
      <c r="C406" s="45"/>
      <c r="D406" s="45" t="s">
        <v>17</v>
      </c>
      <c r="E406" s="257" t="s">
        <v>478</v>
      </c>
      <c r="F406" s="28" t="s">
        <v>1143</v>
      </c>
      <c r="G406" s="48" t="s">
        <v>725</v>
      </c>
      <c r="H406" s="48" t="s">
        <v>725</v>
      </c>
    </row>
    <row r="407" spans="1:8">
      <c r="A407" s="49">
        <v>7009830</v>
      </c>
      <c r="C407" s="45"/>
      <c r="D407" s="45" t="s">
        <v>17</v>
      </c>
      <c r="E407" s="257" t="s">
        <v>479</v>
      </c>
      <c r="F407" s="28" t="s">
        <v>1143</v>
      </c>
      <c r="G407" s="48" t="s">
        <v>725</v>
      </c>
      <c r="H407" s="48" t="s">
        <v>725</v>
      </c>
    </row>
    <row r="408" spans="1:8">
      <c r="A408" s="49">
        <v>3420700</v>
      </c>
      <c r="D408" s="45" t="s">
        <v>17</v>
      </c>
      <c r="E408" s="27" t="s">
        <v>480</v>
      </c>
      <c r="F408" s="28" t="s">
        <v>1143</v>
      </c>
      <c r="G408" s="48" t="s">
        <v>725</v>
      </c>
      <c r="H408" s="48" t="s">
        <v>725</v>
      </c>
    </row>
    <row r="409" spans="1:8">
      <c r="A409" s="49">
        <v>2402920</v>
      </c>
      <c r="B409" s="50"/>
      <c r="D409" s="45" t="s">
        <v>17</v>
      </c>
      <c r="E409" s="27" t="s">
        <v>481</v>
      </c>
      <c r="F409" s="28" t="s">
        <v>1143</v>
      </c>
      <c r="G409" s="48" t="s">
        <v>725</v>
      </c>
      <c r="H409" s="48" t="s">
        <v>725</v>
      </c>
    </row>
    <row r="410" spans="1:8">
      <c r="A410" s="49">
        <v>8201170</v>
      </c>
      <c r="B410" s="50"/>
      <c r="D410" s="45" t="s">
        <v>17</v>
      </c>
      <c r="E410" s="27" t="s">
        <v>482</v>
      </c>
      <c r="F410" s="28" t="s">
        <v>1143</v>
      </c>
      <c r="G410" s="48" t="s">
        <v>725</v>
      </c>
      <c r="H410" s="48" t="s">
        <v>725</v>
      </c>
    </row>
    <row r="411" spans="1:8">
      <c r="A411" s="49">
        <v>4620972</v>
      </c>
      <c r="D411" s="45" t="s">
        <v>17</v>
      </c>
      <c r="E411" s="27" t="s">
        <v>483</v>
      </c>
      <c r="F411" s="28" t="s">
        <v>1143</v>
      </c>
      <c r="G411" s="48" t="s">
        <v>725</v>
      </c>
      <c r="H411" s="48" t="s">
        <v>725</v>
      </c>
    </row>
    <row r="412" spans="1:8">
      <c r="A412" s="49">
        <v>2407521</v>
      </c>
      <c r="D412" s="45" t="s">
        <v>17</v>
      </c>
      <c r="E412" s="27" t="s">
        <v>484</v>
      </c>
      <c r="F412" s="28" t="s">
        <v>1143</v>
      </c>
      <c r="G412" s="48" t="s">
        <v>725</v>
      </c>
      <c r="H412" s="48" t="s">
        <v>725</v>
      </c>
    </row>
    <row r="413" spans="1:8">
      <c r="A413" s="49">
        <v>2409728</v>
      </c>
      <c r="D413" s="45" t="s">
        <v>17</v>
      </c>
      <c r="E413" s="27" t="s">
        <v>485</v>
      </c>
      <c r="F413" s="28" t="s">
        <v>1143</v>
      </c>
      <c r="G413" s="48" t="s">
        <v>725</v>
      </c>
      <c r="H413" s="48" t="s">
        <v>725</v>
      </c>
    </row>
    <row r="414" spans="1:8">
      <c r="A414" s="49">
        <v>8019390</v>
      </c>
      <c r="D414" s="45" t="s">
        <v>17</v>
      </c>
      <c r="E414" s="257" t="s">
        <v>486</v>
      </c>
      <c r="F414" s="28" t="s">
        <v>1143</v>
      </c>
      <c r="G414" s="48" t="s">
        <v>725</v>
      </c>
      <c r="H414" s="48" t="s">
        <v>725</v>
      </c>
    </row>
    <row r="415" spans="1:8">
      <c r="A415" s="49">
        <v>8201640</v>
      </c>
      <c r="D415" s="45" t="s">
        <v>17</v>
      </c>
      <c r="E415" s="257" t="s">
        <v>487</v>
      </c>
      <c r="F415" s="28" t="s">
        <v>1143</v>
      </c>
      <c r="G415" s="48" t="s">
        <v>725</v>
      </c>
      <c r="H415" s="48" t="s">
        <v>725</v>
      </c>
    </row>
    <row r="416" spans="1:8">
      <c r="A416" s="49">
        <v>8201820</v>
      </c>
      <c r="D416" s="45" t="s">
        <v>17</v>
      </c>
      <c r="E416" s="27" t="s">
        <v>488</v>
      </c>
      <c r="F416" s="28" t="s">
        <v>1143</v>
      </c>
      <c r="G416" s="48" t="s">
        <v>725</v>
      </c>
      <c r="H416" s="48" t="s">
        <v>725</v>
      </c>
    </row>
    <row r="417" spans="1:8">
      <c r="A417" s="49">
        <v>8201040</v>
      </c>
      <c r="D417" s="45" t="s">
        <v>17</v>
      </c>
      <c r="E417" s="27" t="s">
        <v>489</v>
      </c>
      <c r="F417" s="28" t="s">
        <v>1143</v>
      </c>
      <c r="G417" s="48" t="s">
        <v>725</v>
      </c>
      <c r="H417" s="48" t="s">
        <v>725</v>
      </c>
    </row>
    <row r="418" spans="1:8">
      <c r="A418" s="49">
        <v>8201780</v>
      </c>
      <c r="D418" s="45" t="s">
        <v>17</v>
      </c>
      <c r="E418" s="27" t="s">
        <v>490</v>
      </c>
      <c r="F418" s="28" t="s">
        <v>1143</v>
      </c>
      <c r="G418" s="48" t="s">
        <v>725</v>
      </c>
      <c r="H418" s="48" t="s">
        <v>725</v>
      </c>
    </row>
    <row r="419" spans="1:8">
      <c r="A419" s="49">
        <v>8201878</v>
      </c>
      <c r="C419" s="45"/>
      <c r="D419" s="45" t="s">
        <v>475</v>
      </c>
      <c r="E419" s="257" t="s">
        <v>491</v>
      </c>
      <c r="F419" s="28" t="s">
        <v>1143</v>
      </c>
      <c r="G419" s="48" t="s">
        <v>725</v>
      </c>
      <c r="H419" s="48" t="s">
        <v>725</v>
      </c>
    </row>
    <row r="420" spans="1:8">
      <c r="A420" s="49">
        <v>8201890</v>
      </c>
      <c r="C420" s="45"/>
      <c r="D420" s="45" t="s">
        <v>17</v>
      </c>
      <c r="E420" s="257" t="s">
        <v>492</v>
      </c>
      <c r="F420" s="28" t="s">
        <v>1143</v>
      </c>
      <c r="G420" s="48" t="s">
        <v>725</v>
      </c>
      <c r="H420" s="48" t="s">
        <v>725</v>
      </c>
    </row>
    <row r="421" spans="1:8">
      <c r="A421" s="49">
        <v>8202000</v>
      </c>
      <c r="C421" s="45"/>
      <c r="D421" s="45" t="s">
        <v>17</v>
      </c>
      <c r="E421" s="27" t="s">
        <v>493</v>
      </c>
      <c r="F421" s="28" t="s">
        <v>1143</v>
      </c>
      <c r="G421" s="48" t="s">
        <v>725</v>
      </c>
      <c r="H421" s="48" t="s">
        <v>725</v>
      </c>
    </row>
    <row r="422" spans="1:8">
      <c r="A422" s="49">
        <v>3429442</v>
      </c>
      <c r="C422" s="45"/>
      <c r="D422" s="45" t="s">
        <v>17</v>
      </c>
      <c r="E422" s="257" t="s">
        <v>494</v>
      </c>
      <c r="F422" s="28" t="s">
        <v>1143</v>
      </c>
      <c r="G422" s="48" t="s">
        <v>725</v>
      </c>
      <c r="H422" s="48" t="s">
        <v>725</v>
      </c>
    </row>
    <row r="423" spans="1:8">
      <c r="A423" s="49">
        <v>8202471</v>
      </c>
      <c r="C423" s="45"/>
      <c r="D423" s="45" t="s">
        <v>17</v>
      </c>
      <c r="E423" s="27" t="s">
        <v>495</v>
      </c>
      <c r="F423" s="28" t="s">
        <v>1143</v>
      </c>
      <c r="G423" s="48" t="s">
        <v>725</v>
      </c>
      <c r="H423" s="48" t="s">
        <v>725</v>
      </c>
    </row>
    <row r="424" spans="1:8">
      <c r="A424" s="49">
        <v>8202231</v>
      </c>
      <c r="C424" s="45"/>
      <c r="D424" s="45" t="s">
        <v>17</v>
      </c>
      <c r="E424" s="27" t="s">
        <v>496</v>
      </c>
      <c r="F424" s="28" t="s">
        <v>1143</v>
      </c>
      <c r="G424" s="48" t="s">
        <v>725</v>
      </c>
      <c r="H424" s="48" t="s">
        <v>725</v>
      </c>
    </row>
    <row r="425" spans="1:8">
      <c r="A425" s="49">
        <v>8202232</v>
      </c>
      <c r="C425" s="45"/>
      <c r="D425" s="45" t="s">
        <v>17</v>
      </c>
      <c r="E425" s="27" t="s">
        <v>497</v>
      </c>
      <c r="F425" s="28" t="s">
        <v>1143</v>
      </c>
      <c r="G425" s="48" t="s">
        <v>725</v>
      </c>
      <c r="H425" s="48" t="s">
        <v>725</v>
      </c>
    </row>
    <row r="426" spans="1:8">
      <c r="A426" s="49">
        <v>8202233</v>
      </c>
      <c r="C426" s="45"/>
      <c r="D426" s="45" t="s">
        <v>17</v>
      </c>
      <c r="E426" s="27" t="s">
        <v>498</v>
      </c>
      <c r="F426" s="28" t="s">
        <v>1143</v>
      </c>
      <c r="G426" s="48" t="s">
        <v>725</v>
      </c>
      <c r="H426" s="48" t="s">
        <v>725</v>
      </c>
    </row>
    <row r="427" spans="1:8">
      <c r="A427" s="49">
        <v>8202234</v>
      </c>
      <c r="C427" s="45"/>
      <c r="D427" s="45" t="s">
        <v>17</v>
      </c>
      <c r="E427" s="27" t="s">
        <v>499</v>
      </c>
      <c r="F427" s="28" t="s">
        <v>1143</v>
      </c>
      <c r="G427" s="48" t="s">
        <v>725</v>
      </c>
      <c r="H427" s="48" t="s">
        <v>725</v>
      </c>
    </row>
    <row r="428" spans="1:8">
      <c r="A428" s="49">
        <v>8203182</v>
      </c>
      <c r="C428" s="28">
        <v>5833160</v>
      </c>
      <c r="D428" s="45" t="s">
        <v>17</v>
      </c>
      <c r="E428" s="27" t="s">
        <v>500</v>
      </c>
      <c r="F428" s="28" t="s">
        <v>1143</v>
      </c>
      <c r="G428" s="48" t="s">
        <v>725</v>
      </c>
      <c r="H428" s="48" t="s">
        <v>725</v>
      </c>
    </row>
    <row r="429" spans="1:8">
      <c r="A429" s="49">
        <v>8203181</v>
      </c>
      <c r="C429" s="28">
        <v>5833161</v>
      </c>
      <c r="D429" s="45" t="s">
        <v>17</v>
      </c>
      <c r="E429" s="27" t="s">
        <v>501</v>
      </c>
      <c r="F429" s="28" t="s">
        <v>1143</v>
      </c>
      <c r="G429" s="48" t="s">
        <v>725</v>
      </c>
      <c r="H429" s="48" t="s">
        <v>725</v>
      </c>
    </row>
    <row r="430" spans="1:8">
      <c r="A430" s="49">
        <v>8203183</v>
      </c>
      <c r="C430" s="28">
        <v>3433220</v>
      </c>
      <c r="D430" s="45" t="s">
        <v>17</v>
      </c>
      <c r="E430" s="27" t="s">
        <v>502</v>
      </c>
      <c r="F430" s="28" t="s">
        <v>1143</v>
      </c>
      <c r="G430" s="48" t="s">
        <v>725</v>
      </c>
      <c r="H430" s="48" t="s">
        <v>725</v>
      </c>
    </row>
    <row r="431" spans="1:8">
      <c r="A431" s="49">
        <v>8203180</v>
      </c>
      <c r="C431" s="28">
        <v>3433221</v>
      </c>
      <c r="D431" s="45" t="s">
        <v>17</v>
      </c>
      <c r="E431" s="27" t="s">
        <v>503</v>
      </c>
      <c r="F431" s="28" t="s">
        <v>1143</v>
      </c>
      <c r="G431" s="48" t="s">
        <v>725</v>
      </c>
      <c r="H431" s="48" t="s">
        <v>725</v>
      </c>
    </row>
    <row r="432" spans="1:8">
      <c r="A432" s="49">
        <v>8203170</v>
      </c>
      <c r="C432" s="28">
        <v>3433231</v>
      </c>
      <c r="D432" s="45" t="s">
        <v>17</v>
      </c>
      <c r="E432" s="27" t="s">
        <v>504</v>
      </c>
      <c r="F432" s="28" t="s">
        <v>1143</v>
      </c>
      <c r="G432" s="48" t="s">
        <v>725</v>
      </c>
      <c r="H432" s="48" t="s">
        <v>725</v>
      </c>
    </row>
    <row r="433" spans="1:8">
      <c r="A433" s="49">
        <v>8202490</v>
      </c>
      <c r="C433" s="45"/>
      <c r="D433" s="45" t="s">
        <v>17</v>
      </c>
      <c r="E433" s="257" t="s">
        <v>505</v>
      </c>
      <c r="F433" s="28" t="s">
        <v>1143</v>
      </c>
      <c r="G433" s="48" t="s">
        <v>725</v>
      </c>
      <c r="H433" s="48" t="s">
        <v>725</v>
      </c>
    </row>
    <row r="434" spans="1:8">
      <c r="A434" s="49">
        <v>8202491</v>
      </c>
      <c r="C434" s="45"/>
      <c r="D434" s="45" t="s">
        <v>17</v>
      </c>
      <c r="E434" s="257" t="s">
        <v>506</v>
      </c>
      <c r="F434" s="28" t="s">
        <v>1143</v>
      </c>
      <c r="G434" s="48" t="s">
        <v>725</v>
      </c>
      <c r="H434" s="48" t="s">
        <v>725</v>
      </c>
    </row>
    <row r="435" spans="1:8">
      <c r="A435" s="49">
        <v>8202460</v>
      </c>
      <c r="C435" s="45"/>
      <c r="D435" s="45" t="s">
        <v>17</v>
      </c>
      <c r="E435" s="257" t="s">
        <v>507</v>
      </c>
      <c r="F435" s="28" t="s">
        <v>1143</v>
      </c>
      <c r="G435" s="48" t="s">
        <v>725</v>
      </c>
      <c r="H435" s="48" t="s">
        <v>725</v>
      </c>
    </row>
    <row r="436" spans="1:8">
      <c r="A436" s="49">
        <v>8202470</v>
      </c>
      <c r="C436" s="45"/>
      <c r="D436" s="45" t="s">
        <v>17</v>
      </c>
      <c r="E436" s="257" t="s">
        <v>508</v>
      </c>
      <c r="F436" s="28" t="s">
        <v>1143</v>
      </c>
      <c r="G436" s="48" t="s">
        <v>725</v>
      </c>
      <c r="H436" s="48" t="s">
        <v>725</v>
      </c>
    </row>
    <row r="437" spans="1:8">
      <c r="A437" s="49">
        <v>8202472</v>
      </c>
      <c r="C437" s="45"/>
      <c r="D437" s="45" t="s">
        <v>17</v>
      </c>
      <c r="E437" s="257" t="s">
        <v>509</v>
      </c>
      <c r="F437" s="28" t="s">
        <v>1143</v>
      </c>
      <c r="G437" s="48" t="s">
        <v>725</v>
      </c>
      <c r="H437" s="48" t="s">
        <v>725</v>
      </c>
    </row>
    <row r="438" spans="1:8">
      <c r="A438" s="49">
        <v>8202473</v>
      </c>
      <c r="C438" s="45"/>
      <c r="D438" s="45" t="s">
        <v>17</v>
      </c>
      <c r="E438" s="257" t="s">
        <v>510</v>
      </c>
      <c r="F438" s="28" t="s">
        <v>1143</v>
      </c>
      <c r="G438" s="48" t="s">
        <v>725</v>
      </c>
      <c r="H438" s="48" t="s">
        <v>725</v>
      </c>
    </row>
    <row r="439" spans="1:8">
      <c r="A439" s="49">
        <v>8201520</v>
      </c>
      <c r="C439" s="45"/>
      <c r="D439" s="45" t="s">
        <v>17</v>
      </c>
      <c r="E439" s="257" t="s">
        <v>511</v>
      </c>
      <c r="F439" s="28" t="s">
        <v>1143</v>
      </c>
      <c r="G439" s="48" t="s">
        <v>725</v>
      </c>
      <c r="H439" s="48" t="s">
        <v>725</v>
      </c>
    </row>
    <row r="440" spans="1:8">
      <c r="A440" s="49">
        <v>3437070</v>
      </c>
      <c r="C440" s="45"/>
      <c r="D440" s="45" t="s">
        <v>17</v>
      </c>
      <c r="E440" s="257" t="s">
        <v>512</v>
      </c>
      <c r="F440" s="28" t="s">
        <v>1143</v>
      </c>
      <c r="G440" s="48" t="s">
        <v>725</v>
      </c>
      <c r="H440" s="48" t="s">
        <v>725</v>
      </c>
    </row>
    <row r="441" spans="1:8">
      <c r="A441" s="49">
        <v>8203012</v>
      </c>
      <c r="C441" s="45"/>
      <c r="D441" s="45" t="s">
        <v>17</v>
      </c>
      <c r="E441" s="257" t="s">
        <v>513</v>
      </c>
      <c r="F441" s="28" t="s">
        <v>1143</v>
      </c>
      <c r="G441" s="48" t="s">
        <v>725</v>
      </c>
      <c r="H441" s="48" t="s">
        <v>725</v>
      </c>
    </row>
    <row r="442" spans="1:8">
      <c r="A442" s="49">
        <v>8203013</v>
      </c>
      <c r="C442" s="45"/>
      <c r="D442" s="45" t="s">
        <v>17</v>
      </c>
      <c r="E442" s="257" t="s">
        <v>514</v>
      </c>
      <c r="F442" s="28" t="s">
        <v>1143</v>
      </c>
      <c r="G442" s="48" t="s">
        <v>725</v>
      </c>
      <c r="H442" s="48" t="s">
        <v>725</v>
      </c>
    </row>
    <row r="443" spans="1:8">
      <c r="A443" s="49">
        <v>8203014</v>
      </c>
      <c r="C443" s="45"/>
      <c r="D443" s="45" t="s">
        <v>17</v>
      </c>
      <c r="E443" s="257" t="s">
        <v>515</v>
      </c>
      <c r="F443" s="28" t="s">
        <v>1143</v>
      </c>
      <c r="G443" s="48" t="s">
        <v>725</v>
      </c>
      <c r="H443" s="48" t="s">
        <v>725</v>
      </c>
    </row>
    <row r="444" spans="1:8">
      <c r="A444" s="49">
        <v>8203260</v>
      </c>
      <c r="C444" s="28">
        <v>3438360</v>
      </c>
      <c r="D444" s="45" t="s">
        <v>17</v>
      </c>
      <c r="E444" s="257" t="s">
        <v>516</v>
      </c>
      <c r="F444" s="28" t="s">
        <v>1143</v>
      </c>
      <c r="G444" s="48" t="s">
        <v>725</v>
      </c>
      <c r="H444" s="48" t="s">
        <v>725</v>
      </c>
    </row>
    <row r="445" spans="1:8">
      <c r="A445" s="49">
        <v>3438190</v>
      </c>
      <c r="C445" s="45"/>
      <c r="D445" s="45" t="s">
        <v>17</v>
      </c>
      <c r="E445" s="257" t="s">
        <v>517</v>
      </c>
      <c r="F445" s="28" t="s">
        <v>1143</v>
      </c>
      <c r="G445" s="48" t="s">
        <v>725</v>
      </c>
      <c r="H445" s="48" t="s">
        <v>725</v>
      </c>
    </row>
    <row r="446" spans="1:8">
      <c r="A446" s="49">
        <v>3438191</v>
      </c>
      <c r="C446" s="45"/>
      <c r="D446" s="45" t="s">
        <v>17</v>
      </c>
      <c r="E446" s="257" t="s">
        <v>516</v>
      </c>
      <c r="F446" s="28" t="s">
        <v>1143</v>
      </c>
      <c r="G446" s="48" t="s">
        <v>725</v>
      </c>
      <c r="H446" s="48" t="s">
        <v>725</v>
      </c>
    </row>
    <row r="447" spans="1:8">
      <c r="A447" s="49">
        <v>3432911</v>
      </c>
      <c r="C447" s="45"/>
      <c r="D447" s="45" t="s">
        <v>17</v>
      </c>
      <c r="E447" s="257" t="s">
        <v>518</v>
      </c>
      <c r="F447" s="28" t="s">
        <v>1143</v>
      </c>
      <c r="G447" s="48" t="s">
        <v>725</v>
      </c>
      <c r="H447" s="48" t="s">
        <v>725</v>
      </c>
    </row>
    <row r="448" spans="1:8">
      <c r="A448" s="49">
        <v>8203990</v>
      </c>
      <c r="C448" s="45"/>
      <c r="D448" s="45" t="s">
        <v>17</v>
      </c>
      <c r="E448" s="257" t="s">
        <v>519</v>
      </c>
      <c r="F448" s="28" t="s">
        <v>1143</v>
      </c>
      <c r="G448" s="48" t="s">
        <v>725</v>
      </c>
      <c r="H448" s="48" t="s">
        <v>725</v>
      </c>
    </row>
    <row r="449" spans="1:8">
      <c r="A449" s="49">
        <v>8203940</v>
      </c>
      <c r="C449" s="45"/>
      <c r="D449" s="45" t="s">
        <v>17</v>
      </c>
      <c r="E449" s="257" t="s">
        <v>520</v>
      </c>
      <c r="F449" s="28" t="s">
        <v>1143</v>
      </c>
      <c r="G449" s="48" t="s">
        <v>725</v>
      </c>
      <c r="H449" s="48" t="s">
        <v>725</v>
      </c>
    </row>
    <row r="450" spans="1:8">
      <c r="A450" s="49">
        <v>8201522</v>
      </c>
      <c r="C450" s="45"/>
      <c r="D450" s="45" t="s">
        <v>17</v>
      </c>
      <c r="E450" s="257" t="s">
        <v>521</v>
      </c>
      <c r="F450" s="28" t="s">
        <v>1143</v>
      </c>
      <c r="G450" s="48" t="s">
        <v>725</v>
      </c>
      <c r="H450" s="48" t="s">
        <v>725</v>
      </c>
    </row>
    <row r="451" spans="1:8">
      <c r="A451" s="49">
        <v>8203900</v>
      </c>
      <c r="C451" s="45"/>
      <c r="D451" s="45" t="s">
        <v>17</v>
      </c>
      <c r="E451" s="257" t="s">
        <v>522</v>
      </c>
      <c r="F451" s="28" t="s">
        <v>1153</v>
      </c>
      <c r="G451" s="48" t="s">
        <v>725</v>
      </c>
      <c r="H451" s="48" t="s">
        <v>725</v>
      </c>
    </row>
    <row r="452" spans="1:8">
      <c r="A452" s="49">
        <v>8204470</v>
      </c>
      <c r="C452" s="45"/>
      <c r="D452" s="45" t="s">
        <v>17</v>
      </c>
      <c r="E452" s="257" t="s">
        <v>523</v>
      </c>
      <c r="F452" s="28" t="s">
        <v>1153</v>
      </c>
      <c r="G452" s="48" t="s">
        <v>725</v>
      </c>
      <c r="H452" s="48" t="s">
        <v>725</v>
      </c>
    </row>
    <row r="453" spans="1:8">
      <c r="A453" s="49">
        <v>7840311</v>
      </c>
      <c r="C453" s="45"/>
      <c r="D453" s="45" t="s">
        <v>414</v>
      </c>
      <c r="E453" s="257" t="s">
        <v>524</v>
      </c>
      <c r="F453" s="28" t="s">
        <v>1143</v>
      </c>
      <c r="G453" s="48" t="s">
        <v>725</v>
      </c>
      <c r="H453" s="48" t="s">
        <v>725</v>
      </c>
    </row>
    <row r="454" spans="1:8">
      <c r="A454" s="49">
        <v>7840312</v>
      </c>
      <c r="C454" s="45"/>
      <c r="D454" s="45" t="s">
        <v>414</v>
      </c>
      <c r="E454" s="257" t="s">
        <v>525</v>
      </c>
      <c r="F454" s="28" t="s">
        <v>1143</v>
      </c>
      <c r="G454" s="48" t="s">
        <v>725</v>
      </c>
      <c r="H454" s="48" t="s">
        <v>725</v>
      </c>
    </row>
    <row r="455" spans="1:8">
      <c r="A455" s="49">
        <v>8204821</v>
      </c>
      <c r="C455" s="45"/>
      <c r="D455" s="45" t="s">
        <v>526</v>
      </c>
      <c r="E455" s="257" t="s">
        <v>527</v>
      </c>
      <c r="F455" s="28" t="s">
        <v>1143</v>
      </c>
      <c r="G455" s="48" t="s">
        <v>725</v>
      </c>
      <c r="H455" s="48" t="s">
        <v>725</v>
      </c>
    </row>
    <row r="456" spans="1:8">
      <c r="A456" s="49">
        <v>8204822</v>
      </c>
      <c r="C456" s="45"/>
      <c r="D456" s="45" t="s">
        <v>526</v>
      </c>
      <c r="E456" s="257" t="s">
        <v>528</v>
      </c>
      <c r="F456" s="28" t="s">
        <v>1143</v>
      </c>
      <c r="G456" s="48" t="s">
        <v>725</v>
      </c>
      <c r="H456" s="48" t="s">
        <v>725</v>
      </c>
    </row>
    <row r="457" spans="1:8">
      <c r="A457" s="49">
        <v>8204823</v>
      </c>
      <c r="C457" s="45"/>
      <c r="D457" s="45" t="s">
        <v>526</v>
      </c>
      <c r="E457" s="257" t="s">
        <v>529</v>
      </c>
      <c r="F457" s="28" t="s">
        <v>1143</v>
      </c>
      <c r="G457" s="48" t="s">
        <v>725</v>
      </c>
      <c r="H457" s="48" t="s">
        <v>725</v>
      </c>
    </row>
    <row r="458" spans="1:8">
      <c r="A458" s="49">
        <v>8201521</v>
      </c>
      <c r="C458" s="45"/>
      <c r="D458" s="45" t="s">
        <v>530</v>
      </c>
      <c r="E458" s="257" t="s">
        <v>531</v>
      </c>
      <c r="F458" s="28" t="s">
        <v>1143</v>
      </c>
      <c r="G458" s="48" t="s">
        <v>725</v>
      </c>
      <c r="H458" s="48" t="s">
        <v>725</v>
      </c>
    </row>
    <row r="459" spans="1:8">
      <c r="A459" s="49">
        <v>8201502</v>
      </c>
      <c r="C459" s="45"/>
      <c r="D459" s="45" t="s">
        <v>530</v>
      </c>
      <c r="E459" s="257" t="s">
        <v>532</v>
      </c>
      <c r="F459" s="28" t="s">
        <v>1143</v>
      </c>
      <c r="G459" s="48" t="s">
        <v>725</v>
      </c>
      <c r="H459" s="48" t="s">
        <v>725</v>
      </c>
    </row>
    <row r="460" spans="1:8">
      <c r="A460" s="49">
        <v>8202220</v>
      </c>
      <c r="C460" s="45"/>
      <c r="D460" s="45" t="s">
        <v>530</v>
      </c>
      <c r="E460" s="257" t="s">
        <v>533</v>
      </c>
      <c r="F460" s="28" t="s">
        <v>1143</v>
      </c>
      <c r="G460" s="48" t="s">
        <v>725</v>
      </c>
      <c r="H460" s="48" t="s">
        <v>725</v>
      </c>
    </row>
    <row r="461" spans="1:8">
      <c r="A461" s="49">
        <v>8205110</v>
      </c>
      <c r="C461" s="45"/>
      <c r="D461" s="45" t="s">
        <v>4</v>
      </c>
      <c r="E461" s="257" t="s">
        <v>534</v>
      </c>
      <c r="F461" s="28" t="s">
        <v>1143</v>
      </c>
      <c r="G461" s="48" t="s">
        <v>725</v>
      </c>
      <c r="H461" s="48" t="s">
        <v>725</v>
      </c>
    </row>
    <row r="462" spans="1:8">
      <c r="A462" s="49">
        <v>8205101</v>
      </c>
      <c r="C462" s="45"/>
      <c r="D462" s="45" t="s">
        <v>17</v>
      </c>
      <c r="E462" s="257" t="s">
        <v>535</v>
      </c>
      <c r="F462" s="28" t="s">
        <v>1143</v>
      </c>
      <c r="G462" s="48" t="s">
        <v>725</v>
      </c>
      <c r="H462" s="48" t="s">
        <v>725</v>
      </c>
    </row>
    <row r="463" spans="1:8">
      <c r="A463" s="49">
        <v>3415801</v>
      </c>
      <c r="C463" s="45"/>
      <c r="D463" s="45" t="s">
        <v>17</v>
      </c>
      <c r="E463" s="257" t="s">
        <v>536</v>
      </c>
      <c r="F463" s="28" t="s">
        <v>1143</v>
      </c>
      <c r="G463" s="48" t="s">
        <v>725</v>
      </c>
      <c r="H463" s="48" t="s">
        <v>725</v>
      </c>
    </row>
    <row r="464" spans="1:8">
      <c r="A464" s="49">
        <v>8204806</v>
      </c>
      <c r="C464" s="45"/>
      <c r="D464" s="45" t="s">
        <v>526</v>
      </c>
      <c r="E464" s="257" t="s">
        <v>537</v>
      </c>
      <c r="F464" s="28" t="s">
        <v>1143</v>
      </c>
      <c r="G464" s="48" t="s">
        <v>725</v>
      </c>
      <c r="H464" s="48" t="s">
        <v>725</v>
      </c>
    </row>
    <row r="465" spans="1:8">
      <c r="A465" s="49">
        <v>8204807</v>
      </c>
      <c r="C465" s="45"/>
      <c r="D465" s="45" t="s">
        <v>526</v>
      </c>
      <c r="E465" s="257" t="s">
        <v>538</v>
      </c>
      <c r="F465" s="28" t="s">
        <v>1143</v>
      </c>
      <c r="G465" s="48" t="s">
        <v>725</v>
      </c>
      <c r="H465" s="48" t="s">
        <v>725</v>
      </c>
    </row>
    <row r="466" spans="1:8">
      <c r="A466" s="49">
        <v>8204808</v>
      </c>
      <c r="C466" s="45"/>
      <c r="D466" s="45" t="s">
        <v>526</v>
      </c>
      <c r="E466" s="257" t="s">
        <v>539</v>
      </c>
      <c r="F466" s="28" t="s">
        <v>1143</v>
      </c>
      <c r="G466" s="48" t="s">
        <v>725</v>
      </c>
      <c r="H466" s="48" t="s">
        <v>725</v>
      </c>
    </row>
    <row r="467" spans="1:8">
      <c r="A467" s="49">
        <v>8204809</v>
      </c>
      <c r="C467" s="45"/>
      <c r="D467" s="45" t="s">
        <v>526</v>
      </c>
      <c r="E467" s="257" t="s">
        <v>540</v>
      </c>
      <c r="F467" s="28" t="s">
        <v>1143</v>
      </c>
      <c r="G467" s="48" t="s">
        <v>725</v>
      </c>
      <c r="H467" s="48" t="s">
        <v>725</v>
      </c>
    </row>
    <row r="468" spans="1:8">
      <c r="A468" s="49">
        <v>8204810</v>
      </c>
      <c r="C468" s="45"/>
      <c r="D468" s="45" t="s">
        <v>526</v>
      </c>
      <c r="E468" s="257" t="s">
        <v>541</v>
      </c>
      <c r="F468" s="28" t="s">
        <v>1143</v>
      </c>
      <c r="G468" s="48" t="s">
        <v>725</v>
      </c>
      <c r="H468" s="48" t="s">
        <v>725</v>
      </c>
    </row>
    <row r="469" spans="1:8">
      <c r="A469" s="49">
        <v>8204811</v>
      </c>
      <c r="C469" s="45"/>
      <c r="D469" s="45" t="s">
        <v>526</v>
      </c>
      <c r="E469" s="257" t="s">
        <v>542</v>
      </c>
      <c r="F469" s="28" t="s">
        <v>1143</v>
      </c>
      <c r="G469" s="48" t="s">
        <v>725</v>
      </c>
      <c r="H469" s="48" t="s">
        <v>725</v>
      </c>
    </row>
    <row r="470" spans="1:8">
      <c r="A470" s="49">
        <v>8204812</v>
      </c>
      <c r="C470" s="45"/>
      <c r="D470" s="45" t="s">
        <v>526</v>
      </c>
      <c r="E470" s="257" t="s">
        <v>543</v>
      </c>
      <c r="F470" s="28" t="s">
        <v>1143</v>
      </c>
      <c r="G470" s="48" t="s">
        <v>725</v>
      </c>
      <c r="H470" s="48" t="s">
        <v>725</v>
      </c>
    </row>
    <row r="471" spans="1:8">
      <c r="A471" s="49">
        <v>8204813</v>
      </c>
      <c r="C471" s="45"/>
      <c r="D471" s="45" t="s">
        <v>526</v>
      </c>
      <c r="E471" s="257" t="s">
        <v>544</v>
      </c>
      <c r="F471" s="28" t="s">
        <v>1143</v>
      </c>
      <c r="G471" s="48" t="s">
        <v>725</v>
      </c>
      <c r="H471" s="48" t="s">
        <v>725</v>
      </c>
    </row>
    <row r="472" spans="1:8">
      <c r="A472" s="49">
        <v>8204814</v>
      </c>
      <c r="C472" s="45"/>
      <c r="D472" s="45" t="s">
        <v>526</v>
      </c>
      <c r="E472" s="257" t="s">
        <v>545</v>
      </c>
      <c r="F472" s="28" t="s">
        <v>1143</v>
      </c>
      <c r="G472" s="48" t="s">
        <v>725</v>
      </c>
      <c r="H472" s="48" t="s">
        <v>725</v>
      </c>
    </row>
    <row r="473" spans="1:8">
      <c r="A473" s="49">
        <v>8204815</v>
      </c>
      <c r="C473" s="45"/>
      <c r="D473" s="45" t="s">
        <v>526</v>
      </c>
      <c r="E473" s="257" t="s">
        <v>546</v>
      </c>
      <c r="F473" s="28" t="s">
        <v>1143</v>
      </c>
      <c r="G473" s="48" t="s">
        <v>725</v>
      </c>
      <c r="H473" s="48" t="s">
        <v>725</v>
      </c>
    </row>
    <row r="474" spans="1:8">
      <c r="A474" s="49">
        <v>8204816</v>
      </c>
      <c r="C474" s="45"/>
      <c r="D474" s="45" t="s">
        <v>526</v>
      </c>
      <c r="E474" s="257" t="s">
        <v>547</v>
      </c>
      <c r="F474" s="28" t="s">
        <v>1143</v>
      </c>
      <c r="G474" s="48" t="s">
        <v>725</v>
      </c>
      <c r="H474" s="48" t="s">
        <v>725</v>
      </c>
    </row>
    <row r="475" spans="1:8">
      <c r="A475" s="49">
        <v>8204817</v>
      </c>
      <c r="C475" s="45"/>
      <c r="D475" s="45" t="s">
        <v>526</v>
      </c>
      <c r="E475" s="257" t="s">
        <v>548</v>
      </c>
      <c r="F475" s="28" t="s">
        <v>1143</v>
      </c>
      <c r="G475" s="48" t="s">
        <v>725</v>
      </c>
      <c r="H475" s="48" t="s">
        <v>725</v>
      </c>
    </row>
    <row r="476" spans="1:8">
      <c r="A476" s="49">
        <v>8204818</v>
      </c>
      <c r="C476" s="45"/>
      <c r="D476" s="45" t="s">
        <v>526</v>
      </c>
      <c r="E476" s="257" t="s">
        <v>549</v>
      </c>
      <c r="F476" s="28" t="s">
        <v>1143</v>
      </c>
      <c r="G476" s="48" t="s">
        <v>725</v>
      </c>
      <c r="H476" s="48" t="s">
        <v>725</v>
      </c>
    </row>
    <row r="477" spans="1:8">
      <c r="A477" s="49">
        <v>8204819</v>
      </c>
      <c r="C477" s="45"/>
      <c r="D477" s="45" t="s">
        <v>526</v>
      </c>
      <c r="E477" s="257" t="s">
        <v>550</v>
      </c>
      <c r="F477" s="28" t="s">
        <v>1143</v>
      </c>
      <c r="G477" s="48" t="s">
        <v>725</v>
      </c>
      <c r="H477" s="48" t="s">
        <v>725</v>
      </c>
    </row>
    <row r="478" spans="1:8">
      <c r="A478" s="49">
        <v>8204820</v>
      </c>
      <c r="C478" s="45"/>
      <c r="D478" s="45" t="s">
        <v>526</v>
      </c>
      <c r="E478" s="257" t="s">
        <v>551</v>
      </c>
      <c r="F478" s="28" t="s">
        <v>1143</v>
      </c>
      <c r="G478" s="48" t="s">
        <v>725</v>
      </c>
      <c r="H478" s="48" t="s">
        <v>725</v>
      </c>
    </row>
    <row r="479" spans="1:8">
      <c r="A479" s="49">
        <v>8204824</v>
      </c>
      <c r="C479" s="45"/>
      <c r="D479" s="45" t="s">
        <v>526</v>
      </c>
      <c r="E479" s="257" t="s">
        <v>552</v>
      </c>
      <c r="F479" s="28" t="s">
        <v>1143</v>
      </c>
      <c r="G479" s="48" t="s">
        <v>725</v>
      </c>
      <c r="H479" s="48" t="s">
        <v>725</v>
      </c>
    </row>
    <row r="480" spans="1:8">
      <c r="A480" s="49">
        <v>8204825</v>
      </c>
      <c r="C480" s="45"/>
      <c r="D480" s="45" t="s">
        <v>526</v>
      </c>
      <c r="E480" s="257" t="s">
        <v>553</v>
      </c>
      <c r="F480" s="28" t="s">
        <v>1143</v>
      </c>
      <c r="G480" s="48" t="s">
        <v>725</v>
      </c>
      <c r="H480" s="48" t="s">
        <v>725</v>
      </c>
    </row>
    <row r="481" spans="1:8">
      <c r="A481" s="49">
        <v>8204826</v>
      </c>
      <c r="C481" s="45"/>
      <c r="D481" s="45" t="s">
        <v>526</v>
      </c>
      <c r="E481" s="257" t="s">
        <v>554</v>
      </c>
      <c r="F481" s="28" t="s">
        <v>1143</v>
      </c>
      <c r="G481" s="48" t="s">
        <v>725</v>
      </c>
      <c r="H481" s="48" t="s">
        <v>725</v>
      </c>
    </row>
    <row r="482" spans="1:8">
      <c r="A482" s="49">
        <v>8204827</v>
      </c>
      <c r="C482" s="45"/>
      <c r="D482" s="45" t="s">
        <v>526</v>
      </c>
      <c r="E482" s="257" t="s">
        <v>555</v>
      </c>
      <c r="F482" s="28" t="s">
        <v>1143</v>
      </c>
      <c r="G482" s="48" t="s">
        <v>725</v>
      </c>
      <c r="H482" s="48" t="s">
        <v>725</v>
      </c>
    </row>
    <row r="483" spans="1:8">
      <c r="A483" s="49">
        <v>8204828</v>
      </c>
      <c r="C483" s="45"/>
      <c r="D483" s="45" t="s">
        <v>526</v>
      </c>
      <c r="E483" s="257" t="s">
        <v>556</v>
      </c>
      <c r="F483" s="28" t="s">
        <v>1143</v>
      </c>
      <c r="G483" s="48" t="s">
        <v>725</v>
      </c>
      <c r="H483" s="48" t="s">
        <v>725</v>
      </c>
    </row>
    <row r="484" spans="1:8">
      <c r="A484" s="49">
        <v>8204801</v>
      </c>
      <c r="C484" s="45"/>
      <c r="D484" s="45" t="s">
        <v>526</v>
      </c>
      <c r="E484" s="257" t="s">
        <v>557</v>
      </c>
      <c r="F484" s="28" t="s">
        <v>1143</v>
      </c>
      <c r="G484" s="48" t="s">
        <v>725</v>
      </c>
      <c r="H484" s="48" t="s">
        <v>725</v>
      </c>
    </row>
    <row r="485" spans="1:8">
      <c r="A485" s="49">
        <v>8204802</v>
      </c>
      <c r="C485" s="45"/>
      <c r="D485" s="45" t="s">
        <v>526</v>
      </c>
      <c r="E485" s="257" t="s">
        <v>558</v>
      </c>
      <c r="F485" s="28" t="s">
        <v>1143</v>
      </c>
      <c r="G485" s="48" t="s">
        <v>725</v>
      </c>
      <c r="H485" s="48" t="s">
        <v>725</v>
      </c>
    </row>
    <row r="486" spans="1:8">
      <c r="A486" s="49">
        <v>8204803</v>
      </c>
      <c r="C486" s="45"/>
      <c r="D486" s="45" t="s">
        <v>526</v>
      </c>
      <c r="E486" s="257" t="s">
        <v>559</v>
      </c>
      <c r="F486" s="28" t="s">
        <v>1143</v>
      </c>
      <c r="G486" s="48" t="s">
        <v>725</v>
      </c>
      <c r="H486" s="48" t="s">
        <v>725</v>
      </c>
    </row>
    <row r="487" spans="1:8">
      <c r="A487" s="49">
        <v>8204804</v>
      </c>
      <c r="C487" s="45"/>
      <c r="D487" s="45" t="s">
        <v>526</v>
      </c>
      <c r="E487" s="257" t="s">
        <v>560</v>
      </c>
      <c r="F487" s="28" t="s">
        <v>1143</v>
      </c>
      <c r="G487" s="48" t="s">
        <v>725</v>
      </c>
      <c r="H487" s="48" t="s">
        <v>725</v>
      </c>
    </row>
    <row r="488" spans="1:8">
      <c r="A488" s="49">
        <v>8204805</v>
      </c>
      <c r="C488" s="45"/>
      <c r="D488" s="45" t="s">
        <v>526</v>
      </c>
      <c r="E488" s="257" t="s">
        <v>561</v>
      </c>
      <c r="F488" s="28" t="s">
        <v>1143</v>
      </c>
      <c r="G488" s="48" t="s">
        <v>725</v>
      </c>
      <c r="H488" s="48" t="s">
        <v>725</v>
      </c>
    </row>
    <row r="489" spans="1:8">
      <c r="A489" s="49">
        <v>8201523</v>
      </c>
      <c r="C489" s="45"/>
      <c r="D489" s="45" t="s">
        <v>526</v>
      </c>
      <c r="E489" s="257" t="s">
        <v>562</v>
      </c>
      <c r="F489" s="28" t="s">
        <v>1143</v>
      </c>
      <c r="G489" s="48" t="s">
        <v>725</v>
      </c>
      <c r="H489" s="48" t="s">
        <v>725</v>
      </c>
    </row>
    <row r="490" spans="1:8">
      <c r="A490" s="49">
        <v>8201524</v>
      </c>
      <c r="C490" s="45"/>
      <c r="D490" s="45" t="s">
        <v>526</v>
      </c>
      <c r="E490" s="257" t="s">
        <v>563</v>
      </c>
      <c r="F490" s="28" t="s">
        <v>1143</v>
      </c>
      <c r="G490" s="48" t="s">
        <v>725</v>
      </c>
      <c r="H490" s="48" t="s">
        <v>725</v>
      </c>
    </row>
    <row r="491" spans="1:8">
      <c r="A491" s="49">
        <v>8204780</v>
      </c>
      <c r="C491" s="45"/>
      <c r="D491" s="45" t="s">
        <v>526</v>
      </c>
      <c r="E491" s="257" t="s">
        <v>564</v>
      </c>
      <c r="F491" s="28" t="s">
        <v>1143</v>
      </c>
      <c r="G491" s="48" t="s">
        <v>725</v>
      </c>
      <c r="H491" s="48" t="s">
        <v>725</v>
      </c>
    </row>
    <row r="492" spans="1:8">
      <c r="A492" s="49">
        <v>8204860</v>
      </c>
      <c r="C492" s="45"/>
      <c r="D492" s="45" t="s">
        <v>17</v>
      </c>
      <c r="E492" s="257" t="s">
        <v>565</v>
      </c>
      <c r="F492" s="28" t="s">
        <v>1143</v>
      </c>
      <c r="G492" s="48" t="s">
        <v>725</v>
      </c>
      <c r="H492" s="48" t="s">
        <v>725</v>
      </c>
    </row>
    <row r="493" spans="1:8">
      <c r="A493" s="49">
        <v>8205870</v>
      </c>
      <c r="C493" s="45"/>
      <c r="D493" s="45" t="s">
        <v>17</v>
      </c>
      <c r="E493" s="257" t="s">
        <v>566</v>
      </c>
      <c r="F493" s="28" t="s">
        <v>1143</v>
      </c>
      <c r="G493" s="48" t="s">
        <v>725</v>
      </c>
      <c r="H493" s="48" t="s">
        <v>725</v>
      </c>
    </row>
    <row r="494" spans="1:8">
      <c r="A494" s="49">
        <v>8205871</v>
      </c>
      <c r="C494" s="45"/>
      <c r="D494" s="45" t="s">
        <v>17</v>
      </c>
      <c r="E494" s="257" t="s">
        <v>567</v>
      </c>
      <c r="F494" s="28" t="s">
        <v>1143</v>
      </c>
      <c r="G494" s="48" t="s">
        <v>725</v>
      </c>
      <c r="H494" s="48" t="s">
        <v>725</v>
      </c>
    </row>
    <row r="495" spans="1:8">
      <c r="A495" s="49">
        <v>2611090</v>
      </c>
      <c r="D495" s="45" t="s">
        <v>17</v>
      </c>
      <c r="E495" s="27" t="s">
        <v>569</v>
      </c>
      <c r="F495" s="28" t="s">
        <v>1145</v>
      </c>
      <c r="G495" s="48" t="s">
        <v>725</v>
      </c>
      <c r="H495" s="48" t="s">
        <v>725</v>
      </c>
    </row>
    <row r="496" spans="1:8">
      <c r="A496" s="49">
        <v>8200187</v>
      </c>
      <c r="D496" s="45" t="s">
        <v>17</v>
      </c>
      <c r="E496" s="27" t="s">
        <v>570</v>
      </c>
      <c r="F496" s="28" t="s">
        <v>1145</v>
      </c>
      <c r="G496" s="48" t="s">
        <v>725</v>
      </c>
      <c r="H496" s="48" t="s">
        <v>725</v>
      </c>
    </row>
    <row r="497" spans="1:8">
      <c r="A497" s="49">
        <v>8202010</v>
      </c>
      <c r="C497" s="45"/>
      <c r="D497" s="45" t="s">
        <v>17</v>
      </c>
      <c r="E497" s="27" t="s">
        <v>880</v>
      </c>
      <c r="F497" s="28" t="s">
        <v>1145</v>
      </c>
      <c r="G497" s="48" t="s">
        <v>725</v>
      </c>
      <c r="H497" s="48" t="s">
        <v>725</v>
      </c>
    </row>
    <row r="498" spans="1:8">
      <c r="A498" s="49">
        <v>8200188</v>
      </c>
      <c r="D498" s="45" t="s">
        <v>17</v>
      </c>
      <c r="E498" s="27" t="s">
        <v>571</v>
      </c>
      <c r="F498" s="28" t="s">
        <v>1145</v>
      </c>
      <c r="G498" s="48" t="s">
        <v>725</v>
      </c>
      <c r="H498" s="48" t="s">
        <v>725</v>
      </c>
    </row>
    <row r="499" spans="1:8">
      <c r="A499" s="49">
        <v>8200189</v>
      </c>
      <c r="D499" s="45" t="s">
        <v>17</v>
      </c>
      <c r="E499" s="27" t="s">
        <v>572</v>
      </c>
      <c r="F499" s="28" t="s">
        <v>1145</v>
      </c>
      <c r="G499" s="48" t="s">
        <v>725</v>
      </c>
      <c r="H499" s="48" t="s">
        <v>725</v>
      </c>
    </row>
    <row r="500" spans="1:8">
      <c r="A500" s="49">
        <v>8200190</v>
      </c>
      <c r="D500" s="45" t="s">
        <v>573</v>
      </c>
      <c r="E500" s="27" t="s">
        <v>574</v>
      </c>
      <c r="F500" s="28" t="s">
        <v>1145</v>
      </c>
      <c r="G500" s="48" t="s">
        <v>725</v>
      </c>
      <c r="H500" s="48" t="s">
        <v>725</v>
      </c>
    </row>
    <row r="501" spans="1:8">
      <c r="A501" s="49">
        <v>8200191</v>
      </c>
      <c r="D501" s="45" t="s">
        <v>17</v>
      </c>
      <c r="E501" s="27" t="s">
        <v>575</v>
      </c>
      <c r="F501" s="28" t="s">
        <v>1145</v>
      </c>
      <c r="G501" s="48" t="s">
        <v>725</v>
      </c>
      <c r="H501" s="48" t="s">
        <v>725</v>
      </c>
    </row>
    <row r="502" spans="1:8">
      <c r="A502" s="49">
        <v>8200260</v>
      </c>
      <c r="D502" s="45" t="s">
        <v>17</v>
      </c>
      <c r="E502" s="27" t="s">
        <v>576</v>
      </c>
      <c r="F502" s="28" t="s">
        <v>1145</v>
      </c>
      <c r="G502" s="48" t="s">
        <v>725</v>
      </c>
      <c r="H502" s="48" t="s">
        <v>725</v>
      </c>
    </row>
    <row r="503" spans="1:8">
      <c r="A503" s="49">
        <v>2614970</v>
      </c>
      <c r="C503" s="45"/>
      <c r="D503" s="45" t="s">
        <v>17</v>
      </c>
      <c r="E503" s="27" t="s">
        <v>577</v>
      </c>
      <c r="F503" s="28" t="s">
        <v>1145</v>
      </c>
      <c r="G503" s="48" t="s">
        <v>725</v>
      </c>
      <c r="H503" s="48" t="s">
        <v>725</v>
      </c>
    </row>
    <row r="504" spans="1:8">
      <c r="A504" s="49">
        <v>8200320</v>
      </c>
      <c r="D504" s="45" t="s">
        <v>589</v>
      </c>
      <c r="E504" s="27" t="s">
        <v>578</v>
      </c>
      <c r="F504" s="28" t="s">
        <v>1145</v>
      </c>
      <c r="G504" s="48" t="s">
        <v>725</v>
      </c>
      <c r="H504" s="48" t="s">
        <v>725</v>
      </c>
    </row>
    <row r="505" spans="1:8">
      <c r="A505" s="49">
        <v>8200330</v>
      </c>
      <c r="D505" s="45" t="s">
        <v>17</v>
      </c>
      <c r="E505" s="27" t="s">
        <v>579</v>
      </c>
      <c r="F505" s="28" t="s">
        <v>1145</v>
      </c>
      <c r="G505" s="48" t="s">
        <v>725</v>
      </c>
      <c r="H505" s="48" t="s">
        <v>725</v>
      </c>
    </row>
    <row r="506" spans="1:8">
      <c r="A506" s="49">
        <v>8200610</v>
      </c>
      <c r="D506" s="45" t="s">
        <v>573</v>
      </c>
      <c r="E506" s="27" t="s">
        <v>580</v>
      </c>
      <c r="F506" s="28" t="s">
        <v>1145</v>
      </c>
      <c r="G506" s="48" t="s">
        <v>725</v>
      </c>
      <c r="H506" s="48" t="s">
        <v>725</v>
      </c>
    </row>
    <row r="507" spans="1:8">
      <c r="A507" s="49">
        <v>8201030</v>
      </c>
      <c r="D507" s="45" t="s">
        <v>17</v>
      </c>
      <c r="E507" s="27" t="s">
        <v>581</v>
      </c>
      <c r="F507" s="28" t="s">
        <v>1145</v>
      </c>
      <c r="G507" s="48" t="s">
        <v>725</v>
      </c>
      <c r="H507" s="48" t="s">
        <v>725</v>
      </c>
    </row>
    <row r="508" spans="1:8">
      <c r="A508" s="49">
        <v>8201110</v>
      </c>
      <c r="D508" s="45" t="s">
        <v>573</v>
      </c>
      <c r="E508" s="27" t="s">
        <v>582</v>
      </c>
      <c r="F508" s="28" t="s">
        <v>1145</v>
      </c>
      <c r="G508" s="48" t="s">
        <v>725</v>
      </c>
      <c r="H508" s="48" t="s">
        <v>725</v>
      </c>
    </row>
    <row r="509" spans="1:8">
      <c r="A509" s="49">
        <v>8201111</v>
      </c>
      <c r="D509" s="45" t="s">
        <v>17</v>
      </c>
      <c r="E509" s="27" t="s">
        <v>583</v>
      </c>
      <c r="F509" s="28" t="s">
        <v>1145</v>
      </c>
      <c r="G509" s="48" t="s">
        <v>725</v>
      </c>
      <c r="H509" s="48" t="s">
        <v>725</v>
      </c>
    </row>
    <row r="510" spans="1:8">
      <c r="A510" s="49">
        <v>8202010</v>
      </c>
      <c r="D510" s="45" t="s">
        <v>17</v>
      </c>
      <c r="E510" s="27" t="s">
        <v>584</v>
      </c>
      <c r="F510" s="28" t="s">
        <v>1145</v>
      </c>
      <c r="G510" s="48" t="s">
        <v>725</v>
      </c>
      <c r="H510" s="48" t="s">
        <v>725</v>
      </c>
    </row>
    <row r="511" spans="1:8">
      <c r="A511" s="49">
        <v>8202012</v>
      </c>
      <c r="D511" s="45" t="s">
        <v>17</v>
      </c>
      <c r="E511" s="27" t="s">
        <v>585</v>
      </c>
      <c r="F511" s="28" t="s">
        <v>1145</v>
      </c>
      <c r="G511" s="48" t="s">
        <v>725</v>
      </c>
      <c r="H511" s="48" t="s">
        <v>725</v>
      </c>
    </row>
    <row r="512" spans="1:8">
      <c r="A512" s="49">
        <v>8201790</v>
      </c>
      <c r="D512" s="45" t="s">
        <v>586</v>
      </c>
      <c r="E512" s="257" t="s">
        <v>587</v>
      </c>
      <c r="F512" s="28" t="s">
        <v>1145</v>
      </c>
      <c r="G512" s="48" t="s">
        <v>725</v>
      </c>
      <c r="H512" s="48" t="s">
        <v>725</v>
      </c>
    </row>
    <row r="513" spans="1:8">
      <c r="A513" s="49">
        <v>5002394</v>
      </c>
      <c r="D513" s="45" t="s">
        <v>17</v>
      </c>
      <c r="E513" s="27" t="s">
        <v>588</v>
      </c>
      <c r="F513" s="28" t="s">
        <v>1145</v>
      </c>
      <c r="G513" s="48" t="s">
        <v>725</v>
      </c>
      <c r="H513" s="48" t="s">
        <v>725</v>
      </c>
    </row>
    <row r="514" spans="1:8">
      <c r="A514" s="49">
        <v>8204260</v>
      </c>
      <c r="C514" s="45"/>
      <c r="D514" s="45" t="s">
        <v>589</v>
      </c>
      <c r="E514" s="257" t="s">
        <v>590</v>
      </c>
      <c r="F514" s="28" t="s">
        <v>1145</v>
      </c>
      <c r="G514" s="48" t="s">
        <v>725</v>
      </c>
      <c r="H514" s="48" t="s">
        <v>725</v>
      </c>
    </row>
    <row r="515" spans="1:8">
      <c r="A515" s="49">
        <v>8204280</v>
      </c>
      <c r="D515" s="45" t="s">
        <v>4</v>
      </c>
      <c r="E515" s="27" t="s">
        <v>591</v>
      </c>
      <c r="F515" s="28" t="s">
        <v>1145</v>
      </c>
      <c r="G515" s="48" t="s">
        <v>725</v>
      </c>
      <c r="H515" s="48" t="s">
        <v>725</v>
      </c>
    </row>
    <row r="516" spans="1:8">
      <c r="A516" s="51">
        <v>8200490</v>
      </c>
      <c r="D516" s="45" t="s">
        <v>17</v>
      </c>
      <c r="E516" s="50" t="s">
        <v>592</v>
      </c>
      <c r="F516" s="28" t="s">
        <v>1145</v>
      </c>
      <c r="G516" s="48" t="s">
        <v>725</v>
      </c>
      <c r="H516" s="48" t="s">
        <v>725</v>
      </c>
    </row>
    <row r="517" spans="1:8">
      <c r="A517" s="49">
        <v>3406565</v>
      </c>
      <c r="C517" s="45"/>
      <c r="D517" s="45" t="s">
        <v>17</v>
      </c>
      <c r="E517" s="257" t="s">
        <v>593</v>
      </c>
      <c r="F517" s="28" t="s">
        <v>1145</v>
      </c>
      <c r="G517" s="48" t="s">
        <v>725</v>
      </c>
      <c r="H517" s="48" t="s">
        <v>725</v>
      </c>
    </row>
    <row r="518" spans="1:8">
      <c r="A518" s="49">
        <v>8206270</v>
      </c>
      <c r="C518" s="45"/>
      <c r="D518" s="45" t="s">
        <v>30</v>
      </c>
      <c r="E518" s="257" t="s">
        <v>825</v>
      </c>
      <c r="F518" s="28" t="s">
        <v>1142</v>
      </c>
      <c r="G518" s="48" t="s">
        <v>826</v>
      </c>
      <c r="H518" s="48">
        <v>30.48</v>
      </c>
    </row>
    <row r="519" spans="1:8">
      <c r="A519" s="49">
        <v>8206271</v>
      </c>
      <c r="C519" s="45"/>
      <c r="D519" s="45" t="s">
        <v>30</v>
      </c>
      <c r="E519" s="257" t="s">
        <v>827</v>
      </c>
      <c r="F519" s="28" t="s">
        <v>1142</v>
      </c>
      <c r="G519" s="48" t="s">
        <v>826</v>
      </c>
      <c r="H519" s="48">
        <v>30.48</v>
      </c>
    </row>
    <row r="520" spans="1:8">
      <c r="A520" s="49">
        <v>8205267</v>
      </c>
      <c r="C520" s="45"/>
      <c r="D520" s="45" t="s">
        <v>30</v>
      </c>
      <c r="E520" s="257" t="s">
        <v>828</v>
      </c>
      <c r="F520" s="28" t="s">
        <v>1142</v>
      </c>
      <c r="G520" s="48" t="s">
        <v>826</v>
      </c>
      <c r="H520" s="48">
        <v>30.48</v>
      </c>
    </row>
    <row r="521" spans="1:8">
      <c r="A521" s="49">
        <v>8206230</v>
      </c>
      <c r="C521" s="45"/>
      <c r="D521" s="45" t="s">
        <v>4</v>
      </c>
      <c r="E521" s="257" t="s">
        <v>829</v>
      </c>
      <c r="F521" s="28" t="s">
        <v>1144</v>
      </c>
      <c r="G521" s="48" t="s">
        <v>830</v>
      </c>
      <c r="H521" s="48">
        <v>9750</v>
      </c>
    </row>
    <row r="522" spans="1:8">
      <c r="A522" s="49">
        <v>8206300</v>
      </c>
      <c r="C522" s="45"/>
      <c r="D522" s="45" t="s">
        <v>17</v>
      </c>
      <c r="E522" s="257" t="s">
        <v>850</v>
      </c>
      <c r="F522" s="28" t="s">
        <v>1145</v>
      </c>
      <c r="G522" s="48" t="s">
        <v>725</v>
      </c>
      <c r="H522" s="48" t="s">
        <v>725</v>
      </c>
    </row>
    <row r="523" spans="1:8">
      <c r="A523" s="49">
        <v>8206301</v>
      </c>
      <c r="C523" s="45"/>
      <c r="D523" s="45" t="s">
        <v>17</v>
      </c>
      <c r="E523" s="257" t="s">
        <v>851</v>
      </c>
      <c r="F523" s="28" t="s">
        <v>1145</v>
      </c>
      <c r="G523" s="48" t="s">
        <v>725</v>
      </c>
      <c r="H523" s="48" t="s">
        <v>725</v>
      </c>
    </row>
    <row r="524" spans="1:8">
      <c r="A524" s="49">
        <v>8206280</v>
      </c>
      <c r="C524" s="45"/>
      <c r="D524" s="45" t="s">
        <v>589</v>
      </c>
      <c r="E524" s="257" t="s">
        <v>852</v>
      </c>
      <c r="F524" s="28" t="s">
        <v>1145</v>
      </c>
      <c r="G524" s="48" t="s">
        <v>725</v>
      </c>
      <c r="H524" s="48" t="s">
        <v>725</v>
      </c>
    </row>
    <row r="525" spans="1:8">
      <c r="A525" s="49">
        <v>8206370</v>
      </c>
      <c r="C525" s="45"/>
      <c r="D525" s="45" t="s">
        <v>30</v>
      </c>
      <c r="E525" s="257" t="s">
        <v>853</v>
      </c>
      <c r="F525" s="28" t="s">
        <v>1140</v>
      </c>
      <c r="G525" s="48" t="s">
        <v>612</v>
      </c>
      <c r="H525" s="48">
        <v>30.48</v>
      </c>
    </row>
    <row r="526" spans="1:8">
      <c r="A526" s="49">
        <v>8205750</v>
      </c>
      <c r="C526" s="45"/>
      <c r="D526" s="45" t="s">
        <v>17</v>
      </c>
      <c r="E526" s="257" t="s">
        <v>878</v>
      </c>
      <c r="F526" s="28" t="s">
        <v>1141</v>
      </c>
      <c r="G526" s="48" t="s">
        <v>830</v>
      </c>
      <c r="H526" s="48">
        <v>6450</v>
      </c>
    </row>
    <row r="527" spans="1:8">
      <c r="A527" s="49">
        <v>8205110</v>
      </c>
      <c r="C527" s="45"/>
      <c r="D527" s="45" t="s">
        <v>4</v>
      </c>
      <c r="E527" s="257" t="s">
        <v>594</v>
      </c>
      <c r="F527" s="28" t="s">
        <v>1145</v>
      </c>
      <c r="G527" s="48" t="s">
        <v>725</v>
      </c>
      <c r="H527" s="48" t="s">
        <v>725</v>
      </c>
    </row>
    <row r="528" spans="1:8">
      <c r="A528" s="265">
        <v>8205961</v>
      </c>
      <c r="B528" s="55"/>
      <c r="C528" s="60"/>
      <c r="D528" s="60" t="s">
        <v>30</v>
      </c>
      <c r="E528" s="266" t="s">
        <v>1146</v>
      </c>
      <c r="F528" s="55" t="s">
        <v>1142</v>
      </c>
    </row>
    <row r="529" spans="1:8">
      <c r="A529" s="265">
        <v>8201282</v>
      </c>
      <c r="B529" s="55"/>
      <c r="C529" s="60"/>
      <c r="D529" s="60" t="s">
        <v>30</v>
      </c>
      <c r="E529" s="266" t="s">
        <v>1154</v>
      </c>
      <c r="F529" s="55" t="s">
        <v>1142</v>
      </c>
      <c r="G529" s="24" t="s">
        <v>826</v>
      </c>
      <c r="H529" s="26">
        <v>30.48</v>
      </c>
    </row>
    <row r="530" spans="1:8">
      <c r="A530" s="346">
        <v>8206720</v>
      </c>
      <c r="B530" s="347"/>
      <c r="C530" s="348"/>
      <c r="D530" s="348" t="s">
        <v>30</v>
      </c>
      <c r="E530" s="349" t="s">
        <v>1274</v>
      </c>
      <c r="F530" s="347" t="s">
        <v>1142</v>
      </c>
      <c r="G530" s="350">
        <v>1</v>
      </c>
      <c r="H530" s="350">
        <v>30.48</v>
      </c>
    </row>
    <row r="531" spans="1:8">
      <c r="A531" s="25"/>
      <c r="B531" s="26"/>
      <c r="C531" s="26"/>
      <c r="D531" s="26"/>
      <c r="E531" s="26"/>
      <c r="F531" s="26"/>
    </row>
    <row r="532" spans="1:8">
      <c r="A532" s="25"/>
      <c r="B532" s="26"/>
      <c r="C532" s="26"/>
      <c r="D532" s="26"/>
      <c r="E532" s="26"/>
      <c r="F532" s="26"/>
    </row>
    <row r="533" spans="1:8">
      <c r="A533" s="25"/>
      <c r="B533" s="26"/>
      <c r="C533" s="26"/>
      <c r="D533" s="26"/>
      <c r="E533" s="26"/>
      <c r="F533" s="26"/>
    </row>
    <row r="534" spans="1:8">
      <c r="A534" s="25"/>
      <c r="B534" s="26"/>
      <c r="C534" s="26"/>
      <c r="D534" s="26"/>
      <c r="E534" s="26"/>
      <c r="F534" s="26"/>
    </row>
    <row r="535" spans="1:8">
      <c r="A535" s="25"/>
      <c r="B535" s="26"/>
      <c r="C535" s="26"/>
      <c r="D535" s="26"/>
      <c r="E535" s="26"/>
      <c r="F535" s="26"/>
    </row>
    <row r="536" spans="1:8">
      <c r="A536" s="25"/>
      <c r="B536" s="26"/>
      <c r="C536" s="26"/>
      <c r="D536" s="26"/>
      <c r="E536" s="26"/>
      <c r="F536" s="26"/>
    </row>
    <row r="537" spans="1:8">
      <c r="A537" s="25"/>
      <c r="B537" s="26"/>
      <c r="C537" s="26"/>
      <c r="D537" s="26"/>
      <c r="E537" s="26"/>
      <c r="F537" s="26"/>
    </row>
    <row r="538" spans="1:8">
      <c r="A538" s="25"/>
      <c r="B538" s="26"/>
      <c r="C538" s="26"/>
      <c r="D538" s="26"/>
      <c r="E538" s="26"/>
      <c r="F538" s="26"/>
    </row>
    <row r="539" spans="1:8">
      <c r="A539" s="25"/>
      <c r="B539" s="26"/>
      <c r="C539" s="26"/>
      <c r="D539" s="26"/>
      <c r="E539" s="26"/>
      <c r="F539" s="26"/>
    </row>
    <row r="540" spans="1:8">
      <c r="A540" s="25"/>
      <c r="B540" s="26"/>
      <c r="C540" s="26"/>
      <c r="D540" s="26"/>
      <c r="E540" s="26"/>
      <c r="F540" s="26"/>
    </row>
    <row r="541" spans="1:8">
      <c r="A541" s="25"/>
      <c r="B541" s="26"/>
      <c r="C541" s="26"/>
      <c r="D541" s="26"/>
      <c r="E541" s="26"/>
      <c r="F541" s="26"/>
    </row>
    <row r="542" spans="1:8">
      <c r="A542" s="25"/>
      <c r="B542" s="26"/>
      <c r="C542" s="26"/>
      <c r="D542" s="26"/>
      <c r="E542" s="26"/>
      <c r="F542" s="26"/>
    </row>
    <row r="543" spans="1:8">
      <c r="A543" s="25"/>
      <c r="B543" s="26"/>
      <c r="C543" s="26"/>
      <c r="D543" s="26"/>
      <c r="E543" s="26"/>
      <c r="F543" s="26"/>
    </row>
    <row r="544" spans="1:8">
      <c r="A544" s="25"/>
      <c r="B544" s="26"/>
      <c r="C544" s="26"/>
      <c r="D544" s="26"/>
      <c r="E544" s="26"/>
      <c r="F544" s="26"/>
    </row>
    <row r="545" spans="1:6">
      <c r="A545" s="25"/>
      <c r="B545" s="26"/>
      <c r="C545" s="26"/>
      <c r="D545" s="26"/>
      <c r="E545" s="26"/>
      <c r="F545" s="26"/>
    </row>
    <row r="546" spans="1:6">
      <c r="A546" s="25"/>
      <c r="B546" s="26"/>
      <c r="C546" s="26"/>
      <c r="D546" s="26"/>
      <c r="E546" s="26"/>
      <c r="F546" s="26"/>
    </row>
    <row r="547" spans="1:6">
      <c r="A547" s="25"/>
      <c r="B547" s="26"/>
      <c r="C547" s="26"/>
      <c r="D547" s="26"/>
      <c r="E547" s="26"/>
      <c r="F547" s="26"/>
    </row>
    <row r="548" spans="1:6">
      <c r="A548" s="25"/>
      <c r="B548" s="26"/>
      <c r="C548" s="26"/>
      <c r="D548" s="26"/>
      <c r="E548" s="26"/>
      <c r="F548" s="26"/>
    </row>
    <row r="549" spans="1:6">
      <c r="A549" s="25"/>
      <c r="B549" s="26"/>
      <c r="C549" s="26"/>
      <c r="D549" s="26"/>
      <c r="E549" s="26"/>
      <c r="F549" s="26"/>
    </row>
    <row r="550" spans="1:6">
      <c r="A550" s="25"/>
      <c r="B550" s="26"/>
      <c r="C550" s="26"/>
      <c r="D550" s="26"/>
      <c r="E550" s="26"/>
      <c r="F550" s="26"/>
    </row>
    <row r="551" spans="1:6">
      <c r="A551" s="25"/>
      <c r="B551" s="26"/>
      <c r="C551" s="26"/>
      <c r="D551" s="26"/>
      <c r="E551" s="26"/>
      <c r="F551" s="26"/>
    </row>
    <row r="552" spans="1:6">
      <c r="A552" s="25"/>
      <c r="B552" s="26"/>
      <c r="C552" s="26"/>
      <c r="D552" s="26"/>
      <c r="E552" s="26"/>
      <c r="F552" s="26"/>
    </row>
    <row r="553" spans="1:6">
      <c r="A553" s="25"/>
      <c r="B553" s="26"/>
      <c r="C553" s="26"/>
      <c r="D553" s="26"/>
      <c r="E553" s="26"/>
      <c r="F553" s="26"/>
    </row>
    <row r="554" spans="1:6">
      <c r="A554" s="25"/>
      <c r="B554" s="26"/>
      <c r="C554" s="26"/>
      <c r="D554" s="26"/>
      <c r="E554" s="26"/>
      <c r="F554" s="26"/>
    </row>
    <row r="555" spans="1:6">
      <c r="A555" s="25"/>
      <c r="B555" s="26"/>
      <c r="C555" s="26"/>
      <c r="D555" s="26"/>
      <c r="E555" s="26"/>
      <c r="F555" s="26"/>
    </row>
    <row r="556" spans="1:6">
      <c r="A556" s="25"/>
      <c r="B556" s="26"/>
      <c r="C556" s="26"/>
      <c r="D556" s="26"/>
      <c r="E556" s="26"/>
      <c r="F556" s="26"/>
    </row>
    <row r="557" spans="1:6">
      <c r="A557" s="25"/>
      <c r="B557" s="26"/>
      <c r="C557" s="26"/>
      <c r="D557" s="26"/>
      <c r="E557" s="26"/>
      <c r="F557" s="26"/>
    </row>
    <row r="558" spans="1:6">
      <c r="A558" s="25"/>
      <c r="B558" s="26"/>
      <c r="C558" s="26"/>
      <c r="D558" s="26"/>
      <c r="E558" s="26"/>
      <c r="F558" s="26"/>
    </row>
    <row r="559" spans="1:6">
      <c r="A559" s="25"/>
      <c r="B559" s="26"/>
      <c r="C559" s="26"/>
      <c r="D559" s="26"/>
      <c r="E559" s="26"/>
      <c r="F559" s="26"/>
    </row>
    <row r="560" spans="1:6">
      <c r="A560" s="25"/>
      <c r="B560" s="26"/>
      <c r="C560" s="26"/>
      <c r="D560" s="26"/>
      <c r="E560" s="26"/>
      <c r="F560" s="26"/>
    </row>
    <row r="561" spans="1:6">
      <c r="A561" s="25"/>
      <c r="B561" s="26"/>
      <c r="C561" s="26"/>
      <c r="D561" s="26"/>
      <c r="E561" s="26"/>
      <c r="F561" s="26"/>
    </row>
    <row r="562" spans="1:6">
      <c r="A562" s="25"/>
      <c r="B562" s="26"/>
      <c r="C562" s="26"/>
      <c r="D562" s="26"/>
      <c r="E562" s="26"/>
      <c r="F562" s="26"/>
    </row>
    <row r="563" spans="1:6">
      <c r="A563" s="25"/>
      <c r="B563" s="26"/>
      <c r="C563" s="26"/>
      <c r="D563" s="26"/>
      <c r="E563" s="26"/>
      <c r="F563" s="26"/>
    </row>
    <row r="564" spans="1:6">
      <c r="A564" s="25"/>
      <c r="B564" s="26"/>
      <c r="C564" s="26"/>
      <c r="D564" s="26"/>
      <c r="E564" s="26"/>
      <c r="F564" s="26"/>
    </row>
    <row r="565" spans="1:6">
      <c r="A565" s="25"/>
      <c r="B565" s="26"/>
      <c r="C565" s="26"/>
      <c r="D565" s="26"/>
      <c r="E565" s="26"/>
      <c r="F565" s="26"/>
    </row>
    <row r="566" spans="1:6">
      <c r="A566" s="25"/>
      <c r="B566" s="26"/>
      <c r="C566" s="26"/>
      <c r="D566" s="26"/>
      <c r="E566" s="26"/>
      <c r="F566" s="26"/>
    </row>
    <row r="567" spans="1:6">
      <c r="A567" s="25"/>
      <c r="B567" s="26"/>
      <c r="C567" s="26"/>
      <c r="D567" s="26"/>
      <c r="E567" s="26"/>
      <c r="F567" s="26"/>
    </row>
    <row r="568" spans="1:6">
      <c r="A568" s="25"/>
      <c r="B568" s="26"/>
      <c r="C568" s="26"/>
      <c r="D568" s="26"/>
      <c r="E568" s="26"/>
      <c r="F568" s="26"/>
    </row>
    <row r="569" spans="1:6">
      <c r="A569" s="25"/>
      <c r="B569" s="26"/>
      <c r="C569" s="26"/>
      <c r="D569" s="26"/>
      <c r="E569" s="26"/>
      <c r="F569" s="26"/>
    </row>
    <row r="570" spans="1:6">
      <c r="A570" s="25"/>
      <c r="B570" s="26"/>
      <c r="C570" s="26"/>
      <c r="D570" s="26"/>
      <c r="E570" s="26"/>
      <c r="F570" s="26"/>
    </row>
    <row r="571" spans="1:6">
      <c r="A571" s="25"/>
      <c r="B571" s="26"/>
      <c r="C571" s="26"/>
      <c r="D571" s="26"/>
      <c r="E571" s="26"/>
      <c r="F571" s="26"/>
    </row>
    <row r="572" spans="1:6">
      <c r="A572" s="25"/>
      <c r="B572" s="26"/>
      <c r="C572" s="26"/>
      <c r="D572" s="26"/>
      <c r="E572" s="26"/>
      <c r="F572" s="26"/>
    </row>
    <row r="573" spans="1:6">
      <c r="A573" s="25"/>
      <c r="B573" s="26"/>
      <c r="C573" s="26"/>
      <c r="D573" s="26"/>
      <c r="E573" s="26"/>
      <c r="F573" s="26"/>
    </row>
    <row r="574" spans="1:6">
      <c r="A574" s="25"/>
      <c r="B574" s="26"/>
      <c r="C574" s="26"/>
      <c r="D574" s="26"/>
      <c r="E574" s="26"/>
      <c r="F574" s="26"/>
    </row>
    <row r="575" spans="1:6">
      <c r="A575" s="25"/>
      <c r="B575" s="26"/>
      <c r="C575" s="26"/>
      <c r="D575" s="26"/>
      <c r="E575" s="26"/>
      <c r="F575" s="26"/>
    </row>
    <row r="576" spans="1:6">
      <c r="A576" s="25"/>
      <c r="B576" s="26"/>
      <c r="C576" s="26"/>
      <c r="D576" s="26"/>
      <c r="E576" s="26"/>
      <c r="F576" s="26"/>
    </row>
    <row r="577" spans="1:6">
      <c r="A577" s="25"/>
      <c r="B577" s="26"/>
      <c r="C577" s="26"/>
      <c r="D577" s="26"/>
      <c r="E577" s="26"/>
      <c r="F577" s="26"/>
    </row>
    <row r="578" spans="1:6">
      <c r="A578" s="25"/>
      <c r="B578" s="26"/>
      <c r="C578" s="26"/>
      <c r="D578" s="26"/>
      <c r="E578" s="26"/>
      <c r="F578" s="26"/>
    </row>
    <row r="579" spans="1:6">
      <c r="A579" s="25"/>
      <c r="B579" s="26"/>
      <c r="C579" s="26"/>
      <c r="D579" s="26"/>
      <c r="E579" s="26"/>
      <c r="F579" s="26"/>
    </row>
    <row r="580" spans="1:6">
      <c r="A580" s="25"/>
      <c r="B580" s="26"/>
      <c r="C580" s="26"/>
      <c r="D580" s="26"/>
      <c r="E580" s="26"/>
      <c r="F580" s="26"/>
    </row>
    <row r="581" spans="1:6">
      <c r="A581" s="25"/>
      <c r="B581" s="26"/>
      <c r="C581" s="26"/>
      <c r="D581" s="26"/>
      <c r="E581" s="26"/>
      <c r="F581" s="26"/>
    </row>
    <row r="582" spans="1:6">
      <c r="A582" s="25"/>
      <c r="B582" s="26"/>
      <c r="C582" s="26"/>
      <c r="D582" s="26"/>
      <c r="E582" s="26"/>
      <c r="F582" s="26"/>
    </row>
    <row r="583" spans="1:6">
      <c r="A583" s="25"/>
      <c r="B583" s="26"/>
      <c r="C583" s="26"/>
      <c r="D583" s="26"/>
      <c r="E583" s="26"/>
      <c r="F583" s="26"/>
    </row>
    <row r="584" spans="1:6">
      <c r="A584" s="25"/>
      <c r="B584" s="26"/>
      <c r="C584" s="26"/>
      <c r="D584" s="26"/>
      <c r="E584" s="26"/>
      <c r="F584" s="26"/>
    </row>
    <row r="585" spans="1:6">
      <c r="A585" s="25"/>
      <c r="B585" s="26"/>
      <c r="C585" s="26"/>
      <c r="D585" s="26"/>
      <c r="E585" s="26"/>
      <c r="F585" s="26"/>
    </row>
    <row r="586" spans="1:6">
      <c r="A586" s="25"/>
      <c r="B586" s="26"/>
      <c r="C586" s="26"/>
      <c r="D586" s="26"/>
      <c r="E586" s="26"/>
      <c r="F586" s="26"/>
    </row>
    <row r="587" spans="1:6">
      <c r="A587" s="25"/>
      <c r="B587" s="26"/>
      <c r="C587" s="26"/>
      <c r="D587" s="26"/>
      <c r="E587" s="26"/>
      <c r="F587" s="26"/>
    </row>
    <row r="588" spans="1:6">
      <c r="A588" s="25"/>
      <c r="B588" s="26"/>
      <c r="C588" s="26"/>
      <c r="D588" s="26"/>
      <c r="E588" s="26"/>
      <c r="F588" s="26"/>
    </row>
    <row r="589" spans="1:6">
      <c r="A589" s="25"/>
      <c r="B589" s="26"/>
      <c r="C589" s="26"/>
      <c r="D589" s="26"/>
      <c r="E589" s="26"/>
      <c r="F589" s="26"/>
    </row>
    <row r="590" spans="1:6">
      <c r="A590" s="25"/>
      <c r="B590" s="26"/>
      <c r="C590" s="26"/>
      <c r="D590" s="26"/>
      <c r="E590" s="26"/>
      <c r="F590" s="26"/>
    </row>
    <row r="591" spans="1:6">
      <c r="A591" s="25"/>
      <c r="B591" s="26"/>
      <c r="C591" s="26"/>
      <c r="D591" s="26"/>
      <c r="E591" s="26"/>
      <c r="F591" s="26"/>
    </row>
    <row r="592" spans="1:6">
      <c r="A592" s="25"/>
      <c r="B592" s="26"/>
      <c r="C592" s="26"/>
      <c r="D592" s="26"/>
      <c r="E592" s="26"/>
      <c r="F592" s="26"/>
    </row>
    <row r="593" spans="1:6">
      <c r="A593" s="25"/>
      <c r="B593" s="26"/>
      <c r="C593" s="26"/>
      <c r="D593" s="26"/>
      <c r="E593" s="26"/>
      <c r="F593" s="26"/>
    </row>
    <row r="594" spans="1:6">
      <c r="A594" s="25"/>
      <c r="B594" s="26"/>
      <c r="C594" s="26"/>
      <c r="D594" s="26"/>
      <c r="E594" s="26"/>
      <c r="F594" s="26"/>
    </row>
    <row r="595" spans="1:6">
      <c r="A595" s="25"/>
      <c r="B595" s="26"/>
      <c r="C595" s="26"/>
      <c r="D595" s="26"/>
      <c r="E595" s="26"/>
      <c r="F595" s="26"/>
    </row>
    <row r="596" spans="1:6">
      <c r="A596" s="25"/>
      <c r="B596" s="26"/>
      <c r="C596" s="26"/>
      <c r="D596" s="26"/>
      <c r="E596" s="26"/>
      <c r="F596" s="26"/>
    </row>
    <row r="597" spans="1:6">
      <c r="A597" s="25"/>
      <c r="B597" s="26"/>
      <c r="C597" s="26"/>
      <c r="D597" s="26"/>
      <c r="E597" s="26"/>
      <c r="F597" s="26"/>
    </row>
    <row r="598" spans="1:6">
      <c r="A598" s="25"/>
      <c r="B598" s="26"/>
      <c r="C598" s="26"/>
      <c r="D598" s="26"/>
      <c r="E598" s="26"/>
      <c r="F598" s="26"/>
    </row>
    <row r="599" spans="1:6">
      <c r="A599" s="25"/>
      <c r="B599" s="26"/>
      <c r="C599" s="26"/>
      <c r="D599" s="26"/>
      <c r="E599" s="26"/>
      <c r="F599" s="26"/>
    </row>
    <row r="600" spans="1:6">
      <c r="A600" s="25"/>
      <c r="B600" s="26"/>
      <c r="C600" s="26"/>
      <c r="D600" s="26"/>
      <c r="E600" s="26"/>
      <c r="F600" s="26"/>
    </row>
    <row r="601" spans="1:6">
      <c r="A601" s="25"/>
      <c r="B601" s="26"/>
      <c r="C601" s="26"/>
      <c r="D601" s="26"/>
      <c r="E601" s="26"/>
      <c r="F601" s="26"/>
    </row>
    <row r="602" spans="1:6">
      <c r="A602" s="25"/>
      <c r="B602" s="26"/>
      <c r="C602" s="26"/>
      <c r="D602" s="26"/>
      <c r="E602" s="26"/>
      <c r="F602" s="26"/>
    </row>
    <row r="603" spans="1:6">
      <c r="A603" s="25"/>
      <c r="B603" s="26"/>
      <c r="C603" s="26"/>
      <c r="D603" s="26"/>
      <c r="E603" s="26"/>
      <c r="F603" s="26"/>
    </row>
    <row r="604" spans="1:6">
      <c r="A604" s="25"/>
      <c r="B604" s="26"/>
      <c r="C604" s="26"/>
      <c r="D604" s="26"/>
      <c r="E604" s="26"/>
      <c r="F604" s="26"/>
    </row>
    <row r="605" spans="1:6">
      <c r="A605" s="25"/>
      <c r="B605" s="26"/>
      <c r="C605" s="26"/>
      <c r="D605" s="26"/>
      <c r="E605" s="26"/>
      <c r="F605" s="26"/>
    </row>
    <row r="606" spans="1:6">
      <c r="A606" s="25"/>
      <c r="B606" s="26"/>
      <c r="C606" s="26"/>
      <c r="D606" s="26"/>
      <c r="E606" s="26"/>
      <c r="F606" s="26"/>
    </row>
    <row r="607" spans="1:6">
      <c r="A607" s="25"/>
      <c r="B607" s="26"/>
      <c r="C607" s="26"/>
      <c r="D607" s="26"/>
      <c r="E607" s="26"/>
      <c r="F607" s="26"/>
    </row>
    <row r="608" spans="1:6">
      <c r="A608" s="25"/>
      <c r="B608" s="26"/>
      <c r="C608" s="26"/>
      <c r="D608" s="26"/>
      <c r="E608" s="26"/>
      <c r="F608" s="26"/>
    </row>
    <row r="609" spans="1:6">
      <c r="A609" s="25"/>
      <c r="B609" s="26"/>
      <c r="C609" s="26"/>
      <c r="D609" s="26"/>
      <c r="E609" s="26"/>
      <c r="F609" s="26"/>
    </row>
    <row r="610" spans="1:6">
      <c r="A610" s="25"/>
      <c r="B610" s="26"/>
      <c r="C610" s="26"/>
      <c r="D610" s="26"/>
      <c r="E610" s="26"/>
      <c r="F610" s="26"/>
    </row>
    <row r="611" spans="1:6">
      <c r="A611" s="25"/>
      <c r="B611" s="26"/>
      <c r="C611" s="26"/>
      <c r="D611" s="26"/>
      <c r="E611" s="26"/>
      <c r="F611" s="26"/>
    </row>
    <row r="612" spans="1:6">
      <c r="A612" s="25"/>
      <c r="B612" s="26"/>
      <c r="C612" s="26"/>
      <c r="D612" s="26"/>
      <c r="E612" s="26"/>
      <c r="F612" s="26"/>
    </row>
    <row r="613" spans="1:6">
      <c r="A613" s="25"/>
      <c r="B613" s="26"/>
      <c r="C613" s="26"/>
      <c r="D613" s="26"/>
      <c r="E613" s="26"/>
      <c r="F613" s="26"/>
    </row>
    <row r="614" spans="1:6">
      <c r="A614" s="25"/>
      <c r="B614" s="26"/>
      <c r="C614" s="26"/>
      <c r="D614" s="26"/>
      <c r="E614" s="26"/>
      <c r="F614" s="26"/>
    </row>
    <row r="615" spans="1:6">
      <c r="A615" s="25"/>
      <c r="B615" s="26"/>
      <c r="C615" s="26"/>
      <c r="D615" s="26"/>
      <c r="E615" s="26"/>
      <c r="F615" s="26"/>
    </row>
    <row r="616" spans="1:6">
      <c r="A616" s="25"/>
      <c r="B616" s="26"/>
      <c r="C616" s="26"/>
      <c r="D616" s="26"/>
      <c r="E616" s="26"/>
      <c r="F616" s="26"/>
    </row>
    <row r="617" spans="1:6">
      <c r="A617" s="25"/>
      <c r="B617" s="26"/>
      <c r="C617" s="26"/>
      <c r="D617" s="26"/>
      <c r="E617" s="26"/>
      <c r="F617" s="26"/>
    </row>
    <row r="618" spans="1:6">
      <c r="A618" s="25"/>
      <c r="B618" s="26"/>
      <c r="C618" s="26"/>
      <c r="D618" s="26"/>
      <c r="E618" s="26"/>
      <c r="F618" s="26"/>
    </row>
    <row r="619" spans="1:6">
      <c r="A619" s="25"/>
      <c r="B619" s="26"/>
      <c r="C619" s="26"/>
      <c r="D619" s="26"/>
      <c r="E619" s="26"/>
      <c r="F619" s="26"/>
    </row>
    <row r="620" spans="1:6">
      <c r="A620" s="25"/>
      <c r="B620" s="26"/>
      <c r="C620" s="26"/>
      <c r="D620" s="26"/>
      <c r="E620" s="26"/>
      <c r="F620" s="26"/>
    </row>
    <row r="621" spans="1:6">
      <c r="A621" s="25"/>
      <c r="B621" s="26"/>
      <c r="C621" s="26"/>
      <c r="D621" s="26"/>
      <c r="E621" s="26"/>
      <c r="F621" s="26"/>
    </row>
    <row r="622" spans="1:6">
      <c r="A622" s="25"/>
      <c r="B622" s="26"/>
      <c r="C622" s="26"/>
      <c r="D622" s="26"/>
      <c r="E622" s="26"/>
      <c r="F622" s="26"/>
    </row>
    <row r="623" spans="1:6">
      <c r="A623" s="25"/>
      <c r="B623" s="26"/>
      <c r="C623" s="26"/>
      <c r="D623" s="26"/>
      <c r="E623" s="26"/>
      <c r="F623" s="26"/>
    </row>
    <row r="624" spans="1:6">
      <c r="A624" s="25"/>
      <c r="B624" s="26"/>
      <c r="C624" s="26"/>
      <c r="D624" s="26"/>
      <c r="E624" s="26"/>
      <c r="F624" s="26"/>
    </row>
    <row r="625" spans="1:6">
      <c r="A625" s="25"/>
      <c r="B625" s="26"/>
      <c r="C625" s="26"/>
      <c r="D625" s="26"/>
      <c r="E625" s="26"/>
      <c r="F625" s="26"/>
    </row>
    <row r="626" spans="1:6">
      <c r="A626" s="25"/>
      <c r="B626" s="26"/>
      <c r="C626" s="26"/>
      <c r="D626" s="26"/>
      <c r="E626" s="26"/>
      <c r="F626" s="26"/>
    </row>
    <row r="627" spans="1:6">
      <c r="A627" s="25"/>
      <c r="B627" s="26"/>
      <c r="C627" s="26"/>
      <c r="D627" s="26"/>
      <c r="E627" s="26"/>
      <c r="F627" s="26"/>
    </row>
    <row r="628" spans="1:6">
      <c r="A628" s="25"/>
      <c r="B628" s="26"/>
      <c r="C628" s="26"/>
      <c r="D628" s="26"/>
      <c r="E628" s="26"/>
      <c r="F628" s="26"/>
    </row>
    <row r="629" spans="1:6">
      <c r="A629" s="25"/>
      <c r="B629" s="26"/>
      <c r="C629" s="26"/>
      <c r="D629" s="26"/>
      <c r="E629" s="26"/>
      <c r="F629" s="26"/>
    </row>
    <row r="630" spans="1:6">
      <c r="A630" s="25"/>
      <c r="B630" s="26"/>
      <c r="C630" s="26"/>
      <c r="D630" s="26"/>
      <c r="E630" s="26"/>
      <c r="F630" s="26"/>
    </row>
    <row r="631" spans="1:6">
      <c r="A631" s="25"/>
      <c r="B631" s="26"/>
      <c r="C631" s="26"/>
      <c r="D631" s="26"/>
      <c r="E631" s="26"/>
      <c r="F631" s="26"/>
    </row>
    <row r="632" spans="1:6">
      <c r="A632" s="25"/>
      <c r="B632" s="26"/>
      <c r="C632" s="26"/>
      <c r="D632" s="26"/>
      <c r="E632" s="26"/>
      <c r="F632" s="26"/>
    </row>
    <row r="633" spans="1:6">
      <c r="A633" s="25"/>
      <c r="B633" s="26"/>
      <c r="C633" s="26"/>
      <c r="D633" s="26"/>
      <c r="E633" s="26"/>
      <c r="F633" s="26"/>
    </row>
    <row r="634" spans="1:6">
      <c r="A634" s="25"/>
      <c r="B634" s="26"/>
      <c r="C634" s="26"/>
      <c r="D634" s="26"/>
      <c r="E634" s="26"/>
      <c r="F634" s="26"/>
    </row>
    <row r="635" spans="1:6">
      <c r="A635" s="25"/>
      <c r="B635" s="26"/>
      <c r="C635" s="26"/>
      <c r="D635" s="26"/>
      <c r="E635" s="26"/>
      <c r="F635" s="26"/>
    </row>
    <row r="636" spans="1:6">
      <c r="A636" s="25"/>
      <c r="B636" s="26"/>
      <c r="C636" s="26"/>
      <c r="D636" s="26"/>
      <c r="E636" s="26"/>
      <c r="F636" s="26"/>
    </row>
    <row r="637" spans="1:6">
      <c r="A637" s="25"/>
      <c r="B637" s="26"/>
      <c r="C637" s="26"/>
      <c r="D637" s="26"/>
      <c r="E637" s="26"/>
      <c r="F637" s="26"/>
    </row>
    <row r="638" spans="1:6">
      <c r="A638" s="25"/>
      <c r="B638" s="26"/>
      <c r="C638" s="26"/>
      <c r="D638" s="26"/>
      <c r="E638" s="26"/>
      <c r="F638" s="26"/>
    </row>
    <row r="639" spans="1:6">
      <c r="A639" s="25"/>
      <c r="B639" s="26"/>
      <c r="C639" s="26"/>
      <c r="D639" s="26"/>
      <c r="E639" s="26"/>
      <c r="F639" s="26"/>
    </row>
    <row r="640" spans="1:6">
      <c r="A640" s="25"/>
      <c r="B640" s="26"/>
      <c r="C640" s="26"/>
      <c r="D640" s="26"/>
      <c r="E640" s="26"/>
      <c r="F640" s="26"/>
    </row>
    <row r="641" spans="1:6">
      <c r="A641" s="25"/>
      <c r="B641" s="26"/>
      <c r="C641" s="26"/>
      <c r="D641" s="26"/>
      <c r="E641" s="26"/>
      <c r="F641" s="26"/>
    </row>
    <row r="642" spans="1:6">
      <c r="A642" s="25"/>
      <c r="B642" s="26"/>
      <c r="C642" s="26"/>
      <c r="D642" s="26"/>
      <c r="E642" s="26"/>
      <c r="F642" s="26"/>
    </row>
    <row r="643" spans="1:6">
      <c r="A643" s="25"/>
      <c r="B643" s="26"/>
      <c r="C643" s="26"/>
      <c r="D643" s="26"/>
      <c r="E643" s="26"/>
      <c r="F643" s="26"/>
    </row>
    <row r="644" spans="1:6">
      <c r="A644" s="25"/>
      <c r="B644" s="26"/>
      <c r="C644" s="26"/>
      <c r="D644" s="26"/>
      <c r="E644" s="26"/>
      <c r="F644" s="26"/>
    </row>
    <row r="645" spans="1:6">
      <c r="A645" s="25"/>
      <c r="B645" s="26"/>
      <c r="C645" s="26"/>
      <c r="D645" s="26"/>
      <c r="E645" s="26"/>
      <c r="F645" s="26"/>
    </row>
    <row r="646" spans="1:6">
      <c r="A646" s="25"/>
      <c r="B646" s="26"/>
      <c r="C646" s="26"/>
      <c r="D646" s="26"/>
      <c r="E646" s="26"/>
      <c r="F646" s="26"/>
    </row>
    <row r="647" spans="1:6">
      <c r="A647" s="25"/>
      <c r="B647" s="26"/>
      <c r="C647" s="26"/>
      <c r="D647" s="26"/>
      <c r="E647" s="26"/>
      <c r="F647" s="26"/>
    </row>
    <row r="648" spans="1:6">
      <c r="A648" s="25"/>
      <c r="B648" s="26"/>
      <c r="C648" s="26"/>
      <c r="D648" s="26"/>
      <c r="E648" s="26"/>
      <c r="F648" s="26"/>
    </row>
    <row r="649" spans="1:6">
      <c r="A649" s="25"/>
      <c r="B649" s="26"/>
      <c r="C649" s="26"/>
      <c r="D649" s="26"/>
      <c r="E649" s="26"/>
      <c r="F649" s="26"/>
    </row>
    <row r="650" spans="1:6">
      <c r="A650" s="25"/>
      <c r="B650" s="26"/>
      <c r="C650" s="26"/>
      <c r="D650" s="26"/>
      <c r="E650" s="26"/>
      <c r="F650" s="26"/>
    </row>
    <row r="651" spans="1:6">
      <c r="A651" s="25"/>
      <c r="B651" s="26"/>
      <c r="C651" s="26"/>
      <c r="D651" s="26"/>
      <c r="E651" s="26"/>
      <c r="F651" s="26"/>
    </row>
    <row r="652" spans="1:6">
      <c r="A652" s="25"/>
      <c r="B652" s="26"/>
      <c r="C652" s="26"/>
      <c r="D652" s="26"/>
      <c r="E652" s="26"/>
      <c r="F652" s="26"/>
    </row>
    <row r="653" spans="1:6">
      <c r="A653" s="25"/>
      <c r="B653" s="26"/>
      <c r="C653" s="26"/>
      <c r="D653" s="26"/>
      <c r="E653" s="26"/>
      <c r="F653" s="26"/>
    </row>
    <row r="654" spans="1:6">
      <c r="A654" s="25"/>
      <c r="B654" s="26"/>
      <c r="C654" s="26"/>
      <c r="D654" s="26"/>
      <c r="E654" s="26"/>
      <c r="F654" s="26"/>
    </row>
    <row r="655" spans="1:6">
      <c r="A655" s="25"/>
      <c r="B655" s="26"/>
      <c r="C655" s="26"/>
      <c r="D655" s="26"/>
      <c r="E655" s="26"/>
      <c r="F655" s="26"/>
    </row>
    <row r="656" spans="1:6">
      <c r="A656" s="25"/>
      <c r="B656" s="26"/>
      <c r="C656" s="26"/>
      <c r="D656" s="26"/>
      <c r="E656" s="26"/>
      <c r="F656" s="26"/>
    </row>
    <row r="657" spans="1:6">
      <c r="A657" s="25"/>
      <c r="B657" s="26"/>
      <c r="C657" s="26"/>
      <c r="D657" s="26"/>
      <c r="E657" s="26"/>
      <c r="F657" s="26"/>
    </row>
    <row r="658" spans="1:6">
      <c r="A658" s="25"/>
      <c r="B658" s="26"/>
      <c r="C658" s="26"/>
      <c r="D658" s="26"/>
      <c r="E658" s="26"/>
      <c r="F658" s="26"/>
    </row>
    <row r="659" spans="1:6">
      <c r="A659" s="25"/>
      <c r="B659" s="26"/>
      <c r="C659" s="26"/>
      <c r="D659" s="26"/>
      <c r="E659" s="26"/>
      <c r="F659" s="26"/>
    </row>
    <row r="660" spans="1:6">
      <c r="A660" s="25"/>
      <c r="B660" s="26"/>
      <c r="C660" s="26"/>
      <c r="D660" s="26"/>
      <c r="E660" s="26"/>
      <c r="F660" s="26"/>
    </row>
    <row r="661" spans="1:6">
      <c r="A661" s="25"/>
      <c r="B661" s="26"/>
      <c r="C661" s="26"/>
      <c r="D661" s="26"/>
      <c r="E661" s="26"/>
      <c r="F661" s="26"/>
    </row>
    <row r="662" spans="1:6">
      <c r="A662" s="25"/>
      <c r="B662" s="26"/>
      <c r="C662" s="26"/>
      <c r="D662" s="26"/>
      <c r="E662" s="26"/>
      <c r="F662" s="26"/>
    </row>
    <row r="663" spans="1:6">
      <c r="A663" s="25"/>
      <c r="B663" s="26"/>
      <c r="C663" s="26"/>
      <c r="D663" s="26"/>
      <c r="E663" s="26"/>
      <c r="F663" s="26"/>
    </row>
    <row r="664" spans="1:6">
      <c r="A664" s="25"/>
      <c r="B664" s="26"/>
      <c r="C664" s="26"/>
      <c r="D664" s="26"/>
      <c r="E664" s="26"/>
      <c r="F664" s="26"/>
    </row>
    <row r="665" spans="1:6">
      <c r="A665" s="25"/>
      <c r="B665" s="26"/>
      <c r="C665" s="26"/>
      <c r="D665" s="26"/>
      <c r="E665" s="26"/>
      <c r="F665" s="26"/>
    </row>
    <row r="666" spans="1:6">
      <c r="A666" s="25"/>
      <c r="B666" s="26"/>
      <c r="C666" s="26"/>
      <c r="D666" s="26"/>
      <c r="E666" s="26"/>
      <c r="F666" s="26"/>
    </row>
    <row r="667" spans="1:6">
      <c r="A667" s="25"/>
      <c r="B667" s="26"/>
      <c r="C667" s="26"/>
      <c r="D667" s="26"/>
      <c r="E667" s="26"/>
      <c r="F667" s="26"/>
    </row>
    <row r="668" spans="1:6">
      <c r="A668" s="25"/>
      <c r="B668" s="26"/>
      <c r="C668" s="26"/>
      <c r="D668" s="26"/>
      <c r="E668" s="26"/>
      <c r="F668" s="26"/>
    </row>
    <row r="669" spans="1:6">
      <c r="A669" s="25"/>
      <c r="B669" s="26"/>
      <c r="C669" s="26"/>
      <c r="D669" s="26"/>
      <c r="E669" s="26"/>
      <c r="F669" s="26"/>
    </row>
    <row r="670" spans="1:6">
      <c r="A670" s="25"/>
      <c r="B670" s="26"/>
      <c r="C670" s="26"/>
      <c r="D670" s="26"/>
      <c r="E670" s="26"/>
      <c r="F670" s="26"/>
    </row>
    <row r="671" spans="1:6">
      <c r="A671" s="25"/>
      <c r="B671" s="26"/>
      <c r="C671" s="26"/>
      <c r="D671" s="26"/>
      <c r="E671" s="26"/>
      <c r="F671" s="26"/>
    </row>
    <row r="672" spans="1:6">
      <c r="A672" s="25"/>
      <c r="B672" s="26"/>
      <c r="C672" s="26"/>
      <c r="D672" s="26"/>
      <c r="E672" s="26"/>
      <c r="F672" s="26"/>
    </row>
    <row r="673" spans="1:6">
      <c r="A673" s="25"/>
      <c r="B673" s="26"/>
      <c r="C673" s="26"/>
      <c r="D673" s="26"/>
      <c r="E673" s="26"/>
      <c r="F673" s="26"/>
    </row>
    <row r="674" spans="1:6">
      <c r="A674" s="25"/>
      <c r="B674" s="26"/>
      <c r="C674" s="26"/>
      <c r="D674" s="26"/>
      <c r="E674" s="26"/>
      <c r="F674" s="26"/>
    </row>
    <row r="675" spans="1:6">
      <c r="A675" s="25"/>
      <c r="B675" s="26"/>
      <c r="C675" s="26"/>
      <c r="D675" s="26"/>
      <c r="E675" s="26"/>
      <c r="F675" s="26"/>
    </row>
    <row r="676" spans="1:6">
      <c r="A676" s="25"/>
      <c r="B676" s="26"/>
      <c r="C676" s="26"/>
      <c r="D676" s="26"/>
      <c r="E676" s="26"/>
      <c r="F676" s="26"/>
    </row>
    <row r="677" spans="1:6">
      <c r="A677" s="25"/>
      <c r="B677" s="26"/>
      <c r="C677" s="26"/>
      <c r="D677" s="26"/>
      <c r="E677" s="26"/>
      <c r="F677" s="26"/>
    </row>
    <row r="678" spans="1:6">
      <c r="A678" s="25"/>
      <c r="B678" s="26"/>
      <c r="C678" s="26"/>
      <c r="D678" s="26"/>
      <c r="E678" s="26"/>
      <c r="F678" s="26"/>
    </row>
    <row r="679" spans="1:6">
      <c r="A679" s="25"/>
      <c r="B679" s="26"/>
      <c r="C679" s="26"/>
      <c r="D679" s="26"/>
      <c r="E679" s="26"/>
      <c r="F679" s="26"/>
    </row>
    <row r="680" spans="1:6">
      <c r="A680" s="25"/>
      <c r="B680" s="26"/>
      <c r="C680" s="26"/>
      <c r="D680" s="26"/>
      <c r="E680" s="26"/>
      <c r="F680" s="26"/>
    </row>
    <row r="681" spans="1:6">
      <c r="A681" s="25"/>
      <c r="B681" s="26"/>
      <c r="C681" s="26"/>
      <c r="D681" s="26"/>
      <c r="E681" s="26"/>
      <c r="F681" s="26"/>
    </row>
    <row r="682" spans="1:6">
      <c r="A682" s="25"/>
      <c r="B682" s="26"/>
      <c r="C682" s="26"/>
      <c r="D682" s="26"/>
      <c r="E682" s="26"/>
      <c r="F682" s="26"/>
    </row>
    <row r="683" spans="1:6">
      <c r="A683" s="25"/>
      <c r="B683" s="26"/>
      <c r="C683" s="26"/>
      <c r="D683" s="26"/>
      <c r="E683" s="26"/>
      <c r="F683" s="26"/>
    </row>
    <row r="684" spans="1:6">
      <c r="A684" s="25"/>
      <c r="B684" s="26"/>
      <c r="C684" s="26"/>
      <c r="D684" s="26"/>
      <c r="E684" s="26"/>
      <c r="F684" s="26"/>
    </row>
    <row r="685" spans="1:6">
      <c r="A685" s="25"/>
      <c r="B685" s="26"/>
      <c r="C685" s="26"/>
      <c r="D685" s="26"/>
      <c r="E685" s="26"/>
      <c r="F685" s="26"/>
    </row>
    <row r="686" spans="1:6">
      <c r="A686" s="25"/>
      <c r="B686" s="26"/>
      <c r="C686" s="26"/>
      <c r="D686" s="26"/>
      <c r="E686" s="26"/>
      <c r="F686" s="26"/>
    </row>
    <row r="687" spans="1:6">
      <c r="A687" s="25"/>
      <c r="B687" s="26"/>
      <c r="C687" s="26"/>
      <c r="D687" s="26"/>
      <c r="E687" s="26"/>
      <c r="F687" s="26"/>
    </row>
    <row r="688" spans="1:6">
      <c r="A688" s="25"/>
      <c r="B688" s="26"/>
      <c r="C688" s="26"/>
      <c r="D688" s="26"/>
      <c r="E688" s="26"/>
      <c r="F688" s="26"/>
    </row>
    <row r="689" spans="1:6">
      <c r="A689" s="25"/>
      <c r="B689" s="26"/>
      <c r="C689" s="26"/>
      <c r="D689" s="26"/>
      <c r="E689" s="26"/>
      <c r="F689" s="26"/>
    </row>
    <row r="690" spans="1:6">
      <c r="A690" s="25"/>
      <c r="B690" s="26"/>
      <c r="C690" s="26"/>
      <c r="D690" s="26"/>
      <c r="E690" s="26"/>
      <c r="F690" s="26"/>
    </row>
    <row r="691" spans="1:6">
      <c r="A691" s="25"/>
      <c r="B691" s="26"/>
      <c r="C691" s="26"/>
      <c r="D691" s="26"/>
      <c r="E691" s="26"/>
      <c r="F691" s="26"/>
    </row>
    <row r="692" spans="1:6">
      <c r="A692" s="25"/>
      <c r="B692" s="26"/>
      <c r="C692" s="26"/>
      <c r="D692" s="26"/>
      <c r="E692" s="26"/>
      <c r="F692" s="26"/>
    </row>
    <row r="693" spans="1:6">
      <c r="A693" s="25"/>
      <c r="B693" s="26"/>
      <c r="C693" s="26"/>
      <c r="D693" s="26"/>
      <c r="E693" s="26"/>
      <c r="F693" s="26"/>
    </row>
    <row r="694" spans="1:6">
      <c r="A694" s="25"/>
      <c r="B694" s="26"/>
      <c r="C694" s="26"/>
      <c r="D694" s="26"/>
      <c r="E694" s="26"/>
      <c r="F694" s="26"/>
    </row>
    <row r="695" spans="1:6">
      <c r="A695" s="25"/>
      <c r="B695" s="26"/>
      <c r="C695" s="26"/>
      <c r="D695" s="26"/>
      <c r="E695" s="26"/>
      <c r="F695" s="26"/>
    </row>
    <row r="696" spans="1:6">
      <c r="A696" s="25"/>
      <c r="B696" s="26"/>
      <c r="C696" s="26"/>
      <c r="D696" s="26"/>
      <c r="E696" s="26"/>
      <c r="F696" s="26"/>
    </row>
    <row r="697" spans="1:6">
      <c r="A697" s="25"/>
      <c r="B697" s="26"/>
      <c r="C697" s="26"/>
      <c r="D697" s="26"/>
      <c r="E697" s="26"/>
      <c r="F697" s="26"/>
    </row>
    <row r="698" spans="1:6">
      <c r="A698" s="25"/>
      <c r="B698" s="26"/>
      <c r="C698" s="26"/>
      <c r="D698" s="26"/>
      <c r="E698" s="26"/>
      <c r="F698" s="26"/>
    </row>
    <row r="699" spans="1:6">
      <c r="A699" s="25"/>
      <c r="B699" s="26"/>
      <c r="C699" s="26"/>
      <c r="D699" s="26"/>
      <c r="E699" s="26"/>
      <c r="F699" s="26"/>
    </row>
    <row r="700" spans="1:6">
      <c r="A700" s="25"/>
      <c r="B700" s="26"/>
      <c r="C700" s="26"/>
      <c r="D700" s="26"/>
      <c r="E700" s="26"/>
      <c r="F700" s="26"/>
    </row>
    <row r="701" spans="1:6">
      <c r="A701" s="25"/>
      <c r="B701" s="26"/>
      <c r="C701" s="26"/>
      <c r="D701" s="26"/>
      <c r="E701" s="26"/>
      <c r="F701" s="26"/>
    </row>
    <row r="702" spans="1:6">
      <c r="A702" s="25"/>
      <c r="B702" s="26"/>
      <c r="C702" s="26"/>
      <c r="D702" s="26"/>
      <c r="E702" s="26"/>
      <c r="F702" s="26"/>
    </row>
    <row r="703" spans="1:6">
      <c r="A703" s="25"/>
      <c r="B703" s="26"/>
      <c r="C703" s="26"/>
      <c r="D703" s="26"/>
      <c r="E703" s="26"/>
      <c r="F703" s="26"/>
    </row>
    <row r="704" spans="1:6">
      <c r="A704" s="25"/>
      <c r="B704" s="26"/>
      <c r="C704" s="26"/>
      <c r="D704" s="26"/>
      <c r="E704" s="26"/>
      <c r="F704" s="26"/>
    </row>
    <row r="705" spans="1:6">
      <c r="A705" s="25"/>
      <c r="B705" s="26"/>
      <c r="C705" s="26"/>
      <c r="D705" s="26"/>
      <c r="E705" s="26"/>
      <c r="F705" s="26"/>
    </row>
    <row r="706" spans="1:6">
      <c r="A706" s="25"/>
      <c r="B706" s="26"/>
      <c r="C706" s="26"/>
      <c r="D706" s="26"/>
      <c r="E706" s="26"/>
      <c r="F706" s="26"/>
    </row>
    <row r="707" spans="1:6">
      <c r="A707" s="25"/>
      <c r="B707" s="26"/>
      <c r="C707" s="26"/>
      <c r="D707" s="26"/>
      <c r="E707" s="26"/>
      <c r="F707" s="26"/>
    </row>
    <row r="708" spans="1:6">
      <c r="A708" s="25"/>
      <c r="B708" s="26"/>
      <c r="C708" s="26"/>
      <c r="D708" s="26"/>
      <c r="E708" s="26"/>
      <c r="F708" s="26"/>
    </row>
    <row r="709" spans="1:6">
      <c r="A709" s="25"/>
      <c r="B709" s="26"/>
      <c r="C709" s="26"/>
      <c r="D709" s="26"/>
      <c r="E709" s="26"/>
      <c r="F709" s="26"/>
    </row>
    <row r="710" spans="1:6">
      <c r="A710" s="25"/>
      <c r="B710" s="26"/>
      <c r="C710" s="26"/>
      <c r="D710" s="26"/>
      <c r="E710" s="26"/>
      <c r="F710" s="26"/>
    </row>
    <row r="711" spans="1:6">
      <c r="A711" s="25"/>
      <c r="B711" s="26"/>
      <c r="C711" s="26"/>
      <c r="D711" s="26"/>
      <c r="E711" s="26"/>
      <c r="F711" s="26"/>
    </row>
    <row r="712" spans="1:6">
      <c r="A712" s="25"/>
      <c r="B712" s="26"/>
      <c r="C712" s="26"/>
      <c r="D712" s="26"/>
      <c r="E712" s="26"/>
      <c r="F712" s="26"/>
    </row>
    <row r="713" spans="1:6">
      <c r="A713" s="25"/>
      <c r="B713" s="26"/>
      <c r="C713" s="26"/>
      <c r="D713" s="26"/>
      <c r="E713" s="26"/>
      <c r="F713" s="26"/>
    </row>
    <row r="714" spans="1:6">
      <c r="A714" s="25"/>
      <c r="B714" s="26"/>
      <c r="C714" s="26"/>
      <c r="D714" s="26"/>
      <c r="E714" s="26"/>
      <c r="F714" s="26"/>
    </row>
    <row r="715" spans="1:6">
      <c r="A715" s="25"/>
      <c r="B715" s="26"/>
      <c r="C715" s="26"/>
      <c r="D715" s="26"/>
      <c r="E715" s="26"/>
      <c r="F715" s="26"/>
    </row>
    <row r="716" spans="1:6">
      <c r="A716" s="25"/>
      <c r="B716" s="26"/>
      <c r="C716" s="26"/>
      <c r="D716" s="26"/>
      <c r="E716" s="26"/>
      <c r="F716" s="26"/>
    </row>
    <row r="717" spans="1:6">
      <c r="A717" s="25"/>
      <c r="B717" s="26"/>
      <c r="C717" s="26"/>
      <c r="D717" s="26"/>
      <c r="E717" s="26"/>
      <c r="F717" s="26"/>
    </row>
    <row r="718" spans="1:6">
      <c r="A718" s="25"/>
      <c r="B718" s="26"/>
      <c r="C718" s="26"/>
      <c r="D718" s="26"/>
      <c r="E718" s="26"/>
      <c r="F718" s="26"/>
    </row>
    <row r="719" spans="1:6">
      <c r="A719" s="25"/>
      <c r="B719" s="26"/>
      <c r="C719" s="26"/>
      <c r="D719" s="26"/>
      <c r="E719" s="26"/>
      <c r="F719" s="26"/>
    </row>
    <row r="720" spans="1:6">
      <c r="A720" s="25"/>
      <c r="B720" s="26"/>
      <c r="C720" s="26"/>
      <c r="D720" s="26"/>
      <c r="E720" s="26"/>
      <c r="F720" s="26"/>
    </row>
    <row r="721" spans="1:6">
      <c r="A721" s="25"/>
      <c r="B721" s="26"/>
      <c r="C721" s="26"/>
      <c r="D721" s="26"/>
      <c r="E721" s="26"/>
      <c r="F721" s="26"/>
    </row>
    <row r="722" spans="1:6">
      <c r="A722" s="25"/>
      <c r="B722" s="26"/>
      <c r="C722" s="26"/>
      <c r="D722" s="26"/>
      <c r="E722" s="26"/>
      <c r="F722" s="26"/>
    </row>
    <row r="723" spans="1:6">
      <c r="A723" s="25"/>
      <c r="B723" s="26"/>
      <c r="C723" s="26"/>
      <c r="D723" s="26"/>
      <c r="E723" s="26"/>
      <c r="F723" s="26"/>
    </row>
    <row r="724" spans="1:6">
      <c r="A724" s="25"/>
      <c r="B724" s="26"/>
      <c r="C724" s="26"/>
      <c r="D724" s="26"/>
      <c r="E724" s="26"/>
      <c r="F724" s="26"/>
    </row>
    <row r="725" spans="1:6">
      <c r="A725" s="25"/>
      <c r="B725" s="26"/>
      <c r="C725" s="26"/>
      <c r="D725" s="26"/>
      <c r="E725" s="26"/>
      <c r="F725" s="26"/>
    </row>
    <row r="726" spans="1:6">
      <c r="A726" s="25"/>
      <c r="B726" s="26"/>
      <c r="C726" s="26"/>
      <c r="D726" s="26"/>
      <c r="E726" s="26"/>
      <c r="F726" s="26"/>
    </row>
    <row r="727" spans="1:6">
      <c r="A727" s="25"/>
      <c r="B727" s="26"/>
      <c r="C727" s="26"/>
      <c r="D727" s="26"/>
      <c r="E727" s="26"/>
      <c r="F727" s="26"/>
    </row>
    <row r="728" spans="1:6">
      <c r="A728" s="25"/>
      <c r="B728" s="26"/>
      <c r="C728" s="26"/>
      <c r="D728" s="26"/>
      <c r="E728" s="26"/>
      <c r="F728" s="26"/>
    </row>
    <row r="729" spans="1:6">
      <c r="A729" s="25"/>
      <c r="B729" s="26"/>
      <c r="C729" s="26"/>
      <c r="D729" s="26"/>
      <c r="E729" s="26"/>
      <c r="F729" s="26"/>
    </row>
    <row r="730" spans="1:6">
      <c r="A730" s="25"/>
      <c r="B730" s="26"/>
      <c r="C730" s="26"/>
      <c r="D730" s="26"/>
      <c r="E730" s="26"/>
      <c r="F730" s="26"/>
    </row>
    <row r="731" spans="1:6">
      <c r="A731" s="25"/>
      <c r="B731" s="26"/>
      <c r="C731" s="26"/>
      <c r="D731" s="26"/>
      <c r="E731" s="26"/>
      <c r="F731" s="26"/>
    </row>
    <row r="732" spans="1:6">
      <c r="A732" s="25"/>
      <c r="B732" s="26"/>
      <c r="C732" s="26"/>
      <c r="D732" s="26"/>
      <c r="E732" s="26"/>
      <c r="F732" s="26"/>
    </row>
    <row r="733" spans="1:6">
      <c r="A733" s="25"/>
      <c r="B733" s="26"/>
      <c r="C733" s="26"/>
      <c r="D733" s="26"/>
      <c r="E733" s="26"/>
      <c r="F733" s="26"/>
    </row>
    <row r="734" spans="1:6">
      <c r="A734" s="25"/>
      <c r="B734" s="26"/>
      <c r="C734" s="26"/>
      <c r="D734" s="26"/>
      <c r="E734" s="26"/>
      <c r="F734" s="26"/>
    </row>
    <row r="735" spans="1:6">
      <c r="A735" s="25"/>
      <c r="B735" s="26"/>
      <c r="C735" s="26"/>
      <c r="D735" s="26"/>
      <c r="E735" s="26"/>
      <c r="F735" s="26"/>
    </row>
    <row r="736" spans="1:6">
      <c r="A736" s="25"/>
      <c r="B736" s="26"/>
      <c r="C736" s="26"/>
      <c r="D736" s="26"/>
      <c r="E736" s="26"/>
      <c r="F736" s="26"/>
    </row>
    <row r="737" spans="1:6">
      <c r="A737" s="25"/>
      <c r="B737" s="26"/>
      <c r="C737" s="26"/>
      <c r="D737" s="26"/>
      <c r="E737" s="26"/>
      <c r="F737" s="26"/>
    </row>
    <row r="738" spans="1:6">
      <c r="A738" s="25"/>
      <c r="B738" s="26"/>
      <c r="C738" s="26"/>
      <c r="D738" s="26"/>
      <c r="E738" s="26"/>
      <c r="F738" s="26"/>
    </row>
    <row r="739" spans="1:6">
      <c r="A739" s="25"/>
      <c r="B739" s="26"/>
      <c r="C739" s="26"/>
      <c r="D739" s="26"/>
      <c r="E739" s="26"/>
      <c r="F739" s="26"/>
    </row>
    <row r="740" spans="1:6">
      <c r="A740" s="25"/>
      <c r="B740" s="26"/>
      <c r="C740" s="26"/>
      <c r="D740" s="26"/>
      <c r="E740" s="26"/>
      <c r="F740" s="26"/>
    </row>
    <row r="741" spans="1:6">
      <c r="A741" s="25"/>
      <c r="B741" s="26"/>
      <c r="C741" s="26"/>
      <c r="D741" s="26"/>
      <c r="E741" s="26"/>
      <c r="F741" s="26"/>
    </row>
    <row r="742" spans="1:6">
      <c r="A742" s="25"/>
      <c r="B742" s="26"/>
      <c r="C742" s="26"/>
      <c r="D742" s="26"/>
      <c r="E742" s="26"/>
      <c r="F742" s="26"/>
    </row>
    <row r="743" spans="1:6">
      <c r="A743" s="25"/>
      <c r="B743" s="26"/>
      <c r="C743" s="26"/>
      <c r="D743" s="26"/>
      <c r="E743" s="26"/>
      <c r="F743" s="26"/>
    </row>
    <row r="744" spans="1:6">
      <c r="A744" s="25"/>
      <c r="B744" s="26"/>
      <c r="C744" s="26"/>
      <c r="D744" s="26"/>
      <c r="E744" s="26"/>
      <c r="F744" s="26"/>
    </row>
    <row r="745" spans="1:6">
      <c r="A745" s="25"/>
      <c r="B745" s="26"/>
      <c r="C745" s="26"/>
      <c r="D745" s="26"/>
      <c r="E745" s="26"/>
      <c r="F745" s="26"/>
    </row>
    <row r="746" spans="1:6">
      <c r="A746" s="25"/>
      <c r="B746" s="26"/>
      <c r="C746" s="26"/>
      <c r="D746" s="26"/>
      <c r="E746" s="26"/>
      <c r="F746" s="26"/>
    </row>
    <row r="747" spans="1:6">
      <c r="A747" s="25"/>
      <c r="B747" s="26"/>
      <c r="C747" s="26"/>
      <c r="D747" s="26"/>
      <c r="E747" s="26"/>
      <c r="F747" s="26"/>
    </row>
    <row r="748" spans="1:6">
      <c r="A748" s="25"/>
      <c r="B748" s="26"/>
      <c r="C748" s="26"/>
      <c r="D748" s="26"/>
      <c r="E748" s="26"/>
      <c r="F748" s="26"/>
    </row>
    <row r="749" spans="1:6">
      <c r="A749" s="25"/>
      <c r="B749" s="26"/>
      <c r="C749" s="26"/>
      <c r="D749" s="26"/>
      <c r="E749" s="26"/>
      <c r="F749" s="26"/>
    </row>
    <row r="750" spans="1:6">
      <c r="A750" s="25"/>
      <c r="B750" s="26"/>
      <c r="C750" s="26"/>
      <c r="D750" s="26"/>
      <c r="E750" s="26"/>
      <c r="F750" s="26"/>
    </row>
    <row r="751" spans="1:6">
      <c r="A751" s="25"/>
      <c r="B751" s="26"/>
      <c r="C751" s="26"/>
      <c r="D751" s="26"/>
      <c r="E751" s="26"/>
      <c r="F751" s="26"/>
    </row>
    <row r="752" spans="1:6">
      <c r="A752" s="25"/>
      <c r="B752" s="26"/>
      <c r="C752" s="26"/>
      <c r="D752" s="26"/>
      <c r="E752" s="26"/>
      <c r="F752" s="26"/>
    </row>
    <row r="753" spans="1:6">
      <c r="A753" s="25"/>
      <c r="B753" s="26"/>
      <c r="C753" s="26"/>
      <c r="D753" s="26"/>
      <c r="E753" s="26"/>
      <c r="F753" s="26"/>
    </row>
    <row r="754" spans="1:6">
      <c r="A754" s="25"/>
      <c r="B754" s="26"/>
      <c r="C754" s="26"/>
      <c r="D754" s="26"/>
      <c r="E754" s="26"/>
      <c r="F754" s="26"/>
    </row>
    <row r="755" spans="1:6">
      <c r="A755" s="25"/>
      <c r="B755" s="26"/>
      <c r="C755" s="26"/>
      <c r="D755" s="26"/>
      <c r="E755" s="26"/>
      <c r="F755" s="26"/>
    </row>
    <row r="756" spans="1:6">
      <c r="A756" s="25"/>
      <c r="B756" s="26"/>
      <c r="C756" s="26"/>
      <c r="D756" s="26"/>
      <c r="E756" s="26"/>
      <c r="F756" s="26"/>
    </row>
    <row r="757" spans="1:6">
      <c r="A757" s="25"/>
      <c r="B757" s="26"/>
      <c r="C757" s="26"/>
      <c r="D757" s="26"/>
      <c r="E757" s="26"/>
      <c r="F757" s="26"/>
    </row>
    <row r="758" spans="1:6">
      <c r="A758" s="25"/>
      <c r="B758" s="26"/>
      <c r="C758" s="26"/>
      <c r="D758" s="26"/>
      <c r="E758" s="26"/>
      <c r="F758" s="26"/>
    </row>
    <row r="759" spans="1:6">
      <c r="A759" s="25"/>
      <c r="B759" s="26"/>
      <c r="C759" s="26"/>
      <c r="D759" s="26"/>
      <c r="E759" s="26"/>
      <c r="F759" s="26"/>
    </row>
    <row r="760" spans="1:6">
      <c r="A760" s="25"/>
      <c r="B760" s="26"/>
      <c r="C760" s="26"/>
      <c r="D760" s="26"/>
      <c r="E760" s="26"/>
      <c r="F760" s="26"/>
    </row>
    <row r="761" spans="1:6">
      <c r="A761" s="25"/>
      <c r="B761" s="26"/>
      <c r="C761" s="26"/>
      <c r="D761" s="26"/>
      <c r="E761" s="26"/>
      <c r="F761" s="26"/>
    </row>
    <row r="762" spans="1:6">
      <c r="A762" s="25"/>
      <c r="B762" s="26"/>
      <c r="C762" s="26"/>
      <c r="D762" s="26"/>
      <c r="E762" s="26"/>
      <c r="F762" s="26"/>
    </row>
    <row r="763" spans="1:6">
      <c r="A763" s="25"/>
      <c r="B763" s="26"/>
      <c r="C763" s="26"/>
      <c r="D763" s="26"/>
      <c r="E763" s="26"/>
      <c r="F763" s="26"/>
    </row>
    <row r="764" spans="1:6">
      <c r="A764" s="25"/>
      <c r="B764" s="26"/>
      <c r="C764" s="26"/>
      <c r="D764" s="26"/>
      <c r="E764" s="26"/>
      <c r="F764" s="26"/>
    </row>
    <row r="765" spans="1:6">
      <c r="A765" s="25"/>
      <c r="B765" s="26"/>
      <c r="C765" s="26"/>
      <c r="D765" s="26"/>
      <c r="E765" s="26"/>
      <c r="F765" s="26"/>
    </row>
    <row r="766" spans="1:6">
      <c r="A766" s="25"/>
      <c r="B766" s="26"/>
      <c r="C766" s="26"/>
      <c r="D766" s="26"/>
      <c r="E766" s="26"/>
      <c r="F766" s="26"/>
    </row>
    <row r="767" spans="1:6">
      <c r="A767" s="25"/>
      <c r="B767" s="26"/>
      <c r="C767" s="26"/>
      <c r="D767" s="26"/>
      <c r="E767" s="26"/>
      <c r="F767" s="26"/>
    </row>
    <row r="768" spans="1:6">
      <c r="A768" s="25"/>
      <c r="B768" s="26"/>
      <c r="C768" s="26"/>
      <c r="D768" s="26"/>
      <c r="E768" s="26"/>
      <c r="F768" s="26"/>
    </row>
    <row r="769" spans="1:6">
      <c r="A769" s="25"/>
      <c r="B769" s="26"/>
      <c r="C769" s="26"/>
      <c r="D769" s="26"/>
      <c r="E769" s="26"/>
      <c r="F769" s="26"/>
    </row>
    <row r="770" spans="1:6">
      <c r="A770" s="25"/>
      <c r="B770" s="26"/>
      <c r="C770" s="26"/>
      <c r="D770" s="26"/>
      <c r="E770" s="26"/>
      <c r="F770" s="26"/>
    </row>
    <row r="771" spans="1:6">
      <c r="A771" s="25"/>
      <c r="B771" s="26"/>
      <c r="C771" s="26"/>
      <c r="D771" s="26"/>
      <c r="E771" s="26"/>
      <c r="F771" s="26"/>
    </row>
    <row r="772" spans="1:6">
      <c r="A772" s="25"/>
      <c r="B772" s="26"/>
      <c r="C772" s="26"/>
      <c r="D772" s="26"/>
      <c r="E772" s="26"/>
      <c r="F772" s="26"/>
    </row>
    <row r="773" spans="1:6">
      <c r="A773" s="25"/>
      <c r="B773" s="26"/>
      <c r="C773" s="26"/>
      <c r="D773" s="26"/>
      <c r="E773" s="26"/>
      <c r="F773" s="26"/>
    </row>
    <row r="774" spans="1:6">
      <c r="A774" s="25"/>
      <c r="B774" s="26"/>
      <c r="C774" s="26"/>
      <c r="D774" s="26"/>
      <c r="E774" s="26"/>
      <c r="F774" s="26"/>
    </row>
    <row r="775" spans="1:6">
      <c r="A775" s="25"/>
      <c r="B775" s="26"/>
      <c r="C775" s="26"/>
      <c r="D775" s="26"/>
      <c r="E775" s="26"/>
      <c r="F775" s="26"/>
    </row>
    <row r="776" spans="1:6">
      <c r="A776" s="25"/>
      <c r="B776" s="26"/>
      <c r="C776" s="26"/>
      <c r="D776" s="26"/>
      <c r="E776" s="26"/>
      <c r="F776" s="26"/>
    </row>
    <row r="777" spans="1:6">
      <c r="A777" s="25"/>
      <c r="B777" s="26"/>
      <c r="C777" s="26"/>
      <c r="D777" s="26"/>
      <c r="E777" s="26"/>
      <c r="F777" s="26"/>
    </row>
    <row r="778" spans="1:6">
      <c r="A778" s="25"/>
      <c r="B778" s="26"/>
      <c r="C778" s="26"/>
      <c r="D778" s="26"/>
      <c r="E778" s="26"/>
      <c r="F778" s="26"/>
    </row>
    <row r="779" spans="1:6">
      <c r="A779" s="25"/>
      <c r="B779" s="26"/>
      <c r="C779" s="26"/>
      <c r="D779" s="26"/>
      <c r="E779" s="26"/>
      <c r="F779" s="26"/>
    </row>
    <row r="780" spans="1:6">
      <c r="A780" s="25"/>
      <c r="B780" s="26"/>
      <c r="C780" s="26"/>
      <c r="D780" s="26"/>
      <c r="E780" s="26"/>
      <c r="F780" s="26"/>
    </row>
    <row r="781" spans="1:6">
      <c r="A781" s="25"/>
      <c r="B781" s="26"/>
      <c r="C781" s="26"/>
      <c r="D781" s="26"/>
      <c r="E781" s="26"/>
      <c r="F781" s="26"/>
    </row>
    <row r="782" spans="1:6">
      <c r="A782" s="25"/>
      <c r="B782" s="26"/>
      <c r="C782" s="26"/>
      <c r="D782" s="26"/>
      <c r="E782" s="26"/>
      <c r="F782" s="26"/>
    </row>
    <row r="783" spans="1:6">
      <c r="A783" s="25"/>
      <c r="B783" s="26"/>
      <c r="C783" s="26"/>
      <c r="D783" s="26"/>
      <c r="E783" s="26"/>
      <c r="F783" s="26"/>
    </row>
    <row r="784" spans="1:6">
      <c r="A784" s="25"/>
      <c r="B784" s="26"/>
      <c r="C784" s="26"/>
      <c r="D784" s="26"/>
      <c r="E784" s="26"/>
      <c r="F784" s="26"/>
    </row>
    <row r="785" spans="1:6">
      <c r="A785" s="25"/>
      <c r="B785" s="26"/>
      <c r="C785" s="26"/>
      <c r="D785" s="26"/>
      <c r="E785" s="26"/>
      <c r="F785" s="26"/>
    </row>
    <row r="786" spans="1:6">
      <c r="A786" s="25"/>
      <c r="B786" s="26"/>
      <c r="C786" s="26"/>
      <c r="D786" s="26"/>
      <c r="E786" s="26"/>
      <c r="F786" s="26"/>
    </row>
    <row r="787" spans="1:6">
      <c r="A787" s="25"/>
      <c r="B787" s="26"/>
      <c r="C787" s="26"/>
      <c r="D787" s="26"/>
      <c r="E787" s="26"/>
      <c r="F787" s="26"/>
    </row>
    <row r="788" spans="1:6">
      <c r="A788" s="25"/>
      <c r="B788" s="26"/>
      <c r="C788" s="26"/>
      <c r="D788" s="26"/>
      <c r="E788" s="26"/>
      <c r="F788" s="26"/>
    </row>
    <row r="789" spans="1:6">
      <c r="A789" s="25"/>
      <c r="B789" s="26"/>
      <c r="C789" s="26"/>
      <c r="D789" s="26"/>
      <c r="E789" s="26"/>
      <c r="F789" s="26"/>
    </row>
    <row r="790" spans="1:6">
      <c r="A790" s="25"/>
      <c r="B790" s="26"/>
      <c r="C790" s="26"/>
      <c r="D790" s="26"/>
      <c r="E790" s="26"/>
      <c r="F790" s="26"/>
    </row>
    <row r="791" spans="1:6">
      <c r="A791" s="25"/>
      <c r="B791" s="26"/>
      <c r="C791" s="26"/>
      <c r="D791" s="26"/>
      <c r="E791" s="26"/>
      <c r="F791" s="26"/>
    </row>
    <row r="792" spans="1:6">
      <c r="A792" s="25"/>
      <c r="B792" s="26"/>
      <c r="C792" s="26"/>
      <c r="D792" s="26"/>
      <c r="E792" s="26"/>
      <c r="F792" s="26"/>
    </row>
    <row r="793" spans="1:6">
      <c r="A793" s="25"/>
      <c r="B793" s="26"/>
      <c r="C793" s="26"/>
      <c r="D793" s="26"/>
      <c r="E793" s="26"/>
      <c r="F793" s="26"/>
    </row>
    <row r="794" spans="1:6">
      <c r="A794" s="25"/>
      <c r="B794" s="26"/>
      <c r="C794" s="26"/>
      <c r="D794" s="26"/>
      <c r="E794" s="26"/>
      <c r="F794" s="26"/>
    </row>
    <row r="795" spans="1:6">
      <c r="A795" s="25"/>
      <c r="B795" s="26"/>
      <c r="C795" s="26"/>
      <c r="D795" s="26"/>
      <c r="E795" s="26"/>
      <c r="F795" s="26"/>
    </row>
    <row r="796" spans="1:6">
      <c r="A796" s="25"/>
      <c r="B796" s="26"/>
      <c r="C796" s="26"/>
      <c r="D796" s="26"/>
      <c r="E796" s="26"/>
      <c r="F796" s="26"/>
    </row>
    <row r="797" spans="1:6">
      <c r="A797" s="25"/>
      <c r="B797" s="26"/>
      <c r="C797" s="26"/>
      <c r="D797" s="26"/>
      <c r="E797" s="26"/>
      <c r="F797" s="26"/>
    </row>
    <row r="798" spans="1:6">
      <c r="A798" s="25"/>
      <c r="B798" s="26"/>
      <c r="C798" s="26"/>
      <c r="D798" s="26"/>
      <c r="E798" s="26"/>
      <c r="F798" s="26"/>
    </row>
    <row r="799" spans="1:6">
      <c r="A799" s="25"/>
      <c r="B799" s="26"/>
      <c r="C799" s="26"/>
      <c r="D799" s="26"/>
      <c r="E799" s="26"/>
      <c r="F799" s="26"/>
    </row>
    <row r="800" spans="1:6">
      <c r="A800" s="25"/>
      <c r="B800" s="26"/>
      <c r="C800" s="26"/>
      <c r="D800" s="26"/>
      <c r="E800" s="26"/>
      <c r="F800" s="26"/>
    </row>
    <row r="801" spans="1:6">
      <c r="A801" s="25"/>
      <c r="B801" s="26"/>
      <c r="C801" s="26"/>
      <c r="D801" s="26"/>
      <c r="E801" s="26"/>
      <c r="F801" s="26"/>
    </row>
    <row r="802" spans="1:6">
      <c r="A802" s="25"/>
      <c r="B802" s="26"/>
      <c r="C802" s="26"/>
      <c r="D802" s="26"/>
      <c r="E802" s="26"/>
      <c r="F802" s="26"/>
    </row>
    <row r="803" spans="1:6">
      <c r="A803" s="25"/>
      <c r="B803" s="26"/>
      <c r="C803" s="26"/>
      <c r="D803" s="26"/>
      <c r="E803" s="26"/>
      <c r="F803" s="26"/>
    </row>
    <row r="804" spans="1:6">
      <c r="A804" s="25"/>
      <c r="B804" s="26"/>
      <c r="C804" s="26"/>
      <c r="D804" s="26"/>
      <c r="E804" s="26"/>
      <c r="F804" s="26"/>
    </row>
    <row r="805" spans="1:6">
      <c r="A805" s="25"/>
      <c r="B805" s="26"/>
      <c r="C805" s="26"/>
      <c r="D805" s="26"/>
      <c r="E805" s="26"/>
      <c r="F805" s="26"/>
    </row>
    <row r="806" spans="1:6">
      <c r="A806" s="25"/>
      <c r="B806" s="26"/>
      <c r="C806" s="26"/>
      <c r="D806" s="26"/>
      <c r="E806" s="26"/>
      <c r="F806" s="26"/>
    </row>
    <row r="807" spans="1:6">
      <c r="A807" s="25"/>
      <c r="B807" s="26"/>
      <c r="C807" s="26"/>
      <c r="D807" s="26"/>
      <c r="E807" s="26"/>
      <c r="F807" s="26"/>
    </row>
    <row r="808" spans="1:6">
      <c r="A808" s="25"/>
      <c r="B808" s="26"/>
      <c r="C808" s="26"/>
      <c r="D808" s="26"/>
      <c r="E808" s="26"/>
      <c r="F808" s="26"/>
    </row>
    <row r="809" spans="1:6">
      <c r="A809" s="25"/>
      <c r="B809" s="26"/>
      <c r="C809" s="26"/>
      <c r="D809" s="26"/>
      <c r="E809" s="26"/>
      <c r="F809" s="26"/>
    </row>
    <row r="810" spans="1:6">
      <c r="A810" s="25"/>
      <c r="B810" s="26"/>
      <c r="C810" s="26"/>
      <c r="D810" s="26"/>
      <c r="E810" s="26"/>
      <c r="F810" s="26"/>
    </row>
    <row r="811" spans="1:6">
      <c r="A811" s="25"/>
      <c r="B811" s="26"/>
      <c r="C811" s="26"/>
      <c r="D811" s="26"/>
      <c r="E811" s="26"/>
      <c r="F811" s="26"/>
    </row>
    <row r="812" spans="1:6">
      <c r="A812" s="25"/>
      <c r="B812" s="26"/>
      <c r="C812" s="26"/>
      <c r="D812" s="26"/>
      <c r="E812" s="26"/>
      <c r="F812" s="26"/>
    </row>
    <row r="813" spans="1:6">
      <c r="A813" s="25"/>
      <c r="B813" s="26"/>
      <c r="C813" s="26"/>
      <c r="D813" s="26"/>
      <c r="E813" s="26"/>
      <c r="F813" s="26"/>
    </row>
    <row r="814" spans="1:6">
      <c r="A814" s="25"/>
      <c r="B814" s="26"/>
      <c r="C814" s="26"/>
      <c r="D814" s="26"/>
      <c r="E814" s="26"/>
      <c r="F814" s="26"/>
    </row>
    <row r="815" spans="1:6">
      <c r="A815" s="25"/>
      <c r="B815" s="26"/>
      <c r="C815" s="26"/>
      <c r="D815" s="26"/>
      <c r="E815" s="26"/>
      <c r="F815" s="26"/>
    </row>
    <row r="816" spans="1:6">
      <c r="A816" s="25"/>
      <c r="B816" s="26"/>
      <c r="C816" s="26"/>
      <c r="D816" s="26"/>
      <c r="E816" s="26"/>
      <c r="F816" s="26"/>
    </row>
    <row r="817" spans="1:6">
      <c r="A817" s="25"/>
      <c r="B817" s="26"/>
      <c r="C817" s="26"/>
      <c r="D817" s="26"/>
      <c r="E817" s="26"/>
      <c r="F817" s="26"/>
    </row>
    <row r="818" spans="1:6">
      <c r="A818" s="25"/>
      <c r="B818" s="26"/>
      <c r="C818" s="26"/>
      <c r="D818" s="26"/>
      <c r="E818" s="26"/>
      <c r="F818" s="26"/>
    </row>
    <row r="819" spans="1:6">
      <c r="A819" s="25"/>
      <c r="B819" s="26"/>
      <c r="C819" s="26"/>
      <c r="D819" s="26"/>
      <c r="E819" s="26"/>
      <c r="F819" s="26"/>
    </row>
    <row r="820" spans="1:6">
      <c r="A820" s="25"/>
      <c r="B820" s="26"/>
      <c r="C820" s="26"/>
      <c r="D820" s="26"/>
      <c r="E820" s="26"/>
      <c r="F820" s="26"/>
    </row>
    <row r="821" spans="1:6">
      <c r="A821" s="25"/>
      <c r="B821" s="26"/>
      <c r="C821" s="26"/>
      <c r="D821" s="26"/>
      <c r="E821" s="26"/>
      <c r="F821" s="26"/>
    </row>
    <row r="822" spans="1:6">
      <c r="A822" s="25"/>
      <c r="B822" s="26"/>
      <c r="C822" s="26"/>
      <c r="D822" s="26"/>
      <c r="E822" s="26"/>
      <c r="F822" s="26"/>
    </row>
    <row r="823" spans="1:6">
      <c r="A823" s="25"/>
      <c r="B823" s="26"/>
      <c r="C823" s="26"/>
      <c r="D823" s="26"/>
      <c r="E823" s="26"/>
      <c r="F823" s="26"/>
    </row>
    <row r="824" spans="1:6">
      <c r="A824" s="25"/>
      <c r="B824" s="26"/>
      <c r="C824" s="26"/>
      <c r="D824" s="26"/>
      <c r="E824" s="26"/>
      <c r="F824" s="26"/>
    </row>
    <row r="825" spans="1:6">
      <c r="A825" s="25"/>
      <c r="B825" s="26"/>
      <c r="C825" s="26"/>
      <c r="D825" s="26"/>
      <c r="E825" s="26"/>
      <c r="F825" s="26"/>
    </row>
    <row r="826" spans="1:6">
      <c r="A826" s="25"/>
      <c r="B826" s="26"/>
      <c r="C826" s="26"/>
      <c r="D826" s="26"/>
      <c r="E826" s="26"/>
      <c r="F826" s="26"/>
    </row>
    <row r="827" spans="1:6">
      <c r="A827" s="25"/>
      <c r="B827" s="26"/>
      <c r="C827" s="26"/>
      <c r="D827" s="26"/>
      <c r="E827" s="26"/>
      <c r="F827" s="26"/>
    </row>
    <row r="828" spans="1:6">
      <c r="A828" s="25"/>
      <c r="B828" s="26"/>
      <c r="C828" s="26"/>
      <c r="D828" s="26"/>
      <c r="E828" s="26"/>
      <c r="F828" s="26"/>
    </row>
    <row r="829" spans="1:6">
      <c r="A829" s="25"/>
      <c r="B829" s="26"/>
      <c r="C829" s="26"/>
      <c r="D829" s="26"/>
      <c r="E829" s="26"/>
      <c r="F829" s="26"/>
    </row>
    <row r="830" spans="1:6">
      <c r="A830" s="25"/>
      <c r="B830" s="26"/>
      <c r="C830" s="26"/>
      <c r="D830" s="26"/>
      <c r="E830" s="26"/>
      <c r="F830" s="26"/>
    </row>
    <row r="831" spans="1:6">
      <c r="A831" s="25"/>
      <c r="B831" s="26"/>
      <c r="C831" s="26"/>
      <c r="D831" s="26"/>
      <c r="E831" s="26"/>
      <c r="F831" s="26"/>
    </row>
    <row r="832" spans="1:6">
      <c r="A832" s="25"/>
      <c r="B832" s="26"/>
      <c r="C832" s="26"/>
      <c r="D832" s="26"/>
      <c r="E832" s="26"/>
      <c r="F832" s="26"/>
    </row>
    <row r="833" spans="1:6">
      <c r="A833" s="25"/>
      <c r="B833" s="26"/>
      <c r="C833" s="26"/>
      <c r="D833" s="26"/>
      <c r="E833" s="26"/>
      <c r="F833" s="26"/>
    </row>
    <row r="834" spans="1:6">
      <c r="A834" s="25"/>
      <c r="B834" s="26"/>
      <c r="C834" s="26"/>
      <c r="D834" s="26"/>
      <c r="E834" s="26"/>
      <c r="F834" s="26"/>
    </row>
    <row r="835" spans="1:6">
      <c r="A835" s="25"/>
      <c r="B835" s="26"/>
      <c r="C835" s="26"/>
      <c r="D835" s="26"/>
      <c r="E835" s="26"/>
      <c r="F835" s="26"/>
    </row>
    <row r="836" spans="1:6">
      <c r="A836" s="25"/>
      <c r="B836" s="26"/>
      <c r="C836" s="26"/>
      <c r="D836" s="26"/>
      <c r="E836" s="26"/>
      <c r="F836" s="26"/>
    </row>
    <row r="837" spans="1:6">
      <c r="A837" s="25"/>
      <c r="B837" s="26"/>
      <c r="C837" s="26"/>
      <c r="D837" s="26"/>
      <c r="E837" s="26"/>
      <c r="F837" s="26"/>
    </row>
    <row r="838" spans="1:6">
      <c r="A838" s="25"/>
      <c r="B838" s="26"/>
      <c r="C838" s="26"/>
      <c r="D838" s="26"/>
      <c r="E838" s="26"/>
      <c r="F838" s="26"/>
    </row>
    <row r="839" spans="1:6">
      <c r="A839" s="25"/>
      <c r="B839" s="26"/>
      <c r="C839" s="26"/>
      <c r="D839" s="26"/>
      <c r="E839" s="26"/>
      <c r="F839" s="26"/>
    </row>
    <row r="840" spans="1:6">
      <c r="A840" s="25"/>
      <c r="B840" s="26"/>
      <c r="C840" s="26"/>
      <c r="D840" s="26"/>
      <c r="E840" s="26"/>
      <c r="F840" s="26"/>
    </row>
    <row r="841" spans="1:6">
      <c r="A841" s="25"/>
      <c r="B841" s="26"/>
      <c r="C841" s="26"/>
      <c r="D841" s="26"/>
      <c r="E841" s="26"/>
      <c r="F841" s="26"/>
    </row>
    <row r="842" spans="1:6">
      <c r="A842" s="25"/>
      <c r="B842" s="26"/>
      <c r="C842" s="26"/>
      <c r="D842" s="26"/>
      <c r="E842" s="26"/>
      <c r="F842" s="26"/>
    </row>
    <row r="843" spans="1:6">
      <c r="A843" s="25"/>
      <c r="B843" s="26"/>
      <c r="C843" s="26"/>
      <c r="D843" s="26"/>
      <c r="E843" s="26"/>
      <c r="F843" s="26"/>
    </row>
    <row r="844" spans="1:6">
      <c r="A844" s="25"/>
      <c r="B844" s="26"/>
      <c r="C844" s="26"/>
      <c r="D844" s="26"/>
      <c r="E844" s="26"/>
      <c r="F844" s="26"/>
    </row>
    <row r="845" spans="1:6">
      <c r="A845" s="25"/>
      <c r="B845" s="26"/>
      <c r="C845" s="26"/>
      <c r="D845" s="26"/>
      <c r="E845" s="26"/>
      <c r="F845" s="26"/>
    </row>
    <row r="846" spans="1:6">
      <c r="A846" s="25"/>
      <c r="B846" s="26"/>
      <c r="C846" s="26"/>
      <c r="D846" s="26"/>
      <c r="E846" s="26"/>
      <c r="F846" s="26"/>
    </row>
    <row r="847" spans="1:6">
      <c r="A847" s="25"/>
      <c r="B847" s="26"/>
      <c r="C847" s="26"/>
      <c r="D847" s="26"/>
      <c r="E847" s="26"/>
      <c r="F847" s="26"/>
    </row>
    <row r="848" spans="1:6">
      <c r="A848" s="25"/>
      <c r="B848" s="26"/>
      <c r="C848" s="26"/>
      <c r="D848" s="26"/>
      <c r="E848" s="26"/>
      <c r="F848" s="26"/>
    </row>
    <row r="849" spans="1:6">
      <c r="A849" s="25"/>
      <c r="B849" s="26"/>
      <c r="C849" s="26"/>
      <c r="D849" s="26"/>
      <c r="E849" s="26"/>
      <c r="F849" s="26"/>
    </row>
    <row r="850" spans="1:6">
      <c r="A850" s="25"/>
      <c r="B850" s="26"/>
      <c r="C850" s="26"/>
      <c r="D850" s="26"/>
      <c r="E850" s="26"/>
      <c r="F850" s="26"/>
    </row>
    <row r="851" spans="1:6">
      <c r="A851" s="25"/>
      <c r="B851" s="26"/>
      <c r="C851" s="26"/>
      <c r="D851" s="26"/>
      <c r="E851" s="26"/>
      <c r="F851" s="26"/>
    </row>
    <row r="852" spans="1:6">
      <c r="A852" s="25"/>
      <c r="B852" s="26"/>
      <c r="C852" s="26"/>
      <c r="D852" s="26"/>
      <c r="E852" s="26"/>
      <c r="F852" s="26"/>
    </row>
    <row r="853" spans="1:6">
      <c r="A853" s="25"/>
      <c r="B853" s="26"/>
      <c r="C853" s="26"/>
      <c r="D853" s="26"/>
      <c r="E853" s="26"/>
      <c r="F853" s="26"/>
    </row>
    <row r="854" spans="1:6">
      <c r="A854" s="25"/>
      <c r="B854" s="26"/>
      <c r="C854" s="26"/>
      <c r="D854" s="26"/>
      <c r="E854" s="26"/>
      <c r="F854" s="26"/>
    </row>
    <row r="855" spans="1:6">
      <c r="A855" s="25"/>
      <c r="B855" s="26"/>
      <c r="C855" s="26"/>
      <c r="D855" s="26"/>
      <c r="E855" s="26"/>
      <c r="F855" s="26"/>
    </row>
    <row r="856" spans="1:6">
      <c r="A856" s="25"/>
      <c r="B856" s="26"/>
      <c r="C856" s="26"/>
      <c r="D856" s="26"/>
      <c r="E856" s="26"/>
      <c r="F856" s="26"/>
    </row>
    <row r="857" spans="1:6">
      <c r="A857" s="25"/>
      <c r="B857" s="26"/>
      <c r="C857" s="26"/>
      <c r="D857" s="26"/>
      <c r="E857" s="26"/>
      <c r="F857" s="26"/>
    </row>
    <row r="858" spans="1:6">
      <c r="A858" s="25"/>
      <c r="B858" s="26"/>
      <c r="C858" s="26"/>
      <c r="D858" s="26"/>
      <c r="E858" s="26"/>
      <c r="F858" s="26"/>
    </row>
    <row r="859" spans="1:6">
      <c r="A859" s="25"/>
      <c r="B859" s="26"/>
      <c r="C859" s="26"/>
      <c r="D859" s="26"/>
      <c r="E859" s="26"/>
      <c r="F859" s="26"/>
    </row>
    <row r="860" spans="1:6">
      <c r="A860" s="25"/>
      <c r="B860" s="26"/>
      <c r="C860" s="26"/>
      <c r="D860" s="26"/>
      <c r="E860" s="26"/>
      <c r="F860" s="26"/>
    </row>
    <row r="861" spans="1:6">
      <c r="A861" s="25"/>
      <c r="B861" s="26"/>
      <c r="C861" s="26"/>
      <c r="D861" s="26"/>
      <c r="E861" s="26"/>
      <c r="F861" s="26"/>
    </row>
    <row r="862" spans="1:6">
      <c r="A862" s="25"/>
      <c r="B862" s="26"/>
      <c r="C862" s="26"/>
      <c r="D862" s="26"/>
      <c r="E862" s="26"/>
      <c r="F862" s="26"/>
    </row>
    <row r="863" spans="1:6">
      <c r="A863" s="25"/>
      <c r="B863" s="26"/>
      <c r="C863" s="26"/>
      <c r="D863" s="26"/>
      <c r="E863" s="26"/>
      <c r="F863" s="26"/>
    </row>
    <row r="864" spans="1:6">
      <c r="A864" s="25"/>
      <c r="B864" s="26"/>
      <c r="C864" s="26"/>
      <c r="D864" s="26"/>
      <c r="E864" s="26"/>
      <c r="F864" s="26"/>
    </row>
    <row r="865" spans="1:6">
      <c r="A865" s="25"/>
      <c r="B865" s="26"/>
      <c r="C865" s="26"/>
      <c r="D865" s="26"/>
      <c r="E865" s="26"/>
      <c r="F865" s="26"/>
    </row>
    <row r="866" spans="1:6">
      <c r="A866" s="25"/>
      <c r="B866" s="26"/>
      <c r="C866" s="26"/>
      <c r="D866" s="26"/>
      <c r="E866" s="26"/>
      <c r="F866" s="26"/>
    </row>
    <row r="867" spans="1:6">
      <c r="A867" s="25"/>
      <c r="B867" s="26"/>
      <c r="C867" s="26"/>
      <c r="D867" s="26"/>
      <c r="E867" s="26"/>
      <c r="F867" s="26"/>
    </row>
    <row r="868" spans="1:6">
      <c r="A868" s="25"/>
      <c r="B868" s="26"/>
      <c r="C868" s="26"/>
      <c r="D868" s="26"/>
      <c r="E868" s="26"/>
      <c r="F868" s="26"/>
    </row>
    <row r="869" spans="1:6">
      <c r="A869" s="25"/>
      <c r="B869" s="26"/>
      <c r="C869" s="26"/>
      <c r="D869" s="26"/>
      <c r="E869" s="26"/>
      <c r="F869" s="26"/>
    </row>
    <row r="870" spans="1:6">
      <c r="A870" s="25"/>
      <c r="B870" s="26"/>
      <c r="C870" s="26"/>
      <c r="D870" s="26"/>
      <c r="E870" s="26"/>
      <c r="F870" s="26"/>
    </row>
    <row r="871" spans="1:6">
      <c r="A871" s="25"/>
      <c r="B871" s="26"/>
      <c r="C871" s="26"/>
      <c r="D871" s="26"/>
      <c r="E871" s="26"/>
      <c r="F871" s="26"/>
    </row>
    <row r="872" spans="1:6">
      <c r="A872" s="25"/>
      <c r="B872" s="26"/>
      <c r="C872" s="26"/>
      <c r="D872" s="26"/>
      <c r="E872" s="26"/>
      <c r="F872" s="26"/>
    </row>
    <row r="873" spans="1:6">
      <c r="A873" s="25"/>
      <c r="B873" s="26"/>
      <c r="C873" s="26"/>
      <c r="D873" s="26"/>
      <c r="E873" s="26"/>
      <c r="F873" s="26"/>
    </row>
    <row r="874" spans="1:6">
      <c r="A874" s="25"/>
      <c r="B874" s="26"/>
      <c r="C874" s="26"/>
      <c r="D874" s="26"/>
      <c r="E874" s="26"/>
      <c r="F874" s="26"/>
    </row>
    <row r="875" spans="1:6">
      <c r="A875" s="25"/>
      <c r="B875" s="26"/>
      <c r="C875" s="26"/>
      <c r="D875" s="26"/>
      <c r="E875" s="26"/>
      <c r="F875" s="26"/>
    </row>
    <row r="876" spans="1:6">
      <c r="A876" s="25"/>
      <c r="B876" s="26"/>
      <c r="C876" s="26"/>
      <c r="D876" s="26"/>
      <c r="E876" s="26"/>
      <c r="F876" s="26"/>
    </row>
    <row r="877" spans="1:6">
      <c r="A877" s="25"/>
      <c r="B877" s="26"/>
      <c r="C877" s="26"/>
      <c r="D877" s="26"/>
      <c r="E877" s="26"/>
      <c r="F877" s="26"/>
    </row>
    <row r="878" spans="1:6">
      <c r="A878" s="25"/>
      <c r="B878" s="26"/>
      <c r="C878" s="26"/>
      <c r="D878" s="26"/>
      <c r="E878" s="26"/>
      <c r="F878" s="26"/>
    </row>
    <row r="879" spans="1:6">
      <c r="A879" s="25"/>
      <c r="B879" s="26"/>
      <c r="C879" s="26"/>
      <c r="D879" s="26"/>
      <c r="E879" s="26"/>
      <c r="F879" s="26"/>
    </row>
    <row r="880" spans="1:6">
      <c r="A880" s="25"/>
      <c r="B880" s="26"/>
      <c r="C880" s="26"/>
      <c r="D880" s="26"/>
      <c r="E880" s="26"/>
      <c r="F880" s="26"/>
    </row>
    <row r="881" spans="1:6">
      <c r="A881" s="25"/>
      <c r="B881" s="26"/>
      <c r="C881" s="26"/>
      <c r="D881" s="26"/>
      <c r="E881" s="26"/>
      <c r="F881" s="26"/>
    </row>
    <row r="882" spans="1:6">
      <c r="A882" s="25"/>
      <c r="B882" s="26"/>
      <c r="C882" s="26"/>
      <c r="D882" s="26"/>
      <c r="E882" s="26"/>
      <c r="F882" s="26"/>
    </row>
    <row r="883" spans="1:6">
      <c r="A883" s="25"/>
      <c r="B883" s="26"/>
      <c r="C883" s="26"/>
      <c r="D883" s="26"/>
      <c r="E883" s="26"/>
      <c r="F883" s="26"/>
    </row>
    <row r="884" spans="1:6">
      <c r="A884" s="25"/>
      <c r="B884" s="26"/>
      <c r="C884" s="26"/>
      <c r="D884" s="26"/>
      <c r="E884" s="26"/>
      <c r="F884" s="26"/>
    </row>
    <row r="885" spans="1:6">
      <c r="A885" s="25"/>
      <c r="B885" s="26"/>
      <c r="C885" s="26"/>
      <c r="D885" s="26"/>
      <c r="E885" s="26"/>
      <c r="F885" s="26"/>
    </row>
    <row r="886" spans="1:6">
      <c r="A886" s="25"/>
      <c r="B886" s="26"/>
      <c r="C886" s="26"/>
      <c r="D886" s="26"/>
      <c r="E886" s="26"/>
      <c r="F886" s="26"/>
    </row>
    <row r="887" spans="1:6">
      <c r="A887" s="25"/>
      <c r="B887" s="26"/>
      <c r="C887" s="26"/>
      <c r="D887" s="26"/>
      <c r="E887" s="26"/>
      <c r="F887" s="26"/>
    </row>
    <row r="888" spans="1:6">
      <c r="A888" s="25"/>
      <c r="B888" s="26"/>
      <c r="C888" s="26"/>
      <c r="D888" s="26"/>
      <c r="E888" s="26"/>
      <c r="F888" s="26"/>
    </row>
    <row r="889" spans="1:6">
      <c r="A889" s="25"/>
      <c r="B889" s="26"/>
      <c r="C889" s="26"/>
      <c r="D889" s="26"/>
      <c r="E889" s="26"/>
      <c r="F889" s="26"/>
    </row>
    <row r="890" spans="1:6">
      <c r="A890" s="25"/>
      <c r="B890" s="26"/>
      <c r="C890" s="26"/>
      <c r="D890" s="26"/>
      <c r="E890" s="26"/>
      <c r="F890" s="26"/>
    </row>
    <row r="891" spans="1:6">
      <c r="A891" s="25"/>
      <c r="B891" s="26"/>
      <c r="C891" s="26"/>
      <c r="D891" s="26"/>
      <c r="E891" s="26"/>
      <c r="F891" s="26"/>
    </row>
    <row r="892" spans="1:6">
      <c r="A892" s="25"/>
      <c r="B892" s="26"/>
      <c r="C892" s="26"/>
      <c r="D892" s="26"/>
      <c r="E892" s="26"/>
      <c r="F892" s="26"/>
    </row>
    <row r="893" spans="1:6">
      <c r="A893" s="25"/>
      <c r="B893" s="26"/>
      <c r="C893" s="26"/>
      <c r="D893" s="26"/>
      <c r="E893" s="26"/>
      <c r="F893" s="26"/>
    </row>
    <row r="894" spans="1:6">
      <c r="A894" s="25"/>
      <c r="B894" s="26"/>
      <c r="C894" s="26"/>
      <c r="D894" s="26"/>
      <c r="E894" s="26"/>
      <c r="F894" s="26"/>
    </row>
    <row r="895" spans="1:6">
      <c r="A895" s="25"/>
      <c r="B895" s="26"/>
      <c r="C895" s="26"/>
      <c r="D895" s="26"/>
      <c r="E895" s="26"/>
      <c r="F895" s="26"/>
    </row>
    <row r="896" spans="1:6">
      <c r="A896" s="25"/>
      <c r="B896" s="26"/>
      <c r="C896" s="26"/>
      <c r="D896" s="26"/>
      <c r="E896" s="26"/>
      <c r="F896" s="26"/>
    </row>
    <row r="897" spans="1:6">
      <c r="A897" s="25"/>
      <c r="B897" s="26"/>
      <c r="C897" s="26"/>
      <c r="D897" s="26"/>
      <c r="E897" s="26"/>
      <c r="F897" s="26"/>
    </row>
    <row r="898" spans="1:6">
      <c r="A898" s="25"/>
      <c r="B898" s="26"/>
      <c r="C898" s="26"/>
      <c r="D898" s="26"/>
      <c r="E898" s="26"/>
      <c r="F898" s="26"/>
    </row>
    <row r="899" spans="1:6">
      <c r="A899" s="25"/>
      <c r="B899" s="26"/>
      <c r="C899" s="26"/>
      <c r="D899" s="26"/>
      <c r="E899" s="26"/>
      <c r="F899" s="26"/>
    </row>
    <row r="900" spans="1:6">
      <c r="A900" s="25"/>
      <c r="B900" s="26"/>
      <c r="C900" s="26"/>
      <c r="D900" s="26"/>
      <c r="E900" s="26"/>
      <c r="F900" s="26"/>
    </row>
    <row r="901" spans="1:6">
      <c r="A901" s="25"/>
      <c r="B901" s="26"/>
      <c r="C901" s="26"/>
      <c r="D901" s="26"/>
      <c r="E901" s="26"/>
      <c r="F901" s="26"/>
    </row>
    <row r="902" spans="1:6">
      <c r="A902" s="25"/>
      <c r="B902" s="26"/>
      <c r="C902" s="26"/>
      <c r="D902" s="26"/>
      <c r="E902" s="26"/>
      <c r="F902" s="26"/>
    </row>
    <row r="903" spans="1:6">
      <c r="A903" s="25"/>
      <c r="B903" s="26"/>
      <c r="C903" s="26"/>
      <c r="D903" s="26"/>
      <c r="E903" s="26"/>
      <c r="F903" s="26"/>
    </row>
    <row r="904" spans="1:6">
      <c r="A904" s="25"/>
      <c r="B904" s="26"/>
      <c r="C904" s="26"/>
      <c r="D904" s="26"/>
      <c r="E904" s="26"/>
      <c r="F904" s="26"/>
    </row>
    <row r="905" spans="1:6">
      <c r="A905" s="25"/>
      <c r="B905" s="26"/>
      <c r="C905" s="26"/>
      <c r="D905" s="26"/>
      <c r="E905" s="26"/>
      <c r="F905" s="26"/>
    </row>
    <row r="906" spans="1:6">
      <c r="A906" s="25"/>
      <c r="B906" s="26"/>
      <c r="C906" s="26"/>
      <c r="D906" s="26"/>
      <c r="E906" s="26"/>
      <c r="F906" s="26"/>
    </row>
    <row r="907" spans="1:6">
      <c r="A907" s="25"/>
      <c r="B907" s="26"/>
      <c r="C907" s="26"/>
      <c r="D907" s="26"/>
      <c r="E907" s="26"/>
      <c r="F907" s="26"/>
    </row>
    <row r="908" spans="1:6">
      <c r="A908" s="25"/>
      <c r="B908" s="26"/>
      <c r="C908" s="26"/>
      <c r="D908" s="26"/>
      <c r="E908" s="26"/>
      <c r="F908" s="26"/>
    </row>
    <row r="909" spans="1:6">
      <c r="A909" s="25"/>
      <c r="B909" s="26"/>
      <c r="C909" s="26"/>
      <c r="D909" s="26"/>
      <c r="E909" s="26"/>
      <c r="F909" s="26"/>
    </row>
    <row r="910" spans="1:6">
      <c r="A910" s="25"/>
      <c r="B910" s="26"/>
      <c r="C910" s="26"/>
      <c r="D910" s="26"/>
      <c r="E910" s="26"/>
      <c r="F910" s="26"/>
    </row>
    <row r="911" spans="1:6">
      <c r="A911" s="25"/>
      <c r="B911" s="26"/>
      <c r="C911" s="26"/>
      <c r="D911" s="26"/>
      <c r="E911" s="26"/>
      <c r="F911" s="26"/>
    </row>
    <row r="912" spans="1:6">
      <c r="A912" s="25"/>
      <c r="B912" s="26"/>
      <c r="C912" s="26"/>
      <c r="D912" s="26"/>
      <c r="E912" s="26"/>
      <c r="F912" s="26"/>
    </row>
    <row r="913" spans="1:6">
      <c r="A913" s="25"/>
      <c r="B913" s="26"/>
      <c r="C913" s="26"/>
      <c r="D913" s="26"/>
      <c r="E913" s="26"/>
      <c r="F913" s="26"/>
    </row>
    <row r="914" spans="1:6">
      <c r="A914" s="25"/>
      <c r="B914" s="26"/>
      <c r="C914" s="26"/>
      <c r="D914" s="26"/>
      <c r="E914" s="26"/>
      <c r="F914" s="26"/>
    </row>
    <row r="915" spans="1:6">
      <c r="A915" s="25"/>
      <c r="B915" s="26"/>
      <c r="C915" s="26"/>
      <c r="D915" s="26"/>
      <c r="E915" s="26"/>
      <c r="F915" s="26"/>
    </row>
    <row r="916" spans="1:6">
      <c r="A916" s="25"/>
      <c r="B916" s="26"/>
      <c r="C916" s="26"/>
      <c r="D916" s="26"/>
      <c r="E916" s="26"/>
      <c r="F916" s="26"/>
    </row>
    <row r="917" spans="1:6">
      <c r="A917" s="25"/>
      <c r="B917" s="26"/>
      <c r="C917" s="26"/>
      <c r="D917" s="26"/>
      <c r="E917" s="26"/>
      <c r="F917" s="26"/>
    </row>
    <row r="918" spans="1:6">
      <c r="A918" s="25"/>
      <c r="B918" s="26"/>
      <c r="C918" s="26"/>
      <c r="D918" s="26"/>
      <c r="E918" s="26"/>
      <c r="F918" s="26"/>
    </row>
    <row r="919" spans="1:6">
      <c r="A919" s="25"/>
      <c r="B919" s="26"/>
      <c r="C919" s="26"/>
      <c r="D919" s="26"/>
      <c r="E919" s="26"/>
      <c r="F919" s="26"/>
    </row>
    <row r="920" spans="1:6">
      <c r="A920" s="25"/>
      <c r="B920" s="26"/>
      <c r="C920" s="26"/>
      <c r="D920" s="26"/>
      <c r="E920" s="26"/>
      <c r="F920" s="26"/>
    </row>
    <row r="921" spans="1:6">
      <c r="A921" s="25"/>
      <c r="B921" s="26"/>
      <c r="C921" s="26"/>
      <c r="D921" s="26"/>
      <c r="E921" s="26"/>
      <c r="F921" s="26"/>
    </row>
    <row r="922" spans="1:6">
      <c r="A922" s="25"/>
      <c r="B922" s="26"/>
      <c r="C922" s="26"/>
      <c r="D922" s="26"/>
      <c r="E922" s="26"/>
      <c r="F922" s="26"/>
    </row>
    <row r="923" spans="1:6">
      <c r="A923" s="25"/>
      <c r="B923" s="26"/>
      <c r="C923" s="26"/>
      <c r="D923" s="26"/>
      <c r="E923" s="26"/>
      <c r="F923" s="26"/>
    </row>
    <row r="924" spans="1:6">
      <c r="A924" s="25"/>
      <c r="B924" s="26"/>
      <c r="C924" s="26"/>
      <c r="D924" s="26"/>
      <c r="E924" s="26"/>
      <c r="F924" s="26"/>
    </row>
    <row r="925" spans="1:6">
      <c r="A925" s="25"/>
      <c r="B925" s="26"/>
      <c r="C925" s="26"/>
      <c r="D925" s="26"/>
      <c r="E925" s="26"/>
      <c r="F925" s="26"/>
    </row>
    <row r="926" spans="1:6">
      <c r="A926" s="25"/>
      <c r="B926" s="26"/>
      <c r="C926" s="26"/>
      <c r="D926" s="26"/>
      <c r="E926" s="26"/>
      <c r="F926" s="26"/>
    </row>
    <row r="927" spans="1:6">
      <c r="A927" s="25"/>
      <c r="B927" s="26"/>
      <c r="C927" s="26"/>
      <c r="D927" s="26"/>
      <c r="E927" s="26"/>
      <c r="F927" s="26"/>
    </row>
    <row r="928" spans="1:6">
      <c r="A928" s="25"/>
      <c r="B928" s="26"/>
      <c r="C928" s="26"/>
      <c r="D928" s="26"/>
      <c r="E928" s="26"/>
      <c r="F928" s="26"/>
    </row>
    <row r="929" spans="1:6">
      <c r="A929" s="25"/>
      <c r="B929" s="26"/>
      <c r="C929" s="26"/>
      <c r="D929" s="26"/>
      <c r="E929" s="26"/>
      <c r="F929" s="26"/>
    </row>
    <row r="930" spans="1:6">
      <c r="A930" s="25"/>
      <c r="B930" s="26"/>
      <c r="C930" s="26"/>
      <c r="D930" s="26"/>
      <c r="E930" s="26"/>
      <c r="F930" s="26"/>
    </row>
    <row r="931" spans="1:6">
      <c r="A931" s="25"/>
      <c r="B931" s="26"/>
      <c r="C931" s="26"/>
      <c r="D931" s="26"/>
      <c r="E931" s="26"/>
      <c r="F931" s="26"/>
    </row>
    <row r="932" spans="1:6">
      <c r="A932" s="25"/>
      <c r="B932" s="26"/>
      <c r="C932" s="26"/>
      <c r="D932" s="26"/>
      <c r="E932" s="26"/>
      <c r="F932" s="26"/>
    </row>
    <row r="933" spans="1:6">
      <c r="A933" s="25"/>
      <c r="B933" s="26"/>
      <c r="C933" s="26"/>
      <c r="D933" s="26"/>
      <c r="E933" s="26"/>
      <c r="F933" s="26"/>
    </row>
    <row r="934" spans="1:6">
      <c r="A934" s="25"/>
      <c r="B934" s="26"/>
      <c r="C934" s="26"/>
      <c r="D934" s="26"/>
      <c r="E934" s="26"/>
      <c r="F934" s="26"/>
    </row>
    <row r="935" spans="1:6">
      <c r="A935" s="25"/>
      <c r="B935" s="26"/>
      <c r="C935" s="26"/>
      <c r="D935" s="26"/>
      <c r="E935" s="26"/>
      <c r="F935" s="26"/>
    </row>
    <row r="936" spans="1:6">
      <c r="A936" s="25"/>
      <c r="B936" s="26"/>
      <c r="C936" s="26"/>
      <c r="D936" s="26"/>
      <c r="E936" s="26"/>
      <c r="F936" s="26"/>
    </row>
    <row r="937" spans="1:6">
      <c r="A937" s="25"/>
      <c r="B937" s="26"/>
      <c r="C937" s="26"/>
      <c r="D937" s="26"/>
      <c r="E937" s="26"/>
      <c r="F937" s="26"/>
    </row>
    <row r="938" spans="1:6">
      <c r="A938" s="25"/>
      <c r="B938" s="26"/>
      <c r="C938" s="26"/>
      <c r="D938" s="26"/>
      <c r="E938" s="26"/>
      <c r="F938" s="26"/>
    </row>
    <row r="939" spans="1:6">
      <c r="A939" s="25"/>
      <c r="B939" s="26"/>
      <c r="C939" s="26"/>
      <c r="D939" s="26"/>
      <c r="E939" s="26"/>
      <c r="F939" s="26"/>
    </row>
    <row r="940" spans="1:6">
      <c r="A940" s="25"/>
      <c r="B940" s="26"/>
      <c r="C940" s="26"/>
      <c r="D940" s="26"/>
      <c r="E940" s="26"/>
      <c r="F940" s="26"/>
    </row>
    <row r="941" spans="1:6">
      <c r="A941" s="25"/>
      <c r="B941" s="26"/>
      <c r="C941" s="26"/>
      <c r="D941" s="26"/>
      <c r="E941" s="26"/>
      <c r="F941" s="26"/>
    </row>
    <row r="942" spans="1:6">
      <c r="A942" s="25"/>
      <c r="B942" s="26"/>
      <c r="C942" s="26"/>
      <c r="D942" s="26"/>
      <c r="E942" s="26"/>
      <c r="F942" s="26"/>
    </row>
    <row r="943" spans="1:6">
      <c r="A943" s="25"/>
      <c r="B943" s="26"/>
      <c r="C943" s="26"/>
      <c r="D943" s="26"/>
      <c r="E943" s="26"/>
      <c r="F943" s="26"/>
    </row>
    <row r="944" spans="1:6">
      <c r="A944" s="25"/>
      <c r="B944" s="26"/>
      <c r="C944" s="26"/>
      <c r="D944" s="26"/>
      <c r="E944" s="26"/>
      <c r="F944" s="26"/>
    </row>
    <row r="945" spans="1:6">
      <c r="A945" s="25"/>
      <c r="B945" s="26"/>
      <c r="C945" s="26"/>
      <c r="D945" s="26"/>
      <c r="E945" s="26"/>
      <c r="F945" s="26"/>
    </row>
    <row r="946" spans="1:6">
      <c r="A946" s="25"/>
      <c r="B946" s="26"/>
      <c r="C946" s="26"/>
      <c r="D946" s="26"/>
      <c r="E946" s="26"/>
      <c r="F946" s="26"/>
    </row>
    <row r="947" spans="1:6">
      <c r="A947" s="25"/>
      <c r="B947" s="26"/>
      <c r="C947" s="26"/>
      <c r="D947" s="26"/>
      <c r="E947" s="26"/>
      <c r="F947" s="26"/>
    </row>
    <row r="948" spans="1:6">
      <c r="A948" s="25"/>
      <c r="B948" s="26"/>
      <c r="C948" s="26"/>
      <c r="D948" s="26"/>
      <c r="E948" s="26"/>
      <c r="F948" s="26"/>
    </row>
    <row r="949" spans="1:6">
      <c r="A949" s="25"/>
      <c r="B949" s="26"/>
      <c r="C949" s="26"/>
      <c r="D949" s="26"/>
      <c r="E949" s="26"/>
      <c r="F949" s="26"/>
    </row>
    <row r="950" spans="1:6">
      <c r="A950" s="25"/>
      <c r="B950" s="26"/>
      <c r="C950" s="26"/>
      <c r="D950" s="26"/>
      <c r="E950" s="26"/>
      <c r="F950" s="26"/>
    </row>
    <row r="951" spans="1:6">
      <c r="A951" s="25"/>
      <c r="B951" s="26"/>
      <c r="C951" s="26"/>
      <c r="D951" s="26"/>
      <c r="E951" s="26"/>
      <c r="F951" s="26"/>
    </row>
    <row r="952" spans="1:6">
      <c r="A952" s="25"/>
      <c r="B952" s="26"/>
      <c r="C952" s="26"/>
      <c r="D952" s="26"/>
      <c r="E952" s="26"/>
      <c r="F952" s="26"/>
    </row>
    <row r="953" spans="1:6">
      <c r="A953" s="25"/>
      <c r="B953" s="26"/>
      <c r="C953" s="26"/>
      <c r="D953" s="26"/>
      <c r="E953" s="26"/>
      <c r="F953" s="26"/>
    </row>
    <row r="954" spans="1:6">
      <c r="A954" s="25"/>
      <c r="B954" s="26"/>
      <c r="C954" s="26"/>
      <c r="D954" s="26"/>
      <c r="E954" s="26"/>
      <c r="F954" s="26"/>
    </row>
    <row r="955" spans="1:6">
      <c r="A955" s="25"/>
      <c r="B955" s="26"/>
      <c r="C955" s="26"/>
      <c r="D955" s="26"/>
      <c r="E955" s="26"/>
      <c r="F955" s="26"/>
    </row>
    <row r="956" spans="1:6">
      <c r="A956" s="25"/>
      <c r="B956" s="26"/>
      <c r="C956" s="26"/>
      <c r="D956" s="26"/>
      <c r="E956" s="26"/>
      <c r="F956" s="26"/>
    </row>
    <row r="957" spans="1:6">
      <c r="A957" s="25"/>
      <c r="B957" s="26"/>
      <c r="C957" s="26"/>
      <c r="D957" s="26"/>
      <c r="E957" s="26"/>
      <c r="F957" s="26"/>
    </row>
    <row r="958" spans="1:6">
      <c r="A958" s="25"/>
      <c r="B958" s="26"/>
      <c r="C958" s="26"/>
      <c r="D958" s="26"/>
      <c r="E958" s="26"/>
      <c r="F958" s="26"/>
    </row>
    <row r="959" spans="1:6">
      <c r="A959" s="25"/>
      <c r="B959" s="26"/>
      <c r="C959" s="26"/>
      <c r="D959" s="26"/>
      <c r="E959" s="26"/>
      <c r="F959" s="26"/>
    </row>
    <row r="960" spans="1:6">
      <c r="A960" s="25"/>
      <c r="B960" s="26"/>
      <c r="C960" s="26"/>
      <c r="D960" s="26"/>
      <c r="E960" s="26"/>
      <c r="F960" s="26"/>
    </row>
    <row r="961" spans="1:6">
      <c r="A961" s="25"/>
      <c r="B961" s="26"/>
      <c r="C961" s="26"/>
      <c r="D961" s="26"/>
      <c r="E961" s="26"/>
      <c r="F961" s="26"/>
    </row>
    <row r="962" spans="1:6">
      <c r="A962" s="25"/>
      <c r="B962" s="26"/>
      <c r="C962" s="26"/>
      <c r="D962" s="26"/>
      <c r="E962" s="26"/>
      <c r="F962" s="26"/>
    </row>
    <row r="963" spans="1:6">
      <c r="A963" s="25"/>
      <c r="B963" s="26"/>
      <c r="C963" s="26"/>
      <c r="D963" s="26"/>
      <c r="E963" s="26"/>
      <c r="F963" s="26"/>
    </row>
    <row r="964" spans="1:6">
      <c r="A964" s="25"/>
      <c r="B964" s="26"/>
      <c r="C964" s="26"/>
      <c r="D964" s="26"/>
      <c r="E964" s="26"/>
      <c r="F964" s="26"/>
    </row>
    <row r="965" spans="1:6">
      <c r="A965" s="25"/>
      <c r="B965" s="26"/>
      <c r="C965" s="26"/>
      <c r="D965" s="26"/>
      <c r="E965" s="26"/>
      <c r="F965" s="26"/>
    </row>
    <row r="966" spans="1:6">
      <c r="A966" s="25"/>
      <c r="B966" s="26"/>
      <c r="C966" s="26"/>
      <c r="D966" s="26"/>
      <c r="E966" s="26"/>
      <c r="F966" s="26"/>
    </row>
    <row r="967" spans="1:6">
      <c r="A967" s="25"/>
      <c r="B967" s="26"/>
      <c r="C967" s="26"/>
      <c r="D967" s="26"/>
      <c r="E967" s="26"/>
      <c r="F967" s="26"/>
    </row>
    <row r="968" spans="1:6">
      <c r="A968" s="25"/>
      <c r="B968" s="26"/>
      <c r="C968" s="26"/>
      <c r="D968" s="26"/>
      <c r="E968" s="26"/>
      <c r="F968" s="26"/>
    </row>
    <row r="969" spans="1:6">
      <c r="A969" s="25"/>
      <c r="B969" s="26"/>
      <c r="C969" s="26"/>
      <c r="D969" s="26"/>
      <c r="E969" s="26"/>
      <c r="F969" s="26"/>
    </row>
    <row r="970" spans="1:6">
      <c r="A970" s="25"/>
      <c r="B970" s="26"/>
      <c r="C970" s="26"/>
      <c r="D970" s="26"/>
      <c r="E970" s="26"/>
      <c r="F970" s="26"/>
    </row>
    <row r="971" spans="1:6">
      <c r="A971" s="25"/>
      <c r="B971" s="26"/>
      <c r="C971" s="26"/>
      <c r="D971" s="26"/>
      <c r="E971" s="26"/>
      <c r="F971" s="26"/>
    </row>
    <row r="972" spans="1:6">
      <c r="A972" s="25"/>
      <c r="B972" s="26"/>
      <c r="C972" s="26"/>
      <c r="D972" s="26"/>
      <c r="E972" s="26"/>
      <c r="F972" s="26"/>
    </row>
    <row r="973" spans="1:6">
      <c r="A973" s="25"/>
      <c r="B973" s="26"/>
      <c r="C973" s="26"/>
      <c r="D973" s="26"/>
      <c r="E973" s="26"/>
      <c r="F973" s="26"/>
    </row>
    <row r="974" spans="1:6">
      <c r="A974" s="25"/>
      <c r="B974" s="26"/>
      <c r="C974" s="26"/>
      <c r="D974" s="26"/>
      <c r="E974" s="26"/>
      <c r="F974" s="26"/>
    </row>
    <row r="975" spans="1:6">
      <c r="A975" s="25"/>
      <c r="B975" s="26"/>
      <c r="C975" s="26"/>
      <c r="D975" s="26"/>
      <c r="E975" s="26"/>
      <c r="F975" s="26"/>
    </row>
    <row r="976" spans="1:6">
      <c r="A976" s="25"/>
      <c r="B976" s="26"/>
      <c r="C976" s="26"/>
      <c r="D976" s="26"/>
      <c r="E976" s="26"/>
      <c r="F976" s="26"/>
    </row>
    <row r="977" spans="1:6">
      <c r="A977" s="25"/>
      <c r="B977" s="26"/>
      <c r="C977" s="26"/>
      <c r="D977" s="26"/>
      <c r="E977" s="26"/>
      <c r="F977" s="26"/>
    </row>
    <row r="978" spans="1:6">
      <c r="A978" s="25"/>
      <c r="B978" s="26"/>
      <c r="C978" s="26"/>
      <c r="D978" s="26"/>
      <c r="E978" s="26"/>
      <c r="F978" s="26"/>
    </row>
    <row r="979" spans="1:6">
      <c r="A979" s="25"/>
      <c r="B979" s="26"/>
      <c r="C979" s="26"/>
      <c r="D979" s="26"/>
      <c r="E979" s="26"/>
      <c r="F979" s="26"/>
    </row>
    <row r="980" spans="1:6">
      <c r="A980" s="25"/>
      <c r="B980" s="26"/>
      <c r="C980" s="26"/>
      <c r="D980" s="26"/>
      <c r="E980" s="26"/>
      <c r="F980" s="26"/>
    </row>
    <row r="981" spans="1:6">
      <c r="A981" s="25"/>
      <c r="B981" s="26"/>
      <c r="C981" s="26"/>
      <c r="D981" s="26"/>
      <c r="E981" s="26"/>
      <c r="F981" s="26"/>
    </row>
    <row r="982" spans="1:6">
      <c r="A982" s="25"/>
      <c r="B982" s="26"/>
      <c r="C982" s="26"/>
      <c r="D982" s="26"/>
      <c r="E982" s="26"/>
      <c r="F982" s="26"/>
    </row>
    <row r="983" spans="1:6">
      <c r="A983" s="25"/>
      <c r="B983" s="26"/>
      <c r="C983" s="26"/>
      <c r="D983" s="26"/>
      <c r="E983" s="26"/>
      <c r="F983" s="26"/>
    </row>
    <row r="984" spans="1:6">
      <c r="A984" s="25"/>
      <c r="B984" s="26"/>
      <c r="C984" s="26"/>
      <c r="D984" s="26"/>
      <c r="E984" s="26"/>
      <c r="F984" s="26"/>
    </row>
    <row r="985" spans="1:6">
      <c r="A985" s="25"/>
      <c r="B985" s="26"/>
      <c r="C985" s="26"/>
      <c r="D985" s="26"/>
      <c r="E985" s="26"/>
      <c r="F985" s="26"/>
    </row>
    <row r="986" spans="1:6">
      <c r="A986" s="25"/>
      <c r="B986" s="26"/>
      <c r="C986" s="26"/>
      <c r="D986" s="26"/>
      <c r="E986" s="26"/>
      <c r="F986" s="26"/>
    </row>
    <row r="987" spans="1:6">
      <c r="A987" s="25"/>
      <c r="B987" s="26"/>
      <c r="C987" s="26"/>
      <c r="D987" s="26"/>
      <c r="E987" s="26"/>
      <c r="F987" s="26"/>
    </row>
    <row r="988" spans="1:6">
      <c r="A988" s="25"/>
      <c r="B988" s="26"/>
      <c r="C988" s="26"/>
      <c r="D988" s="26"/>
      <c r="E988" s="26"/>
      <c r="F988" s="26"/>
    </row>
    <row r="989" spans="1:6">
      <c r="A989" s="25"/>
      <c r="B989" s="26"/>
      <c r="C989" s="26"/>
      <c r="D989" s="26"/>
      <c r="E989" s="26"/>
      <c r="F989" s="26"/>
    </row>
    <row r="990" spans="1:6">
      <c r="A990" s="25"/>
      <c r="B990" s="26"/>
      <c r="C990" s="26"/>
      <c r="D990" s="26"/>
      <c r="E990" s="26"/>
      <c r="F990" s="26"/>
    </row>
    <row r="991" spans="1:6">
      <c r="A991" s="25"/>
      <c r="B991" s="26"/>
      <c r="C991" s="26"/>
      <c r="D991" s="26"/>
      <c r="E991" s="26"/>
      <c r="F991" s="26"/>
    </row>
    <row r="992" spans="1:6">
      <c r="A992" s="25"/>
      <c r="B992" s="26"/>
      <c r="C992" s="26"/>
      <c r="D992" s="26"/>
      <c r="E992" s="26"/>
      <c r="F992" s="26"/>
    </row>
    <row r="993" spans="1:6">
      <c r="A993" s="25"/>
      <c r="B993" s="26"/>
      <c r="C993" s="26"/>
      <c r="D993" s="26"/>
      <c r="E993" s="26"/>
      <c r="F993" s="26"/>
    </row>
    <row r="994" spans="1:6">
      <c r="A994" s="25"/>
      <c r="B994" s="26"/>
      <c r="C994" s="26"/>
      <c r="D994" s="26"/>
      <c r="E994" s="26"/>
      <c r="F994" s="26"/>
    </row>
    <row r="995" spans="1:6">
      <c r="A995" s="25"/>
      <c r="B995" s="26"/>
      <c r="C995" s="26"/>
      <c r="D995" s="26"/>
      <c r="E995" s="26"/>
      <c r="F995" s="26"/>
    </row>
    <row r="996" spans="1:6">
      <c r="A996" s="25"/>
      <c r="B996" s="26"/>
      <c r="C996" s="26"/>
      <c r="D996" s="26"/>
      <c r="E996" s="26"/>
      <c r="F996" s="26"/>
    </row>
    <row r="997" spans="1:6">
      <c r="A997" s="25"/>
      <c r="B997" s="26"/>
      <c r="C997" s="26"/>
      <c r="D997" s="26"/>
      <c r="E997" s="26"/>
      <c r="F997" s="26"/>
    </row>
    <row r="998" spans="1:6">
      <c r="A998" s="25"/>
      <c r="B998" s="26"/>
      <c r="C998" s="26"/>
      <c r="D998" s="26"/>
      <c r="E998" s="26"/>
      <c r="F998" s="26"/>
    </row>
    <row r="999" spans="1:6">
      <c r="A999" s="25"/>
      <c r="B999" s="26"/>
      <c r="C999" s="26"/>
      <c r="D999" s="26"/>
      <c r="E999" s="26"/>
      <c r="F999" s="26"/>
    </row>
    <row r="1000" spans="1:6">
      <c r="A1000" s="25"/>
      <c r="B1000" s="26"/>
      <c r="C1000" s="26"/>
      <c r="D1000" s="26"/>
      <c r="E1000" s="26"/>
      <c r="F1000" s="26"/>
    </row>
    <row r="1001" spans="1:6">
      <c r="A1001" s="25"/>
      <c r="B1001" s="26"/>
      <c r="C1001" s="26"/>
      <c r="D1001" s="26"/>
      <c r="E1001" s="26"/>
      <c r="F1001" s="26"/>
    </row>
    <row r="1002" spans="1:6">
      <c r="A1002" s="25"/>
      <c r="B1002" s="26"/>
      <c r="C1002" s="26"/>
      <c r="D1002" s="26"/>
      <c r="E1002" s="26"/>
      <c r="F1002" s="26"/>
    </row>
    <row r="1003" spans="1:6">
      <c r="A1003" s="25"/>
      <c r="B1003" s="26"/>
      <c r="C1003" s="26"/>
      <c r="D1003" s="26"/>
      <c r="E1003" s="26"/>
      <c r="F1003" s="26"/>
    </row>
    <row r="1004" spans="1:6">
      <c r="A1004" s="25"/>
      <c r="B1004" s="26"/>
      <c r="C1004" s="26"/>
      <c r="D1004" s="26"/>
      <c r="E1004" s="26"/>
      <c r="F1004" s="26"/>
    </row>
    <row r="1005" spans="1:6">
      <c r="A1005" s="25"/>
      <c r="B1005" s="26"/>
      <c r="C1005" s="26"/>
      <c r="D1005" s="26"/>
      <c r="E1005" s="26"/>
      <c r="F1005" s="26"/>
    </row>
    <row r="1006" spans="1:6">
      <c r="A1006" s="25"/>
      <c r="B1006" s="26"/>
      <c r="C1006" s="26"/>
      <c r="D1006" s="26"/>
      <c r="E1006" s="26"/>
      <c r="F1006" s="26"/>
    </row>
    <row r="1007" spans="1:6">
      <c r="A1007" s="25"/>
      <c r="B1007" s="26"/>
      <c r="C1007" s="26"/>
      <c r="D1007" s="26"/>
      <c r="E1007" s="26"/>
      <c r="F1007" s="26"/>
    </row>
    <row r="1008" spans="1:6">
      <c r="A1008" s="25"/>
      <c r="B1008" s="26"/>
      <c r="C1008" s="26"/>
      <c r="D1008" s="26"/>
      <c r="E1008" s="26"/>
      <c r="F1008" s="26"/>
    </row>
    <row r="1009" spans="1:6">
      <c r="A1009" s="25"/>
      <c r="B1009" s="26"/>
      <c r="C1009" s="26"/>
      <c r="D1009" s="26"/>
      <c r="E1009" s="26"/>
      <c r="F1009" s="26"/>
    </row>
    <row r="1010" spans="1:6">
      <c r="A1010" s="25"/>
      <c r="B1010" s="26"/>
      <c r="C1010" s="26"/>
      <c r="D1010" s="26"/>
      <c r="E1010" s="26"/>
      <c r="F1010" s="26"/>
    </row>
    <row r="1011" spans="1:6">
      <c r="A1011" s="25"/>
      <c r="B1011" s="26"/>
      <c r="C1011" s="26"/>
      <c r="D1011" s="26"/>
      <c r="E1011" s="26"/>
      <c r="F1011" s="26"/>
    </row>
    <row r="1012" spans="1:6">
      <c r="A1012" s="25"/>
      <c r="B1012" s="26"/>
      <c r="C1012" s="26"/>
      <c r="D1012" s="26"/>
      <c r="E1012" s="26"/>
      <c r="F1012" s="26"/>
    </row>
    <row r="1013" spans="1:6">
      <c r="A1013" s="25"/>
      <c r="B1013" s="26"/>
      <c r="C1013" s="26"/>
      <c r="D1013" s="26"/>
      <c r="E1013" s="26"/>
      <c r="F1013" s="26"/>
    </row>
    <row r="1014" spans="1:6">
      <c r="A1014" s="25"/>
      <c r="B1014" s="26"/>
      <c r="C1014" s="26"/>
      <c r="D1014" s="26"/>
      <c r="E1014" s="26"/>
      <c r="F1014" s="26"/>
    </row>
    <row r="1015" spans="1:6">
      <c r="A1015" s="25"/>
      <c r="B1015" s="26"/>
      <c r="C1015" s="26"/>
      <c r="D1015" s="26"/>
      <c r="E1015" s="26"/>
      <c r="F1015" s="26"/>
    </row>
    <row r="1016" spans="1:6">
      <c r="A1016" s="25"/>
      <c r="B1016" s="26"/>
      <c r="C1016" s="26"/>
      <c r="D1016" s="26"/>
      <c r="E1016" s="26"/>
      <c r="F1016" s="26"/>
    </row>
    <row r="1017" spans="1:6">
      <c r="A1017" s="25"/>
      <c r="B1017" s="26"/>
      <c r="C1017" s="26"/>
      <c r="D1017" s="26"/>
      <c r="E1017" s="26"/>
      <c r="F1017" s="26"/>
    </row>
    <row r="1018" spans="1:6">
      <c r="A1018" s="25"/>
      <c r="B1018" s="26"/>
      <c r="C1018" s="26"/>
      <c r="D1018" s="26"/>
      <c r="E1018" s="26"/>
      <c r="F1018" s="26"/>
    </row>
    <row r="1019" spans="1:6">
      <c r="A1019" s="25"/>
      <c r="B1019" s="26"/>
      <c r="C1019" s="26"/>
      <c r="D1019" s="26"/>
      <c r="E1019" s="26"/>
      <c r="F1019" s="26"/>
    </row>
    <row r="1020" spans="1:6">
      <c r="A1020" s="25"/>
      <c r="B1020" s="26"/>
      <c r="C1020" s="26"/>
      <c r="D1020" s="26"/>
      <c r="E1020" s="26"/>
      <c r="F1020" s="26"/>
    </row>
    <row r="1021" spans="1:6">
      <c r="A1021" s="25"/>
      <c r="B1021" s="26"/>
      <c r="C1021" s="26"/>
      <c r="D1021" s="26"/>
      <c r="E1021" s="26"/>
      <c r="F1021" s="26"/>
    </row>
    <row r="1022" spans="1:6">
      <c r="A1022" s="25"/>
      <c r="B1022" s="26"/>
      <c r="C1022" s="26"/>
      <c r="D1022" s="26"/>
      <c r="E1022" s="26"/>
      <c r="F1022" s="26"/>
    </row>
    <row r="1023" spans="1:6">
      <c r="A1023" s="25"/>
      <c r="B1023" s="26"/>
      <c r="C1023" s="26"/>
      <c r="D1023" s="26"/>
      <c r="E1023" s="26"/>
      <c r="F1023" s="26"/>
    </row>
    <row r="1024" spans="1:6">
      <c r="A1024" s="25"/>
      <c r="B1024" s="26"/>
      <c r="C1024" s="26"/>
      <c r="D1024" s="26"/>
      <c r="E1024" s="26"/>
      <c r="F1024" s="26"/>
    </row>
    <row r="1025" spans="1:6">
      <c r="A1025" s="25"/>
      <c r="B1025" s="26"/>
      <c r="C1025" s="26"/>
      <c r="D1025" s="26"/>
      <c r="E1025" s="26"/>
      <c r="F1025" s="26"/>
    </row>
    <row r="1026" spans="1:6">
      <c r="A1026" s="25"/>
      <c r="B1026" s="26"/>
      <c r="C1026" s="26"/>
      <c r="D1026" s="26"/>
      <c r="E1026" s="26"/>
      <c r="F1026" s="26"/>
    </row>
    <row r="1027" spans="1:6">
      <c r="A1027" s="25"/>
      <c r="B1027" s="26"/>
      <c r="C1027" s="26"/>
      <c r="D1027" s="26"/>
      <c r="E1027" s="26"/>
      <c r="F1027" s="26"/>
    </row>
    <row r="1028" spans="1:6">
      <c r="A1028" s="25"/>
      <c r="B1028" s="26"/>
      <c r="C1028" s="26"/>
      <c r="D1028" s="26"/>
      <c r="E1028" s="26"/>
      <c r="F1028" s="26"/>
    </row>
    <row r="1029" spans="1:6">
      <c r="A1029" s="25"/>
      <c r="B1029" s="26"/>
      <c r="C1029" s="26"/>
      <c r="D1029" s="26"/>
      <c r="E1029" s="26"/>
      <c r="F1029" s="26"/>
    </row>
    <row r="1030" spans="1:6">
      <c r="A1030" s="25"/>
      <c r="B1030" s="26"/>
      <c r="C1030" s="26"/>
      <c r="D1030" s="26"/>
      <c r="E1030" s="26"/>
      <c r="F1030" s="26"/>
    </row>
    <row r="1031" spans="1:6">
      <c r="A1031" s="25"/>
      <c r="B1031" s="26"/>
      <c r="C1031" s="26"/>
      <c r="D1031" s="26"/>
      <c r="E1031" s="26"/>
      <c r="F1031" s="26"/>
    </row>
    <row r="1032" spans="1:6">
      <c r="A1032" s="25"/>
      <c r="B1032" s="26"/>
      <c r="C1032" s="26"/>
      <c r="D1032" s="26"/>
      <c r="E1032" s="26"/>
      <c r="F1032" s="26"/>
    </row>
    <row r="1033" spans="1:6">
      <c r="A1033" s="25"/>
      <c r="B1033" s="26"/>
      <c r="C1033" s="26"/>
      <c r="D1033" s="26"/>
      <c r="E1033" s="26"/>
      <c r="F1033" s="26"/>
    </row>
    <row r="1034" spans="1:6">
      <c r="A1034" s="25"/>
      <c r="B1034" s="26"/>
      <c r="C1034" s="26"/>
      <c r="D1034" s="26"/>
      <c r="E1034" s="26"/>
      <c r="F1034" s="26"/>
    </row>
    <row r="1035" spans="1:6">
      <c r="A1035" s="25"/>
      <c r="B1035" s="26"/>
      <c r="C1035" s="26"/>
      <c r="D1035" s="26"/>
      <c r="E1035" s="26"/>
      <c r="F1035" s="26"/>
    </row>
    <row r="1036" spans="1:6">
      <c r="A1036" s="25"/>
      <c r="B1036" s="26"/>
      <c r="C1036" s="26"/>
      <c r="D1036" s="26"/>
      <c r="E1036" s="26"/>
      <c r="F1036" s="26"/>
    </row>
    <row r="1037" spans="1:6">
      <c r="A1037" s="25"/>
      <c r="B1037" s="26"/>
      <c r="C1037" s="26"/>
      <c r="D1037" s="26"/>
      <c r="E1037" s="26"/>
      <c r="F1037" s="26"/>
    </row>
    <row r="1038" spans="1:6">
      <c r="A1038" s="25"/>
      <c r="B1038" s="26"/>
      <c r="C1038" s="26"/>
      <c r="D1038" s="26"/>
      <c r="E1038" s="26"/>
      <c r="F1038" s="26"/>
    </row>
    <row r="1039" spans="1:6">
      <c r="A1039" s="25"/>
      <c r="B1039" s="26"/>
      <c r="C1039" s="26"/>
      <c r="D1039" s="26"/>
      <c r="E1039" s="26"/>
      <c r="F1039" s="26"/>
    </row>
    <row r="1040" spans="1:6">
      <c r="A1040" s="25"/>
      <c r="B1040" s="26"/>
      <c r="C1040" s="26"/>
      <c r="D1040" s="26"/>
      <c r="E1040" s="26"/>
      <c r="F1040" s="26"/>
    </row>
    <row r="1041" spans="1:6">
      <c r="A1041" s="25"/>
      <c r="B1041" s="26"/>
      <c r="C1041" s="26"/>
      <c r="D1041" s="26"/>
      <c r="E1041" s="26"/>
      <c r="F1041" s="26"/>
    </row>
    <row r="1042" spans="1:6">
      <c r="A1042" s="25"/>
      <c r="B1042" s="26"/>
      <c r="C1042" s="26"/>
      <c r="D1042" s="26"/>
      <c r="E1042" s="26"/>
      <c r="F1042" s="26"/>
    </row>
    <row r="1043" spans="1:6">
      <c r="A1043" s="25"/>
      <c r="B1043" s="26"/>
      <c r="C1043" s="26"/>
      <c r="D1043" s="26"/>
      <c r="E1043" s="26"/>
      <c r="F1043" s="26"/>
    </row>
    <row r="1044" spans="1:6">
      <c r="A1044" s="25"/>
      <c r="B1044" s="26"/>
      <c r="C1044" s="26"/>
      <c r="D1044" s="26"/>
      <c r="E1044" s="26"/>
      <c r="F1044" s="26"/>
    </row>
    <row r="1045" spans="1:6">
      <c r="A1045" s="25"/>
      <c r="B1045" s="26"/>
      <c r="C1045" s="26"/>
      <c r="D1045" s="26"/>
      <c r="E1045" s="26"/>
      <c r="F1045" s="26"/>
    </row>
    <row r="1046" spans="1:6">
      <c r="A1046" s="25"/>
      <c r="B1046" s="26"/>
      <c r="C1046" s="26"/>
      <c r="D1046" s="26"/>
      <c r="E1046" s="26"/>
      <c r="F1046" s="26"/>
    </row>
    <row r="1047" spans="1:6">
      <c r="A1047" s="25"/>
      <c r="B1047" s="26"/>
      <c r="C1047" s="26"/>
      <c r="D1047" s="26"/>
      <c r="E1047" s="26"/>
      <c r="F1047" s="26"/>
    </row>
    <row r="1048" spans="1:6">
      <c r="A1048" s="25"/>
      <c r="B1048" s="26"/>
      <c r="C1048" s="26"/>
      <c r="D1048" s="26"/>
      <c r="E1048" s="26"/>
      <c r="F1048" s="26"/>
    </row>
    <row r="1049" spans="1:6">
      <c r="A1049" s="25"/>
      <c r="B1049" s="26"/>
      <c r="C1049" s="26"/>
      <c r="D1049" s="26"/>
      <c r="E1049" s="26"/>
      <c r="F1049" s="26"/>
    </row>
    <row r="1050" spans="1:6">
      <c r="A1050" s="25"/>
      <c r="B1050" s="26"/>
      <c r="C1050" s="26"/>
      <c r="D1050" s="26"/>
      <c r="E1050" s="26"/>
      <c r="F1050" s="26"/>
    </row>
    <row r="1051" spans="1:6">
      <c r="A1051" s="25"/>
      <c r="B1051" s="26"/>
      <c r="C1051" s="26"/>
      <c r="D1051" s="26"/>
      <c r="E1051" s="26"/>
      <c r="F1051" s="26"/>
    </row>
    <row r="1052" spans="1:6">
      <c r="A1052" s="25"/>
      <c r="B1052" s="26"/>
      <c r="C1052" s="26"/>
      <c r="D1052" s="26"/>
      <c r="E1052" s="26"/>
      <c r="F1052" s="26"/>
    </row>
    <row r="1053" spans="1:6">
      <c r="A1053" s="25"/>
      <c r="B1053" s="26"/>
      <c r="C1053" s="26"/>
      <c r="D1053" s="26"/>
      <c r="E1053" s="26"/>
      <c r="F1053" s="26"/>
    </row>
    <row r="1054" spans="1:6">
      <c r="A1054" s="25"/>
      <c r="B1054" s="26"/>
      <c r="C1054" s="26"/>
      <c r="D1054" s="26"/>
      <c r="E1054" s="26"/>
      <c r="F1054" s="26"/>
    </row>
    <row r="1055" spans="1:6">
      <c r="A1055" s="25"/>
      <c r="B1055" s="26"/>
      <c r="C1055" s="26"/>
      <c r="D1055" s="26"/>
      <c r="E1055" s="26"/>
      <c r="F1055" s="26"/>
    </row>
    <row r="1056" spans="1:6">
      <c r="A1056" s="25"/>
      <c r="B1056" s="26"/>
      <c r="C1056" s="26"/>
      <c r="D1056" s="26"/>
      <c r="E1056" s="26"/>
      <c r="F1056" s="26"/>
    </row>
    <row r="1057" spans="1:6">
      <c r="A1057" s="25"/>
      <c r="B1057" s="26"/>
      <c r="C1057" s="26"/>
      <c r="D1057" s="26"/>
      <c r="E1057" s="26"/>
      <c r="F1057" s="26"/>
    </row>
    <row r="1058" spans="1:6">
      <c r="A1058" s="25"/>
      <c r="B1058" s="26"/>
      <c r="C1058" s="26"/>
      <c r="D1058" s="26"/>
      <c r="E1058" s="26"/>
      <c r="F1058" s="26"/>
    </row>
    <row r="1059" spans="1:6">
      <c r="A1059" s="25"/>
      <c r="B1059" s="26"/>
      <c r="C1059" s="26"/>
      <c r="D1059" s="26"/>
      <c r="E1059" s="26"/>
      <c r="F1059" s="26"/>
    </row>
    <row r="1060" spans="1:6">
      <c r="A1060" s="25"/>
      <c r="B1060" s="26"/>
      <c r="C1060" s="26"/>
      <c r="D1060" s="26"/>
      <c r="E1060" s="26"/>
      <c r="F1060" s="26"/>
    </row>
    <row r="1061" spans="1:6">
      <c r="A1061" s="25"/>
      <c r="B1061" s="26"/>
      <c r="C1061" s="26"/>
      <c r="D1061" s="26"/>
      <c r="E1061" s="26"/>
      <c r="F1061" s="26"/>
    </row>
    <row r="1062" spans="1:6">
      <c r="A1062" s="25"/>
      <c r="B1062" s="26"/>
      <c r="C1062" s="26"/>
      <c r="D1062" s="26"/>
      <c r="E1062" s="26"/>
      <c r="F1062" s="26"/>
    </row>
    <row r="1063" spans="1:6">
      <c r="A1063" s="25"/>
      <c r="B1063" s="26"/>
      <c r="C1063" s="26"/>
      <c r="D1063" s="26"/>
      <c r="E1063" s="26"/>
      <c r="F1063" s="26"/>
    </row>
    <row r="1064" spans="1:6">
      <c r="A1064" s="25"/>
      <c r="B1064" s="26"/>
      <c r="C1064" s="26"/>
      <c r="D1064" s="26"/>
      <c r="E1064" s="26"/>
      <c r="F1064" s="26"/>
    </row>
    <row r="1065" spans="1:6">
      <c r="A1065" s="25"/>
      <c r="B1065" s="26"/>
      <c r="C1065" s="26"/>
      <c r="D1065" s="26"/>
      <c r="E1065" s="26"/>
      <c r="F1065" s="26"/>
    </row>
    <row r="1066" spans="1:6">
      <c r="A1066" s="25"/>
      <c r="B1066" s="26"/>
      <c r="C1066" s="26"/>
      <c r="D1066" s="26"/>
      <c r="E1066" s="26"/>
      <c r="F1066" s="26"/>
    </row>
    <row r="1067" spans="1:6">
      <c r="A1067" s="25"/>
      <c r="B1067" s="26"/>
      <c r="C1067" s="26"/>
      <c r="D1067" s="26"/>
      <c r="E1067" s="26"/>
      <c r="F1067" s="26"/>
    </row>
    <row r="1068" spans="1:6">
      <c r="A1068" s="25"/>
      <c r="B1068" s="26"/>
      <c r="C1068" s="26"/>
      <c r="D1068" s="26"/>
      <c r="E1068" s="26"/>
      <c r="F1068" s="26"/>
    </row>
    <row r="1069" spans="1:6">
      <c r="A1069" s="25"/>
      <c r="B1069" s="26"/>
      <c r="C1069" s="26"/>
      <c r="D1069" s="26"/>
      <c r="E1069" s="26"/>
      <c r="F1069" s="26"/>
    </row>
    <row r="1070" spans="1:6">
      <c r="A1070" s="25"/>
      <c r="B1070" s="26"/>
      <c r="C1070" s="26"/>
      <c r="D1070" s="26"/>
      <c r="E1070" s="26"/>
      <c r="F1070" s="26"/>
    </row>
    <row r="1071" spans="1:6">
      <c r="A1071" s="25"/>
      <c r="B1071" s="26"/>
      <c r="C1071" s="26"/>
      <c r="D1071" s="26"/>
      <c r="E1071" s="26"/>
      <c r="F1071" s="26"/>
    </row>
    <row r="1072" spans="1:6">
      <c r="A1072" s="25"/>
      <c r="B1072" s="26"/>
      <c r="C1072" s="26"/>
      <c r="D1072" s="26"/>
      <c r="E1072" s="26"/>
      <c r="F1072" s="26"/>
    </row>
    <row r="1073" spans="1:6">
      <c r="A1073" s="25"/>
      <c r="B1073" s="26"/>
      <c r="C1073" s="26"/>
      <c r="D1073" s="26"/>
      <c r="E1073" s="26"/>
      <c r="F1073" s="26"/>
    </row>
    <row r="1074" spans="1:6">
      <c r="A1074" s="25"/>
      <c r="B1074" s="26"/>
      <c r="C1074" s="26"/>
      <c r="D1074" s="26"/>
      <c r="E1074" s="26"/>
      <c r="F1074" s="26"/>
    </row>
    <row r="1075" spans="1:6">
      <c r="A1075" s="25"/>
      <c r="B1075" s="26"/>
      <c r="C1075" s="26"/>
      <c r="D1075" s="26"/>
      <c r="E1075" s="26"/>
      <c r="F1075" s="26"/>
    </row>
    <row r="1076" spans="1:6">
      <c r="A1076" s="25"/>
      <c r="B1076" s="26"/>
      <c r="C1076" s="26"/>
      <c r="D1076" s="26"/>
      <c r="E1076" s="26"/>
      <c r="F1076" s="26"/>
    </row>
    <row r="1077" spans="1:6">
      <c r="A1077" s="25"/>
      <c r="B1077" s="26"/>
      <c r="C1077" s="26"/>
      <c r="D1077" s="26"/>
      <c r="E1077" s="26"/>
      <c r="F1077" s="26"/>
    </row>
    <row r="1078" spans="1:6">
      <c r="A1078" s="25"/>
      <c r="B1078" s="26"/>
      <c r="C1078" s="26"/>
      <c r="D1078" s="26"/>
      <c r="E1078" s="26"/>
      <c r="F1078" s="26"/>
    </row>
    <row r="1079" spans="1:6">
      <c r="A1079" s="25"/>
      <c r="B1079" s="26"/>
      <c r="C1079" s="26"/>
      <c r="D1079" s="26"/>
      <c r="E1079" s="26"/>
      <c r="F1079" s="26"/>
    </row>
    <row r="1080" spans="1:6">
      <c r="A1080" s="25"/>
      <c r="B1080" s="26"/>
      <c r="C1080" s="26"/>
      <c r="D1080" s="26"/>
      <c r="E1080" s="26"/>
      <c r="F1080" s="26"/>
    </row>
    <row r="1081" spans="1:6">
      <c r="A1081" s="25"/>
      <c r="B1081" s="26"/>
      <c r="C1081" s="26"/>
      <c r="D1081" s="26"/>
      <c r="E1081" s="26"/>
      <c r="F1081" s="26"/>
    </row>
    <row r="1082" spans="1:6">
      <c r="A1082" s="25"/>
      <c r="B1082" s="26"/>
      <c r="C1082" s="26"/>
      <c r="D1082" s="26"/>
      <c r="E1082" s="26"/>
      <c r="F1082" s="26"/>
    </row>
    <row r="1083" spans="1:6">
      <c r="A1083" s="25"/>
      <c r="B1083" s="26"/>
      <c r="C1083" s="26"/>
      <c r="D1083" s="26"/>
      <c r="E1083" s="26"/>
      <c r="F1083" s="26"/>
    </row>
    <row r="1084" spans="1:6">
      <c r="A1084" s="25"/>
      <c r="B1084" s="26"/>
      <c r="C1084" s="26"/>
      <c r="D1084" s="26"/>
      <c r="E1084" s="26"/>
      <c r="F1084" s="26"/>
    </row>
    <row r="1085" spans="1:6">
      <c r="A1085" s="25"/>
      <c r="B1085" s="26"/>
      <c r="C1085" s="26"/>
      <c r="D1085" s="26"/>
      <c r="E1085" s="26"/>
      <c r="F1085" s="26"/>
    </row>
    <row r="1086" spans="1:6">
      <c r="A1086" s="25"/>
      <c r="B1086" s="26"/>
      <c r="C1086" s="26"/>
      <c r="D1086" s="26"/>
      <c r="E1086" s="26"/>
      <c r="F1086" s="26"/>
    </row>
    <row r="1087" spans="1:6">
      <c r="A1087" s="25"/>
      <c r="B1087" s="26"/>
      <c r="C1087" s="26"/>
      <c r="D1087" s="26"/>
      <c r="E1087" s="26"/>
      <c r="F1087" s="26"/>
    </row>
    <row r="1088" spans="1:6">
      <c r="A1088" s="25"/>
      <c r="B1088" s="26"/>
      <c r="C1088" s="26"/>
      <c r="D1088" s="26"/>
      <c r="E1088" s="26"/>
      <c r="F1088" s="26"/>
    </row>
    <row r="1089" spans="1:6">
      <c r="A1089" s="25"/>
      <c r="B1089" s="26"/>
      <c r="C1089" s="26"/>
      <c r="D1089" s="26"/>
      <c r="E1089" s="26"/>
      <c r="F1089" s="26"/>
    </row>
    <row r="1090" spans="1:6">
      <c r="A1090" s="25"/>
      <c r="B1090" s="26"/>
      <c r="C1090" s="26"/>
      <c r="D1090" s="26"/>
      <c r="E1090" s="26"/>
      <c r="F1090" s="26"/>
    </row>
    <row r="1091" spans="1:6">
      <c r="A1091" s="25"/>
      <c r="B1091" s="26"/>
      <c r="C1091" s="26"/>
      <c r="D1091" s="26"/>
      <c r="E1091" s="26"/>
      <c r="F1091" s="26"/>
    </row>
    <row r="1092" spans="1:6">
      <c r="A1092" s="25"/>
      <c r="B1092" s="26"/>
      <c r="C1092" s="26"/>
      <c r="D1092" s="26"/>
      <c r="E1092" s="26"/>
      <c r="F1092" s="26"/>
    </row>
    <row r="1093" spans="1:6">
      <c r="A1093" s="25"/>
      <c r="B1093" s="26"/>
      <c r="C1093" s="26"/>
      <c r="D1093" s="26"/>
      <c r="E1093" s="26"/>
      <c r="F1093" s="26"/>
    </row>
    <row r="1094" spans="1:6">
      <c r="A1094" s="25"/>
      <c r="B1094" s="26"/>
      <c r="C1094" s="26"/>
      <c r="D1094" s="26"/>
      <c r="E1094" s="26"/>
      <c r="F1094" s="26"/>
    </row>
    <row r="1095" spans="1:6">
      <c r="A1095" s="25"/>
      <c r="B1095" s="26"/>
      <c r="C1095" s="26"/>
      <c r="D1095" s="26"/>
      <c r="E1095" s="26"/>
      <c r="F1095" s="26"/>
    </row>
    <row r="1096" spans="1:6">
      <c r="A1096" s="25"/>
      <c r="B1096" s="26"/>
      <c r="C1096" s="26"/>
      <c r="D1096" s="26"/>
      <c r="E1096" s="26"/>
      <c r="F1096" s="26"/>
    </row>
    <row r="1097" spans="1:6">
      <c r="A1097" s="25"/>
      <c r="B1097" s="26"/>
      <c r="C1097" s="26"/>
      <c r="D1097" s="26"/>
      <c r="E1097" s="26"/>
      <c r="F1097" s="26"/>
    </row>
    <row r="1098" spans="1:6">
      <c r="A1098" s="25"/>
      <c r="B1098" s="26"/>
      <c r="C1098" s="26"/>
      <c r="D1098" s="26"/>
      <c r="E1098" s="26"/>
      <c r="F1098" s="26"/>
    </row>
    <row r="1099" spans="1:6">
      <c r="A1099" s="25"/>
      <c r="B1099" s="26"/>
      <c r="C1099" s="26"/>
      <c r="D1099" s="26"/>
      <c r="E1099" s="26"/>
      <c r="F1099" s="26"/>
    </row>
    <row r="1100" spans="1:6">
      <c r="A1100" s="25"/>
      <c r="B1100" s="26"/>
      <c r="C1100" s="26"/>
      <c r="D1100" s="26"/>
      <c r="E1100" s="26"/>
      <c r="F1100" s="26"/>
    </row>
    <row r="1101" spans="1:6">
      <c r="A1101" s="25"/>
      <c r="B1101" s="26"/>
      <c r="C1101" s="26"/>
      <c r="D1101" s="26"/>
      <c r="E1101" s="26"/>
      <c r="F1101" s="26"/>
    </row>
    <row r="1102" spans="1:6">
      <c r="A1102" s="25"/>
      <c r="B1102" s="26"/>
      <c r="C1102" s="26"/>
      <c r="D1102" s="26"/>
      <c r="E1102" s="26"/>
      <c r="F1102" s="26"/>
    </row>
    <row r="1103" spans="1:6">
      <c r="A1103" s="25"/>
      <c r="B1103" s="26"/>
      <c r="C1103" s="26"/>
      <c r="D1103" s="26"/>
      <c r="E1103" s="26"/>
      <c r="F1103" s="26"/>
    </row>
    <row r="1104" spans="1:6">
      <c r="A1104" s="25"/>
      <c r="B1104" s="26"/>
      <c r="C1104" s="26"/>
      <c r="D1104" s="26"/>
      <c r="E1104" s="26"/>
      <c r="F1104" s="26"/>
    </row>
    <row r="1105" spans="1:6">
      <c r="A1105" s="25"/>
      <c r="B1105" s="26"/>
      <c r="C1105" s="26"/>
      <c r="D1105" s="26"/>
      <c r="E1105" s="26"/>
      <c r="F1105" s="26"/>
    </row>
    <row r="1106" spans="1:6">
      <c r="A1106" s="25"/>
      <c r="B1106" s="26"/>
      <c r="C1106" s="26"/>
      <c r="D1106" s="26"/>
      <c r="E1106" s="26"/>
      <c r="F1106" s="26"/>
    </row>
    <row r="1107" spans="1:6">
      <c r="A1107" s="25"/>
      <c r="B1107" s="26"/>
      <c r="C1107" s="26"/>
      <c r="D1107" s="26"/>
      <c r="E1107" s="26"/>
      <c r="F1107" s="26"/>
    </row>
    <row r="1108" spans="1:6">
      <c r="A1108" s="25"/>
      <c r="B1108" s="26"/>
      <c r="C1108" s="26"/>
      <c r="D1108" s="26"/>
      <c r="E1108" s="26"/>
      <c r="F1108" s="26"/>
    </row>
    <row r="1109" spans="1:6">
      <c r="A1109" s="25"/>
      <c r="B1109" s="26"/>
      <c r="C1109" s="26"/>
      <c r="D1109" s="26"/>
      <c r="E1109" s="26"/>
      <c r="F1109" s="26"/>
    </row>
    <row r="1110" spans="1:6">
      <c r="A1110" s="25"/>
      <c r="B1110" s="26"/>
      <c r="C1110" s="26"/>
      <c r="D1110" s="26"/>
      <c r="E1110" s="26"/>
      <c r="F1110" s="26"/>
    </row>
    <row r="1111" spans="1:6">
      <c r="A1111" s="25"/>
      <c r="B1111" s="26"/>
      <c r="C1111" s="26"/>
      <c r="D1111" s="26"/>
      <c r="E1111" s="26"/>
      <c r="F1111" s="26"/>
    </row>
    <row r="1112" spans="1:6">
      <c r="A1112" s="25"/>
      <c r="B1112" s="26"/>
      <c r="C1112" s="26"/>
      <c r="D1112" s="26"/>
      <c r="E1112" s="26"/>
      <c r="F1112" s="26"/>
    </row>
    <row r="1113" spans="1:6">
      <c r="A1113" s="25"/>
      <c r="B1113" s="26"/>
      <c r="C1113" s="26"/>
      <c r="D1113" s="26"/>
      <c r="E1113" s="26"/>
      <c r="F1113" s="26"/>
    </row>
    <row r="1114" spans="1:6">
      <c r="A1114" s="25"/>
      <c r="B1114" s="26"/>
      <c r="C1114" s="26"/>
      <c r="D1114" s="26"/>
      <c r="E1114" s="26"/>
      <c r="F1114" s="26"/>
    </row>
    <row r="1115" spans="1:6">
      <c r="A1115" s="25"/>
      <c r="B1115" s="26"/>
      <c r="C1115" s="26"/>
      <c r="D1115" s="26"/>
      <c r="E1115" s="26"/>
      <c r="F1115" s="26"/>
    </row>
    <row r="1116" spans="1:6">
      <c r="A1116" s="25"/>
      <c r="B1116" s="26"/>
      <c r="C1116" s="26"/>
      <c r="D1116" s="26"/>
      <c r="E1116" s="26"/>
      <c r="F1116" s="26"/>
    </row>
    <row r="1117" spans="1:6">
      <c r="A1117" s="25"/>
      <c r="B1117" s="26"/>
      <c r="C1117" s="26"/>
      <c r="D1117" s="26"/>
      <c r="E1117" s="26"/>
      <c r="F1117" s="26"/>
    </row>
    <row r="1118" spans="1:6">
      <c r="A1118" s="25"/>
      <c r="B1118" s="26"/>
      <c r="C1118" s="26"/>
      <c r="D1118" s="26"/>
      <c r="E1118" s="26"/>
      <c r="F1118" s="26"/>
    </row>
    <row r="1119" spans="1:6">
      <c r="A1119" s="25"/>
      <c r="B1119" s="26"/>
      <c r="C1119" s="26"/>
      <c r="D1119" s="26"/>
      <c r="E1119" s="26"/>
      <c r="F1119" s="26"/>
    </row>
    <row r="1120" spans="1:6">
      <c r="A1120" s="25"/>
      <c r="B1120" s="26"/>
      <c r="C1120" s="26"/>
      <c r="D1120" s="26"/>
      <c r="E1120" s="26"/>
      <c r="F1120" s="26"/>
    </row>
    <row r="1121" spans="1:6">
      <c r="A1121" s="25"/>
      <c r="B1121" s="26"/>
      <c r="C1121" s="26"/>
      <c r="D1121" s="26"/>
      <c r="E1121" s="26"/>
      <c r="F1121" s="26"/>
    </row>
    <row r="1122" spans="1:6">
      <c r="A1122" s="25"/>
      <c r="B1122" s="26"/>
      <c r="C1122" s="26"/>
      <c r="D1122" s="26"/>
      <c r="E1122" s="26"/>
      <c r="F1122" s="26"/>
    </row>
    <row r="1123" spans="1:6">
      <c r="A1123" s="25"/>
      <c r="B1123" s="26"/>
      <c r="C1123" s="26"/>
      <c r="D1123" s="26"/>
      <c r="E1123" s="26"/>
      <c r="F1123" s="26"/>
    </row>
    <row r="1124" spans="1:6">
      <c r="A1124" s="25"/>
      <c r="B1124" s="26"/>
      <c r="C1124" s="26"/>
      <c r="D1124" s="26"/>
      <c r="E1124" s="26"/>
      <c r="F1124" s="26"/>
    </row>
    <row r="1125" spans="1:6">
      <c r="A1125" s="25"/>
      <c r="B1125" s="26"/>
      <c r="C1125" s="26"/>
      <c r="D1125" s="26"/>
      <c r="E1125" s="26"/>
      <c r="F1125" s="26"/>
    </row>
    <row r="1126" spans="1:6">
      <c r="A1126" s="25"/>
      <c r="B1126" s="26"/>
      <c r="C1126" s="26"/>
      <c r="D1126" s="26"/>
      <c r="E1126" s="26"/>
      <c r="F1126" s="26"/>
    </row>
    <row r="1127" spans="1:6">
      <c r="A1127" s="25"/>
      <c r="B1127" s="26"/>
      <c r="C1127" s="26"/>
      <c r="D1127" s="26"/>
      <c r="E1127" s="26"/>
      <c r="F1127" s="26"/>
    </row>
    <row r="1128" spans="1:6">
      <c r="A1128" s="25"/>
      <c r="B1128" s="26"/>
      <c r="C1128" s="26"/>
      <c r="D1128" s="26"/>
      <c r="E1128" s="26"/>
      <c r="F1128" s="26"/>
    </row>
    <row r="1129" spans="1:6">
      <c r="A1129" s="25"/>
      <c r="B1129" s="26"/>
      <c r="C1129" s="26"/>
      <c r="D1129" s="26"/>
      <c r="E1129" s="26"/>
      <c r="F1129" s="26"/>
    </row>
    <row r="1130" spans="1:6">
      <c r="A1130" s="25"/>
      <c r="B1130" s="26"/>
      <c r="C1130" s="26"/>
      <c r="D1130" s="26"/>
      <c r="E1130" s="26"/>
      <c r="F1130" s="26"/>
    </row>
    <row r="1131" spans="1:6">
      <c r="A1131" s="25"/>
      <c r="B1131" s="26"/>
      <c r="C1131" s="26"/>
      <c r="D1131" s="26"/>
      <c r="E1131" s="26"/>
      <c r="F1131" s="26"/>
    </row>
    <row r="1132" spans="1:6">
      <c r="A1132" s="25"/>
      <c r="B1132" s="26"/>
      <c r="C1132" s="26"/>
      <c r="D1132" s="26"/>
      <c r="E1132" s="26"/>
      <c r="F1132" s="26"/>
    </row>
    <row r="1133" spans="1:6">
      <c r="A1133" s="25"/>
      <c r="B1133" s="26"/>
      <c r="C1133" s="26"/>
      <c r="D1133" s="26"/>
      <c r="E1133" s="26"/>
      <c r="F1133" s="26"/>
    </row>
    <row r="1134" spans="1:6">
      <c r="A1134" s="25"/>
      <c r="B1134" s="26"/>
      <c r="C1134" s="26"/>
      <c r="D1134" s="26"/>
      <c r="E1134" s="26"/>
      <c r="F1134" s="26"/>
    </row>
    <row r="1135" spans="1:6">
      <c r="A1135" s="25"/>
      <c r="B1135" s="26"/>
      <c r="C1135" s="26"/>
      <c r="D1135" s="26"/>
      <c r="E1135" s="26"/>
      <c r="F1135" s="26"/>
    </row>
    <row r="1136" spans="1:6">
      <c r="A1136" s="25"/>
      <c r="B1136" s="26"/>
      <c r="C1136" s="26"/>
      <c r="D1136" s="26"/>
      <c r="E1136" s="26"/>
      <c r="F1136" s="26"/>
    </row>
    <row r="1137" spans="1:6">
      <c r="A1137" s="25"/>
      <c r="B1137" s="26"/>
      <c r="C1137" s="26"/>
      <c r="D1137" s="26"/>
      <c r="E1137" s="26"/>
      <c r="F1137" s="26"/>
    </row>
    <row r="1138" spans="1:6">
      <c r="A1138" s="25"/>
      <c r="B1138" s="26"/>
      <c r="C1138" s="26"/>
      <c r="D1138" s="26"/>
      <c r="E1138" s="26"/>
      <c r="F1138" s="26"/>
    </row>
    <row r="1139" spans="1:6">
      <c r="A1139" s="25"/>
      <c r="B1139" s="26"/>
      <c r="C1139" s="26"/>
      <c r="D1139" s="26"/>
      <c r="E1139" s="26"/>
      <c r="F1139" s="26"/>
    </row>
    <row r="1140" spans="1:6">
      <c r="A1140" s="25"/>
      <c r="B1140" s="26"/>
      <c r="C1140" s="26"/>
      <c r="D1140" s="26"/>
      <c r="E1140" s="26"/>
      <c r="F1140" s="26"/>
    </row>
    <row r="1141" spans="1:6">
      <c r="A1141" s="25"/>
      <c r="B1141" s="26"/>
      <c r="C1141" s="26"/>
      <c r="D1141" s="26"/>
      <c r="E1141" s="26"/>
      <c r="F1141" s="26"/>
    </row>
    <row r="1142" spans="1:6">
      <c r="A1142" s="25"/>
      <c r="B1142" s="26"/>
      <c r="C1142" s="26"/>
      <c r="D1142" s="26"/>
      <c r="E1142" s="26"/>
      <c r="F1142" s="26"/>
    </row>
    <row r="1143" spans="1:6">
      <c r="A1143" s="25"/>
      <c r="B1143" s="26"/>
      <c r="C1143" s="26"/>
      <c r="D1143" s="26"/>
      <c r="E1143" s="26"/>
      <c r="F1143" s="26"/>
    </row>
    <row r="1144" spans="1:6">
      <c r="A1144" s="25"/>
      <c r="B1144" s="26"/>
      <c r="C1144" s="26"/>
      <c r="D1144" s="26"/>
      <c r="E1144" s="26"/>
      <c r="F1144" s="26"/>
    </row>
    <row r="1145" spans="1:6">
      <c r="A1145" s="25"/>
      <c r="B1145" s="26"/>
      <c r="C1145" s="26"/>
      <c r="D1145" s="26"/>
      <c r="E1145" s="26"/>
      <c r="F1145" s="26"/>
    </row>
    <row r="1146" spans="1:6">
      <c r="A1146" s="25"/>
      <c r="B1146" s="26"/>
      <c r="C1146" s="26"/>
      <c r="D1146" s="26"/>
      <c r="E1146" s="26"/>
      <c r="F1146" s="26"/>
    </row>
    <row r="1147" spans="1:6">
      <c r="A1147" s="25"/>
      <c r="B1147" s="26"/>
      <c r="C1147" s="26"/>
      <c r="D1147" s="26"/>
      <c r="E1147" s="26"/>
      <c r="F1147" s="26"/>
    </row>
    <row r="1148" spans="1:6">
      <c r="A1148" s="25"/>
      <c r="B1148" s="26"/>
      <c r="C1148" s="26"/>
      <c r="D1148" s="26"/>
      <c r="E1148" s="26"/>
      <c r="F1148" s="26"/>
    </row>
    <row r="1149" spans="1:6">
      <c r="A1149" s="25"/>
      <c r="B1149" s="26"/>
      <c r="C1149" s="26"/>
      <c r="D1149" s="26"/>
      <c r="E1149" s="26"/>
      <c r="F1149" s="26"/>
    </row>
    <row r="1150" spans="1:6">
      <c r="A1150" s="25"/>
      <c r="B1150" s="26"/>
      <c r="C1150" s="26"/>
      <c r="D1150" s="26"/>
      <c r="E1150" s="26"/>
      <c r="F1150" s="26"/>
    </row>
    <row r="1151" spans="1:6">
      <c r="A1151" s="25"/>
      <c r="B1151" s="26"/>
      <c r="C1151" s="26"/>
      <c r="D1151" s="26"/>
      <c r="E1151" s="26"/>
      <c r="F1151" s="26"/>
    </row>
    <row r="1152" spans="1:6">
      <c r="A1152" s="25"/>
      <c r="B1152" s="26"/>
      <c r="C1152" s="26"/>
      <c r="D1152" s="26"/>
      <c r="E1152" s="26"/>
      <c r="F1152" s="26"/>
    </row>
    <row r="1153" spans="1:6">
      <c r="A1153" s="25"/>
      <c r="B1153" s="26"/>
      <c r="C1153" s="26"/>
      <c r="D1153" s="26"/>
      <c r="E1153" s="26"/>
      <c r="F1153" s="26"/>
    </row>
    <row r="1154" spans="1:6">
      <c r="A1154" s="25"/>
      <c r="B1154" s="26"/>
      <c r="C1154" s="26"/>
      <c r="D1154" s="26"/>
      <c r="E1154" s="26"/>
      <c r="F1154" s="26"/>
    </row>
    <row r="1155" spans="1:6">
      <c r="A1155" s="25"/>
      <c r="B1155" s="26"/>
      <c r="C1155" s="26"/>
      <c r="D1155" s="26"/>
      <c r="E1155" s="26"/>
      <c r="F1155" s="26"/>
    </row>
    <row r="1156" spans="1:6">
      <c r="A1156" s="25"/>
      <c r="B1156" s="26"/>
      <c r="C1156" s="26"/>
      <c r="D1156" s="26"/>
      <c r="E1156" s="26"/>
      <c r="F1156" s="26"/>
    </row>
    <row r="1157" spans="1:6">
      <c r="A1157" s="25"/>
      <c r="B1157" s="26"/>
      <c r="C1157" s="26"/>
      <c r="D1157" s="26"/>
      <c r="E1157" s="26"/>
      <c r="F1157" s="26"/>
    </row>
    <row r="1158" spans="1:6">
      <c r="A1158" s="25"/>
      <c r="B1158" s="26"/>
      <c r="C1158" s="26"/>
      <c r="D1158" s="26"/>
      <c r="E1158" s="26"/>
      <c r="F1158" s="26"/>
    </row>
    <row r="1159" spans="1:6">
      <c r="A1159" s="25"/>
      <c r="B1159" s="26"/>
      <c r="C1159" s="26"/>
      <c r="D1159" s="26"/>
      <c r="E1159" s="26"/>
      <c r="F1159" s="26"/>
    </row>
  </sheetData>
  <sortState xmlns:xlrd2="http://schemas.microsoft.com/office/spreadsheetml/2017/richdata2"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I32"/>
  <sheetViews>
    <sheetView showGridLines="0" workbookViewId="0">
      <selection activeCell="G13" sqref="G13"/>
    </sheetView>
  </sheetViews>
  <sheetFormatPr baseColWidth="10" defaultRowHeight="14.4"/>
  <cols>
    <col min="1" max="1" width="4.6640625" customWidth="1"/>
    <col min="2" max="2" width="16.6640625" customWidth="1"/>
    <col min="3" max="3" width="15.5546875" customWidth="1"/>
    <col min="4" max="4" width="51.33203125" customWidth="1"/>
    <col min="5" max="5" width="57.33203125" bestFit="1" customWidth="1"/>
    <col min="6" max="7" width="11.5546875" style="2" customWidth="1"/>
    <col min="9" max="9" width="39.5546875" customWidth="1"/>
  </cols>
  <sheetData>
    <row r="2" spans="2:9" ht="29.25" customHeight="1">
      <c r="B2" s="59" t="s">
        <v>649</v>
      </c>
      <c r="C2" s="21" t="s">
        <v>734</v>
      </c>
      <c r="D2" s="21" t="s">
        <v>728</v>
      </c>
      <c r="E2" s="21" t="s">
        <v>732</v>
      </c>
      <c r="F2" s="21" t="s">
        <v>733</v>
      </c>
      <c r="G2" s="21" t="s">
        <v>789</v>
      </c>
      <c r="H2" s="21" t="s">
        <v>727</v>
      </c>
      <c r="I2" s="22" t="s">
        <v>1286</v>
      </c>
    </row>
    <row r="3" spans="2:9" ht="15.75" customHeight="1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50" activePane="bottomLeft" state="frozen"/>
      <selection activeCell="F8" sqref="F8"/>
      <selection pane="bottomLeft" activeCell="A7" sqref="A7"/>
    </sheetView>
  </sheetViews>
  <sheetFormatPr baseColWidth="10" defaultRowHeight="14.4"/>
  <cols>
    <col min="1" max="1" width="21.33203125" customWidth="1"/>
    <col min="2" max="2" width="9.109375" style="7" customWidth="1"/>
    <col min="3" max="3" width="6.33203125" customWidth="1"/>
    <col min="4" max="4" width="3.5546875" customWidth="1"/>
    <col min="5" max="5" width="11.88671875" customWidth="1"/>
    <col min="6" max="6" width="10.6640625" style="275" customWidth="1"/>
    <col min="7" max="7" width="9.44140625" style="23" customWidth="1"/>
    <col min="8" max="8" width="11" customWidth="1"/>
    <col min="9" max="9" width="13.33203125" customWidth="1"/>
    <col min="10" max="10" width="12" customWidth="1"/>
    <col min="11" max="11" width="14.6640625" customWidth="1"/>
    <col min="12" max="12" width="14.33203125" customWidth="1"/>
    <col min="13" max="13" width="18.33203125" customWidth="1"/>
    <col min="14" max="14" width="10.44140625" customWidth="1"/>
    <col min="15" max="15" width="11.88671875" customWidth="1"/>
    <col min="16" max="16" width="12.33203125" customWidth="1"/>
    <col min="17" max="17" width="10.33203125" customWidth="1"/>
    <col min="18" max="18" width="9.6640625" customWidth="1"/>
    <col min="19" max="19" width="8.33203125" style="23" customWidth="1"/>
    <col min="20" max="20" width="12.5546875" customWidth="1"/>
    <col min="21" max="21" width="13.44140625" style="2" customWidth="1"/>
    <col min="22" max="22" width="9" customWidth="1"/>
    <col min="23" max="23" width="7.44140625" customWidth="1"/>
    <col min="24" max="24" width="18.109375" customWidth="1"/>
    <col min="25" max="25" width="17.88671875" customWidth="1"/>
    <col min="26" max="26" width="16.44140625" customWidth="1"/>
    <col min="27" max="27" width="15" customWidth="1"/>
    <col min="28" max="30" width="19.5546875" customWidth="1"/>
    <col min="31" max="31" width="16.5546875" customWidth="1"/>
    <col min="32" max="32" width="14" customWidth="1"/>
    <col min="33" max="33" width="57.6640625" style="7" customWidth="1"/>
    <col min="34" max="34" width="21.6640625" bestFit="1" customWidth="1"/>
    <col min="35" max="35" width="21" customWidth="1"/>
    <col min="36" max="36" width="15" customWidth="1"/>
    <col min="37" max="37" width="11.5546875" customWidth="1"/>
    <col min="38" max="38" width="17.88671875" customWidth="1"/>
    <col min="39" max="39" width="16" customWidth="1"/>
    <col min="40" max="40" width="15.33203125" customWidth="1"/>
    <col min="41" max="41" width="17.6640625" customWidth="1"/>
    <col min="42" max="42" width="16.44140625" customWidth="1"/>
    <col min="43" max="43" width="20.5546875" customWidth="1"/>
    <col min="44" max="44" width="17.6640625" customWidth="1"/>
    <col min="45" max="45" width="29.6640625" style="2" bestFit="1" customWidth="1"/>
    <col min="46" max="46" width="21" customWidth="1"/>
    <col min="47" max="47" width="15" customWidth="1"/>
    <col min="48" max="48" width="11.5546875" customWidth="1"/>
    <col min="49" max="49" width="17.88671875" customWidth="1"/>
    <col min="50" max="50" width="16" customWidth="1"/>
    <col min="51" max="51" width="15.33203125" customWidth="1"/>
    <col min="52" max="52" width="17.6640625" customWidth="1"/>
    <col min="53" max="53" width="16.44140625" customWidth="1"/>
    <col min="54" max="54" width="20.5546875" customWidth="1"/>
    <col min="55" max="55" width="19.33203125" customWidth="1"/>
    <col min="56" max="56" width="16.88671875" style="2" customWidth="1"/>
  </cols>
  <sheetData>
    <row r="1" spans="1:56" ht="95.25" customHeight="1">
      <c r="B1" s="138" t="s">
        <v>658</v>
      </c>
      <c r="C1" s="139" t="s">
        <v>2</v>
      </c>
      <c r="D1" s="139" t="s">
        <v>595</v>
      </c>
      <c r="E1" s="138" t="s">
        <v>598</v>
      </c>
      <c r="F1" s="236" t="s">
        <v>726</v>
      </c>
      <c r="G1" s="140" t="s">
        <v>735</v>
      </c>
      <c r="H1" s="138" t="s">
        <v>736</v>
      </c>
      <c r="I1" s="351" t="s">
        <v>606</v>
      </c>
      <c r="J1" s="351" t="s">
        <v>884</v>
      </c>
      <c r="K1" s="351" t="s">
        <v>602</v>
      </c>
      <c r="L1" s="352" t="s">
        <v>604</v>
      </c>
      <c r="M1" s="352" t="s">
        <v>885</v>
      </c>
      <c r="N1" s="353" t="s">
        <v>605</v>
      </c>
      <c r="O1" s="352" t="s">
        <v>607</v>
      </c>
      <c r="P1" s="353" t="s">
        <v>608</v>
      </c>
      <c r="Q1" s="352" t="s">
        <v>609</v>
      </c>
      <c r="R1" s="353" t="s">
        <v>610</v>
      </c>
      <c r="S1" s="140" t="s">
        <v>737</v>
      </c>
      <c r="T1" s="140" t="s">
        <v>738</v>
      </c>
      <c r="U1" s="193" t="s">
        <v>790</v>
      </c>
      <c r="V1" s="139" t="s">
        <v>793</v>
      </c>
      <c r="W1" s="139" t="s">
        <v>789</v>
      </c>
      <c r="X1" s="193" t="s">
        <v>799</v>
      </c>
      <c r="Y1" s="235" t="s">
        <v>805</v>
      </c>
      <c r="Z1" s="306" t="s">
        <v>1216</v>
      </c>
      <c r="AA1" s="304" t="s">
        <v>1215</v>
      </c>
      <c r="AB1" s="194" t="s">
        <v>810</v>
      </c>
      <c r="AC1" s="186" t="s">
        <v>809</v>
      </c>
      <c r="AD1" s="185" t="s">
        <v>806</v>
      </c>
      <c r="AE1" s="142" t="s">
        <v>742</v>
      </c>
      <c r="AF1" s="142" t="s">
        <v>741</v>
      </c>
      <c r="AG1" s="142" t="s">
        <v>795</v>
      </c>
      <c r="AH1" s="141" t="s">
        <v>745</v>
      </c>
      <c r="AI1" s="191" t="s">
        <v>606</v>
      </c>
      <c r="AJ1" s="192" t="s">
        <v>601</v>
      </c>
      <c r="AK1" s="191" t="s">
        <v>602</v>
      </c>
      <c r="AL1" s="192" t="s">
        <v>604</v>
      </c>
      <c r="AM1" s="191" t="s">
        <v>603</v>
      </c>
      <c r="AN1" s="192" t="s">
        <v>605</v>
      </c>
      <c r="AO1" s="191" t="s">
        <v>607</v>
      </c>
      <c r="AP1" s="192" t="s">
        <v>608</v>
      </c>
      <c r="AQ1" s="191" t="s">
        <v>609</v>
      </c>
      <c r="AR1" s="192" t="s">
        <v>610</v>
      </c>
      <c r="AS1" s="139" t="s">
        <v>739</v>
      </c>
      <c r="AT1" s="138" t="s">
        <v>606</v>
      </c>
      <c r="AU1" s="138" t="s">
        <v>601</v>
      </c>
      <c r="AV1" s="138" t="s">
        <v>602</v>
      </c>
      <c r="AW1" s="138" t="s">
        <v>604</v>
      </c>
      <c r="AX1" s="138" t="s">
        <v>603</v>
      </c>
      <c r="AY1" s="138" t="s">
        <v>605</v>
      </c>
      <c r="AZ1" s="138" t="s">
        <v>607</v>
      </c>
      <c r="BA1" s="139" t="s">
        <v>608</v>
      </c>
      <c r="BB1" s="199" t="s">
        <v>609</v>
      </c>
      <c r="BC1" s="138" t="s">
        <v>610</v>
      </c>
      <c r="BD1" s="139" t="s">
        <v>740</v>
      </c>
    </row>
    <row r="2" spans="1:56">
      <c r="B2" s="213" t="s">
        <v>659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>
      <c r="B3" s="136">
        <v>8200792</v>
      </c>
      <c r="C3" s="128" t="s">
        <v>4</v>
      </c>
      <c r="D3" s="128"/>
      <c r="E3" s="136" t="s">
        <v>660</v>
      </c>
      <c r="F3" s="295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299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743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>
      <c r="B4" s="136">
        <v>8200914</v>
      </c>
      <c r="C4" s="128" t="s">
        <v>4</v>
      </c>
      <c r="D4" s="128"/>
      <c r="E4" s="136" t="s">
        <v>661</v>
      </c>
      <c r="F4" s="274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298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743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>
      <c r="B5" s="136">
        <v>8200910</v>
      </c>
      <c r="C5" s="128" t="s">
        <v>4</v>
      </c>
      <c r="D5" s="128"/>
      <c r="E5" s="136" t="s">
        <v>662</v>
      </c>
      <c r="F5" s="274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298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743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>
      <c r="B6" s="136">
        <v>8203642</v>
      </c>
      <c r="C6" s="128" t="s">
        <v>4</v>
      </c>
      <c r="D6" s="128"/>
      <c r="E6" s="136" t="s">
        <v>663</v>
      </c>
      <c r="F6" s="295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298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743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>
      <c r="B7" s="136">
        <v>8201920</v>
      </c>
      <c r="C7" s="128" t="s">
        <v>4</v>
      </c>
      <c r="D7" s="128"/>
      <c r="E7" s="136" t="s">
        <v>664</v>
      </c>
      <c r="F7" s="274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298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743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>
      <c r="B8" s="136">
        <v>8201620</v>
      </c>
      <c r="C8" s="128" t="s">
        <v>4</v>
      </c>
      <c r="D8" s="128"/>
      <c r="E8" s="136" t="s">
        <v>665</v>
      </c>
      <c r="F8" s="295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298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743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>
      <c r="B9" s="136">
        <v>8201455</v>
      </c>
      <c r="C9" s="128" t="s">
        <v>17</v>
      </c>
      <c r="D9" s="128"/>
      <c r="E9" s="136" t="s">
        <v>666</v>
      </c>
      <c r="F9" s="295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298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743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>
      <c r="B10" s="136">
        <v>8205580</v>
      </c>
      <c r="C10" s="128" t="s">
        <v>4</v>
      </c>
      <c r="D10" s="128"/>
      <c r="E10" s="136" t="s">
        <v>667</v>
      </c>
      <c r="F10" s="274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298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743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>
      <c r="B11" s="136">
        <v>8205581</v>
      </c>
      <c r="C11" s="128" t="s">
        <v>4</v>
      </c>
      <c r="D11" s="128"/>
      <c r="E11" s="136" t="s">
        <v>668</v>
      </c>
      <c r="F11" s="274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298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743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>
      <c r="B12" s="136">
        <v>8205582</v>
      </c>
      <c r="C12" s="128" t="s">
        <v>4</v>
      </c>
      <c r="D12" s="128"/>
      <c r="E12" s="136" t="s">
        <v>22</v>
      </c>
      <c r="F12" s="274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298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743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>
      <c r="B13" s="136">
        <v>8205610</v>
      </c>
      <c r="C13" s="128" t="s">
        <v>4</v>
      </c>
      <c r="D13" s="128"/>
      <c r="E13" s="136" t="s">
        <v>23</v>
      </c>
      <c r="F13" s="274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298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743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>
      <c r="B14" s="136">
        <v>8205611</v>
      </c>
      <c r="C14" s="128" t="s">
        <v>4</v>
      </c>
      <c r="D14" s="128"/>
      <c r="E14" s="136" t="s">
        <v>24</v>
      </c>
      <c r="F14" s="274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298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743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>
      <c r="B15" s="136">
        <v>8205820</v>
      </c>
      <c r="C15" s="128" t="s">
        <v>4</v>
      </c>
      <c r="D15" s="128"/>
      <c r="E15" s="136" t="s">
        <v>25</v>
      </c>
      <c r="F15" s="295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298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743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>
      <c r="A16" s="162"/>
      <c r="B16" s="136">
        <v>8205860</v>
      </c>
      <c r="C16" s="128" t="s">
        <v>4</v>
      </c>
      <c r="D16" s="128"/>
      <c r="E16" s="136" t="s">
        <v>26</v>
      </c>
      <c r="F16" s="274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298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743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>
      <c r="B17" s="201">
        <v>8205861</v>
      </c>
      <c r="C17" s="200" t="s">
        <v>4</v>
      </c>
      <c r="D17" s="200"/>
      <c r="E17" s="201" t="s">
        <v>669</v>
      </c>
      <c r="F17" s="274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298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743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>
      <c r="B18" s="136">
        <v>8206230</v>
      </c>
      <c r="C18" s="128" t="s">
        <v>4</v>
      </c>
      <c r="D18" s="230"/>
      <c r="E18" s="136" t="s">
        <v>824</v>
      </c>
      <c r="F18" s="274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298">
        <f t="shared" si="26"/>
        <v>0</v>
      </c>
      <c r="Z18" s="305"/>
      <c r="AA18" s="132">
        <f>(Z18-X18)/W18</f>
        <v>0</v>
      </c>
      <c r="AB18" s="132"/>
      <c r="AC18" s="131">
        <f t="shared" si="30"/>
        <v>0</v>
      </c>
      <c r="AD18" s="188"/>
      <c r="AE18" s="132" t="s">
        <v>743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>
      <c r="A20" s="23"/>
      <c r="B20" s="203">
        <v>8200100</v>
      </c>
      <c r="C20" s="202" t="s">
        <v>30</v>
      </c>
      <c r="D20" s="202"/>
      <c r="E20" s="203" t="s">
        <v>31</v>
      </c>
      <c r="F20" s="274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130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744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>
      <c r="A21" s="23"/>
      <c r="B21" s="136">
        <v>8200103</v>
      </c>
      <c r="C21" s="128" t="s">
        <v>30</v>
      </c>
      <c r="D21" s="128"/>
      <c r="E21" s="136" t="s">
        <v>35</v>
      </c>
      <c r="F21" s="274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612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>
      <c r="A22" s="23"/>
      <c r="B22" s="136">
        <v>8200104</v>
      </c>
      <c r="C22" s="128" t="s">
        <v>30</v>
      </c>
      <c r="D22" s="128"/>
      <c r="E22" s="136" t="s">
        <v>37</v>
      </c>
      <c r="F22" s="274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612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>
      <c r="B23" s="136">
        <v>8200106</v>
      </c>
      <c r="C23" s="128" t="s">
        <v>30</v>
      </c>
      <c r="D23" s="128"/>
      <c r="E23" s="136" t="s">
        <v>41</v>
      </c>
      <c r="F23" s="274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612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>
      <c r="B24" s="136">
        <v>8200107</v>
      </c>
      <c r="C24" s="128" t="s">
        <v>30</v>
      </c>
      <c r="D24" s="128"/>
      <c r="E24" s="136" t="s">
        <v>43</v>
      </c>
      <c r="F24" s="274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613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>
      <c r="B25" s="136">
        <v>8200108</v>
      </c>
      <c r="C25" s="128" t="s">
        <v>30</v>
      </c>
      <c r="D25" s="128"/>
      <c r="E25" s="136" t="s">
        <v>45</v>
      </c>
      <c r="F25" s="274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613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>
      <c r="B26" s="136">
        <v>8200120</v>
      </c>
      <c r="C26" s="128" t="s">
        <v>30</v>
      </c>
      <c r="D26" s="128"/>
      <c r="E26" s="136" t="s">
        <v>51</v>
      </c>
      <c r="F26" s="274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612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>
      <c r="B27" s="136">
        <v>8200142</v>
      </c>
      <c r="C27" s="128" t="s">
        <v>30</v>
      </c>
      <c r="D27" s="128"/>
      <c r="E27" s="136" t="s">
        <v>670</v>
      </c>
      <c r="F27" s="274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612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>
      <c r="B28" s="136">
        <v>8200143</v>
      </c>
      <c r="C28" s="128" t="s">
        <v>30</v>
      </c>
      <c r="D28" s="128"/>
      <c r="E28" s="136" t="s">
        <v>57</v>
      </c>
      <c r="F28" s="274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612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>
      <c r="B29" s="136">
        <v>8200144</v>
      </c>
      <c r="C29" s="128" t="s">
        <v>30</v>
      </c>
      <c r="D29" s="128"/>
      <c r="E29" s="136" t="s">
        <v>59</v>
      </c>
      <c r="F29" s="274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612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>
      <c r="B30" s="136">
        <v>8200147</v>
      </c>
      <c r="C30" s="128" t="s">
        <v>30</v>
      </c>
      <c r="D30" s="128"/>
      <c r="E30" s="136" t="s">
        <v>65</v>
      </c>
      <c r="F30" s="274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612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>
      <c r="B31" s="136">
        <v>8200151</v>
      </c>
      <c r="C31" s="128" t="s">
        <v>30</v>
      </c>
      <c r="D31" s="128"/>
      <c r="E31" s="136" t="s">
        <v>73</v>
      </c>
      <c r="F31" s="274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612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>
      <c r="B32" s="136">
        <v>8200152</v>
      </c>
      <c r="C32" s="128" t="s">
        <v>30</v>
      </c>
      <c r="D32" s="128"/>
      <c r="E32" s="136" t="s">
        <v>75</v>
      </c>
      <c r="F32" s="274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612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>
      <c r="B33" s="136">
        <v>8200153</v>
      </c>
      <c r="C33" s="128" t="s">
        <v>30</v>
      </c>
      <c r="D33" s="128"/>
      <c r="E33" s="136" t="s">
        <v>77</v>
      </c>
      <c r="F33" s="274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612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>
      <c r="B34" s="136">
        <v>8200154</v>
      </c>
      <c r="C34" s="128" t="s">
        <v>30</v>
      </c>
      <c r="D34" s="128"/>
      <c r="E34" s="136" t="s">
        <v>79</v>
      </c>
      <c r="F34" s="274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612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>
      <c r="B35" s="136">
        <v>8200155</v>
      </c>
      <c r="C35" s="128" t="s">
        <v>30</v>
      </c>
      <c r="D35" s="128"/>
      <c r="E35" s="136" t="s">
        <v>81</v>
      </c>
      <c r="F35" s="274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612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>
      <c r="B36" s="136">
        <v>8200521</v>
      </c>
      <c r="C36" s="128" t="s">
        <v>17</v>
      </c>
      <c r="D36" s="128"/>
      <c r="E36" s="136" t="s">
        <v>671</v>
      </c>
      <c r="F36" s="274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614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>
      <c r="B37" s="136">
        <v>8200522</v>
      </c>
      <c r="C37" s="128" t="s">
        <v>17</v>
      </c>
      <c r="D37" s="128"/>
      <c r="E37" s="136" t="s">
        <v>672</v>
      </c>
      <c r="F37" s="274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614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>
      <c r="B38" s="136">
        <v>8200523</v>
      </c>
      <c r="C38" s="128" t="s">
        <v>17</v>
      </c>
      <c r="D38" s="128"/>
      <c r="E38" s="136" t="s">
        <v>673</v>
      </c>
      <c r="F38" s="274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614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>
      <c r="B39" s="136">
        <v>8200524</v>
      </c>
      <c r="C39" s="128" t="s">
        <v>17</v>
      </c>
      <c r="D39" s="128"/>
      <c r="E39" s="136" t="s">
        <v>674</v>
      </c>
      <c r="F39" s="274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614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>
      <c r="B40" s="136">
        <v>8200525</v>
      </c>
      <c r="C40" s="128" t="s">
        <v>17</v>
      </c>
      <c r="D40" s="128"/>
      <c r="E40" s="136" t="s">
        <v>675</v>
      </c>
      <c r="F40" s="274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614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>
      <c r="B41" s="136">
        <v>8200526</v>
      </c>
      <c r="C41" s="128" t="s">
        <v>17</v>
      </c>
      <c r="D41" s="128"/>
      <c r="E41" s="136" t="s">
        <v>676</v>
      </c>
      <c r="F41" s="274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614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>
      <c r="B42" s="136">
        <v>8200527</v>
      </c>
      <c r="C42" s="128" t="s">
        <v>17</v>
      </c>
      <c r="D42" s="128"/>
      <c r="E42" s="136" t="s">
        <v>677</v>
      </c>
      <c r="F42" s="274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614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>
      <c r="B43" s="136">
        <v>8200528</v>
      </c>
      <c r="C43" s="128" t="s">
        <v>17</v>
      </c>
      <c r="D43" s="128"/>
      <c r="E43" s="136" t="s">
        <v>678</v>
      </c>
      <c r="F43" s="274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614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>
      <c r="B44" s="136">
        <v>8200529</v>
      </c>
      <c r="C44" s="128" t="s">
        <v>17</v>
      </c>
      <c r="D44" s="128"/>
      <c r="E44" s="136" t="s">
        <v>679</v>
      </c>
      <c r="F44" s="274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614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>
      <c r="B45" s="136">
        <v>8200530</v>
      </c>
      <c r="C45" s="128" t="s">
        <v>17</v>
      </c>
      <c r="D45" s="128"/>
      <c r="E45" s="136" t="s">
        <v>680</v>
      </c>
      <c r="F45" s="274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614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>
      <c r="B46" s="136">
        <v>8200531</v>
      </c>
      <c r="C46" s="128" t="s">
        <v>17</v>
      </c>
      <c r="D46" s="128"/>
      <c r="E46" s="136" t="s">
        <v>103</v>
      </c>
      <c r="F46" s="274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614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>
      <c r="B47" s="136">
        <v>8200532</v>
      </c>
      <c r="C47" s="128" t="s">
        <v>17</v>
      </c>
      <c r="D47" s="128"/>
      <c r="E47" s="136" t="s">
        <v>105</v>
      </c>
      <c r="F47" s="274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614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>
      <c r="B48" s="136">
        <v>8200533</v>
      </c>
      <c r="C48" s="128" t="s">
        <v>17</v>
      </c>
      <c r="D48" s="128"/>
      <c r="E48" s="136" t="s">
        <v>107</v>
      </c>
      <c r="F48" s="274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614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>
      <c r="B49" s="136">
        <v>8200535</v>
      </c>
      <c r="C49" s="128" t="s">
        <v>17</v>
      </c>
      <c r="D49" s="128"/>
      <c r="E49" s="136" t="s">
        <v>681</v>
      </c>
      <c r="F49" s="274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614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>
      <c r="B50" s="136">
        <v>8200536</v>
      </c>
      <c r="C50" s="128" t="s">
        <v>17</v>
      </c>
      <c r="D50" s="128"/>
      <c r="E50" s="136" t="s">
        <v>113</v>
      </c>
      <c r="F50" s="274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614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>
      <c r="B51" s="136">
        <v>8200537</v>
      </c>
      <c r="C51" s="128" t="s">
        <v>17</v>
      </c>
      <c r="D51" s="128"/>
      <c r="E51" s="136" t="s">
        <v>115</v>
      </c>
      <c r="F51" s="274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614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>
      <c r="B52" s="136">
        <v>8200538</v>
      </c>
      <c r="C52" s="128" t="s">
        <v>17</v>
      </c>
      <c r="D52" s="128"/>
      <c r="E52" s="136" t="s">
        <v>117</v>
      </c>
      <c r="F52" s="274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614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>
      <c r="B53" s="136">
        <v>8200539</v>
      </c>
      <c r="C53" s="128" t="s">
        <v>17</v>
      </c>
      <c r="D53" s="128"/>
      <c r="E53" s="136" t="s">
        <v>119</v>
      </c>
      <c r="F53" s="274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614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>
      <c r="B54" s="136">
        <v>8201891</v>
      </c>
      <c r="C54" s="128" t="s">
        <v>17</v>
      </c>
      <c r="D54" s="128"/>
      <c r="E54" s="136" t="s">
        <v>120</v>
      </c>
      <c r="F54" s="274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614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>
      <c r="B55" s="136">
        <v>8204952</v>
      </c>
      <c r="C55" s="128" t="s">
        <v>17</v>
      </c>
      <c r="D55" s="128"/>
      <c r="E55" s="136" t="s">
        <v>682</v>
      </c>
      <c r="F55" s="274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614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>
      <c r="B56" s="136">
        <v>8204989</v>
      </c>
      <c r="C56" s="128" t="s">
        <v>17</v>
      </c>
      <c r="D56" s="128"/>
      <c r="E56" s="136" t="s">
        <v>122</v>
      </c>
      <c r="F56" s="274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614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>
      <c r="B57" s="136">
        <v>8204990</v>
      </c>
      <c r="C57" s="128" t="s">
        <v>17</v>
      </c>
      <c r="D57" s="128"/>
      <c r="E57" s="136" t="s">
        <v>123</v>
      </c>
      <c r="F57" s="274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614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>
      <c r="B58" s="136">
        <v>8204991</v>
      </c>
      <c r="C58" s="128" t="s">
        <v>17</v>
      </c>
      <c r="D58" s="128"/>
      <c r="E58" s="136" t="s">
        <v>124</v>
      </c>
      <c r="F58" s="274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614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>
      <c r="B59" s="136">
        <v>8204992</v>
      </c>
      <c r="C59" s="128" t="s">
        <v>17</v>
      </c>
      <c r="D59" s="128"/>
      <c r="E59" s="136" t="s">
        <v>125</v>
      </c>
      <c r="F59" s="274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614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>
      <c r="B60" s="136">
        <v>8204993</v>
      </c>
      <c r="C60" s="128" t="s">
        <v>17</v>
      </c>
      <c r="D60" s="128"/>
      <c r="E60" s="136" t="s">
        <v>126</v>
      </c>
      <c r="F60" s="274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614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>
      <c r="B61" s="136">
        <v>8204994</v>
      </c>
      <c r="C61" s="128" t="s">
        <v>17</v>
      </c>
      <c r="D61" s="128"/>
      <c r="E61" s="136" t="s">
        <v>127</v>
      </c>
      <c r="F61" s="274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614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>
      <c r="B62" s="136">
        <v>8204995</v>
      </c>
      <c r="C62" s="128" t="s">
        <v>17</v>
      </c>
      <c r="D62" s="128"/>
      <c r="E62" s="136" t="s">
        <v>128</v>
      </c>
      <c r="F62" s="274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614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>
      <c r="B63" s="136">
        <v>8204996</v>
      </c>
      <c r="C63" s="128" t="s">
        <v>17</v>
      </c>
      <c r="D63" s="128"/>
      <c r="E63" s="136" t="s">
        <v>129</v>
      </c>
      <c r="F63" s="274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614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>
      <c r="B64" s="136">
        <v>8204997</v>
      </c>
      <c r="C64" s="128" t="s">
        <v>17</v>
      </c>
      <c r="D64" s="128"/>
      <c r="E64" s="136" t="s">
        <v>683</v>
      </c>
      <c r="F64" s="274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614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>
      <c r="B65" s="136">
        <v>8204998</v>
      </c>
      <c r="C65" s="128" t="s">
        <v>17</v>
      </c>
      <c r="D65" s="128"/>
      <c r="E65" s="136" t="s">
        <v>131</v>
      </c>
      <c r="F65" s="274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614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>
      <c r="B66" s="136">
        <v>8204999</v>
      </c>
      <c r="C66" s="128" t="s">
        <v>17</v>
      </c>
      <c r="D66" s="128"/>
      <c r="E66" s="136" t="s">
        <v>132</v>
      </c>
      <c r="F66" s="274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614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>
      <c r="B67" s="136">
        <v>8205000</v>
      </c>
      <c r="C67" s="128" t="s">
        <v>17</v>
      </c>
      <c r="D67" s="128"/>
      <c r="E67" s="136" t="s">
        <v>133</v>
      </c>
      <c r="F67" s="274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614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>
      <c r="B68" s="136">
        <v>8205001</v>
      </c>
      <c r="C68" s="128" t="s">
        <v>17</v>
      </c>
      <c r="D68" s="128"/>
      <c r="E68" s="136" t="s">
        <v>134</v>
      </c>
      <c r="F68" s="274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614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>
      <c r="B69" s="136">
        <v>8205002</v>
      </c>
      <c r="C69" s="128" t="s">
        <v>17</v>
      </c>
      <c r="D69" s="128"/>
      <c r="E69" s="136" t="s">
        <v>135</v>
      </c>
      <c r="F69" s="274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614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>
      <c r="B70" s="136">
        <v>8205003</v>
      </c>
      <c r="C70" s="128" t="s">
        <v>17</v>
      </c>
      <c r="D70" s="128"/>
      <c r="E70" s="136" t="s">
        <v>136</v>
      </c>
      <c r="F70" s="274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614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>
      <c r="B71" s="136">
        <v>8205004</v>
      </c>
      <c r="C71" s="128" t="s">
        <v>17</v>
      </c>
      <c r="D71" s="128"/>
      <c r="E71" s="136" t="s">
        <v>137</v>
      </c>
      <c r="F71" s="274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614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>
      <c r="B72" s="136">
        <v>8205005</v>
      </c>
      <c r="C72" s="128" t="s">
        <v>17</v>
      </c>
      <c r="D72" s="128"/>
      <c r="E72" s="136" t="s">
        <v>138</v>
      </c>
      <c r="F72" s="274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614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>
      <c r="B73" s="136">
        <v>8200570</v>
      </c>
      <c r="C73" s="128" t="s">
        <v>30</v>
      </c>
      <c r="D73" s="128"/>
      <c r="E73" s="136" t="s">
        <v>140</v>
      </c>
      <c r="F73" s="274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612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>
      <c r="B74" s="136">
        <v>8200800</v>
      </c>
      <c r="C74" s="128" t="s">
        <v>30</v>
      </c>
      <c r="D74" s="128"/>
      <c r="E74" s="136" t="s">
        <v>142</v>
      </c>
      <c r="F74" s="274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612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>
      <c r="B75" s="136">
        <v>8202170</v>
      </c>
      <c r="C75" s="128" t="s">
        <v>30</v>
      </c>
      <c r="D75" s="128"/>
      <c r="E75" s="136" t="s">
        <v>684</v>
      </c>
      <c r="F75" s="274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132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612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>
      <c r="B76" s="136">
        <v>8202171</v>
      </c>
      <c r="C76" s="128" t="s">
        <v>30</v>
      </c>
      <c r="D76" s="128"/>
      <c r="E76" s="136" t="s">
        <v>685</v>
      </c>
      <c r="F76" s="274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132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612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>
      <c r="B77" s="136">
        <v>8202260</v>
      </c>
      <c r="C77" s="128" t="s">
        <v>30</v>
      </c>
      <c r="D77" s="128"/>
      <c r="E77" s="136" t="s">
        <v>146</v>
      </c>
      <c r="F77" s="274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615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>
      <c r="B78" s="136">
        <v>8201451</v>
      </c>
      <c r="C78" s="128" t="s">
        <v>30</v>
      </c>
      <c r="D78" s="128"/>
      <c r="E78" s="136" t="s">
        <v>154</v>
      </c>
      <c r="F78" s="274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612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>
      <c r="B79" s="136">
        <v>8202610</v>
      </c>
      <c r="C79" s="128" t="s">
        <v>30</v>
      </c>
      <c r="D79" s="128"/>
      <c r="E79" s="136" t="s">
        <v>161</v>
      </c>
      <c r="F79" s="274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612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>
      <c r="B80" s="136">
        <v>8202620</v>
      </c>
      <c r="C80" s="128" t="s">
        <v>30</v>
      </c>
      <c r="D80" s="128"/>
      <c r="E80" s="136" t="s">
        <v>162</v>
      </c>
      <c r="F80" s="274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612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>
      <c r="B81" s="136">
        <v>8202611</v>
      </c>
      <c r="C81" s="128" t="s">
        <v>30</v>
      </c>
      <c r="D81" s="128"/>
      <c r="E81" s="136" t="s">
        <v>163</v>
      </c>
      <c r="F81" s="274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612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>
      <c r="B82" s="136">
        <v>8202621</v>
      </c>
      <c r="C82" s="128" t="s">
        <v>30</v>
      </c>
      <c r="D82" s="128"/>
      <c r="E82" s="136" t="s">
        <v>686</v>
      </c>
      <c r="F82" s="274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612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>
      <c r="B83" s="136">
        <v>8202640</v>
      </c>
      <c r="C83" s="128" t="s">
        <v>30</v>
      </c>
      <c r="D83" s="128"/>
      <c r="E83" s="136" t="s">
        <v>165</v>
      </c>
      <c r="F83" s="274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612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>
      <c r="B84" s="136">
        <v>8202641</v>
      </c>
      <c r="C84" s="128" t="s">
        <v>30</v>
      </c>
      <c r="D84" s="128"/>
      <c r="E84" s="136" t="s">
        <v>687</v>
      </c>
      <c r="F84" s="274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612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>
      <c r="B85" s="136">
        <v>8202642</v>
      </c>
      <c r="C85" s="128" t="s">
        <v>30</v>
      </c>
      <c r="D85" s="128"/>
      <c r="E85" s="136" t="s">
        <v>167</v>
      </c>
      <c r="F85" s="274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612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>
      <c r="B86" s="136">
        <v>8202643</v>
      </c>
      <c r="C86" s="128" t="s">
        <v>30</v>
      </c>
      <c r="D86" s="128"/>
      <c r="E86" s="136" t="s">
        <v>168</v>
      </c>
      <c r="F86" s="274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612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>
      <c r="B87" s="136">
        <v>8202660</v>
      </c>
      <c r="C87" s="128" t="s">
        <v>30</v>
      </c>
      <c r="D87" s="128"/>
      <c r="E87" s="136" t="s">
        <v>169</v>
      </c>
      <c r="F87" s="274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612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>
      <c r="B88" s="136">
        <v>8202661</v>
      </c>
      <c r="C88" s="128" t="s">
        <v>30</v>
      </c>
      <c r="D88" s="128"/>
      <c r="E88" s="136" t="s">
        <v>688</v>
      </c>
      <c r="F88" s="274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612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>
      <c r="B89" s="136">
        <v>8202750</v>
      </c>
      <c r="C89" s="128" t="s">
        <v>30</v>
      </c>
      <c r="D89" s="128"/>
      <c r="E89" s="136" t="s">
        <v>171</v>
      </c>
      <c r="F89" s="274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612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>
      <c r="B90" s="136">
        <v>8202751</v>
      </c>
      <c r="C90" s="128" t="s">
        <v>30</v>
      </c>
      <c r="D90" s="128"/>
      <c r="E90" s="136" t="s">
        <v>172</v>
      </c>
      <c r="F90" s="274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612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>
      <c r="B91" s="136">
        <v>8202752</v>
      </c>
      <c r="C91" s="128" t="s">
        <v>30</v>
      </c>
      <c r="D91" s="128"/>
      <c r="E91" s="136" t="s">
        <v>173</v>
      </c>
      <c r="F91" s="274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612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>
      <c r="B92" s="136">
        <v>8202753</v>
      </c>
      <c r="C92" s="128" t="s">
        <v>30</v>
      </c>
      <c r="D92" s="128"/>
      <c r="E92" s="136" t="s">
        <v>174</v>
      </c>
      <c r="F92" s="274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612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>
      <c r="B93" s="136">
        <v>8202754</v>
      </c>
      <c r="C93" s="128" t="s">
        <v>30</v>
      </c>
      <c r="D93" s="128"/>
      <c r="E93" s="136" t="s">
        <v>175</v>
      </c>
      <c r="F93" s="274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612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>
      <c r="B94" s="136">
        <v>8202755</v>
      </c>
      <c r="C94" s="128" t="s">
        <v>30</v>
      </c>
      <c r="D94" s="128"/>
      <c r="E94" s="136" t="s">
        <v>689</v>
      </c>
      <c r="F94" s="274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612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>
      <c r="B95" s="136">
        <v>8202756</v>
      </c>
      <c r="C95" s="128" t="s">
        <v>30</v>
      </c>
      <c r="D95" s="128"/>
      <c r="E95" s="136" t="s">
        <v>177</v>
      </c>
      <c r="F95" s="274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612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>
      <c r="B96" s="136">
        <v>8202757</v>
      </c>
      <c r="C96" s="128" t="s">
        <v>30</v>
      </c>
      <c r="D96" s="128"/>
      <c r="E96" s="136" t="s">
        <v>178</v>
      </c>
      <c r="F96" s="274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612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>
      <c r="B97" s="136">
        <v>8202758</v>
      </c>
      <c r="C97" s="128" t="s">
        <v>30</v>
      </c>
      <c r="D97" s="128"/>
      <c r="E97" s="136" t="s">
        <v>179</v>
      </c>
      <c r="F97" s="274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612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>
      <c r="B98" s="136">
        <v>8202759</v>
      </c>
      <c r="C98" s="128" t="s">
        <v>30</v>
      </c>
      <c r="D98" s="128"/>
      <c r="E98" s="136" t="s">
        <v>180</v>
      </c>
      <c r="F98" s="274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612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>
      <c r="B99" s="136">
        <v>8202760</v>
      </c>
      <c r="C99" s="128" t="s">
        <v>30</v>
      </c>
      <c r="D99" s="128"/>
      <c r="E99" s="136" t="s">
        <v>181</v>
      </c>
      <c r="F99" s="274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612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>
      <c r="B100" s="136">
        <v>8202761</v>
      </c>
      <c r="C100" s="128" t="s">
        <v>30</v>
      </c>
      <c r="D100" s="128"/>
      <c r="E100" s="136" t="s">
        <v>182</v>
      </c>
      <c r="F100" s="274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612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>
      <c r="B101" s="136">
        <v>8202842</v>
      </c>
      <c r="C101" s="128" t="s">
        <v>30</v>
      </c>
      <c r="D101" s="128"/>
      <c r="E101" s="136" t="s">
        <v>183</v>
      </c>
      <c r="F101" s="274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612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>
      <c r="B102" s="136">
        <v>8202840</v>
      </c>
      <c r="C102" s="128" t="s">
        <v>30</v>
      </c>
      <c r="D102" s="128"/>
      <c r="E102" s="136" t="s">
        <v>184</v>
      </c>
      <c r="F102" s="274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615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>
      <c r="B103" s="136">
        <v>8202841</v>
      </c>
      <c r="C103" s="128" t="s">
        <v>30</v>
      </c>
      <c r="D103" s="128"/>
      <c r="E103" s="136" t="s">
        <v>724</v>
      </c>
      <c r="F103" s="274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612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>
      <c r="B104" s="136">
        <v>8203010</v>
      </c>
      <c r="C104" s="128" t="s">
        <v>30</v>
      </c>
      <c r="D104" s="128"/>
      <c r="E104" s="136" t="s">
        <v>690</v>
      </c>
      <c r="F104" s="274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612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>
      <c r="B105" s="136">
        <v>8203011</v>
      </c>
      <c r="C105" s="128" t="s">
        <v>30</v>
      </c>
      <c r="D105" s="128"/>
      <c r="E105" s="136" t="s">
        <v>187</v>
      </c>
      <c r="F105" s="274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612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>
      <c r="B106" s="136">
        <v>8204140</v>
      </c>
      <c r="C106" s="128" t="s">
        <v>30</v>
      </c>
      <c r="D106" s="128"/>
      <c r="E106" s="147" t="s">
        <v>188</v>
      </c>
      <c r="F106" s="274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612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>
      <c r="B107" s="136">
        <v>8204150</v>
      </c>
      <c r="C107" s="128" t="s">
        <v>30</v>
      </c>
      <c r="D107" s="128"/>
      <c r="E107" s="136" t="s">
        <v>189</v>
      </c>
      <c r="F107" s="274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612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>
      <c r="B108" s="136">
        <v>8204580</v>
      </c>
      <c r="C108" s="128" t="s">
        <v>30</v>
      </c>
      <c r="D108" s="128"/>
      <c r="E108" s="147" t="s">
        <v>191</v>
      </c>
      <c r="F108" s="274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612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>
      <c r="B109" s="136">
        <v>8204581</v>
      </c>
      <c r="C109" s="128" t="s">
        <v>30</v>
      </c>
      <c r="D109" s="128"/>
      <c r="E109" s="147" t="s">
        <v>192</v>
      </c>
      <c r="F109" s="274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612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>
      <c r="B110" s="136">
        <v>8204582</v>
      </c>
      <c r="C110" s="128" t="s">
        <v>30</v>
      </c>
      <c r="D110" s="128"/>
      <c r="E110" s="147" t="s">
        <v>193</v>
      </c>
      <c r="F110" s="274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612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>
      <c r="B111" s="136">
        <v>8204583</v>
      </c>
      <c r="C111" s="128" t="s">
        <v>30</v>
      </c>
      <c r="D111" s="128"/>
      <c r="E111" s="147" t="s">
        <v>194</v>
      </c>
      <c r="F111" s="274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612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>
      <c r="B112" s="136">
        <v>8204584</v>
      </c>
      <c r="C112" s="128" t="s">
        <v>30</v>
      </c>
      <c r="D112" s="128"/>
      <c r="E112" s="147" t="s">
        <v>195</v>
      </c>
      <c r="F112" s="274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612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>
      <c r="B113" s="136">
        <v>8204586</v>
      </c>
      <c r="C113" s="128" t="s">
        <v>30</v>
      </c>
      <c r="D113" s="128"/>
      <c r="E113" s="147" t="s">
        <v>196</v>
      </c>
      <c r="F113" s="274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612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>
      <c r="B114" s="136">
        <v>8201314</v>
      </c>
      <c r="C114" s="128" t="s">
        <v>30</v>
      </c>
      <c r="D114" s="128"/>
      <c r="E114" s="147" t="s">
        <v>198</v>
      </c>
      <c r="F114" s="274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612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>
      <c r="B115" s="136">
        <v>8204620</v>
      </c>
      <c r="C115" s="128" t="s">
        <v>30</v>
      </c>
      <c r="D115" s="128"/>
      <c r="E115" s="147" t="s">
        <v>200</v>
      </c>
      <c r="F115" s="274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612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>
      <c r="B116" s="136">
        <v>8204960</v>
      </c>
      <c r="C116" s="128" t="s">
        <v>30</v>
      </c>
      <c r="D116" s="128"/>
      <c r="E116" s="136" t="s">
        <v>201</v>
      </c>
      <c r="F116" s="274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612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>
      <c r="B117" s="136">
        <v>8204961</v>
      </c>
      <c r="C117" s="128" t="s">
        <v>30</v>
      </c>
      <c r="D117" s="128"/>
      <c r="E117" s="136" t="s">
        <v>691</v>
      </c>
      <c r="F117" s="274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130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612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>
      <c r="B118" s="136">
        <v>8204962</v>
      </c>
      <c r="C118" s="128" t="s">
        <v>30</v>
      </c>
      <c r="D118" s="128"/>
      <c r="E118" s="136" t="s">
        <v>203</v>
      </c>
      <c r="F118" s="274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612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>
      <c r="B119" s="136">
        <v>8204963</v>
      </c>
      <c r="C119" s="128" t="s">
        <v>30</v>
      </c>
      <c r="D119" s="128"/>
      <c r="E119" s="136" t="s">
        <v>204</v>
      </c>
      <c r="F119" s="274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612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>
      <c r="B120" s="183">
        <v>8204964</v>
      </c>
      <c r="C120" s="184" t="s">
        <v>30</v>
      </c>
      <c r="D120" s="184"/>
      <c r="E120" s="183" t="s">
        <v>205</v>
      </c>
      <c r="F120" s="274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612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>
      <c r="B121" s="136">
        <v>8204965</v>
      </c>
      <c r="C121" s="128" t="s">
        <v>30</v>
      </c>
      <c r="D121" s="128"/>
      <c r="E121" s="136" t="s">
        <v>206</v>
      </c>
      <c r="F121" s="274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130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612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>
      <c r="B122" s="136">
        <v>8204966</v>
      </c>
      <c r="C122" s="128" t="s">
        <v>30</v>
      </c>
      <c r="D122" s="128"/>
      <c r="E122" s="136" t="s">
        <v>207</v>
      </c>
      <c r="F122" s="274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612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>
      <c r="B123" s="136">
        <v>8204967</v>
      </c>
      <c r="C123" s="128" t="s">
        <v>30</v>
      </c>
      <c r="D123" s="128"/>
      <c r="E123" s="136" t="s">
        <v>208</v>
      </c>
      <c r="F123" s="274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612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>
      <c r="B124" s="136">
        <v>8204968</v>
      </c>
      <c r="C124" s="128" t="s">
        <v>30</v>
      </c>
      <c r="D124" s="128"/>
      <c r="E124" s="136" t="s">
        <v>209</v>
      </c>
      <c r="F124" s="274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612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>
      <c r="B125" s="136">
        <v>8204969</v>
      </c>
      <c r="C125" s="128" t="s">
        <v>30</v>
      </c>
      <c r="D125" s="128"/>
      <c r="E125" s="136" t="s">
        <v>210</v>
      </c>
      <c r="F125" s="274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612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>
      <c r="B126" s="136">
        <v>8204970</v>
      </c>
      <c r="C126" s="128" t="s">
        <v>30</v>
      </c>
      <c r="D126" s="128"/>
      <c r="E126" s="136" t="s">
        <v>211</v>
      </c>
      <c r="F126" s="274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130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612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>
      <c r="B127" s="136">
        <v>8204971</v>
      </c>
      <c r="C127" s="128" t="s">
        <v>30</v>
      </c>
      <c r="D127" s="128"/>
      <c r="E127" s="136" t="s">
        <v>212</v>
      </c>
      <c r="F127" s="274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612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>
      <c r="B128" s="136">
        <v>8204972</v>
      </c>
      <c r="C128" s="128" t="s">
        <v>30</v>
      </c>
      <c r="D128" s="128"/>
      <c r="E128" s="136" t="s">
        <v>213</v>
      </c>
      <c r="F128" s="274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612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>
      <c r="B129" s="136">
        <v>8204973</v>
      </c>
      <c r="C129" s="128" t="s">
        <v>30</v>
      </c>
      <c r="D129" s="128"/>
      <c r="E129" s="136" t="s">
        <v>214</v>
      </c>
      <c r="F129" s="274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612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>
      <c r="B130" s="136">
        <v>8204974</v>
      </c>
      <c r="C130" s="128" t="s">
        <v>30</v>
      </c>
      <c r="D130" s="128"/>
      <c r="E130" s="136" t="s">
        <v>215</v>
      </c>
      <c r="F130" s="274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612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>
      <c r="B131" s="136">
        <v>8204976</v>
      </c>
      <c r="C131" s="128" t="s">
        <v>30</v>
      </c>
      <c r="D131" s="128"/>
      <c r="E131" s="136" t="s">
        <v>216</v>
      </c>
      <c r="F131" s="274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612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>
      <c r="B132" s="136">
        <v>8204977</v>
      </c>
      <c r="C132" s="128" t="s">
        <v>30</v>
      </c>
      <c r="D132" s="128"/>
      <c r="E132" s="136" t="s">
        <v>217</v>
      </c>
      <c r="F132" s="274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612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>
      <c r="B133" s="136">
        <v>8204978</v>
      </c>
      <c r="C133" s="128" t="s">
        <v>30</v>
      </c>
      <c r="D133" s="128"/>
      <c r="E133" s="136" t="s">
        <v>218</v>
      </c>
      <c r="F133" s="274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612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>
      <c r="B134" s="136">
        <v>8204979</v>
      </c>
      <c r="C134" s="128" t="s">
        <v>30</v>
      </c>
      <c r="D134" s="128"/>
      <c r="E134" s="136" t="s">
        <v>219</v>
      </c>
      <c r="F134" s="274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612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>
      <c r="B135" s="136">
        <v>8204980</v>
      </c>
      <c r="C135" s="128" t="s">
        <v>30</v>
      </c>
      <c r="D135" s="128"/>
      <c r="E135" s="136" t="s">
        <v>220</v>
      </c>
      <c r="F135" s="274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612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>
      <c r="B136" s="136">
        <v>8204981</v>
      </c>
      <c r="C136" s="128" t="s">
        <v>30</v>
      </c>
      <c r="D136" s="128"/>
      <c r="E136" s="136" t="s">
        <v>221</v>
      </c>
      <c r="F136" s="274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612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>
      <c r="B137" s="136">
        <v>8204982</v>
      </c>
      <c r="C137" s="128" t="s">
        <v>30</v>
      </c>
      <c r="D137" s="128"/>
      <c r="E137" s="136" t="s">
        <v>222</v>
      </c>
      <c r="F137" s="274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612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>
      <c r="B138" s="136">
        <v>8205014</v>
      </c>
      <c r="C138" s="128" t="s">
        <v>30</v>
      </c>
      <c r="D138" s="128"/>
      <c r="E138" s="136" t="s">
        <v>223</v>
      </c>
      <c r="F138" s="274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612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>
      <c r="B139" s="136">
        <v>8205015</v>
      </c>
      <c r="C139" s="128" t="s">
        <v>30</v>
      </c>
      <c r="D139" s="128"/>
      <c r="E139" s="136" t="s">
        <v>224</v>
      </c>
      <c r="F139" s="274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612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>
      <c r="B140" s="136">
        <v>8205016</v>
      </c>
      <c r="C140" s="128" t="s">
        <v>30</v>
      </c>
      <c r="D140" s="128"/>
      <c r="E140" s="136" t="s">
        <v>225</v>
      </c>
      <c r="F140" s="274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612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>
      <c r="B141" s="136">
        <v>8205017</v>
      </c>
      <c r="C141" s="128" t="s">
        <v>30</v>
      </c>
      <c r="D141" s="128"/>
      <c r="E141" s="136" t="s">
        <v>226</v>
      </c>
      <c r="F141" s="274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612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>
      <c r="B142" s="136">
        <v>8205020</v>
      </c>
      <c r="C142" s="128" t="s">
        <v>30</v>
      </c>
      <c r="D142" s="128"/>
      <c r="E142" s="136" t="s">
        <v>227</v>
      </c>
      <c r="F142" s="274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612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>
      <c r="B143" s="136">
        <v>8205061</v>
      </c>
      <c r="C143" s="128" t="s">
        <v>30</v>
      </c>
      <c r="D143" s="128"/>
      <c r="E143" s="147" t="s">
        <v>229</v>
      </c>
      <c r="F143" s="274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612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>
      <c r="B144" s="136">
        <v>8205062</v>
      </c>
      <c r="C144" s="128" t="s">
        <v>30</v>
      </c>
      <c r="D144" s="128"/>
      <c r="E144" s="147" t="s">
        <v>230</v>
      </c>
      <c r="F144" s="274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612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>
      <c r="B145" s="136">
        <v>8205063</v>
      </c>
      <c r="C145" s="128" t="s">
        <v>30</v>
      </c>
      <c r="D145" s="128"/>
      <c r="E145" s="147" t="s">
        <v>231</v>
      </c>
      <c r="F145" s="274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612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>
      <c r="B146" s="136">
        <v>8205230</v>
      </c>
      <c r="C146" s="128" t="s">
        <v>17</v>
      </c>
      <c r="D146" s="128"/>
      <c r="E146" s="147" t="s">
        <v>232</v>
      </c>
      <c r="F146" s="132"/>
      <c r="G146" s="130">
        <f>+SUMIFS(TablaIngresos[Cantidad],TablaIngresos[Código],'Inventario '!B146)</f>
        <v>0</v>
      </c>
      <c r="H146" s="130">
        <f t="shared" si="118"/>
        <v>0</v>
      </c>
      <c r="I146" s="131">
        <f>SUMIFS(TablaConsumos[[CANTIDAD ]:[CANTIDAD ]],TablaConsumos[[CÓDIGO]:[CÓDIGO]],'Inventario '!$B146,TablaConsumos[[Planta]:[Planta]],'Inventario '!I$1)</f>
        <v>0</v>
      </c>
      <c r="J146" s="131">
        <f>SUMIFS(TablaConsumos[[CANTIDAD ]:[CANTIDAD ]],TablaConsumos[[CÓDIGO]:[CÓDIGO]],'Inventario '!$B146,TablaConsumos[[Planta]:[Planta]],'Inventario '!J$1)</f>
        <v>0</v>
      </c>
      <c r="K146" s="131">
        <f>SUMIFS(TablaConsumos[[CANTIDAD ]:[CANTIDAD ]],TablaConsumos[[CÓDIGO]:[CÓDIGO]],'Inventario '!$B146,TablaConsumos[[Planta]:[Planta]],'Inventario '!K$1)</f>
        <v>0</v>
      </c>
      <c r="L146" s="131">
        <f>SUMIFS(TablaConsumos[[CANTIDAD ]:[CANTIDAD ]],TablaConsumos[[CÓDIGO]:[CÓDIGO]],'Inventario '!$B146,TablaConsumos[[Planta]:[Planta]],'Inventario '!L$1)</f>
        <v>0</v>
      </c>
      <c r="M146" s="131">
        <f>SUMIFS(TablaConsumos[[CANTIDAD ]:[CANTIDAD ]],TablaConsumos[[CÓDIGO]:[CÓDIGO]],'Inventario '!$B146,TablaConsumos[[Planta]:[Planta]],'Inventario '!M$1)</f>
        <v>0</v>
      </c>
      <c r="N146" s="131">
        <f>SUMIFS(TablaConsumos[[CANTIDAD ]:[CANTIDAD ]],TablaConsumos[[CÓDIGO]:[CÓDIGO]],'Inventario '!$B146,TablaConsumos[[Planta]:[Planta]],'Inventario '!N$1)</f>
        <v>0</v>
      </c>
      <c r="O146" s="131">
        <f>SUMIFS(TablaConsumos[[CANTIDAD ]:[CANTIDAD ]],TablaConsumos[[CÓDIGO]:[CÓDIGO]],'Inventario '!$B146,TablaConsumos[[Planta]:[Planta]],'Inventario '!O$1)</f>
        <v>0</v>
      </c>
      <c r="P146" s="131">
        <f>SUMIFS(TablaConsumos[[CANTIDAD ]:[CANTIDAD ]],TablaConsumos[[CÓDIGO]:[CÓDIGO]],'Inventario '!$B146,TablaConsumos[[Planta]:[Planta]],'Inventario '!P$1)</f>
        <v>0</v>
      </c>
      <c r="Q146" s="131">
        <f>SUMIFS(TablaConsumos[[CANTIDAD ]:[CANTIDAD ]],TablaConsumos[[CÓDIGO]:[CÓDIGO]],'Inventario '!$B146,TablaConsumos[[Planta]:[Planta]],'Inventario '!Q$1)</f>
        <v>0</v>
      </c>
      <c r="R146" s="131">
        <f>SUMIFS(TablaConsumos[[CANTIDAD ]:[CANTIDAD ]],TablaConsumos[[CÓDIGO]:[CÓDIGO]],'Inventario '!$B146,TablaConsumos[[Planta]:[Planta]],'Inventario '!R$1)</f>
        <v>0</v>
      </c>
      <c r="S146" s="130">
        <f t="shared" si="114"/>
        <v>0</v>
      </c>
      <c r="T146" s="130">
        <f t="shared" si="117"/>
        <v>0</v>
      </c>
      <c r="U146" s="17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612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>
      <c r="B147" s="136">
        <v>8205240</v>
      </c>
      <c r="C147" s="128" t="s">
        <v>17</v>
      </c>
      <c r="D147" s="128"/>
      <c r="E147" s="147" t="s">
        <v>233</v>
      </c>
      <c r="F147" s="132"/>
      <c r="G147" s="130">
        <f>+SUMIFS(TablaIngresos[Cantidad],TablaIngresos[Código],'Inventario '!B147)</f>
        <v>0</v>
      </c>
      <c r="H147" s="130">
        <f t="shared" si="118"/>
        <v>0</v>
      </c>
      <c r="I147" s="131">
        <f>SUMIFS(TablaConsumos[[CANTIDAD ]:[CANTIDAD ]],TablaConsumos[[CÓDIGO]:[CÓDIGO]],'Inventario '!$B147,TablaConsumos[[Planta]:[Planta]],'Inventario '!I$1)</f>
        <v>0</v>
      </c>
      <c r="J147" s="131">
        <f>SUMIFS(TablaConsumos[[CANTIDAD ]:[CANTIDAD ]],TablaConsumos[[CÓDIGO]:[CÓDIGO]],'Inventario '!$B147,TablaConsumos[[Planta]:[Planta]],'Inventario '!J$1)</f>
        <v>0</v>
      </c>
      <c r="K147" s="131">
        <f>SUMIFS(TablaConsumos[[CANTIDAD ]:[CANTIDAD ]],TablaConsumos[[CÓDIGO]:[CÓDIGO]],'Inventario '!$B147,TablaConsumos[[Planta]:[Planta]],'Inventario '!K$1)</f>
        <v>0</v>
      </c>
      <c r="L147" s="131">
        <f>SUMIFS(TablaConsumos[[CANTIDAD ]:[CANTIDAD ]],TablaConsumos[[CÓDIGO]:[CÓDIGO]],'Inventario '!$B147,TablaConsumos[[Planta]:[Planta]],'Inventario '!L$1)</f>
        <v>0</v>
      </c>
      <c r="M147" s="131">
        <f>SUMIFS(TablaConsumos[[CANTIDAD ]:[CANTIDAD ]],TablaConsumos[[CÓDIGO]:[CÓDIGO]],'Inventario '!$B147,TablaConsumos[[Planta]:[Planta]],'Inventario '!M$1)</f>
        <v>0</v>
      </c>
      <c r="N147" s="131">
        <f>SUMIFS(TablaConsumos[[CANTIDAD ]:[CANTIDAD ]],TablaConsumos[[CÓDIGO]:[CÓDIGO]],'Inventario '!$B147,TablaConsumos[[Planta]:[Planta]],'Inventario '!N$1)</f>
        <v>0</v>
      </c>
      <c r="O147" s="131">
        <f>SUMIFS(TablaConsumos[[CANTIDAD ]:[CANTIDAD ]],TablaConsumos[[CÓDIGO]:[CÓDIGO]],'Inventario '!$B147,TablaConsumos[[Planta]:[Planta]],'Inventario '!O$1)</f>
        <v>0</v>
      </c>
      <c r="P147" s="131">
        <f>SUMIFS(TablaConsumos[[CANTIDAD ]:[CANTIDAD ]],TablaConsumos[[CÓDIGO]:[CÓDIGO]],'Inventario '!$B147,TablaConsumos[[Planta]:[Planta]],'Inventario '!P$1)</f>
        <v>0</v>
      </c>
      <c r="Q147" s="131">
        <f>SUMIFS(TablaConsumos[[CANTIDAD ]:[CANTIDAD ]],TablaConsumos[[CÓDIGO]:[CÓDIGO]],'Inventario '!$B147,TablaConsumos[[Planta]:[Planta]],'Inventario '!Q$1)</f>
        <v>0</v>
      </c>
      <c r="R147" s="131">
        <f>SUMIFS(TablaConsumos[[CANTIDAD ]:[CANTIDAD ]],TablaConsumos[[CÓDIGO]:[CÓDIGO]],'Inventario '!$B147,TablaConsumos[[Planta]:[Planta]],'Inventario '!R$1)</f>
        <v>0</v>
      </c>
      <c r="S147" s="130">
        <f t="shared" si="114"/>
        <v>0</v>
      </c>
      <c r="T147" s="130">
        <f t="shared" si="117"/>
        <v>0</v>
      </c>
      <c r="U147" s="17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612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>
      <c r="B148" s="136">
        <v>8205241</v>
      </c>
      <c r="C148" s="128" t="s">
        <v>17</v>
      </c>
      <c r="D148" s="128"/>
      <c r="E148" s="147" t="s">
        <v>692</v>
      </c>
      <c r="F148" s="132"/>
      <c r="G148" s="130">
        <f>+SUMIFS(TablaIngresos[Cantidad],TablaIngresos[Código],'Inventario '!B148)</f>
        <v>0</v>
      </c>
      <c r="H148" s="130">
        <f t="shared" si="118"/>
        <v>0</v>
      </c>
      <c r="I148" s="131">
        <f>SUMIFS(TablaConsumos[[CANTIDAD ]:[CANTIDAD ]],TablaConsumos[[CÓDIGO]:[CÓDIGO]],'Inventario '!$B148,TablaConsumos[[Planta]:[Planta]],'Inventario '!I$1)</f>
        <v>0</v>
      </c>
      <c r="J148" s="131">
        <f>SUMIFS(TablaConsumos[[CANTIDAD ]:[CANTIDAD ]],TablaConsumos[[CÓDIGO]:[CÓDIGO]],'Inventario '!$B148,TablaConsumos[[Planta]:[Planta]],'Inventario '!J$1)</f>
        <v>0</v>
      </c>
      <c r="K148" s="131">
        <f>SUMIFS(TablaConsumos[[CANTIDAD ]:[CANTIDAD ]],TablaConsumos[[CÓDIGO]:[CÓDIGO]],'Inventario '!$B148,TablaConsumos[[Planta]:[Planta]],'Inventario '!K$1)</f>
        <v>0</v>
      </c>
      <c r="L148" s="131">
        <f>SUMIFS(TablaConsumos[[CANTIDAD ]:[CANTIDAD ]],TablaConsumos[[CÓDIGO]:[CÓDIGO]],'Inventario '!$B148,TablaConsumos[[Planta]:[Planta]],'Inventario '!L$1)</f>
        <v>0</v>
      </c>
      <c r="M148" s="131">
        <f>SUMIFS(TablaConsumos[[CANTIDAD ]:[CANTIDAD ]],TablaConsumos[[CÓDIGO]:[CÓDIGO]],'Inventario '!$B148,TablaConsumos[[Planta]:[Planta]],'Inventario '!M$1)</f>
        <v>0</v>
      </c>
      <c r="N148" s="131">
        <f>SUMIFS(TablaConsumos[[CANTIDAD ]:[CANTIDAD ]],TablaConsumos[[CÓDIGO]:[CÓDIGO]],'Inventario '!$B148,TablaConsumos[[Planta]:[Planta]],'Inventario '!N$1)</f>
        <v>0</v>
      </c>
      <c r="O148" s="131">
        <f>SUMIFS(TablaConsumos[[CANTIDAD ]:[CANTIDAD ]],TablaConsumos[[CÓDIGO]:[CÓDIGO]],'Inventario '!$B148,TablaConsumos[[Planta]:[Planta]],'Inventario '!O$1)</f>
        <v>0</v>
      </c>
      <c r="P148" s="131">
        <f>SUMIFS(TablaConsumos[[CANTIDAD ]:[CANTIDAD ]],TablaConsumos[[CÓDIGO]:[CÓDIGO]],'Inventario '!$B148,TablaConsumos[[Planta]:[Planta]],'Inventario '!P$1)</f>
        <v>0</v>
      </c>
      <c r="Q148" s="131">
        <f>SUMIFS(TablaConsumos[[CANTIDAD ]:[CANTIDAD ]],TablaConsumos[[CÓDIGO]:[CÓDIGO]],'Inventario '!$B148,TablaConsumos[[Planta]:[Planta]],'Inventario '!Q$1)</f>
        <v>0</v>
      </c>
      <c r="R148" s="131">
        <f>SUMIFS(TablaConsumos[[CANTIDAD ]:[CANTIDAD ]],TablaConsumos[[CÓDIGO]:[CÓDIGO]],'Inventario '!$B148,TablaConsumos[[Planta]:[Planta]],'Inventario '!R$1)</f>
        <v>0</v>
      </c>
      <c r="S148" s="130">
        <f t="shared" si="114"/>
        <v>0</v>
      </c>
      <c r="T148" s="130">
        <f t="shared" si="117"/>
        <v>0</v>
      </c>
      <c r="U148" s="17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612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>
      <c r="B149" s="136">
        <v>8203580</v>
      </c>
      <c r="C149" s="128" t="s">
        <v>30</v>
      </c>
      <c r="D149" s="128"/>
      <c r="E149" s="147" t="s">
        <v>235</v>
      </c>
      <c r="F149" s="274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612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>
      <c r="B150" s="136">
        <v>8203582</v>
      </c>
      <c r="C150" s="128" t="s">
        <v>30</v>
      </c>
      <c r="D150" s="128"/>
      <c r="E150" s="147" t="s">
        <v>236</v>
      </c>
      <c r="F150" s="274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612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>
      <c r="B151" s="136">
        <v>8205261</v>
      </c>
      <c r="C151" s="128" t="s">
        <v>30</v>
      </c>
      <c r="D151" s="128"/>
      <c r="E151" s="136" t="s">
        <v>237</v>
      </c>
      <c r="F151" s="274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612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>
      <c r="B152" s="136">
        <v>8205262</v>
      </c>
      <c r="C152" s="128" t="s">
        <v>30</v>
      </c>
      <c r="D152" s="128"/>
      <c r="E152" s="136" t="s">
        <v>238</v>
      </c>
      <c r="F152" s="274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612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>
      <c r="B153" s="136">
        <v>8205263</v>
      </c>
      <c r="C153" s="128" t="s">
        <v>30</v>
      </c>
      <c r="D153" s="128"/>
      <c r="E153" s="136" t="s">
        <v>239</v>
      </c>
      <c r="F153" s="274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612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>
      <c r="B154" s="136">
        <v>8205510</v>
      </c>
      <c r="C154" s="128" t="s">
        <v>30</v>
      </c>
      <c r="D154" s="128"/>
      <c r="E154" s="147" t="s">
        <v>240</v>
      </c>
      <c r="F154" s="274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612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>
      <c r="B155" s="136">
        <v>8205260</v>
      </c>
      <c r="C155" s="128" t="s">
        <v>30</v>
      </c>
      <c r="D155" s="128"/>
      <c r="E155" s="136" t="s">
        <v>241</v>
      </c>
      <c r="F155" s="274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612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>
      <c r="B156" s="136">
        <v>8205264</v>
      </c>
      <c r="C156" s="128" t="s">
        <v>30</v>
      </c>
      <c r="D156" s="128"/>
      <c r="E156" s="136" t="s">
        <v>242</v>
      </c>
      <c r="F156" s="274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612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>
      <c r="B157" s="136">
        <v>8205266</v>
      </c>
      <c r="C157" s="128" t="s">
        <v>30</v>
      </c>
      <c r="D157" s="128"/>
      <c r="E157" s="136" t="s">
        <v>243</v>
      </c>
      <c r="F157" s="274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612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>
      <c r="B158" s="136">
        <v>8205268</v>
      </c>
      <c r="C158" s="128" t="s">
        <v>30</v>
      </c>
      <c r="D158" s="128"/>
      <c r="E158" s="136" t="s">
        <v>244</v>
      </c>
      <c r="F158" s="274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612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>
      <c r="B159" s="136">
        <v>8205271</v>
      </c>
      <c r="C159" s="128" t="s">
        <v>30</v>
      </c>
      <c r="D159" s="128"/>
      <c r="E159" s="136" t="s">
        <v>245</v>
      </c>
      <c r="F159" s="274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612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>
      <c r="B160" s="136">
        <v>8205274</v>
      </c>
      <c r="C160" s="128" t="s">
        <v>30</v>
      </c>
      <c r="D160" s="128"/>
      <c r="E160" s="136" t="s">
        <v>246</v>
      </c>
      <c r="F160" s="274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612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>
      <c r="B161" s="136">
        <v>8205760</v>
      </c>
      <c r="C161" s="128" t="s">
        <v>30</v>
      </c>
      <c r="D161" s="128"/>
      <c r="E161" s="147" t="s">
        <v>248</v>
      </c>
      <c r="F161" s="274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612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>
      <c r="B162" s="136">
        <v>8205761</v>
      </c>
      <c r="C162" s="128" t="s">
        <v>30</v>
      </c>
      <c r="D162" s="128"/>
      <c r="E162" s="136" t="s">
        <v>249</v>
      </c>
      <c r="F162" s="274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612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>
      <c r="B163" s="136">
        <v>8205762</v>
      </c>
      <c r="C163" s="128" t="s">
        <v>30</v>
      </c>
      <c r="D163" s="128"/>
      <c r="E163" s="136" t="s">
        <v>250</v>
      </c>
      <c r="F163" s="274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612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>
      <c r="B164" s="136">
        <v>8205265</v>
      </c>
      <c r="C164" s="128" t="s">
        <v>30</v>
      </c>
      <c r="D164" s="128"/>
      <c r="E164" s="136" t="s">
        <v>251</v>
      </c>
      <c r="F164" s="274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612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>
      <c r="B165" s="136">
        <v>8205910</v>
      </c>
      <c r="C165" s="128" t="s">
        <v>30</v>
      </c>
      <c r="D165" s="128"/>
      <c r="E165" s="136" t="s">
        <v>252</v>
      </c>
      <c r="F165" s="274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612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>
      <c r="B166" s="136">
        <v>8205911</v>
      </c>
      <c r="C166" s="128" t="s">
        <v>30</v>
      </c>
      <c r="D166" s="128"/>
      <c r="E166" s="136" t="s">
        <v>253</v>
      </c>
      <c r="F166" s="274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612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>
      <c r="B167" s="136">
        <v>8206270</v>
      </c>
      <c r="C167" s="232" t="s">
        <v>30</v>
      </c>
      <c r="D167" s="232"/>
      <c r="E167" s="233" t="s">
        <v>833</v>
      </c>
      <c r="F167" s="274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612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>
      <c r="B168" s="136">
        <v>8206271</v>
      </c>
      <c r="C168" s="232" t="s">
        <v>30</v>
      </c>
      <c r="D168" s="232"/>
      <c r="E168" s="233" t="s">
        <v>834</v>
      </c>
      <c r="F168" s="274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612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>
      <c r="B169" s="231">
        <v>8205267</v>
      </c>
      <c r="C169" s="232" t="s">
        <v>30</v>
      </c>
      <c r="D169" s="232"/>
      <c r="E169" s="233" t="s">
        <v>835</v>
      </c>
      <c r="F169" s="274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612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>
      <c r="B170" s="231">
        <v>8205269</v>
      </c>
      <c r="C170" s="232" t="s">
        <v>30</v>
      </c>
      <c r="D170" s="232"/>
      <c r="E170" s="233" t="s">
        <v>836</v>
      </c>
      <c r="F170" s="274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612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>
      <c r="B171" s="231">
        <v>8205270</v>
      </c>
      <c r="C171" s="232" t="s">
        <v>30</v>
      </c>
      <c r="D171" s="232"/>
      <c r="E171" s="233" t="s">
        <v>837</v>
      </c>
      <c r="F171" s="274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612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>
      <c r="B172" s="231">
        <v>8205272</v>
      </c>
      <c r="C172" s="232" t="s">
        <v>30</v>
      </c>
      <c r="D172" s="232"/>
      <c r="E172" s="233" t="s">
        <v>838</v>
      </c>
      <c r="F172" s="274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612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>
      <c r="B173" s="231">
        <v>8205273</v>
      </c>
      <c r="C173" s="232" t="s">
        <v>30</v>
      </c>
      <c r="D173" s="232"/>
      <c r="E173" s="233" t="s">
        <v>839</v>
      </c>
      <c r="F173" s="274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612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>
      <c r="B174" s="231">
        <v>8205275</v>
      </c>
      <c r="C174" s="232" t="s">
        <v>30</v>
      </c>
      <c r="D174" s="232"/>
      <c r="E174" s="233" t="s">
        <v>840</v>
      </c>
      <c r="F174" s="274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612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>
      <c r="B175" s="231">
        <v>8205276</v>
      </c>
      <c r="C175" s="232" t="s">
        <v>30</v>
      </c>
      <c r="D175" s="232"/>
      <c r="E175" s="233" t="s">
        <v>841</v>
      </c>
      <c r="F175" s="274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612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>
      <c r="B176" s="231">
        <v>8206000</v>
      </c>
      <c r="C176" s="232" t="s">
        <v>30</v>
      </c>
      <c r="D176" s="232"/>
      <c r="E176" s="233" t="s">
        <v>842</v>
      </c>
      <c r="F176" s="274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612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>
      <c r="B177" s="231">
        <v>8206001</v>
      </c>
      <c r="C177" s="232" t="s">
        <v>30</v>
      </c>
      <c r="D177" s="232"/>
      <c r="E177" s="233" t="s">
        <v>843</v>
      </c>
      <c r="F177" s="274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612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>
      <c r="B178" s="231">
        <v>8206002</v>
      </c>
      <c r="C178" s="232" t="s">
        <v>30</v>
      </c>
      <c r="D178" s="232"/>
      <c r="E178" s="233" t="s">
        <v>844</v>
      </c>
      <c r="F178" s="274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612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>
      <c r="B179" s="231">
        <v>8206003</v>
      </c>
      <c r="C179" s="232" t="s">
        <v>30</v>
      </c>
      <c r="D179" s="232"/>
      <c r="E179" s="233" t="s">
        <v>845</v>
      </c>
      <c r="F179" s="274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612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>
      <c r="B180" s="231">
        <v>8206004</v>
      </c>
      <c r="C180" s="232" t="s">
        <v>30</v>
      </c>
      <c r="D180" s="232"/>
      <c r="E180" s="233" t="s">
        <v>846</v>
      </c>
      <c r="F180" s="274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612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>
      <c r="B181" s="231">
        <v>8206005</v>
      </c>
      <c r="C181" s="232" t="s">
        <v>30</v>
      </c>
      <c r="D181" s="232"/>
      <c r="E181" s="233" t="s">
        <v>847</v>
      </c>
      <c r="F181" s="274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612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>
      <c r="B182" s="231">
        <v>8206006</v>
      </c>
      <c r="C182" s="232" t="s">
        <v>30</v>
      </c>
      <c r="D182" s="232"/>
      <c r="E182" s="233" t="s">
        <v>848</v>
      </c>
      <c r="F182" s="274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612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>
      <c r="B183" s="231">
        <v>8206007</v>
      </c>
      <c r="C183" s="232" t="s">
        <v>30</v>
      </c>
      <c r="D183" s="232"/>
      <c r="E183" s="233" t="s">
        <v>849</v>
      </c>
      <c r="F183" s="274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612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>
      <c r="B184" s="231">
        <v>8206370</v>
      </c>
      <c r="C184" s="232" t="s">
        <v>30</v>
      </c>
      <c r="D184" s="232"/>
      <c r="E184" s="233" t="s">
        <v>853</v>
      </c>
      <c r="F184" s="274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132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615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>
      <c r="B185" s="231">
        <v>8201282</v>
      </c>
      <c r="C185" s="232" t="s">
        <v>30</v>
      </c>
      <c r="D185" s="232"/>
      <c r="E185" s="233" t="s">
        <v>1214</v>
      </c>
      <c r="F185" s="274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132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>
      <c r="B186" s="136">
        <v>8205912</v>
      </c>
      <c r="C186" s="200" t="s">
        <v>30</v>
      </c>
      <c r="D186" s="200"/>
      <c r="E186" s="201" t="s">
        <v>254</v>
      </c>
      <c r="F186" s="274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612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>
      <c r="B188" s="136">
        <v>8200094</v>
      </c>
      <c r="C188" s="202" t="s">
        <v>30</v>
      </c>
      <c r="D188" s="202"/>
      <c r="E188" s="203" t="s">
        <v>257</v>
      </c>
      <c r="F188" s="274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613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>
      <c r="B189" s="136">
        <v>8200095</v>
      </c>
      <c r="C189" s="128" t="s">
        <v>30</v>
      </c>
      <c r="D189" s="128"/>
      <c r="E189" s="136" t="s">
        <v>259</v>
      </c>
      <c r="F189" s="274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612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>
      <c r="B190" s="136">
        <v>8200096</v>
      </c>
      <c r="C190" s="128" t="s">
        <v>30</v>
      </c>
      <c r="D190" s="128"/>
      <c r="E190" s="136" t="s">
        <v>261</v>
      </c>
      <c r="F190" s="274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613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>
      <c r="B191" s="136">
        <v>8200099</v>
      </c>
      <c r="C191" s="128" t="s">
        <v>30</v>
      </c>
      <c r="D191" s="128"/>
      <c r="E191" s="136" t="s">
        <v>263</v>
      </c>
      <c r="F191" s="274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612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>
      <c r="B192" s="136">
        <v>8201101</v>
      </c>
      <c r="C192" s="128" t="s">
        <v>30</v>
      </c>
      <c r="D192" s="128"/>
      <c r="E192" s="136" t="s">
        <v>264</v>
      </c>
      <c r="F192" s="274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612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>
      <c r="B193" s="136">
        <v>8202270</v>
      </c>
      <c r="C193" s="128" t="s">
        <v>30</v>
      </c>
      <c r="D193" s="128"/>
      <c r="E193" s="136" t="s">
        <v>265</v>
      </c>
      <c r="F193" s="274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612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>
      <c r="B194" s="136">
        <v>8202271</v>
      </c>
      <c r="C194" s="128" t="s">
        <v>30</v>
      </c>
      <c r="D194" s="128"/>
      <c r="E194" s="136" t="s">
        <v>266</v>
      </c>
      <c r="F194" s="274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612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>
      <c r="B195" s="136">
        <v>8204520</v>
      </c>
      <c r="C195" s="128" t="s">
        <v>30</v>
      </c>
      <c r="D195" s="128"/>
      <c r="E195" s="136" t="s">
        <v>267</v>
      </c>
      <c r="F195" s="274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612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>
      <c r="B196" s="136">
        <v>8204521</v>
      </c>
      <c r="C196" s="128" t="s">
        <v>30</v>
      </c>
      <c r="D196" s="128"/>
      <c r="E196" s="136" t="s">
        <v>268</v>
      </c>
      <c r="F196" s="274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130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612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>
      <c r="B197" s="136">
        <v>8201921</v>
      </c>
      <c r="C197" s="128" t="s">
        <v>30</v>
      </c>
      <c r="D197" s="128"/>
      <c r="E197" s="136" t="s">
        <v>693</v>
      </c>
      <c r="F197" s="274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612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>
      <c r="B198" s="136">
        <v>8204585</v>
      </c>
      <c r="C198" s="128" t="s">
        <v>30</v>
      </c>
      <c r="D198" s="128"/>
      <c r="E198" s="147" t="s">
        <v>272</v>
      </c>
      <c r="F198" s="274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612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>
      <c r="B199" s="136">
        <v>8203090</v>
      </c>
      <c r="C199" s="128" t="s">
        <v>30</v>
      </c>
      <c r="D199" s="128"/>
      <c r="E199" s="136" t="s">
        <v>274</v>
      </c>
      <c r="F199" s="274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612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>
      <c r="B200" s="136">
        <v>8205006</v>
      </c>
      <c r="C200" s="128" t="s">
        <v>30</v>
      </c>
      <c r="D200" s="128"/>
      <c r="E200" s="136" t="s">
        <v>275</v>
      </c>
      <c r="F200" s="274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612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>
      <c r="B201" s="136">
        <v>8205007</v>
      </c>
      <c r="C201" s="128" t="s">
        <v>30</v>
      </c>
      <c r="D201" s="128"/>
      <c r="E201" s="136" t="s">
        <v>276</v>
      </c>
      <c r="F201" s="274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612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>
      <c r="B202" s="136">
        <v>8205008</v>
      </c>
      <c r="C202" s="128" t="s">
        <v>30</v>
      </c>
      <c r="D202" s="128"/>
      <c r="E202" s="136" t="s">
        <v>277</v>
      </c>
      <c r="F202" s="274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612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>
      <c r="B203" s="136">
        <v>8205009</v>
      </c>
      <c r="C203" s="128" t="s">
        <v>30</v>
      </c>
      <c r="D203" s="128"/>
      <c r="E203" s="136" t="s">
        <v>278</v>
      </c>
      <c r="F203" s="274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612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>
      <c r="B204" s="136">
        <v>8205010</v>
      </c>
      <c r="C204" s="128" t="s">
        <v>30</v>
      </c>
      <c r="D204" s="128"/>
      <c r="E204" s="136" t="s">
        <v>279</v>
      </c>
      <c r="F204" s="274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612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>
      <c r="B205" s="136">
        <v>8205011</v>
      </c>
      <c r="C205" s="128" t="s">
        <v>30</v>
      </c>
      <c r="D205" s="128"/>
      <c r="E205" s="136" t="s">
        <v>280</v>
      </c>
      <c r="F205" s="274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612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>
      <c r="B206" s="136">
        <v>8205012</v>
      </c>
      <c r="C206" s="128" t="s">
        <v>30</v>
      </c>
      <c r="D206" s="128"/>
      <c r="E206" s="136" t="s">
        <v>281</v>
      </c>
      <c r="F206" s="274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612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>
      <c r="B207" s="136">
        <v>8205013</v>
      </c>
      <c r="C207" s="128" t="s">
        <v>30</v>
      </c>
      <c r="D207" s="128"/>
      <c r="E207" s="136" t="s">
        <v>282</v>
      </c>
      <c r="F207" s="274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612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>
      <c r="B208" s="136">
        <v>8201884</v>
      </c>
      <c r="C208" s="149" t="s">
        <v>30</v>
      </c>
      <c r="D208" s="149"/>
      <c r="E208" s="136" t="s">
        <v>287</v>
      </c>
      <c r="F208" s="274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612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>
      <c r="B209" s="136">
        <v>8201885</v>
      </c>
      <c r="C209" s="149" t="s">
        <v>30</v>
      </c>
      <c r="D209" s="149"/>
      <c r="E209" s="136" t="s">
        <v>288</v>
      </c>
      <c r="F209" s="274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612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>
      <c r="B210" s="136">
        <v>8204170</v>
      </c>
      <c r="C210" s="149" t="s">
        <v>30</v>
      </c>
      <c r="D210" s="149"/>
      <c r="E210" s="136" t="s">
        <v>289</v>
      </c>
      <c r="F210" s="274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612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>
      <c r="B211" s="136">
        <v>8204771</v>
      </c>
      <c r="C211" s="205" t="s">
        <v>30</v>
      </c>
      <c r="D211" s="205"/>
      <c r="E211" s="201" t="s">
        <v>290</v>
      </c>
      <c r="F211" s="274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612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>
      <c r="B213" s="136">
        <v>8201972</v>
      </c>
      <c r="C213" s="128" t="s">
        <v>694</v>
      </c>
      <c r="D213" s="128"/>
      <c r="E213" s="136" t="s">
        <v>325</v>
      </c>
      <c r="F213" s="274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130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613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>
      <c r="B214" s="136">
        <v>8202921</v>
      </c>
      <c r="C214" s="128" t="s">
        <v>695</v>
      </c>
      <c r="D214" s="128"/>
      <c r="E214" s="136" t="s">
        <v>328</v>
      </c>
      <c r="F214" s="274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612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>
      <c r="B215" s="136">
        <v>8203015</v>
      </c>
      <c r="C215" s="128" t="s">
        <v>696</v>
      </c>
      <c r="D215" s="128"/>
      <c r="E215" s="136" t="s">
        <v>361</v>
      </c>
      <c r="F215" s="274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618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>
      <c r="B216" s="136">
        <v>8204500</v>
      </c>
      <c r="C216" s="128" t="s">
        <v>697</v>
      </c>
      <c r="D216" s="128"/>
      <c r="E216" s="136" t="s">
        <v>698</v>
      </c>
      <c r="F216" s="274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130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612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>
      <c r="B217" s="136">
        <v>8204587</v>
      </c>
      <c r="C217" s="128" t="s">
        <v>365</v>
      </c>
      <c r="D217" s="128"/>
      <c r="E217" s="136" t="s">
        <v>699</v>
      </c>
      <c r="F217" s="274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612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>
      <c r="B218" s="136">
        <v>8204588</v>
      </c>
      <c r="C218" s="128" t="s">
        <v>700</v>
      </c>
      <c r="D218" s="128"/>
      <c r="E218" s="136" t="s">
        <v>367</v>
      </c>
      <c r="F218" s="274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612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>
      <c r="B219" s="136">
        <v>8204790</v>
      </c>
      <c r="C219" s="128" t="s">
        <v>17</v>
      </c>
      <c r="D219" s="128"/>
      <c r="E219" s="136" t="s">
        <v>368</v>
      </c>
      <c r="F219" s="274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616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>
      <c r="B220" s="136">
        <v>8204791</v>
      </c>
      <c r="C220" s="128" t="s">
        <v>17</v>
      </c>
      <c r="D220" s="128"/>
      <c r="E220" s="136" t="s">
        <v>369</v>
      </c>
      <c r="F220" s="274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616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>
      <c r="B221" s="243">
        <v>8205750</v>
      </c>
      <c r="C221" s="44" t="s">
        <v>17</v>
      </c>
      <c r="D221" s="44"/>
      <c r="E221" s="243" t="s">
        <v>879</v>
      </c>
      <c r="F221" s="274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615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>
      <c r="B222" s="210" t="s">
        <v>373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>
      <c r="B223" s="209">
        <v>3405606</v>
      </c>
      <c r="C223" s="202" t="s">
        <v>17</v>
      </c>
      <c r="D223" s="202" t="s">
        <v>407</v>
      </c>
      <c r="E223" s="203" t="s">
        <v>383</v>
      </c>
      <c r="F223" s="274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>
      <c r="B224" s="127">
        <v>3411510</v>
      </c>
      <c r="C224" s="128" t="s">
        <v>374</v>
      </c>
      <c r="D224" s="128" t="s">
        <v>407</v>
      </c>
      <c r="E224" s="129" t="s">
        <v>390</v>
      </c>
      <c r="F224" s="274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>
      <c r="B225" s="127">
        <v>3416761</v>
      </c>
      <c r="C225" s="128" t="s">
        <v>316</v>
      </c>
      <c r="D225" s="128" t="s">
        <v>407</v>
      </c>
      <c r="E225" s="129" t="s">
        <v>396</v>
      </c>
      <c r="F225" s="274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>
      <c r="B226" s="127">
        <v>8202481</v>
      </c>
      <c r="C226" s="128" t="s">
        <v>316</v>
      </c>
      <c r="D226" s="128" t="s">
        <v>800</v>
      </c>
      <c r="E226" s="129" t="s">
        <v>703</v>
      </c>
      <c r="F226" s="274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>
      <c r="B227" s="156">
        <v>8202480</v>
      </c>
      <c r="C227" s="128" t="s">
        <v>316</v>
      </c>
      <c r="D227" s="128" t="s">
        <v>801</v>
      </c>
      <c r="E227" s="129" t="s">
        <v>721</v>
      </c>
      <c r="F227" s="274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>
      <c r="B228" s="156">
        <v>8025620</v>
      </c>
      <c r="C228" s="128" t="s">
        <v>316</v>
      </c>
      <c r="D228" s="128" t="s">
        <v>800</v>
      </c>
      <c r="E228" s="129" t="s">
        <v>403</v>
      </c>
      <c r="F228" s="274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>
      <c r="B229" s="136">
        <v>8200026</v>
      </c>
      <c r="C229" s="131" t="s">
        <v>316</v>
      </c>
      <c r="D229" s="128" t="s">
        <v>407</v>
      </c>
      <c r="E229" s="136" t="s">
        <v>405</v>
      </c>
      <c r="F229" s="274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>
      <c r="B230" s="127">
        <v>8200198</v>
      </c>
      <c r="C230" s="128" t="s">
        <v>316</v>
      </c>
      <c r="D230" s="128" t="s">
        <v>407</v>
      </c>
      <c r="E230" s="136" t="s">
        <v>413</v>
      </c>
      <c r="F230" s="274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>
      <c r="B231" s="127">
        <v>8200199</v>
      </c>
      <c r="C231" s="128" t="s">
        <v>705</v>
      </c>
      <c r="D231" s="128" t="s">
        <v>407</v>
      </c>
      <c r="E231" s="136" t="s">
        <v>415</v>
      </c>
      <c r="F231" s="274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>
      <c r="B232" s="127">
        <v>8200390</v>
      </c>
      <c r="C232" s="128" t="s">
        <v>316</v>
      </c>
      <c r="D232" s="128" t="s">
        <v>407</v>
      </c>
      <c r="E232" s="136" t="s">
        <v>416</v>
      </c>
      <c r="F232" s="274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>
      <c r="B233" s="127">
        <v>8200590</v>
      </c>
      <c r="C233" s="128" t="s">
        <v>316</v>
      </c>
      <c r="D233" s="128" t="s">
        <v>407</v>
      </c>
      <c r="E233" s="136" t="s">
        <v>420</v>
      </c>
      <c r="F233" s="274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>
      <c r="B234" s="127">
        <v>8200845</v>
      </c>
      <c r="C234" s="128" t="s">
        <v>316</v>
      </c>
      <c r="D234" s="128" t="s">
        <v>801</v>
      </c>
      <c r="E234" s="129" t="s">
        <v>431</v>
      </c>
      <c r="F234" s="274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>
      <c r="B235" s="127">
        <v>8200852</v>
      </c>
      <c r="C235" s="128" t="s">
        <v>316</v>
      </c>
      <c r="D235" s="128" t="s">
        <v>407</v>
      </c>
      <c r="E235" s="129" t="s">
        <v>436</v>
      </c>
      <c r="F235" s="274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>
      <c r="B236" s="127">
        <v>8200853</v>
      </c>
      <c r="C236" s="128" t="s">
        <v>316</v>
      </c>
      <c r="D236" s="128" t="s">
        <v>407</v>
      </c>
      <c r="E236" s="129" t="s">
        <v>437</v>
      </c>
      <c r="F236" s="274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>
      <c r="B237" s="127">
        <v>8200854</v>
      </c>
      <c r="C237" s="128" t="s">
        <v>316</v>
      </c>
      <c r="D237" s="128" t="s">
        <v>407</v>
      </c>
      <c r="E237" s="129" t="s">
        <v>438</v>
      </c>
      <c r="F237" s="274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>
      <c r="B238" s="127">
        <v>8200855</v>
      </c>
      <c r="C238" s="128" t="s">
        <v>316</v>
      </c>
      <c r="D238" s="128" t="s">
        <v>407</v>
      </c>
      <c r="E238" s="129" t="s">
        <v>439</v>
      </c>
      <c r="F238" s="274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>
      <c r="B239" s="127">
        <v>8200856</v>
      </c>
      <c r="C239" s="128" t="s">
        <v>316</v>
      </c>
      <c r="D239" s="128" t="s">
        <v>407</v>
      </c>
      <c r="E239" s="129" t="s">
        <v>440</v>
      </c>
      <c r="F239" s="274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>
      <c r="B240" s="127">
        <v>8200857</v>
      </c>
      <c r="C240" s="128" t="s">
        <v>316</v>
      </c>
      <c r="D240" s="128" t="s">
        <v>407</v>
      </c>
      <c r="E240" s="129" t="s">
        <v>441</v>
      </c>
      <c r="F240" s="274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>
      <c r="B241" s="127">
        <v>8200863</v>
      </c>
      <c r="C241" s="128" t="s">
        <v>316</v>
      </c>
      <c r="D241" s="128" t="s">
        <v>407</v>
      </c>
      <c r="E241" s="129" t="s">
        <v>443</v>
      </c>
      <c r="F241" s="274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>
      <c r="B242" s="127">
        <v>8200864</v>
      </c>
      <c r="C242" s="128" t="s">
        <v>706</v>
      </c>
      <c r="D242" s="128" t="s">
        <v>407</v>
      </c>
      <c r="E242" s="129" t="s">
        <v>444</v>
      </c>
      <c r="F242" s="274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>
      <c r="B243" s="127">
        <v>8200865</v>
      </c>
      <c r="C243" s="128" t="s">
        <v>706</v>
      </c>
      <c r="D243" s="128" t="s">
        <v>407</v>
      </c>
      <c r="E243" s="129" t="s">
        <v>445</v>
      </c>
      <c r="F243" s="274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>
      <c r="B244" s="129">
        <v>8200883</v>
      </c>
      <c r="C244" s="159" t="s">
        <v>374</v>
      </c>
      <c r="D244" s="128" t="s">
        <v>407</v>
      </c>
      <c r="E244" s="129" t="s">
        <v>450</v>
      </c>
      <c r="F244" s="274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>
      <c r="B245" s="127">
        <v>8200890</v>
      </c>
      <c r="C245" s="128" t="s">
        <v>374</v>
      </c>
      <c r="D245" s="128" t="s">
        <v>800</v>
      </c>
      <c r="E245" s="129" t="s">
        <v>452</v>
      </c>
      <c r="F245" s="274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>
      <c r="B246" s="127">
        <v>8200893</v>
      </c>
      <c r="C246" s="128" t="s">
        <v>374</v>
      </c>
      <c r="D246" s="128" t="s">
        <v>800</v>
      </c>
      <c r="E246" s="129" t="s">
        <v>454</v>
      </c>
      <c r="F246" s="274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>
      <c r="B247" s="127">
        <v>8200894</v>
      </c>
      <c r="C247" s="128" t="s">
        <v>374</v>
      </c>
      <c r="D247" s="128" t="s">
        <v>800</v>
      </c>
      <c r="E247" s="129" t="s">
        <v>455</v>
      </c>
      <c r="F247" s="274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>
      <c r="B248" s="127">
        <v>8200920</v>
      </c>
      <c r="C248" s="128" t="s">
        <v>374</v>
      </c>
      <c r="D248" s="128" t="s">
        <v>800</v>
      </c>
      <c r="E248" s="129" t="s">
        <v>456</v>
      </c>
      <c r="F248" s="274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>
      <c r="B249" s="127">
        <v>8201090</v>
      </c>
      <c r="C249" s="128" t="s">
        <v>475</v>
      </c>
      <c r="D249" s="128" t="s">
        <v>407</v>
      </c>
      <c r="E249" s="129" t="s">
        <v>476</v>
      </c>
      <c r="F249" s="274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>
      <c r="B250" s="127">
        <v>8201878</v>
      </c>
      <c r="C250" s="128" t="s">
        <v>475</v>
      </c>
      <c r="D250" s="128" t="s">
        <v>407</v>
      </c>
      <c r="E250" s="129" t="s">
        <v>491</v>
      </c>
      <c r="F250" s="274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>
      <c r="B251" s="127">
        <v>8201890</v>
      </c>
      <c r="C251" s="128" t="s">
        <v>316</v>
      </c>
      <c r="D251" s="128" t="s">
        <v>407</v>
      </c>
      <c r="E251" s="129" t="s">
        <v>707</v>
      </c>
      <c r="F251" s="274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>
      <c r="B252" s="127">
        <v>8202471</v>
      </c>
      <c r="C252" s="128" t="s">
        <v>374</v>
      </c>
      <c r="D252" s="128" t="s">
        <v>800</v>
      </c>
      <c r="E252" s="129" t="s">
        <v>495</v>
      </c>
      <c r="F252" s="274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>
      <c r="B253" s="127">
        <v>8203182</v>
      </c>
      <c r="C253" s="128" t="s">
        <v>17</v>
      </c>
      <c r="D253" s="128" t="s">
        <v>407</v>
      </c>
      <c r="E253" s="129" t="s">
        <v>708</v>
      </c>
      <c r="F253" s="274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>
      <c r="B254" s="127">
        <v>8203181</v>
      </c>
      <c r="C254" s="128" t="s">
        <v>17</v>
      </c>
      <c r="D254" s="128" t="s">
        <v>407</v>
      </c>
      <c r="E254" s="129" t="s">
        <v>709</v>
      </c>
      <c r="F254" s="274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>
      <c r="B255" s="127">
        <v>8203183</v>
      </c>
      <c r="C255" s="128" t="s">
        <v>17</v>
      </c>
      <c r="D255" s="128" t="s">
        <v>407</v>
      </c>
      <c r="E255" s="129" t="s">
        <v>722</v>
      </c>
      <c r="F255" s="274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>
      <c r="B256" s="127">
        <v>8203180</v>
      </c>
      <c r="C256" s="128" t="s">
        <v>17</v>
      </c>
      <c r="D256" s="128" t="s">
        <v>407</v>
      </c>
      <c r="E256" s="129" t="s">
        <v>710</v>
      </c>
      <c r="F256" s="274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>
      <c r="B257" s="127">
        <v>8203170</v>
      </c>
      <c r="C257" s="128" t="s">
        <v>17</v>
      </c>
      <c r="D257" s="128">
        <v>0</v>
      </c>
      <c r="E257" s="129" t="s">
        <v>711</v>
      </c>
      <c r="F257" s="274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>
      <c r="B258" s="127">
        <v>8202490</v>
      </c>
      <c r="C258" s="128" t="s">
        <v>17</v>
      </c>
      <c r="D258" s="128" t="s">
        <v>800</v>
      </c>
      <c r="E258" s="129" t="s">
        <v>505</v>
      </c>
      <c r="F258" s="274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>
      <c r="B259" s="127">
        <v>8202491</v>
      </c>
      <c r="C259" s="128" t="s">
        <v>17</v>
      </c>
      <c r="D259" s="128" t="s">
        <v>800</v>
      </c>
      <c r="E259" s="129" t="s">
        <v>506</v>
      </c>
      <c r="F259" s="274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>
      <c r="B260" s="127">
        <v>8202460</v>
      </c>
      <c r="C260" s="128" t="s">
        <v>17</v>
      </c>
      <c r="D260" s="128" t="s">
        <v>800</v>
      </c>
      <c r="E260" s="129" t="s">
        <v>507</v>
      </c>
      <c r="F260" s="274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>
      <c r="B261" s="127">
        <v>8202470</v>
      </c>
      <c r="C261" s="128" t="s">
        <v>17</v>
      </c>
      <c r="D261" s="128" t="s">
        <v>800</v>
      </c>
      <c r="E261" s="129" t="s">
        <v>508</v>
      </c>
      <c r="F261" s="274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>
      <c r="B262" s="127">
        <v>8202472</v>
      </c>
      <c r="C262" s="128" t="s">
        <v>17</v>
      </c>
      <c r="D262" s="128" t="s">
        <v>800</v>
      </c>
      <c r="E262" s="129" t="s">
        <v>509</v>
      </c>
      <c r="F262" s="274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>
      <c r="B263" s="127">
        <v>8202473</v>
      </c>
      <c r="C263" s="128" t="s">
        <v>17</v>
      </c>
      <c r="D263" s="128" t="s">
        <v>800</v>
      </c>
      <c r="E263" s="129" t="s">
        <v>510</v>
      </c>
      <c r="F263" s="274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>
      <c r="B264" s="127">
        <v>8201520</v>
      </c>
      <c r="C264" s="128" t="s">
        <v>712</v>
      </c>
      <c r="D264" s="128" t="s">
        <v>407</v>
      </c>
      <c r="E264" s="129" t="s">
        <v>511</v>
      </c>
      <c r="F264" s="274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>
      <c r="B265" s="127">
        <v>3437070</v>
      </c>
      <c r="C265" s="128" t="s">
        <v>17</v>
      </c>
      <c r="D265" s="128" t="s">
        <v>407</v>
      </c>
      <c r="E265" s="129" t="s">
        <v>512</v>
      </c>
      <c r="F265" s="274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>
      <c r="B266" s="127">
        <v>8203012</v>
      </c>
      <c r="C266" s="128" t="s">
        <v>530</v>
      </c>
      <c r="D266" s="128" t="s">
        <v>407</v>
      </c>
      <c r="E266" s="129" t="s">
        <v>513</v>
      </c>
      <c r="F266" s="274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>
      <c r="B267" s="303">
        <v>8203990</v>
      </c>
      <c r="C267" s="128" t="s">
        <v>17</v>
      </c>
      <c r="D267" s="128" t="s">
        <v>407</v>
      </c>
      <c r="E267" s="129" t="s">
        <v>519</v>
      </c>
      <c r="F267" s="274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>
      <c r="B268" s="127">
        <v>8201522</v>
      </c>
      <c r="C268" s="128" t="s">
        <v>530</v>
      </c>
      <c r="D268" s="128" t="s">
        <v>407</v>
      </c>
      <c r="E268" s="129" t="s">
        <v>521</v>
      </c>
      <c r="F268" s="274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>
      <c r="B269" s="127">
        <v>8203900</v>
      </c>
      <c r="C269" s="128" t="s">
        <v>17</v>
      </c>
      <c r="D269" s="128" t="s">
        <v>798</v>
      </c>
      <c r="E269" s="129" t="s">
        <v>522</v>
      </c>
      <c r="F269" s="274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296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>
      <c r="B270" s="136">
        <v>8204470</v>
      </c>
      <c r="C270" s="128" t="s">
        <v>17</v>
      </c>
      <c r="D270" s="128" t="s">
        <v>802</v>
      </c>
      <c r="E270" s="129" t="s">
        <v>523</v>
      </c>
      <c r="F270" s="274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132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>
      <c r="B271" s="136">
        <v>7840311</v>
      </c>
      <c r="C271" s="128" t="s">
        <v>17</v>
      </c>
      <c r="D271" s="128" t="s">
        <v>802</v>
      </c>
      <c r="E271" s="129" t="s">
        <v>524</v>
      </c>
      <c r="F271" s="274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>
      <c r="B272" s="127">
        <v>7840312</v>
      </c>
      <c r="C272" s="128" t="s">
        <v>17</v>
      </c>
      <c r="D272" s="128" t="s">
        <v>802</v>
      </c>
      <c r="E272" s="129" t="s">
        <v>525</v>
      </c>
      <c r="F272" s="274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>
      <c r="B273" s="127">
        <v>3415801</v>
      </c>
      <c r="C273" s="128" t="s">
        <v>17</v>
      </c>
      <c r="D273" s="128" t="s">
        <v>407</v>
      </c>
      <c r="E273" s="129" t="s">
        <v>536</v>
      </c>
      <c r="F273" s="274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>
      <c r="B274" s="127">
        <v>8204860</v>
      </c>
      <c r="C274" s="128" t="s">
        <v>17</v>
      </c>
      <c r="D274" s="128" t="s">
        <v>407</v>
      </c>
      <c r="E274" s="129" t="s">
        <v>714</v>
      </c>
      <c r="F274" s="274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>
      <c r="B275" s="127">
        <v>8205870</v>
      </c>
      <c r="C275" s="128" t="s">
        <v>17</v>
      </c>
      <c r="D275" s="128" t="s">
        <v>407</v>
      </c>
      <c r="E275" s="129" t="s">
        <v>566</v>
      </c>
      <c r="F275" s="274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>
      <c r="B276" s="127">
        <v>8205871</v>
      </c>
      <c r="C276" s="128" t="s">
        <v>17</v>
      </c>
      <c r="D276" s="128" t="s">
        <v>407</v>
      </c>
      <c r="E276" s="129" t="s">
        <v>567</v>
      </c>
      <c r="F276" s="274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>
      <c r="B277" s="150">
        <v>2406440</v>
      </c>
      <c r="C277" s="151" t="s">
        <v>17</v>
      </c>
      <c r="D277" s="151" t="s">
        <v>407</v>
      </c>
      <c r="E277" s="152" t="s">
        <v>375</v>
      </c>
      <c r="F277" s="274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>
      <c r="B278" s="150">
        <v>2806031</v>
      </c>
      <c r="C278" s="151" t="s">
        <v>316</v>
      </c>
      <c r="D278" s="151" t="s">
        <v>407</v>
      </c>
      <c r="E278" s="152" t="s">
        <v>378</v>
      </c>
      <c r="F278" s="274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>
      <c r="B279" s="150">
        <v>3400585</v>
      </c>
      <c r="C279" s="151" t="s">
        <v>316</v>
      </c>
      <c r="D279" s="151" t="s">
        <v>407</v>
      </c>
      <c r="E279" s="155" t="s">
        <v>380</v>
      </c>
      <c r="F279" s="274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>
      <c r="B280" s="150">
        <v>8203480</v>
      </c>
      <c r="C280" s="151" t="s">
        <v>316</v>
      </c>
      <c r="D280" s="151" t="s">
        <v>407</v>
      </c>
      <c r="E280" s="155" t="s">
        <v>701</v>
      </c>
      <c r="F280" s="274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>
      <c r="B281" s="150">
        <v>8203251</v>
      </c>
      <c r="C281" s="151" t="s">
        <v>384</v>
      </c>
      <c r="D281" s="151" t="s">
        <v>407</v>
      </c>
      <c r="E281" s="152" t="s">
        <v>702</v>
      </c>
      <c r="F281" s="274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>
      <c r="B282" s="150">
        <v>3411267</v>
      </c>
      <c r="C282" s="151" t="s">
        <v>17</v>
      </c>
      <c r="D282" s="151" t="s">
        <v>407</v>
      </c>
      <c r="E282" s="152" t="s">
        <v>388</v>
      </c>
      <c r="F282" s="274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>
      <c r="B283" s="150">
        <v>3414920</v>
      </c>
      <c r="C283" s="151"/>
      <c r="D283" s="151" t="s">
        <v>407</v>
      </c>
      <c r="E283" s="152" t="s">
        <v>392</v>
      </c>
      <c r="F283" s="274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>
      <c r="B284" s="127">
        <v>3416760</v>
      </c>
      <c r="C284" s="128" t="s">
        <v>17</v>
      </c>
      <c r="D284" s="128" t="s">
        <v>407</v>
      </c>
      <c r="E284" s="129" t="s">
        <v>395</v>
      </c>
      <c r="F284" s="274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>
      <c r="B285" s="150">
        <v>4205901</v>
      </c>
      <c r="C285" s="151" t="s">
        <v>316</v>
      </c>
      <c r="D285" s="151" t="s">
        <v>407</v>
      </c>
      <c r="E285" s="152" t="s">
        <v>399</v>
      </c>
      <c r="F285" s="274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>
      <c r="B286" s="150">
        <v>8201240</v>
      </c>
      <c r="C286" s="157" t="s">
        <v>17</v>
      </c>
      <c r="D286" s="157" t="s">
        <v>407</v>
      </c>
      <c r="E286" s="155" t="s">
        <v>704</v>
      </c>
      <c r="F286" s="274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>
      <c r="B287" s="150">
        <v>8200194</v>
      </c>
      <c r="C287" s="151" t="s">
        <v>316</v>
      </c>
      <c r="D287" s="151" t="s">
        <v>407</v>
      </c>
      <c r="E287" s="155" t="s">
        <v>410</v>
      </c>
      <c r="F287" s="274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>
      <c r="B288" s="150">
        <v>8200480</v>
      </c>
      <c r="C288" s="151" t="s">
        <v>417</v>
      </c>
      <c r="D288" s="151" t="s">
        <v>407</v>
      </c>
      <c r="E288" s="155" t="s">
        <v>419</v>
      </c>
      <c r="F288" s="274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>
      <c r="B289" s="152">
        <v>8200830</v>
      </c>
      <c r="C289" s="158" t="s">
        <v>316</v>
      </c>
      <c r="D289" s="158" t="s">
        <v>407</v>
      </c>
      <c r="E289" s="152" t="s">
        <v>424</v>
      </c>
      <c r="F289" s="274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>
      <c r="B290" s="152">
        <v>8200831</v>
      </c>
      <c r="C290" s="158" t="s">
        <v>316</v>
      </c>
      <c r="D290" s="158" t="s">
        <v>407</v>
      </c>
      <c r="E290" s="152" t="s">
        <v>791</v>
      </c>
      <c r="F290" s="274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>
      <c r="B291" s="152">
        <v>8200832</v>
      </c>
      <c r="C291" s="158" t="s">
        <v>374</v>
      </c>
      <c r="D291" s="158" t="s">
        <v>407</v>
      </c>
      <c r="E291" s="152" t="s">
        <v>426</v>
      </c>
      <c r="F291" s="274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>
      <c r="B292" s="152">
        <v>8200833</v>
      </c>
      <c r="C292" s="158" t="s">
        <v>316</v>
      </c>
      <c r="D292" s="158" t="s">
        <v>407</v>
      </c>
      <c r="E292" s="152" t="s">
        <v>427</v>
      </c>
      <c r="F292" s="274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>
      <c r="B293" s="150">
        <v>8200841</v>
      </c>
      <c r="C293" s="151" t="s">
        <v>417</v>
      </c>
      <c r="D293" s="151" t="s">
        <v>407</v>
      </c>
      <c r="E293" s="155" t="s">
        <v>428</v>
      </c>
      <c r="F293" s="274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>
      <c r="B294" s="150">
        <v>8200842</v>
      </c>
      <c r="C294" s="151" t="s">
        <v>417</v>
      </c>
      <c r="D294" s="151" t="s">
        <v>407</v>
      </c>
      <c r="E294" s="155" t="s">
        <v>429</v>
      </c>
      <c r="F294" s="274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>
      <c r="B295" s="150">
        <v>8200862</v>
      </c>
      <c r="C295" s="151" t="s">
        <v>316</v>
      </c>
      <c r="D295" s="151" t="s">
        <v>407</v>
      </c>
      <c r="E295" s="152" t="s">
        <v>792</v>
      </c>
      <c r="F295" s="274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>
      <c r="B296" s="150">
        <v>8200866</v>
      </c>
      <c r="C296" s="151" t="s">
        <v>316</v>
      </c>
      <c r="D296" s="151" t="s">
        <v>407</v>
      </c>
      <c r="E296" s="152" t="s">
        <v>446</v>
      </c>
      <c r="F296" s="274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>
      <c r="B297" s="150">
        <v>8200868</v>
      </c>
      <c r="C297" s="151" t="s">
        <v>374</v>
      </c>
      <c r="D297" s="151" t="s">
        <v>407</v>
      </c>
      <c r="E297" s="152" t="s">
        <v>447</v>
      </c>
      <c r="F297" s="274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>
      <c r="B298" s="150">
        <v>8200931</v>
      </c>
      <c r="C298" s="151" t="s">
        <v>374</v>
      </c>
      <c r="D298" s="151">
        <v>0</v>
      </c>
      <c r="E298" s="152" t="s">
        <v>457</v>
      </c>
      <c r="F298" s="274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>
      <c r="B299" s="150">
        <v>8200932</v>
      </c>
      <c r="C299" s="151" t="s">
        <v>374</v>
      </c>
      <c r="D299" s="151">
        <v>0</v>
      </c>
      <c r="E299" s="152" t="s">
        <v>458</v>
      </c>
      <c r="F299" s="274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>
      <c r="B300" s="150">
        <v>8200933</v>
      </c>
      <c r="C300" s="151" t="s">
        <v>374</v>
      </c>
      <c r="D300" s="151">
        <v>0</v>
      </c>
      <c r="E300" s="152" t="s">
        <v>459</v>
      </c>
      <c r="F300" s="274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>
      <c r="B301" s="150">
        <v>8200937</v>
      </c>
      <c r="C301" s="151" t="s">
        <v>374</v>
      </c>
      <c r="D301" s="151">
        <v>0</v>
      </c>
      <c r="E301" s="152" t="s">
        <v>463</v>
      </c>
      <c r="F301" s="274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>
      <c r="B302" s="150">
        <v>8200938</v>
      </c>
      <c r="C302" s="151" t="s">
        <v>374</v>
      </c>
      <c r="D302" s="151">
        <v>0</v>
      </c>
      <c r="E302" s="152" t="s">
        <v>464</v>
      </c>
      <c r="F302" s="274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>
      <c r="B303" s="150">
        <v>8200990</v>
      </c>
      <c r="C303" s="151" t="s">
        <v>316</v>
      </c>
      <c r="D303" s="151" t="s">
        <v>407</v>
      </c>
      <c r="E303" s="152" t="s">
        <v>469</v>
      </c>
      <c r="F303" s="274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>
      <c r="B304" s="150">
        <v>8201004</v>
      </c>
      <c r="C304" s="151" t="s">
        <v>316</v>
      </c>
      <c r="D304" s="151">
        <v>0</v>
      </c>
      <c r="E304" s="152" t="s">
        <v>470</v>
      </c>
      <c r="F304" s="274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>
      <c r="B305" s="150">
        <v>8201005</v>
      </c>
      <c r="C305" s="151" t="s">
        <v>316</v>
      </c>
      <c r="D305" s="151" t="s">
        <v>407</v>
      </c>
      <c r="E305" s="152" t="s">
        <v>471</v>
      </c>
      <c r="F305" s="274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>
      <c r="B306" s="150">
        <v>8201006</v>
      </c>
      <c r="C306" s="151" t="s">
        <v>316</v>
      </c>
      <c r="D306" s="151" t="s">
        <v>407</v>
      </c>
      <c r="E306" s="152" t="s">
        <v>472</v>
      </c>
      <c r="F306" s="274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>
      <c r="B307" s="150">
        <v>8201007</v>
      </c>
      <c r="C307" s="151" t="s">
        <v>316</v>
      </c>
      <c r="D307" s="151" t="s">
        <v>407</v>
      </c>
      <c r="E307" s="152" t="s">
        <v>473</v>
      </c>
      <c r="F307" s="274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>
      <c r="B308" s="150">
        <v>8201008</v>
      </c>
      <c r="C308" s="151" t="s">
        <v>316</v>
      </c>
      <c r="D308" s="151" t="s">
        <v>407</v>
      </c>
      <c r="E308" s="152" t="s">
        <v>474</v>
      </c>
      <c r="F308" s="274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>
      <c r="B309" s="150">
        <v>8201132</v>
      </c>
      <c r="C309" s="151" t="s">
        <v>374</v>
      </c>
      <c r="D309" s="151" t="s">
        <v>407</v>
      </c>
      <c r="E309" s="152" t="s">
        <v>478</v>
      </c>
      <c r="F309" s="274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>
      <c r="B310" s="150">
        <v>8201170</v>
      </c>
      <c r="C310" s="151" t="s">
        <v>374</v>
      </c>
      <c r="D310" s="151" t="s">
        <v>407</v>
      </c>
      <c r="E310" s="152" t="s">
        <v>482</v>
      </c>
      <c r="F310" s="274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>
      <c r="B311" s="150">
        <v>8019390</v>
      </c>
      <c r="C311" s="151" t="s">
        <v>316</v>
      </c>
      <c r="D311" s="151" t="s">
        <v>407</v>
      </c>
      <c r="E311" s="152" t="s">
        <v>486</v>
      </c>
      <c r="F311" s="274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>
      <c r="B312" s="150">
        <v>8203013</v>
      </c>
      <c r="C312" s="151" t="s">
        <v>17</v>
      </c>
      <c r="D312" s="151" t="s">
        <v>407</v>
      </c>
      <c r="E312" s="152" t="s">
        <v>514</v>
      </c>
      <c r="F312" s="274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>
      <c r="B313" s="150">
        <v>8203260</v>
      </c>
      <c r="C313" s="151" t="s">
        <v>17</v>
      </c>
      <c r="D313" s="151" t="s">
        <v>407</v>
      </c>
      <c r="E313" s="152" t="s">
        <v>713</v>
      </c>
      <c r="F313" s="274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>
      <c r="B314" s="150">
        <v>3432911</v>
      </c>
      <c r="C314" s="151" t="s">
        <v>17</v>
      </c>
      <c r="D314" s="151" t="s">
        <v>407</v>
      </c>
      <c r="E314" s="152" t="s">
        <v>518</v>
      </c>
      <c r="F314" s="274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>
      <c r="B315" s="356" t="s">
        <v>568</v>
      </c>
      <c r="C315" s="356"/>
      <c r="D315" s="356"/>
      <c r="E315" s="356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>
      <c r="A316" s="167" t="s">
        <v>650</v>
      </c>
      <c r="B316" s="127">
        <v>8200187</v>
      </c>
      <c r="C316" s="128" t="s">
        <v>374</v>
      </c>
      <c r="D316" s="128" t="s">
        <v>801</v>
      </c>
      <c r="E316" s="129" t="s">
        <v>570</v>
      </c>
      <c r="F316" s="274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297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9.6">
      <c r="A317" s="167"/>
      <c r="B317" s="127">
        <v>8202010</v>
      </c>
      <c r="C317" s="128" t="s">
        <v>374</v>
      </c>
      <c r="D317" s="128"/>
      <c r="E317" s="129" t="s">
        <v>881</v>
      </c>
      <c r="F317" s="274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>
      <c r="A318" s="167" t="s">
        <v>650</v>
      </c>
      <c r="B318" s="127">
        <v>8200188</v>
      </c>
      <c r="C318" s="128" t="s">
        <v>374</v>
      </c>
      <c r="D318" s="128" t="s">
        <v>801</v>
      </c>
      <c r="E318" s="129" t="s">
        <v>571</v>
      </c>
      <c r="F318" s="274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>
      <c r="A319" s="167" t="s">
        <v>650</v>
      </c>
      <c r="B319" s="127">
        <v>8200189</v>
      </c>
      <c r="C319" s="128" t="s">
        <v>374</v>
      </c>
      <c r="D319" s="128" t="s">
        <v>801</v>
      </c>
      <c r="E319" s="129" t="s">
        <v>572</v>
      </c>
      <c r="F319" s="274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>
      <c r="A320" s="167" t="s">
        <v>407</v>
      </c>
      <c r="B320" s="127">
        <v>8200190</v>
      </c>
      <c r="C320" s="128" t="s">
        <v>715</v>
      </c>
      <c r="D320" s="128" t="s">
        <v>407</v>
      </c>
      <c r="E320" s="129" t="s">
        <v>574</v>
      </c>
      <c r="F320" s="274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>
      <c r="A321" s="167" t="s">
        <v>407</v>
      </c>
      <c r="B321" s="300">
        <v>8200191</v>
      </c>
      <c r="C321" s="301" t="s">
        <v>316</v>
      </c>
      <c r="D321" s="301" t="s">
        <v>407</v>
      </c>
      <c r="E321" s="302" t="s">
        <v>575</v>
      </c>
      <c r="F321" s="274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>
      <c r="A322" s="167" t="s">
        <v>407</v>
      </c>
      <c r="B322" s="300">
        <v>8200260</v>
      </c>
      <c r="C322" s="301" t="s">
        <v>316</v>
      </c>
      <c r="D322" s="301" t="s">
        <v>407</v>
      </c>
      <c r="E322" s="302" t="s">
        <v>576</v>
      </c>
      <c r="F322" s="274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>
      <c r="A323" s="167" t="s">
        <v>796</v>
      </c>
      <c r="B323" s="127">
        <v>8200320</v>
      </c>
      <c r="C323" s="128" t="s">
        <v>589</v>
      </c>
      <c r="D323" s="128" t="s">
        <v>803</v>
      </c>
      <c r="E323" s="129" t="s">
        <v>578</v>
      </c>
      <c r="F323" s="274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6.4">
      <c r="A324" s="167" t="s">
        <v>796</v>
      </c>
      <c r="B324" s="127">
        <v>8200330</v>
      </c>
      <c r="C324" s="128" t="s">
        <v>17</v>
      </c>
      <c r="D324" s="128" t="s">
        <v>803</v>
      </c>
      <c r="E324" s="129" t="s">
        <v>716</v>
      </c>
      <c r="F324" s="274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>
      <c r="A325" s="167" t="s">
        <v>796</v>
      </c>
      <c r="B325" s="127">
        <v>8201110</v>
      </c>
      <c r="C325" s="128" t="s">
        <v>717</v>
      </c>
      <c r="D325" s="128" t="s">
        <v>804</v>
      </c>
      <c r="E325" s="129" t="s">
        <v>582</v>
      </c>
      <c r="F325" s="274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2.8">
      <c r="B326" s="127">
        <v>8201030</v>
      </c>
      <c r="C326" s="128" t="s">
        <v>17</v>
      </c>
      <c r="D326" s="128" t="s">
        <v>803</v>
      </c>
      <c r="E326" s="129" t="s">
        <v>794</v>
      </c>
      <c r="F326" s="274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6.4">
      <c r="B327" s="127">
        <v>8206280</v>
      </c>
      <c r="C327" s="128" t="s">
        <v>589</v>
      </c>
      <c r="D327" s="128"/>
      <c r="E327" s="129" t="s">
        <v>852</v>
      </c>
      <c r="F327" s="274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6">
      <c r="B328" s="127">
        <v>8206300</v>
      </c>
      <c r="C328" s="128" t="s">
        <v>17</v>
      </c>
      <c r="D328" s="128" t="s">
        <v>803</v>
      </c>
      <c r="E328" s="129" t="s">
        <v>850</v>
      </c>
      <c r="F328" s="274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6">
      <c r="B329" s="127">
        <v>8206301</v>
      </c>
      <c r="C329" s="128" t="s">
        <v>17</v>
      </c>
      <c r="D329" s="128" t="s">
        <v>804</v>
      </c>
      <c r="E329" s="129" t="s">
        <v>851</v>
      </c>
      <c r="F329" s="274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9.6">
      <c r="B330" s="127">
        <v>8203940</v>
      </c>
      <c r="C330" s="128" t="s">
        <v>17</v>
      </c>
      <c r="D330" s="128"/>
      <c r="E330" s="129" t="s">
        <v>812</v>
      </c>
      <c r="F330" s="274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>
      <c r="B331" s="127">
        <v>8201820</v>
      </c>
      <c r="C331" s="128" t="s">
        <v>417</v>
      </c>
      <c r="D331" s="128"/>
      <c r="E331" s="129" t="s">
        <v>831</v>
      </c>
      <c r="F331" s="274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9.6">
      <c r="B332" s="127">
        <v>3628563</v>
      </c>
      <c r="C332" s="128" t="s">
        <v>17</v>
      </c>
      <c r="D332" s="128"/>
      <c r="E332" s="129" t="s">
        <v>832</v>
      </c>
      <c r="F332" s="274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>
      <c r="A333" s="167" t="s">
        <v>650</v>
      </c>
      <c r="B333" s="127">
        <v>8204280</v>
      </c>
      <c r="C333" s="128" t="s">
        <v>4</v>
      </c>
      <c r="D333" s="128" t="s">
        <v>801</v>
      </c>
      <c r="E333" s="136" t="s">
        <v>718</v>
      </c>
      <c r="F333" s="274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>
      <c r="U334" s="132"/>
    </row>
    <row r="337" spans="2:56" ht="27.75" hidden="1" customHeight="1">
      <c r="B337" s="356" t="s">
        <v>813</v>
      </c>
      <c r="C337" s="356"/>
      <c r="D337" s="356"/>
      <c r="E337" s="356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>
      <c r="B338" s="223">
        <v>2406440</v>
      </c>
      <c r="C338" s="151" t="s">
        <v>17</v>
      </c>
      <c r="D338" s="151" t="s">
        <v>407</v>
      </c>
      <c r="E338" s="152" t="s">
        <v>375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>
      <c r="B339" s="223">
        <v>2806031</v>
      </c>
      <c r="C339" s="151" t="s">
        <v>316</v>
      </c>
      <c r="D339" s="151" t="s">
        <v>407</v>
      </c>
      <c r="E339" s="152" t="s">
        <v>378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>
      <c r="B340" s="223">
        <v>8203480</v>
      </c>
      <c r="C340" s="151" t="s">
        <v>316</v>
      </c>
      <c r="D340" s="151" t="s">
        <v>407</v>
      </c>
      <c r="E340" s="155" t="s">
        <v>701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>
      <c r="B341" s="223">
        <v>8203251</v>
      </c>
      <c r="C341" s="151" t="s">
        <v>384</v>
      </c>
      <c r="D341" s="151" t="s">
        <v>407</v>
      </c>
      <c r="E341" s="152" t="s">
        <v>702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>
      <c r="B342" s="223">
        <v>3414920</v>
      </c>
      <c r="C342" s="151"/>
      <c r="D342" s="151" t="s">
        <v>407</v>
      </c>
      <c r="E342" s="152" t="s">
        <v>392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>
      <c r="B343" s="223">
        <v>8200194</v>
      </c>
      <c r="C343" s="151" t="s">
        <v>316</v>
      </c>
      <c r="D343" s="151" t="s">
        <v>407</v>
      </c>
      <c r="E343" s="155" t="s">
        <v>410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>
      <c r="B344" s="223">
        <v>8200480</v>
      </c>
      <c r="C344" s="151" t="s">
        <v>417</v>
      </c>
      <c r="D344" s="151" t="s">
        <v>407</v>
      </c>
      <c r="E344" s="155" t="s">
        <v>419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>
      <c r="B345" s="224">
        <v>8200833</v>
      </c>
      <c r="C345" s="158" t="s">
        <v>316</v>
      </c>
      <c r="D345" s="158" t="s">
        <v>407</v>
      </c>
      <c r="E345" s="152" t="s">
        <v>427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>
      <c r="B346" s="223">
        <v>8200862</v>
      </c>
      <c r="C346" s="151" t="s">
        <v>316</v>
      </c>
      <c r="D346" s="151" t="s">
        <v>407</v>
      </c>
      <c r="E346" s="152" t="s">
        <v>792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>
      <c r="B347" s="223">
        <v>8200931</v>
      </c>
      <c r="C347" s="151" t="s">
        <v>374</v>
      </c>
      <c r="D347" s="151">
        <v>0</v>
      </c>
      <c r="E347" s="152" t="s">
        <v>457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>
      <c r="B348" s="223">
        <v>8200932</v>
      </c>
      <c r="C348" s="151" t="s">
        <v>374</v>
      </c>
      <c r="D348" s="151">
        <v>0</v>
      </c>
      <c r="E348" s="152" t="s">
        <v>458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>
      <c r="B349" s="223">
        <v>8200933</v>
      </c>
      <c r="C349" s="151" t="s">
        <v>374</v>
      </c>
      <c r="D349" s="151">
        <v>0</v>
      </c>
      <c r="E349" s="152" t="s">
        <v>459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>
      <c r="B350" s="223">
        <v>8200937</v>
      </c>
      <c r="C350" s="151" t="s">
        <v>374</v>
      </c>
      <c r="D350" s="151">
        <v>0</v>
      </c>
      <c r="E350" s="152" t="s">
        <v>463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>
      <c r="B351" s="223">
        <v>8200938</v>
      </c>
      <c r="C351" s="151" t="s">
        <v>374</v>
      </c>
      <c r="D351" s="151">
        <v>0</v>
      </c>
      <c r="E351" s="152" t="s">
        <v>464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>
      <c r="B352" s="223">
        <v>8200990</v>
      </c>
      <c r="C352" s="151" t="s">
        <v>316</v>
      </c>
      <c r="D352" s="151" t="s">
        <v>407</v>
      </c>
      <c r="E352" s="152" t="s">
        <v>469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>
      <c r="B353" s="223">
        <v>8201004</v>
      </c>
      <c r="C353" s="151" t="s">
        <v>316</v>
      </c>
      <c r="D353" s="151">
        <v>0</v>
      </c>
      <c r="E353" s="152" t="s">
        <v>470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>
      <c r="B354" s="223">
        <v>8201005</v>
      </c>
      <c r="C354" s="151" t="s">
        <v>316</v>
      </c>
      <c r="D354" s="151" t="s">
        <v>407</v>
      </c>
      <c r="E354" s="152" t="s">
        <v>471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>
      <c r="B355" s="223">
        <v>8201006</v>
      </c>
      <c r="C355" s="151" t="s">
        <v>316</v>
      </c>
      <c r="D355" s="151" t="s">
        <v>407</v>
      </c>
      <c r="E355" s="152" t="s">
        <v>472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>
      <c r="B356" s="223">
        <v>8201170</v>
      </c>
      <c r="C356" s="151" t="s">
        <v>374</v>
      </c>
      <c r="D356" s="151" t="s">
        <v>407</v>
      </c>
      <c r="E356" s="152" t="s">
        <v>482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>
      <c r="B357" s="223">
        <v>3432911</v>
      </c>
      <c r="C357" s="151" t="s">
        <v>17</v>
      </c>
      <c r="D357" s="151" t="s">
        <v>407</v>
      </c>
      <c r="E357" s="152" t="s">
        <v>518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/>
    <row r="360" spans="2:56" hidden="1"/>
    <row r="361" spans="2:56" ht="24" hidden="1" customHeight="1">
      <c r="B361" s="72">
        <v>8200330</v>
      </c>
      <c r="C361" s="44" t="s">
        <v>17</v>
      </c>
      <c r="D361" s="44" t="s">
        <v>803</v>
      </c>
      <c r="E361" s="47" t="s">
        <v>716</v>
      </c>
      <c r="F361" s="73" t="s">
        <v>814</v>
      </c>
      <c r="G361" s="225">
        <v>10</v>
      </c>
      <c r="H361" s="220">
        <v>15</v>
      </c>
    </row>
    <row r="362" spans="2:56" ht="24" hidden="1" customHeight="1">
      <c r="B362" s="72">
        <v>8201110</v>
      </c>
      <c r="C362" s="44" t="s">
        <v>717</v>
      </c>
      <c r="D362" s="44" t="s">
        <v>804</v>
      </c>
      <c r="E362" s="47" t="s">
        <v>582</v>
      </c>
      <c r="F362" s="73" t="s">
        <v>815</v>
      </c>
      <c r="G362" s="225">
        <v>12</v>
      </c>
      <c r="H362" s="220">
        <v>13</v>
      </c>
    </row>
    <row r="363" spans="2:56" ht="24" hidden="1" customHeight="1">
      <c r="B363" s="72">
        <v>8201030</v>
      </c>
      <c r="C363" s="44" t="s">
        <v>17</v>
      </c>
      <c r="D363" s="44" t="s">
        <v>803</v>
      </c>
      <c r="E363" s="47" t="s">
        <v>794</v>
      </c>
      <c r="F363" s="73" t="s">
        <v>816</v>
      </c>
      <c r="G363" s="225">
        <v>27</v>
      </c>
      <c r="H363" s="220" t="s">
        <v>817</v>
      </c>
    </row>
    <row r="364" spans="2:56" hidden="1"/>
    <row r="365" spans="2:56" hidden="1"/>
    <row r="366" spans="2:56" ht="39.6" hidden="1">
      <c r="B366" s="226" t="s">
        <v>818</v>
      </c>
      <c r="C366" s="227"/>
      <c r="D366" s="227"/>
      <c r="E366" s="228" t="s">
        <v>819</v>
      </c>
    </row>
    <row r="367" spans="2:56" hidden="1">
      <c r="B367" s="226">
        <v>7807741</v>
      </c>
      <c r="C367" s="227" t="s">
        <v>820</v>
      </c>
      <c r="D367" s="227"/>
      <c r="E367" s="227"/>
      <c r="G367" s="23" t="s">
        <v>821</v>
      </c>
      <c r="U367" s="229">
        <v>2000</v>
      </c>
    </row>
    <row r="368" spans="2:56" hidden="1">
      <c r="B368" s="222" t="s">
        <v>822</v>
      </c>
      <c r="C368" s="221"/>
      <c r="D368" s="221"/>
      <c r="E368" s="221"/>
      <c r="F368" s="276" t="s">
        <v>823</v>
      </c>
    </row>
    <row r="369" hidden="1"/>
    <row r="370" hidden="1"/>
  </sheetData>
  <sheetProtection sheet="1" objects="1" scenarios="1"/>
  <autoFilter ref="A1:BD333" xr:uid="{00000000-0009-0000-0000-000006000000}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2:R37"/>
  <sheetViews>
    <sheetView showGridLines="0" topLeftCell="A19" zoomScaleNormal="100" workbookViewId="0">
      <selection activeCell="D11" sqref="D11"/>
    </sheetView>
  </sheetViews>
  <sheetFormatPr baseColWidth="10" defaultRowHeight="14.4"/>
  <cols>
    <col min="2" max="2" width="24.44140625" customWidth="1"/>
    <col min="3" max="3" width="17.88671875" customWidth="1"/>
    <col min="4" max="4" width="18" customWidth="1"/>
    <col min="5" max="5" width="15.33203125" customWidth="1"/>
    <col min="6" max="6" width="16" customWidth="1"/>
    <col min="7" max="7" width="14.88671875" customWidth="1"/>
    <col min="8" max="8" width="10.6640625" customWidth="1"/>
    <col min="9" max="9" width="2.33203125" customWidth="1"/>
    <col min="10" max="10" width="23.88671875" bestFit="1" customWidth="1"/>
    <col min="11" max="11" width="2.33203125" customWidth="1"/>
    <col min="12" max="12" width="10.6640625" customWidth="1"/>
    <col min="13" max="13" width="2.33203125" customWidth="1"/>
    <col min="14" max="14" width="10.6640625" customWidth="1"/>
    <col min="15" max="15" width="2.33203125" customWidth="1"/>
    <col min="17" max="17" width="18.6640625" customWidth="1"/>
    <col min="18" max="18" width="22.5546875" bestFit="1" customWidth="1"/>
  </cols>
  <sheetData>
    <row r="2" spans="2:18" ht="15" thickBot="1"/>
    <row r="3" spans="2:18" ht="32.25" customHeight="1">
      <c r="B3" s="5" t="s">
        <v>752</v>
      </c>
      <c r="C3" s="5" t="s">
        <v>757</v>
      </c>
      <c r="D3" s="5" t="s">
        <v>758</v>
      </c>
      <c r="E3" s="5" t="s">
        <v>759</v>
      </c>
      <c r="F3" s="5" t="s">
        <v>760</v>
      </c>
      <c r="G3" s="5" t="s">
        <v>761</v>
      </c>
      <c r="I3" s="77" t="s">
        <v>765</v>
      </c>
      <c r="J3" s="78"/>
      <c r="K3" s="78"/>
      <c r="L3" s="78"/>
      <c r="M3" s="78"/>
      <c r="N3" s="78"/>
      <c r="O3" s="79"/>
      <c r="Q3" s="102" t="s">
        <v>764</v>
      </c>
      <c r="R3" t="s">
        <v>778</v>
      </c>
    </row>
    <row r="4" spans="2:18" ht="15.6">
      <c r="B4" s="67" t="s">
        <v>606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63" t="s">
        <v>772</v>
      </c>
      <c r="J4" s="364"/>
      <c r="K4" s="364"/>
      <c r="L4" s="364"/>
      <c r="M4" s="364"/>
      <c r="N4" s="364"/>
      <c r="O4" s="365"/>
    </row>
    <row r="5" spans="2:18">
      <c r="B5" s="40" t="s">
        <v>884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66" t="s">
        <v>773</v>
      </c>
      <c r="J5" s="367"/>
      <c r="K5" s="367"/>
      <c r="L5" s="367"/>
      <c r="M5" s="367"/>
      <c r="N5" s="367"/>
      <c r="O5" s="368"/>
      <c r="Q5" s="102" t="s">
        <v>776</v>
      </c>
      <c r="R5" t="s">
        <v>779</v>
      </c>
    </row>
    <row r="6" spans="2:18">
      <c r="B6" s="67" t="s">
        <v>602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636</v>
      </c>
      <c r="R6">
        <v>4</v>
      </c>
    </row>
    <row r="7" spans="2:18" ht="15.6">
      <c r="B7" s="40" t="s">
        <v>604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888</v>
      </c>
      <c r="K7" s="58"/>
      <c r="L7" s="58"/>
      <c r="M7" s="58"/>
      <c r="N7" s="58"/>
      <c r="O7" s="82"/>
      <c r="Q7" s="7" t="s">
        <v>637</v>
      </c>
      <c r="R7" s="103">
        <v>5</v>
      </c>
    </row>
    <row r="8" spans="2:18">
      <c r="B8" s="67" t="s">
        <v>885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638</v>
      </c>
      <c r="R8">
        <v>5</v>
      </c>
    </row>
    <row r="9" spans="2:18" ht="18">
      <c r="B9" s="40" t="s">
        <v>605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775</v>
      </c>
      <c r="M9" s="58"/>
      <c r="N9" s="91" t="s">
        <v>774</v>
      </c>
      <c r="O9" s="82"/>
      <c r="Q9" s="7" t="s">
        <v>640</v>
      </c>
      <c r="R9">
        <v>6</v>
      </c>
    </row>
    <row r="10" spans="2:18">
      <c r="B10" s="67" t="s">
        <v>607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635</v>
      </c>
      <c r="R10" s="103">
        <v>5</v>
      </c>
    </row>
    <row r="11" spans="2:18">
      <c r="B11" s="40" t="s">
        <v>608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602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632</v>
      </c>
      <c r="R11">
        <v>1</v>
      </c>
    </row>
    <row r="12" spans="2:18">
      <c r="B12" s="67" t="s">
        <v>609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797</v>
      </c>
      <c r="R12">
        <v>6</v>
      </c>
    </row>
    <row r="13" spans="2:18">
      <c r="B13" s="41" t="s">
        <v>610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603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777</v>
      </c>
      <c r="R13" s="103">
        <v>32</v>
      </c>
    </row>
    <row r="14" spans="2:18">
      <c r="I14" s="80"/>
      <c r="J14" s="81"/>
      <c r="K14" s="58"/>
      <c r="L14" s="84"/>
      <c r="M14" s="89"/>
      <c r="N14" s="58"/>
      <c r="O14" s="82"/>
    </row>
    <row r="15" spans="2:18">
      <c r="B15" s="75" t="s">
        <v>763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601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>
      <c r="I16" s="80"/>
      <c r="J16" s="81"/>
      <c r="K16" s="58"/>
      <c r="L16" s="84"/>
      <c r="M16" s="89"/>
      <c r="N16" s="58"/>
      <c r="O16" s="82"/>
    </row>
    <row r="17" spans="2:15">
      <c r="G17" s="103"/>
      <c r="I17" s="80"/>
      <c r="J17" s="81" t="s">
        <v>766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>
      <c r="I18" s="80"/>
      <c r="J18" s="81"/>
      <c r="K18" s="58"/>
      <c r="L18" s="93"/>
      <c r="M18" s="89"/>
      <c r="N18" s="58"/>
      <c r="O18" s="82"/>
    </row>
    <row r="19" spans="2:15" ht="21">
      <c r="B19" s="357" t="s">
        <v>781</v>
      </c>
      <c r="C19" s="358"/>
      <c r="D19" s="359"/>
      <c r="I19" s="80"/>
      <c r="J19" s="81" t="s">
        <v>604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>
      <c r="I20" s="80"/>
      <c r="J20" s="58"/>
      <c r="K20" s="58"/>
      <c r="L20" s="93"/>
      <c r="M20" s="89"/>
      <c r="N20" s="58"/>
      <c r="O20" s="82"/>
    </row>
    <row r="21" spans="2:15">
      <c r="B21" s="104" t="s">
        <v>782</v>
      </c>
      <c r="C21" s="277" t="e">
        <f>+GETPIVOTDATA("Suma de Tiempo (HRs)",Resumen!$Q$5)</f>
        <v>#REF!</v>
      </c>
      <c r="I21" s="80"/>
      <c r="J21" s="81" t="s">
        <v>605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>
      <c r="B22" s="8" t="s">
        <v>783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>
      <c r="B23" s="8" t="s">
        <v>811</v>
      </c>
      <c r="C23" s="197"/>
      <c r="I23" s="80"/>
      <c r="J23" s="81" t="s">
        <v>767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" thickBot="1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>
      <c r="B25" s="108" t="s">
        <v>784</v>
      </c>
      <c r="C25" s="182" t="e">
        <f>+G15/C21</f>
        <v>#REF!</v>
      </c>
      <c r="D25" s="109" t="e">
        <f>(G15-C23)/C21</f>
        <v>#REF!</v>
      </c>
      <c r="E25" t="s">
        <v>808</v>
      </c>
      <c r="I25" s="80"/>
      <c r="J25" s="81" t="s">
        <v>768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>
      <c r="I26" s="80"/>
      <c r="J26" s="58"/>
      <c r="K26" s="58"/>
      <c r="L26" s="93"/>
      <c r="M26" s="89"/>
      <c r="N26" s="58"/>
      <c r="O26" s="82"/>
    </row>
    <row r="27" spans="2:15">
      <c r="I27" s="80"/>
      <c r="J27" s="81" t="s">
        <v>769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>
      <c r="I28" s="80"/>
      <c r="J28" s="81"/>
      <c r="K28" s="58"/>
      <c r="L28" s="93"/>
      <c r="M28" s="90"/>
      <c r="N28" s="83"/>
      <c r="O28" s="82"/>
    </row>
    <row r="29" spans="2:15" ht="20.25" customHeight="1">
      <c r="B29" s="360" t="s">
        <v>780</v>
      </c>
      <c r="C29" s="361"/>
      <c r="D29" s="362"/>
      <c r="I29" s="80"/>
      <c r="J29" s="81" t="s">
        <v>770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>
      <c r="C30" s="105"/>
      <c r="D30" s="105"/>
      <c r="I30" s="80"/>
      <c r="J30" s="58"/>
      <c r="K30" s="58"/>
      <c r="L30" s="93"/>
      <c r="M30" s="58"/>
      <c r="N30" s="58"/>
      <c r="O30" s="82"/>
    </row>
    <row r="31" spans="2:15">
      <c r="B31" s="111" t="s">
        <v>785</v>
      </c>
      <c r="C31" s="112" t="e">
        <f>+C15/F15</f>
        <v>#DIV/0!</v>
      </c>
      <c r="D31" s="36" t="s">
        <v>775</v>
      </c>
      <c r="I31" s="80"/>
      <c r="J31" s="81" t="s">
        <v>763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>
      <c r="B32" s="113" t="s">
        <v>788</v>
      </c>
      <c r="C32" s="114" t="e">
        <f>+D15/F15</f>
        <v>#DIV/0!</v>
      </c>
      <c r="D32" s="115" t="s">
        <v>775</v>
      </c>
      <c r="I32" s="80"/>
      <c r="J32" s="58"/>
      <c r="K32" s="58"/>
      <c r="L32" s="58"/>
      <c r="M32" s="58"/>
      <c r="N32" s="58"/>
      <c r="O32" s="82"/>
    </row>
    <row r="33" spans="2:15">
      <c r="B33" s="116" t="s">
        <v>786</v>
      </c>
      <c r="C33" s="117" t="e">
        <f>+G15/F15</f>
        <v>#DIV/0!</v>
      </c>
      <c r="D33" s="118" t="s">
        <v>787</v>
      </c>
      <c r="I33" s="80"/>
      <c r="J33" s="58"/>
      <c r="K33" s="58"/>
      <c r="L33" s="58"/>
      <c r="M33" s="58"/>
      <c r="N33" s="58"/>
      <c r="O33" s="82"/>
    </row>
    <row r="34" spans="2:15">
      <c r="C34" s="105"/>
      <c r="D34" s="106"/>
      <c r="I34" s="80"/>
      <c r="J34" s="81" t="s">
        <v>771</v>
      </c>
      <c r="K34" s="58"/>
      <c r="L34" s="85"/>
      <c r="M34" s="85"/>
      <c r="N34" s="85"/>
      <c r="O34" s="82"/>
    </row>
    <row r="35" spans="2:15">
      <c r="D35" s="103"/>
      <c r="I35" s="80"/>
      <c r="J35" s="58"/>
      <c r="K35" s="58"/>
      <c r="L35" s="98" t="s">
        <v>807</v>
      </c>
      <c r="M35" s="58"/>
      <c r="N35" s="58"/>
      <c r="O35" s="82"/>
    </row>
    <row r="36" spans="2:15">
      <c r="I36" s="80"/>
      <c r="J36" s="58"/>
      <c r="K36" s="58"/>
      <c r="L36" s="58"/>
      <c r="M36" s="58"/>
      <c r="N36" s="58"/>
      <c r="O36" s="82"/>
    </row>
    <row r="37" spans="2:15" ht="15" thickBot="1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</row>
    <row r="3" spans="1:19" ht="15" customHeight="1">
      <c r="A3" s="30" t="s">
        <v>884</v>
      </c>
      <c r="B3" s="36" t="s">
        <v>1107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4" t="s">
        <v>1156</v>
      </c>
      <c r="G3" s="38" t="s">
        <v>890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>
      <c r="A4" s="1" t="s">
        <v>884</v>
      </c>
      <c r="B4" s="43" t="s">
        <v>1107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3" t="s">
        <v>1157</v>
      </c>
      <c r="G4" s="34" t="s">
        <v>890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>
      <c r="A5" s="1" t="s">
        <v>602</v>
      </c>
      <c r="B5" s="43" t="s">
        <v>862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3" t="s">
        <v>1158</v>
      </c>
      <c r="G5" s="34" t="s">
        <v>891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>
      <c r="A6" s="1" t="s">
        <v>602</v>
      </c>
      <c r="B6" s="72" t="s">
        <v>916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3" t="s">
        <v>1159</v>
      </c>
      <c r="G6" s="34" t="s">
        <v>890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>
      <c r="A7" s="1" t="s">
        <v>602</v>
      </c>
      <c r="B7" s="43" t="s">
        <v>1076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3" t="s">
        <v>1160</v>
      </c>
      <c r="G7" s="34" t="s">
        <v>890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>
      <c r="A8" s="1" t="s">
        <v>602</v>
      </c>
      <c r="B8" s="43" t="s">
        <v>919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3" t="s">
        <v>1161</v>
      </c>
      <c r="G8" s="34" t="s">
        <v>891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>
      <c r="A9" s="1" t="s">
        <v>602</v>
      </c>
      <c r="B9" s="31" t="s">
        <v>993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3">
        <v>2567</v>
      </c>
      <c r="G9" s="34" t="s">
        <v>891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>
      <c r="A10" s="1" t="s">
        <v>602</v>
      </c>
      <c r="B10" s="31" t="s">
        <v>950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3">
        <v>3534</v>
      </c>
      <c r="G10" s="34" t="s">
        <v>894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>
      <c r="A11" s="1" t="s">
        <v>885</v>
      </c>
      <c r="B11" s="31" t="s">
        <v>1162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3" t="s">
        <v>1163</v>
      </c>
      <c r="G11" s="34" t="s">
        <v>905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>
      <c r="A12" s="1" t="s">
        <v>602</v>
      </c>
      <c r="B12" s="36" t="s">
        <v>862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4" t="s">
        <v>1164</v>
      </c>
      <c r="G12" s="38" t="s">
        <v>897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>
      <c r="A13" s="1" t="s">
        <v>606</v>
      </c>
      <c r="B13" s="43" t="s">
        <v>1165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3" t="s">
        <v>1166</v>
      </c>
      <c r="G13" s="34" t="s">
        <v>890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>
      <c r="A14" s="1" t="s">
        <v>884</v>
      </c>
      <c r="B14" s="31" t="s">
        <v>1107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3" t="s">
        <v>1167</v>
      </c>
      <c r="G14" s="34" t="s">
        <v>890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>
      <c r="A15" s="1" t="s">
        <v>606</v>
      </c>
      <c r="B15" s="31" t="s">
        <v>1168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3">
        <v>3778</v>
      </c>
      <c r="G15" s="1" t="s">
        <v>905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>
      <c r="A16" s="1" t="s">
        <v>602</v>
      </c>
      <c r="B16" s="173" t="s">
        <v>919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3">
        <v>3535</v>
      </c>
      <c r="G16" s="171" t="s">
        <v>891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>
      <c r="A17" s="1" t="s">
        <v>884</v>
      </c>
      <c r="B17" s="31" t="s">
        <v>1051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3" t="s">
        <v>1169</v>
      </c>
      <c r="G17" s="34" t="s">
        <v>890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>
      <c r="A18" s="1" t="s">
        <v>602</v>
      </c>
      <c r="B18" s="173" t="s">
        <v>914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3">
        <v>3539</v>
      </c>
      <c r="G18" s="171" t="s">
        <v>895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>
      <c r="A19" s="1" t="s">
        <v>602</v>
      </c>
      <c r="B19" s="31" t="s">
        <v>914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3">
        <v>3541</v>
      </c>
      <c r="G19" s="34" t="s">
        <v>895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>
      <c r="A20" s="1" t="s">
        <v>884</v>
      </c>
      <c r="B20" s="31" t="s">
        <v>1111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3" t="s">
        <v>1170</v>
      </c>
      <c r="G20" s="34" t="s">
        <v>890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>
      <c r="A21" s="1" t="s">
        <v>602</v>
      </c>
      <c r="B21" s="31" t="s">
        <v>914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3">
        <v>3537</v>
      </c>
      <c r="G21" s="34" t="s">
        <v>895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>
      <c r="A22" s="30" t="s">
        <v>602</v>
      </c>
      <c r="B22" s="36" t="s">
        <v>914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4">
        <v>3536</v>
      </c>
      <c r="G22" s="38" t="s">
        <v>895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>
      <c r="A23" s="1" t="s">
        <v>602</v>
      </c>
      <c r="B23" s="173" t="s">
        <v>909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3">
        <v>3553</v>
      </c>
      <c r="G23" s="171" t="s">
        <v>890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>
      <c r="A24" s="30" t="s">
        <v>602</v>
      </c>
      <c r="B24" s="69" t="s">
        <v>914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4">
        <v>3542</v>
      </c>
      <c r="G24" s="68" t="s">
        <v>895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>
      <c r="A25" s="1" t="s">
        <v>602</v>
      </c>
      <c r="B25" s="69" t="s">
        <v>914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2">
        <v>3543</v>
      </c>
      <c r="G25" s="68" t="s">
        <v>895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>
      <c r="A26" s="1" t="s">
        <v>884</v>
      </c>
      <c r="B26" s="69" t="s">
        <v>969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2" t="s">
        <v>1171</v>
      </c>
      <c r="G26" s="38" t="s">
        <v>890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>
      <c r="A27" s="1" t="s">
        <v>884</v>
      </c>
      <c r="B27" s="69" t="s">
        <v>1172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2" t="s">
        <v>1173</v>
      </c>
      <c r="G27" s="68" t="s">
        <v>896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>
      <c r="A28" s="30" t="s">
        <v>602</v>
      </c>
      <c r="B28" s="69" t="s">
        <v>927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2">
        <v>3552</v>
      </c>
      <c r="G28" s="68" t="s">
        <v>897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>
      <c r="A29" s="1" t="s">
        <v>602</v>
      </c>
      <c r="B29" s="169" t="s">
        <v>855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3">
        <v>3554</v>
      </c>
      <c r="G29" s="171" t="s">
        <v>897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>
      <c r="A30" s="30" t="s">
        <v>606</v>
      </c>
      <c r="B30" s="69" t="s">
        <v>1174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2">
        <v>3779</v>
      </c>
      <c r="G30" s="68" t="s">
        <v>905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>
      <c r="A31" s="30" t="s">
        <v>884</v>
      </c>
      <c r="B31" s="69" t="s">
        <v>1175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4" t="s">
        <v>1176</v>
      </c>
      <c r="G31" s="68" t="s">
        <v>890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>
      <c r="A32" s="1" t="s">
        <v>884</v>
      </c>
      <c r="B32" s="169" t="s">
        <v>1107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3" t="s">
        <v>1177</v>
      </c>
      <c r="G32" s="171" t="s">
        <v>890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>
      <c r="A33" s="30" t="s">
        <v>606</v>
      </c>
      <c r="B33" s="69" t="s">
        <v>1165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4">
        <v>3787</v>
      </c>
      <c r="G33" s="68" t="s">
        <v>891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>
      <c r="A34" s="30" t="s">
        <v>885</v>
      </c>
      <c r="B34" s="69" t="s">
        <v>1178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4" t="s">
        <v>1179</v>
      </c>
      <c r="G34" s="68" t="s">
        <v>905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>
      <c r="A35" s="1" t="s">
        <v>885</v>
      </c>
      <c r="B35" s="169" t="s">
        <v>1180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3" t="s">
        <v>1181</v>
      </c>
      <c r="G35" s="171" t="s">
        <v>905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>
      <c r="A36" s="1" t="s">
        <v>606</v>
      </c>
      <c r="B36" s="43" t="s">
        <v>1165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3">
        <v>3788</v>
      </c>
      <c r="G36" s="34" t="s">
        <v>891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>
      <c r="A37" s="30" t="s">
        <v>606</v>
      </c>
      <c r="B37" s="36" t="s">
        <v>1165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4">
        <v>3785</v>
      </c>
      <c r="G37" s="68" t="s">
        <v>891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>
      <c r="A38" s="30" t="s">
        <v>602</v>
      </c>
      <c r="B38" s="69" t="s">
        <v>1182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4">
        <v>3556</v>
      </c>
      <c r="G38" s="68" t="s">
        <v>890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>
      <c r="A39" s="30" t="s">
        <v>602</v>
      </c>
      <c r="B39" s="69" t="s">
        <v>963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4">
        <v>3557</v>
      </c>
      <c r="G39" s="68" t="s">
        <v>890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>
      <c r="A40" s="30" t="s">
        <v>885</v>
      </c>
      <c r="B40" s="69" t="s">
        <v>1080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4" t="s">
        <v>1183</v>
      </c>
      <c r="G40" s="68" t="s">
        <v>890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>
      <c r="A41" s="30" t="s">
        <v>606</v>
      </c>
      <c r="B41" s="36" t="s">
        <v>1165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4">
        <v>3786</v>
      </c>
      <c r="G41" s="38" t="s">
        <v>891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>
      <c r="A42" s="30" t="s">
        <v>606</v>
      </c>
      <c r="B42" s="36" t="s">
        <v>1184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4">
        <v>3782</v>
      </c>
      <c r="G42" s="38" t="s">
        <v>891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>
      <c r="A43" s="30" t="s">
        <v>602</v>
      </c>
      <c r="B43" s="36" t="s">
        <v>1185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4" t="s">
        <v>1186</v>
      </c>
      <c r="G43" s="38" t="s">
        <v>891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>
      <c r="A44" s="30" t="s">
        <v>885</v>
      </c>
      <c r="B44" s="36" t="s">
        <v>1019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4" t="s">
        <v>1187</v>
      </c>
      <c r="G44" s="38" t="s">
        <v>890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>
      <c r="A45" s="30" t="s">
        <v>602</v>
      </c>
      <c r="B45" s="69" t="s">
        <v>963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4">
        <v>3555</v>
      </c>
      <c r="G45" s="68" t="s">
        <v>897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>
      <c r="A46" s="30" t="s">
        <v>885</v>
      </c>
      <c r="B46" s="69" t="s">
        <v>936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4" t="s">
        <v>1188</v>
      </c>
      <c r="G46" s="68" t="s">
        <v>890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>
      <c r="A47" s="30" t="s">
        <v>606</v>
      </c>
      <c r="B47" s="69" t="s">
        <v>1165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4">
        <v>3784</v>
      </c>
      <c r="G47" s="68" t="s">
        <v>891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>
      <c r="A48" s="30" t="s">
        <v>606</v>
      </c>
      <c r="B48" s="69" t="s">
        <v>1165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4">
        <v>3783</v>
      </c>
      <c r="G48" s="68" t="s">
        <v>891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>
      <c r="A49" s="30" t="s">
        <v>602</v>
      </c>
      <c r="B49" s="69" t="s">
        <v>1189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4">
        <v>3558</v>
      </c>
      <c r="G49" s="68" t="s">
        <v>897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>
      <c r="A50" s="30" t="s">
        <v>602</v>
      </c>
      <c r="B50" s="69" t="s">
        <v>950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4">
        <v>3566</v>
      </c>
      <c r="G50" s="68" t="s">
        <v>890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>
      <c r="A51" s="30" t="s">
        <v>602</v>
      </c>
      <c r="B51" s="69" t="s">
        <v>950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4">
        <v>3567</v>
      </c>
      <c r="G51" s="68" t="s">
        <v>897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>
      <c r="A52" s="30" t="s">
        <v>602</v>
      </c>
      <c r="B52" s="36" t="s">
        <v>862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4">
        <v>3549</v>
      </c>
      <c r="G52" s="38" t="s">
        <v>897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>
      <c r="A53" s="30" t="s">
        <v>604</v>
      </c>
      <c r="B53" s="69" t="s">
        <v>1190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4" t="s">
        <v>1191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>
      <c r="A54" s="30" t="s">
        <v>885</v>
      </c>
      <c r="B54" s="69" t="s">
        <v>1192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4" t="s">
        <v>1193</v>
      </c>
      <c r="G54" s="68" t="s">
        <v>905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>
      <c r="A55" s="30" t="s">
        <v>602</v>
      </c>
      <c r="B55" s="69" t="s">
        <v>929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4">
        <v>3559</v>
      </c>
      <c r="G55" s="68" t="s">
        <v>891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>
      <c r="A56" s="30" t="s">
        <v>885</v>
      </c>
      <c r="B56" s="69" t="s">
        <v>1068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4" t="s">
        <v>1194</v>
      </c>
      <c r="G56" s="68" t="s">
        <v>890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>
      <c r="A57" s="30" t="s">
        <v>885</v>
      </c>
      <c r="B57" s="69" t="s">
        <v>938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4" t="s">
        <v>1195</v>
      </c>
      <c r="G57" s="68" t="s">
        <v>890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>
      <c r="A58" s="30" t="s">
        <v>606</v>
      </c>
      <c r="B58" s="69" t="s">
        <v>1196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4">
        <v>3794</v>
      </c>
      <c r="G58" s="68" t="s">
        <v>891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>
      <c r="A59" s="30" t="s">
        <v>885</v>
      </c>
      <c r="B59" s="69" t="s">
        <v>1046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4" t="s">
        <v>1197</v>
      </c>
      <c r="G59" s="68" t="s">
        <v>905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>
      <c r="A60" s="30" t="s">
        <v>602</v>
      </c>
      <c r="B60" s="69" t="s">
        <v>1198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4">
        <v>3561</v>
      </c>
      <c r="G60" s="68" t="s">
        <v>894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>
      <c r="A61" s="30" t="s">
        <v>604</v>
      </c>
      <c r="B61" s="69" t="s">
        <v>604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4" t="s">
        <v>1199</v>
      </c>
      <c r="G61" s="38" t="s">
        <v>1200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>
      <c r="A62" s="30" t="s">
        <v>602</v>
      </c>
      <c r="B62" s="69" t="s">
        <v>909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4">
        <v>3565</v>
      </c>
      <c r="G62" s="68" t="s">
        <v>895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>
      <c r="A63" s="30" t="s">
        <v>884</v>
      </c>
      <c r="B63" s="69" t="s">
        <v>1150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4" t="s">
        <v>1201</v>
      </c>
      <c r="G63" s="68" t="s">
        <v>896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>
      <c r="A64" s="30" t="s">
        <v>884</v>
      </c>
      <c r="B64" s="69" t="s">
        <v>1150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4" t="s">
        <v>1202</v>
      </c>
      <c r="G64" s="68" t="s">
        <v>896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>
      <c r="A65" s="30" t="s">
        <v>884</v>
      </c>
      <c r="B65" s="69" t="s">
        <v>908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4" t="s">
        <v>1203</v>
      </c>
      <c r="G65" s="68" t="s">
        <v>896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>
      <c r="A66" s="30" t="s">
        <v>884</v>
      </c>
      <c r="B66" s="69" t="s">
        <v>908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4" t="s">
        <v>1204</v>
      </c>
      <c r="G66" s="68" t="s">
        <v>896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>
      <c r="A67" s="30" t="s">
        <v>606</v>
      </c>
      <c r="B67" s="69" t="s">
        <v>1196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4">
        <v>3793</v>
      </c>
      <c r="G67" s="68" t="s">
        <v>891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>
      <c r="A68" s="30" t="s">
        <v>884</v>
      </c>
      <c r="B68" s="69" t="s">
        <v>908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4" t="s">
        <v>1205</v>
      </c>
      <c r="G68" s="68" t="s">
        <v>896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>
      <c r="A69" s="30" t="s">
        <v>884</v>
      </c>
      <c r="B69" s="69" t="s">
        <v>1206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4" t="s">
        <v>1207</v>
      </c>
      <c r="G69" s="68" t="s">
        <v>897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>
      <c r="A70" s="30" t="s">
        <v>602</v>
      </c>
      <c r="B70" s="69" t="s">
        <v>950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4">
        <v>3560</v>
      </c>
      <c r="G70" s="68" t="s">
        <v>894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>
      <c r="A71" s="30" t="s">
        <v>602</v>
      </c>
      <c r="B71" s="286" t="s">
        <v>1212</v>
      </c>
      <c r="C71" s="287" t="s">
        <v>1209</v>
      </c>
      <c r="D71" s="287" t="s">
        <v>1210</v>
      </c>
      <c r="E71" s="33">
        <f>Tablageneral14[[#This Row],[Fecha de despacho]]-Tablageneral14[[#This Row],[Fecha de recibo]]</f>
        <v>14</v>
      </c>
      <c r="F71" s="294" t="s">
        <v>1212</v>
      </c>
      <c r="G71" s="288" t="s">
        <v>1211</v>
      </c>
      <c r="H71" s="289" t="s">
        <v>1213</v>
      </c>
      <c r="I71" s="288">
        <f>+SUMIFS(TablaTiempos[Tiempo (hr)],TablaTiempos[N° de troquel],Tablageneral14[[#This Row],[N° de Troquel Orden]],TablaTiempos[Actividad],"Dibujo")</f>
        <v>0</v>
      </c>
      <c r="J71" s="290">
        <f>+SUMIFS(TablaTiempos[Tiempo (hr)],TablaTiempos[N° de troquel],Tablageneral14[[#This Row],[N° de Troquel Orden]],TablaTiempos[Actividad],"Puenteado")</f>
        <v>0</v>
      </c>
      <c r="K71" s="290">
        <f>+SUMIFS(TablaTiempos[Tiempo (hr)],TablaTiempos[N° de troquel],Tablageneral14[[#This Row],[N° de Troquel Orden]],TablaTiempos[Actividad],"Calado")</f>
        <v>0</v>
      </c>
      <c r="L71" s="291">
        <f>+SUM(Tablageneral14[[#This Row],[Dibujo (hr)]:[Calado (hr)]])</f>
        <v>0</v>
      </c>
      <c r="M71" s="290">
        <f>+SUMIFS(TablaTiempos[Tiempo (hr)],TablaTiempos[N° de troquel],Tablageneral14[[#This Row],[N° de Troquel Orden]],TablaTiempos[Actividad],"Encuchillado")</f>
        <v>0</v>
      </c>
      <c r="N71" s="288">
        <f>+SUMIFS(TablaTiempos[Tiempo (hr)],TablaTiempos[N° de troquel],Tablageneral14[[#This Row],[N° de Troquel Orden]],TablaTiempos[Actividad],"Engomado")</f>
        <v>0</v>
      </c>
      <c r="O71" s="292">
        <f>+Tablageneral14[[#This Row],[Engomado (hr)]]+Tablageneral14[[#This Row],[Encuchillado]]</f>
        <v>0</v>
      </c>
      <c r="P71" s="293">
        <f>+SUMIFS(TablaConsumos[[CANTIDAD ]],TablaConsumos[N° DE TROQUEL],Tablageneral14[[#This Row],[N° de Troquel Orden]],TablaConsumos[TIPO],"Cuchilla")</f>
        <v>0</v>
      </c>
      <c r="Q71" s="290">
        <f>+SUMIFS(TablaConsumos[[CANTIDAD ]],TablaConsumos[N° DE TROQUEL],Tablageneral14[[#This Row],[N° de Troquel Orden]],TablaConsumos[TIPO],"Score")</f>
        <v>0</v>
      </c>
      <c r="R71" s="291">
        <f>+Tablageneral14[[#This Row],[Escores]]+Tablageneral14[[#This Row],[Cuchillas]]</f>
        <v>0</v>
      </c>
    </row>
    <row r="72" spans="1:18">
      <c r="A72" s="1" t="s">
        <v>884</v>
      </c>
      <c r="B72" s="237" t="s">
        <v>908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5" t="s">
        <v>1208</v>
      </c>
      <c r="G72" s="240" t="s">
        <v>896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Data!K$2:K$11</xm:f>
          </x14:formula1>
          <xm:sqref>A44:A72 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L88"/>
  <sheetViews>
    <sheetView workbookViewId="0">
      <selection sqref="A1:L88"/>
    </sheetView>
  </sheetViews>
  <sheetFormatPr baseColWidth="10" defaultRowHeight="14.4"/>
  <cols>
    <col min="1" max="1" width="12.88671875" bestFit="1" customWidth="1"/>
    <col min="2" max="2" width="17.44140625" bestFit="1" customWidth="1"/>
    <col min="3" max="3" width="29.109375" bestFit="1" customWidth="1"/>
    <col min="4" max="4" width="15.109375" bestFit="1" customWidth="1"/>
    <col min="5" max="5" width="34.88671875" bestFit="1" customWidth="1"/>
    <col min="6" max="6" width="12.5546875" bestFit="1" customWidth="1"/>
    <col min="7" max="7" width="13.33203125" customWidth="1"/>
    <col min="8" max="8" width="50.33203125" bestFit="1" customWidth="1"/>
    <col min="9" max="9" width="19" bestFit="1" customWidth="1"/>
    <col min="10" max="10" width="20" bestFit="1" customWidth="1"/>
    <col min="11" max="11" width="8.88671875" bestFit="1" customWidth="1"/>
    <col min="12" max="12" width="10" bestFit="1" customWidth="1"/>
  </cols>
  <sheetData>
    <row r="1" spans="1:12" ht="28.8">
      <c r="A1" t="s">
        <v>1217</v>
      </c>
      <c r="B1" t="s">
        <v>1218</v>
      </c>
      <c r="C1" t="s">
        <v>1219</v>
      </c>
      <c r="D1" t="s">
        <v>1220</v>
      </c>
      <c r="E1" t="s">
        <v>1221</v>
      </c>
      <c r="F1" t="s">
        <v>1222</v>
      </c>
      <c r="G1" t="s">
        <v>1223</v>
      </c>
      <c r="H1" t="s">
        <v>1224</v>
      </c>
      <c r="I1" t="s">
        <v>1225</v>
      </c>
      <c r="J1" t="s">
        <v>1226</v>
      </c>
      <c r="K1" s="307" t="s">
        <v>1227</v>
      </c>
      <c r="L1" t="s">
        <v>1228</v>
      </c>
    </row>
    <row r="2" spans="1:12">
      <c r="A2" t="s">
        <v>1280</v>
      </c>
      <c r="B2" s="29">
        <v>45481</v>
      </c>
      <c r="C2" s="29">
        <v>45502</v>
      </c>
      <c r="D2" t="s">
        <v>601</v>
      </c>
      <c r="E2" t="s">
        <v>922</v>
      </c>
      <c r="F2" t="s">
        <v>896</v>
      </c>
      <c r="G2" t="s">
        <v>1229</v>
      </c>
      <c r="I2">
        <v>21</v>
      </c>
      <c r="J2">
        <v>21</v>
      </c>
      <c r="K2" t="s">
        <v>1230</v>
      </c>
    </row>
    <row r="3" spans="1:12">
      <c r="A3" t="s">
        <v>1284</v>
      </c>
      <c r="B3" s="29">
        <v>45485</v>
      </c>
      <c r="C3" s="29">
        <v>45503</v>
      </c>
      <c r="D3" t="s">
        <v>601</v>
      </c>
      <c r="E3" t="s">
        <v>1111</v>
      </c>
      <c r="F3" t="s">
        <v>897</v>
      </c>
      <c r="G3" t="s">
        <v>1254</v>
      </c>
      <c r="I3">
        <v>18</v>
      </c>
      <c r="J3">
        <v>18</v>
      </c>
      <c r="K3" t="s">
        <v>1230</v>
      </c>
    </row>
    <row r="4" spans="1:12">
      <c r="A4">
        <v>3437</v>
      </c>
      <c r="B4" s="29">
        <v>45488</v>
      </c>
      <c r="C4" s="29">
        <v>45505</v>
      </c>
      <c r="D4" t="s">
        <v>606</v>
      </c>
      <c r="E4" t="s">
        <v>989</v>
      </c>
      <c r="F4" t="s">
        <v>905</v>
      </c>
      <c r="G4" t="s">
        <v>1273</v>
      </c>
      <c r="I4">
        <v>17</v>
      </c>
      <c r="J4">
        <v>17</v>
      </c>
      <c r="K4" t="s">
        <v>1230</v>
      </c>
    </row>
    <row r="5" spans="1:12">
      <c r="A5" t="s">
        <v>1287</v>
      </c>
      <c r="B5" s="29">
        <v>45488</v>
      </c>
      <c r="C5" s="29">
        <v>45507</v>
      </c>
      <c r="D5" t="s">
        <v>606</v>
      </c>
      <c r="E5" t="s">
        <v>990</v>
      </c>
      <c r="F5" t="s">
        <v>905</v>
      </c>
      <c r="G5" t="s">
        <v>1273</v>
      </c>
      <c r="I5">
        <v>19</v>
      </c>
      <c r="J5">
        <v>19</v>
      </c>
      <c r="K5" t="s">
        <v>1230</v>
      </c>
    </row>
    <row r="6" spans="1:12">
      <c r="A6">
        <v>3334</v>
      </c>
      <c r="B6" s="29">
        <v>45488</v>
      </c>
      <c r="C6" s="29">
        <v>45507</v>
      </c>
      <c r="D6" t="s">
        <v>606</v>
      </c>
      <c r="E6" t="s">
        <v>989</v>
      </c>
      <c r="F6" t="s">
        <v>905</v>
      </c>
      <c r="G6" t="s">
        <v>1273</v>
      </c>
      <c r="I6">
        <v>19</v>
      </c>
      <c r="J6">
        <v>19</v>
      </c>
      <c r="K6" t="s">
        <v>1230</v>
      </c>
    </row>
    <row r="7" spans="1:12">
      <c r="A7">
        <v>3673</v>
      </c>
      <c r="B7" s="29">
        <v>45489</v>
      </c>
      <c r="C7" s="29">
        <v>45509</v>
      </c>
      <c r="D7" t="s">
        <v>602</v>
      </c>
      <c r="E7" t="s">
        <v>950</v>
      </c>
      <c r="F7" t="s">
        <v>890</v>
      </c>
      <c r="G7" t="s">
        <v>1267</v>
      </c>
      <c r="I7">
        <v>20</v>
      </c>
      <c r="J7">
        <v>20</v>
      </c>
      <c r="K7" t="s">
        <v>1230</v>
      </c>
    </row>
    <row r="8" spans="1:12">
      <c r="A8" t="s">
        <v>1290</v>
      </c>
      <c r="B8" s="29">
        <v>45489</v>
      </c>
      <c r="C8" s="29">
        <v>45510</v>
      </c>
      <c r="D8" t="s">
        <v>603</v>
      </c>
      <c r="E8" t="s">
        <v>1291</v>
      </c>
      <c r="F8" t="s">
        <v>905</v>
      </c>
      <c r="G8" t="s">
        <v>1279</v>
      </c>
      <c r="I8">
        <v>21</v>
      </c>
      <c r="J8">
        <v>21</v>
      </c>
      <c r="K8" t="s">
        <v>1230</v>
      </c>
    </row>
    <row r="9" spans="1:12">
      <c r="A9" t="s">
        <v>1292</v>
      </c>
      <c r="B9" s="29">
        <v>45489</v>
      </c>
      <c r="C9" s="29">
        <v>45511</v>
      </c>
      <c r="D9" t="s">
        <v>603</v>
      </c>
      <c r="E9" t="s">
        <v>1293</v>
      </c>
      <c r="F9" t="s">
        <v>905</v>
      </c>
      <c r="G9" t="s">
        <v>1294</v>
      </c>
      <c r="I9">
        <v>22</v>
      </c>
      <c r="J9">
        <v>22</v>
      </c>
      <c r="K9" t="s">
        <v>1230</v>
      </c>
    </row>
    <row r="10" spans="1:12">
      <c r="A10" t="s">
        <v>1295</v>
      </c>
      <c r="B10" s="29">
        <v>45489</v>
      </c>
      <c r="C10" s="29">
        <v>45512</v>
      </c>
      <c r="D10" t="s">
        <v>603</v>
      </c>
      <c r="E10" t="s">
        <v>1296</v>
      </c>
      <c r="F10" t="s">
        <v>905</v>
      </c>
      <c r="G10" t="s">
        <v>1294</v>
      </c>
      <c r="I10">
        <v>23</v>
      </c>
      <c r="J10">
        <v>23</v>
      </c>
      <c r="K10" t="s">
        <v>1230</v>
      </c>
    </row>
    <row r="11" spans="1:12">
      <c r="A11" t="s">
        <v>1297</v>
      </c>
      <c r="B11" s="29">
        <v>45490</v>
      </c>
      <c r="C11" s="29">
        <v>45512</v>
      </c>
      <c r="D11" t="s">
        <v>603</v>
      </c>
      <c r="E11" t="s">
        <v>1019</v>
      </c>
      <c r="F11" t="s">
        <v>890</v>
      </c>
      <c r="G11" t="s">
        <v>1283</v>
      </c>
      <c r="I11">
        <v>22</v>
      </c>
      <c r="J11">
        <v>22</v>
      </c>
      <c r="K11" t="s">
        <v>1230</v>
      </c>
    </row>
    <row r="12" spans="1:12">
      <c r="A12">
        <v>3674</v>
      </c>
      <c r="B12" s="29">
        <v>45490</v>
      </c>
      <c r="C12" s="29">
        <v>45513</v>
      </c>
      <c r="D12" t="s">
        <v>602</v>
      </c>
      <c r="E12" t="s">
        <v>1298</v>
      </c>
      <c r="F12" t="s">
        <v>895</v>
      </c>
      <c r="G12" t="s">
        <v>1231</v>
      </c>
      <c r="I12">
        <v>23</v>
      </c>
      <c r="J12">
        <v>23</v>
      </c>
      <c r="K12" t="s">
        <v>1230</v>
      </c>
    </row>
    <row r="13" spans="1:12">
      <c r="A13" t="s">
        <v>1299</v>
      </c>
      <c r="B13" s="29">
        <v>45490</v>
      </c>
      <c r="C13" s="29">
        <v>45514</v>
      </c>
      <c r="D13" t="s">
        <v>603</v>
      </c>
      <c r="E13" t="s">
        <v>856</v>
      </c>
      <c r="F13" t="s">
        <v>905</v>
      </c>
      <c r="G13" t="s">
        <v>1246</v>
      </c>
      <c r="I13">
        <v>24</v>
      </c>
      <c r="J13">
        <v>24</v>
      </c>
      <c r="K13" t="s">
        <v>1230</v>
      </c>
    </row>
    <row r="14" spans="1:12">
      <c r="A14" t="s">
        <v>1300</v>
      </c>
      <c r="B14" s="29">
        <v>45491</v>
      </c>
      <c r="C14" s="29">
        <v>45514</v>
      </c>
      <c r="D14" t="s">
        <v>603</v>
      </c>
      <c r="E14" t="s">
        <v>938</v>
      </c>
      <c r="F14" t="s">
        <v>890</v>
      </c>
      <c r="G14" t="s">
        <v>1236</v>
      </c>
      <c r="I14">
        <v>23</v>
      </c>
      <c r="J14">
        <v>23</v>
      </c>
      <c r="K14" t="s">
        <v>1230</v>
      </c>
    </row>
    <row r="15" spans="1:12">
      <c r="A15" t="s">
        <v>1308</v>
      </c>
      <c r="B15" s="29">
        <v>45491</v>
      </c>
      <c r="C15" s="29"/>
      <c r="D15" t="s">
        <v>603</v>
      </c>
      <c r="E15" t="s">
        <v>1001</v>
      </c>
      <c r="F15" t="s">
        <v>890</v>
      </c>
      <c r="G15" t="s">
        <v>1302</v>
      </c>
      <c r="I15">
        <v>-45491</v>
      </c>
      <c r="J15">
        <v>-45491</v>
      </c>
      <c r="K15" t="s">
        <v>1230</v>
      </c>
    </row>
    <row r="16" spans="1:12">
      <c r="A16" t="s">
        <v>1304</v>
      </c>
      <c r="B16" s="29">
        <v>45492</v>
      </c>
      <c r="C16" s="29"/>
      <c r="D16" t="s">
        <v>601</v>
      </c>
      <c r="E16" t="s">
        <v>922</v>
      </c>
      <c r="F16" t="s">
        <v>890</v>
      </c>
      <c r="G16" t="s">
        <v>1229</v>
      </c>
      <c r="I16">
        <v>-45492</v>
      </c>
      <c r="J16">
        <v>-45492</v>
      </c>
      <c r="K16" t="s">
        <v>1230</v>
      </c>
    </row>
    <row r="17" spans="1:11">
      <c r="A17">
        <v>3676</v>
      </c>
      <c r="B17" s="29">
        <v>45492</v>
      </c>
      <c r="C17" s="29"/>
      <c r="D17" t="s">
        <v>602</v>
      </c>
      <c r="E17" t="s">
        <v>1305</v>
      </c>
      <c r="F17" t="s">
        <v>897</v>
      </c>
      <c r="G17" t="s">
        <v>1255</v>
      </c>
      <c r="I17">
        <v>-45492</v>
      </c>
      <c r="J17">
        <v>-45492</v>
      </c>
      <c r="K17" t="s">
        <v>1230</v>
      </c>
    </row>
    <row r="18" spans="1:11">
      <c r="A18" t="s">
        <v>1306</v>
      </c>
      <c r="B18" s="29">
        <v>45492</v>
      </c>
      <c r="C18" s="29"/>
      <c r="D18" t="s">
        <v>601</v>
      </c>
      <c r="E18" t="s">
        <v>922</v>
      </c>
      <c r="F18" t="s">
        <v>890</v>
      </c>
      <c r="G18" t="s">
        <v>1229</v>
      </c>
      <c r="I18">
        <v>-45492</v>
      </c>
      <c r="J18">
        <v>-45492</v>
      </c>
      <c r="K18" t="s">
        <v>1230</v>
      </c>
    </row>
    <row r="19" spans="1:11">
      <c r="A19" t="s">
        <v>1307</v>
      </c>
      <c r="B19" s="29">
        <v>45492</v>
      </c>
      <c r="C19" s="29"/>
      <c r="D19" t="s">
        <v>601</v>
      </c>
      <c r="E19" t="s">
        <v>1175</v>
      </c>
      <c r="F19" t="s">
        <v>890</v>
      </c>
      <c r="G19" t="s">
        <v>1229</v>
      </c>
      <c r="I19">
        <v>-45492</v>
      </c>
      <c r="J19">
        <v>-45492</v>
      </c>
      <c r="K19" t="s">
        <v>1230</v>
      </c>
    </row>
    <row r="20" spans="1:11">
      <c r="A20">
        <v>3450</v>
      </c>
      <c r="B20" s="29">
        <v>45493</v>
      </c>
      <c r="C20" s="29"/>
      <c r="D20" t="s">
        <v>606</v>
      </c>
      <c r="E20" t="s">
        <v>1309</v>
      </c>
      <c r="F20" t="s">
        <v>905</v>
      </c>
      <c r="G20" t="s">
        <v>1273</v>
      </c>
      <c r="I20">
        <v>-45493</v>
      </c>
      <c r="J20">
        <v>-45493</v>
      </c>
      <c r="K20" t="s">
        <v>1230</v>
      </c>
    </row>
    <row r="21" spans="1:11">
      <c r="A21" t="s">
        <v>1301</v>
      </c>
      <c r="B21" s="29">
        <v>45495</v>
      </c>
      <c r="C21" s="29"/>
      <c r="D21" t="s">
        <v>603</v>
      </c>
      <c r="E21" t="s">
        <v>1002</v>
      </c>
      <c r="F21" t="s">
        <v>890</v>
      </c>
      <c r="G21" t="s">
        <v>1279</v>
      </c>
      <c r="H21" t="s">
        <v>1310</v>
      </c>
      <c r="I21">
        <v>-45495</v>
      </c>
      <c r="J21">
        <v>-45495</v>
      </c>
      <c r="K21" t="s">
        <v>1230</v>
      </c>
    </row>
    <row r="22" spans="1:11">
      <c r="A22" t="s">
        <v>1311</v>
      </c>
      <c r="B22" s="29">
        <v>45495</v>
      </c>
      <c r="C22" s="29"/>
      <c r="D22" t="s">
        <v>603</v>
      </c>
      <c r="E22" t="s">
        <v>856</v>
      </c>
      <c r="F22" t="s">
        <v>905</v>
      </c>
      <c r="G22" t="s">
        <v>1246</v>
      </c>
      <c r="I22">
        <v>-45495</v>
      </c>
      <c r="J22">
        <v>-45495</v>
      </c>
      <c r="K22" t="s">
        <v>1230</v>
      </c>
    </row>
    <row r="23" spans="1:11">
      <c r="A23">
        <v>3677</v>
      </c>
      <c r="B23" s="29">
        <v>45495</v>
      </c>
      <c r="C23" s="29"/>
      <c r="D23" t="s">
        <v>602</v>
      </c>
      <c r="E23" t="s">
        <v>941</v>
      </c>
      <c r="F23" t="s">
        <v>894</v>
      </c>
      <c r="G23" t="s">
        <v>1255</v>
      </c>
      <c r="I23">
        <v>-45495</v>
      </c>
      <c r="J23">
        <v>-45495</v>
      </c>
      <c r="K23" t="s">
        <v>1230</v>
      </c>
    </row>
    <row r="24" spans="1:11">
      <c r="A24">
        <v>3636</v>
      </c>
      <c r="B24" s="29">
        <v>45496</v>
      </c>
      <c r="C24" s="29"/>
      <c r="D24" t="s">
        <v>602</v>
      </c>
      <c r="E24" t="s">
        <v>985</v>
      </c>
      <c r="F24" t="s">
        <v>897</v>
      </c>
      <c r="G24" t="s">
        <v>1231</v>
      </c>
      <c r="I24">
        <v>-45496</v>
      </c>
      <c r="J24">
        <v>-45496</v>
      </c>
      <c r="K24" t="s">
        <v>1230</v>
      </c>
    </row>
    <row r="25" spans="1:11">
      <c r="A25">
        <v>3033</v>
      </c>
      <c r="B25" s="29">
        <v>45497</v>
      </c>
      <c r="C25" s="29"/>
      <c r="D25" t="s">
        <v>606</v>
      </c>
      <c r="E25" t="s">
        <v>1312</v>
      </c>
      <c r="F25" t="s">
        <v>890</v>
      </c>
      <c r="G25" t="s">
        <v>1264</v>
      </c>
      <c r="I25">
        <v>-45497</v>
      </c>
      <c r="J25">
        <v>-45497</v>
      </c>
      <c r="K25" t="s">
        <v>1230</v>
      </c>
    </row>
    <row r="26" spans="1:11">
      <c r="A26">
        <v>3856</v>
      </c>
      <c r="B26" s="29">
        <v>45496</v>
      </c>
      <c r="C26" s="29"/>
      <c r="D26" t="s">
        <v>606</v>
      </c>
      <c r="E26" t="s">
        <v>1262</v>
      </c>
      <c r="F26" t="s">
        <v>1313</v>
      </c>
      <c r="G26" t="s">
        <v>1264</v>
      </c>
      <c r="I26">
        <v>-45496</v>
      </c>
      <c r="J26">
        <v>-45496</v>
      </c>
      <c r="K26" t="s">
        <v>1230</v>
      </c>
    </row>
    <row r="27" spans="1:11">
      <c r="A27">
        <v>3857</v>
      </c>
      <c r="B27" s="29">
        <v>45496</v>
      </c>
      <c r="C27" s="29"/>
      <c r="D27" t="s">
        <v>606</v>
      </c>
      <c r="E27" t="s">
        <v>1262</v>
      </c>
      <c r="F27" t="s">
        <v>1313</v>
      </c>
      <c r="G27" t="s">
        <v>1264</v>
      </c>
      <c r="I27">
        <v>-45496</v>
      </c>
      <c r="J27">
        <v>-45496</v>
      </c>
      <c r="K27" t="s">
        <v>1230</v>
      </c>
    </row>
    <row r="28" spans="1:11">
      <c r="A28">
        <v>3858</v>
      </c>
      <c r="B28" s="29">
        <v>45496</v>
      </c>
      <c r="C28" s="29"/>
      <c r="D28" t="s">
        <v>606</v>
      </c>
      <c r="E28" t="s">
        <v>1262</v>
      </c>
      <c r="F28" t="s">
        <v>1313</v>
      </c>
      <c r="G28" t="s">
        <v>1264</v>
      </c>
      <c r="I28">
        <v>-45496</v>
      </c>
      <c r="J28">
        <v>-45496</v>
      </c>
      <c r="K28" t="s">
        <v>1230</v>
      </c>
    </row>
    <row r="29" spans="1:11">
      <c r="A29">
        <v>3859</v>
      </c>
      <c r="B29" s="29">
        <v>45496</v>
      </c>
      <c r="C29" s="29"/>
      <c r="D29" t="s">
        <v>606</v>
      </c>
      <c r="E29" t="s">
        <v>1262</v>
      </c>
      <c r="F29" t="s">
        <v>1313</v>
      </c>
      <c r="G29" t="s">
        <v>1264</v>
      </c>
      <c r="I29">
        <v>-45496</v>
      </c>
      <c r="J29">
        <v>-45496</v>
      </c>
      <c r="K29" t="s">
        <v>1230</v>
      </c>
    </row>
    <row r="30" spans="1:11">
      <c r="A30" t="s">
        <v>1314</v>
      </c>
      <c r="B30" s="29">
        <v>45496</v>
      </c>
      <c r="C30" s="29"/>
      <c r="D30" t="s">
        <v>603</v>
      </c>
      <c r="E30" t="s">
        <v>1315</v>
      </c>
      <c r="F30" t="s">
        <v>891</v>
      </c>
      <c r="G30" t="s">
        <v>1283</v>
      </c>
      <c r="I30">
        <v>-45496</v>
      </c>
      <c r="J30">
        <v>-45496</v>
      </c>
      <c r="K30" t="s">
        <v>1230</v>
      </c>
    </row>
    <row r="31" spans="1:11">
      <c r="A31">
        <v>3860</v>
      </c>
      <c r="B31" s="29">
        <v>45498</v>
      </c>
      <c r="C31" s="29"/>
      <c r="D31" t="s">
        <v>606</v>
      </c>
      <c r="E31" t="s">
        <v>1282</v>
      </c>
      <c r="F31" t="s">
        <v>1313</v>
      </c>
      <c r="G31" t="s">
        <v>1264</v>
      </c>
      <c r="I31">
        <v>-45498</v>
      </c>
      <c r="J31">
        <v>-45498</v>
      </c>
      <c r="K31" t="s">
        <v>1230</v>
      </c>
    </row>
    <row r="32" spans="1:11">
      <c r="A32" t="s">
        <v>1316</v>
      </c>
      <c r="B32" s="29">
        <v>45498</v>
      </c>
      <c r="C32" s="29"/>
      <c r="D32" t="s">
        <v>603</v>
      </c>
      <c r="E32" t="s">
        <v>856</v>
      </c>
      <c r="F32" t="s">
        <v>905</v>
      </c>
      <c r="G32" t="s">
        <v>1246</v>
      </c>
      <c r="I32">
        <v>-45498</v>
      </c>
      <c r="J32">
        <v>-45498</v>
      </c>
      <c r="K32" t="s">
        <v>1230</v>
      </c>
    </row>
    <row r="33" spans="1:11">
      <c r="A33">
        <v>3678</v>
      </c>
      <c r="B33" s="29">
        <v>45498</v>
      </c>
      <c r="C33" s="29"/>
      <c r="D33" t="s">
        <v>602</v>
      </c>
      <c r="E33" t="s">
        <v>963</v>
      </c>
      <c r="F33" t="s">
        <v>897</v>
      </c>
      <c r="G33" t="s">
        <v>1231</v>
      </c>
      <c r="I33">
        <v>-45498</v>
      </c>
      <c r="J33">
        <v>-45498</v>
      </c>
      <c r="K33" t="s">
        <v>1230</v>
      </c>
    </row>
    <row r="34" spans="1:11">
      <c r="A34">
        <v>3680</v>
      </c>
      <c r="B34" s="29">
        <v>45499</v>
      </c>
      <c r="C34" s="29"/>
      <c r="D34" t="s">
        <v>602</v>
      </c>
      <c r="E34" t="s">
        <v>963</v>
      </c>
      <c r="F34" t="s">
        <v>894</v>
      </c>
      <c r="G34" t="s">
        <v>1231</v>
      </c>
      <c r="I34">
        <v>-45499</v>
      </c>
      <c r="J34">
        <v>-45499</v>
      </c>
      <c r="K34" t="s">
        <v>1230</v>
      </c>
    </row>
    <row r="35" spans="1:11">
      <c r="A35" t="s">
        <v>1179</v>
      </c>
      <c r="B35" s="29">
        <v>45471</v>
      </c>
      <c r="C35" s="29"/>
      <c r="D35" t="s">
        <v>603</v>
      </c>
      <c r="E35" t="s">
        <v>1180</v>
      </c>
      <c r="F35" t="s">
        <v>905</v>
      </c>
      <c r="G35" t="s">
        <v>1236</v>
      </c>
      <c r="I35">
        <v>-45471</v>
      </c>
      <c r="J35">
        <v>-45471</v>
      </c>
      <c r="K35" t="s">
        <v>1230</v>
      </c>
    </row>
    <row r="36" spans="1:11">
      <c r="A36">
        <v>3862</v>
      </c>
      <c r="B36" s="29">
        <v>45502</v>
      </c>
      <c r="C36" s="29"/>
      <c r="D36" t="s">
        <v>606</v>
      </c>
      <c r="E36" t="s">
        <v>1320</v>
      </c>
      <c r="F36" t="s">
        <v>1313</v>
      </c>
      <c r="G36" t="s">
        <v>1273</v>
      </c>
      <c r="I36">
        <v>-45502</v>
      </c>
      <c r="J36">
        <v>-45502</v>
      </c>
      <c r="K36" t="s">
        <v>1230</v>
      </c>
    </row>
    <row r="37" spans="1:11">
      <c r="A37">
        <v>3864</v>
      </c>
      <c r="B37" s="29">
        <v>45502</v>
      </c>
      <c r="C37" s="29"/>
      <c r="D37" t="s">
        <v>606</v>
      </c>
      <c r="E37" t="s">
        <v>989</v>
      </c>
      <c r="F37" t="s">
        <v>1313</v>
      </c>
      <c r="G37" t="s">
        <v>1273</v>
      </c>
      <c r="I37">
        <v>-45502</v>
      </c>
      <c r="J37">
        <v>-45502</v>
      </c>
      <c r="K37" t="s">
        <v>1230</v>
      </c>
    </row>
    <row r="38" spans="1:11">
      <c r="A38">
        <v>3863</v>
      </c>
      <c r="B38" s="29">
        <v>45502</v>
      </c>
      <c r="C38" s="29"/>
      <c r="D38" t="s">
        <v>606</v>
      </c>
      <c r="E38" t="s">
        <v>989</v>
      </c>
      <c r="F38" t="s">
        <v>1313</v>
      </c>
      <c r="G38" t="s">
        <v>1273</v>
      </c>
      <c r="I38">
        <v>-45502</v>
      </c>
      <c r="J38">
        <v>-45502</v>
      </c>
      <c r="K38" t="s">
        <v>1230</v>
      </c>
    </row>
    <row r="39" spans="1:11">
      <c r="A39">
        <v>3681</v>
      </c>
      <c r="B39" s="29">
        <v>45502</v>
      </c>
      <c r="C39" s="29"/>
      <c r="D39" t="s">
        <v>602</v>
      </c>
      <c r="E39" t="s">
        <v>909</v>
      </c>
      <c r="F39" t="s">
        <v>891</v>
      </c>
      <c r="G39" t="s">
        <v>1231</v>
      </c>
      <c r="I39">
        <v>-45502</v>
      </c>
      <c r="J39">
        <v>-45502</v>
      </c>
      <c r="K39" t="s">
        <v>1230</v>
      </c>
    </row>
    <row r="40" spans="1:11">
      <c r="A40">
        <v>3682</v>
      </c>
      <c r="B40" s="29">
        <v>45503</v>
      </c>
      <c r="C40" s="29"/>
      <c r="D40" t="s">
        <v>602</v>
      </c>
      <c r="E40" t="s">
        <v>985</v>
      </c>
      <c r="F40" t="s">
        <v>897</v>
      </c>
      <c r="G40" t="s">
        <v>1253</v>
      </c>
      <c r="I40">
        <v>-45503</v>
      </c>
      <c r="J40">
        <v>-45503</v>
      </c>
      <c r="K40" t="s">
        <v>1230</v>
      </c>
    </row>
    <row r="41" spans="1:11">
      <c r="A41">
        <v>3683</v>
      </c>
      <c r="B41" s="29">
        <v>45503</v>
      </c>
      <c r="C41" s="29"/>
      <c r="D41" t="s">
        <v>602</v>
      </c>
      <c r="E41" t="s">
        <v>916</v>
      </c>
      <c r="F41" t="s">
        <v>891</v>
      </c>
      <c r="G41" t="s">
        <v>1321</v>
      </c>
      <c r="I41">
        <v>-45503</v>
      </c>
      <c r="J41">
        <v>-45503</v>
      </c>
      <c r="K41" t="s">
        <v>1230</v>
      </c>
    </row>
    <row r="42" spans="1:11">
      <c r="A42">
        <v>3868</v>
      </c>
      <c r="B42" s="29">
        <v>45503</v>
      </c>
      <c r="C42" s="29"/>
      <c r="D42" t="s">
        <v>606</v>
      </c>
      <c r="E42" t="s">
        <v>1322</v>
      </c>
      <c r="F42" t="s">
        <v>1313</v>
      </c>
      <c r="G42" t="s">
        <v>1264</v>
      </c>
      <c r="I42">
        <v>-45503</v>
      </c>
      <c r="J42">
        <v>-45503</v>
      </c>
      <c r="K42" t="s">
        <v>1230</v>
      </c>
    </row>
    <row r="43" spans="1:11">
      <c r="A43" t="s">
        <v>1323</v>
      </c>
      <c r="B43" s="29">
        <v>45503</v>
      </c>
      <c r="C43" s="29"/>
      <c r="D43" t="s">
        <v>603</v>
      </c>
      <c r="E43" t="s">
        <v>1002</v>
      </c>
      <c r="F43" t="s">
        <v>890</v>
      </c>
      <c r="G43" t="s">
        <v>1279</v>
      </c>
      <c r="I43">
        <v>-45503</v>
      </c>
      <c r="J43">
        <v>-45503</v>
      </c>
      <c r="K43" t="s">
        <v>1230</v>
      </c>
    </row>
    <row r="44" spans="1:11">
      <c r="A44" t="s">
        <v>1324</v>
      </c>
      <c r="B44" s="29">
        <v>45503</v>
      </c>
      <c r="C44" s="29"/>
      <c r="D44" t="s">
        <v>603</v>
      </c>
      <c r="E44" t="s">
        <v>944</v>
      </c>
      <c r="F44" t="s">
        <v>905</v>
      </c>
      <c r="G44" t="s">
        <v>1246</v>
      </c>
      <c r="I44">
        <v>-45503</v>
      </c>
      <c r="J44">
        <v>-45503</v>
      </c>
      <c r="K44" t="s">
        <v>1230</v>
      </c>
    </row>
    <row r="45" spans="1:11">
      <c r="A45" t="s">
        <v>1325</v>
      </c>
      <c r="B45" s="29">
        <v>45504</v>
      </c>
      <c r="C45" s="29"/>
      <c r="D45" t="s">
        <v>601</v>
      </c>
      <c r="E45" t="s">
        <v>1326</v>
      </c>
      <c r="F45" t="s">
        <v>896</v>
      </c>
      <c r="G45" t="s">
        <v>1229</v>
      </c>
      <c r="I45">
        <v>-45504</v>
      </c>
      <c r="J45">
        <v>-45504</v>
      </c>
      <c r="K45" t="s">
        <v>1230</v>
      </c>
    </row>
    <row r="46" spans="1:11">
      <c r="A46" t="s">
        <v>1327</v>
      </c>
      <c r="B46" s="29">
        <v>45504</v>
      </c>
      <c r="C46" s="29"/>
      <c r="D46" t="s">
        <v>601</v>
      </c>
      <c r="E46" t="s">
        <v>1326</v>
      </c>
      <c r="F46" t="s">
        <v>896</v>
      </c>
      <c r="G46" t="s">
        <v>1229</v>
      </c>
      <c r="I46">
        <v>-45504</v>
      </c>
      <c r="J46">
        <v>-45504</v>
      </c>
      <c r="K46" t="s">
        <v>1230</v>
      </c>
    </row>
    <row r="47" spans="1:11">
      <c r="A47" t="s">
        <v>1328</v>
      </c>
      <c r="B47" s="29">
        <v>45504</v>
      </c>
      <c r="C47" s="29"/>
      <c r="D47" t="s">
        <v>601</v>
      </c>
      <c r="E47" t="s">
        <v>1329</v>
      </c>
      <c r="F47" t="s">
        <v>896</v>
      </c>
      <c r="G47" t="s">
        <v>1281</v>
      </c>
      <c r="I47">
        <v>-45504</v>
      </c>
      <c r="J47">
        <v>-45504</v>
      </c>
      <c r="K47" t="s">
        <v>1230</v>
      </c>
    </row>
    <row r="48" spans="1:11">
      <c r="A48">
        <v>3604</v>
      </c>
      <c r="B48" s="29">
        <v>45441</v>
      </c>
      <c r="C48" s="29"/>
      <c r="D48" t="s">
        <v>602</v>
      </c>
      <c r="E48" t="s">
        <v>909</v>
      </c>
      <c r="F48" t="s">
        <v>1155</v>
      </c>
      <c r="G48" t="s">
        <v>1231</v>
      </c>
      <c r="H48" t="s">
        <v>1257</v>
      </c>
      <c r="J48">
        <v>-45441</v>
      </c>
      <c r="K48" t="s">
        <v>1230</v>
      </c>
    </row>
    <row r="49" spans="1:11">
      <c r="A49">
        <v>3613</v>
      </c>
      <c r="B49" s="29">
        <v>45443</v>
      </c>
      <c r="C49" s="29"/>
      <c r="D49" t="s">
        <v>602</v>
      </c>
      <c r="E49" t="s">
        <v>963</v>
      </c>
      <c r="F49" t="s">
        <v>1155</v>
      </c>
      <c r="G49" t="s">
        <v>1231</v>
      </c>
      <c r="H49" t="s">
        <v>1257</v>
      </c>
      <c r="J49">
        <v>-45443</v>
      </c>
      <c r="K49" t="s">
        <v>1230</v>
      </c>
    </row>
    <row r="50" spans="1:11">
      <c r="A50">
        <v>3615</v>
      </c>
      <c r="B50" s="29">
        <v>45443</v>
      </c>
      <c r="C50" s="29"/>
      <c r="D50" t="s">
        <v>602</v>
      </c>
      <c r="E50" t="s">
        <v>963</v>
      </c>
      <c r="F50" t="s">
        <v>1155</v>
      </c>
      <c r="G50" t="s">
        <v>1231</v>
      </c>
      <c r="H50" t="s">
        <v>1257</v>
      </c>
      <c r="J50">
        <v>-45443</v>
      </c>
      <c r="K50" t="s">
        <v>1230</v>
      </c>
    </row>
    <row r="51" spans="1:11">
      <c r="A51">
        <v>3619</v>
      </c>
      <c r="B51" s="29">
        <v>45448</v>
      </c>
      <c r="C51" s="29"/>
      <c r="D51" t="s">
        <v>602</v>
      </c>
      <c r="E51" t="s">
        <v>1189</v>
      </c>
      <c r="F51" t="s">
        <v>1155</v>
      </c>
      <c r="G51" t="s">
        <v>1253</v>
      </c>
      <c r="H51" t="s">
        <v>1257</v>
      </c>
      <c r="J51">
        <v>-45448</v>
      </c>
      <c r="K51" t="s">
        <v>1230</v>
      </c>
    </row>
    <row r="52" spans="1:11">
      <c r="A52">
        <v>3630</v>
      </c>
      <c r="B52" s="29">
        <v>45460</v>
      </c>
      <c r="C52" s="29"/>
      <c r="D52" t="s">
        <v>602</v>
      </c>
      <c r="E52" t="s">
        <v>909</v>
      </c>
      <c r="F52" t="s">
        <v>1155</v>
      </c>
      <c r="G52" t="s">
        <v>1231</v>
      </c>
      <c r="H52" t="s">
        <v>1257</v>
      </c>
      <c r="I52">
        <v>-45460</v>
      </c>
      <c r="J52">
        <v>-45460</v>
      </c>
      <c r="K52" t="s">
        <v>1230</v>
      </c>
    </row>
    <row r="53" spans="1:11">
      <c r="A53">
        <v>3631</v>
      </c>
      <c r="B53" s="29">
        <v>45460</v>
      </c>
      <c r="C53" s="29"/>
      <c r="D53" t="s">
        <v>602</v>
      </c>
      <c r="E53" t="s">
        <v>909</v>
      </c>
      <c r="F53" t="s">
        <v>1155</v>
      </c>
      <c r="G53" t="s">
        <v>1231</v>
      </c>
      <c r="H53" t="s">
        <v>1257</v>
      </c>
      <c r="I53">
        <v>-45460</v>
      </c>
      <c r="J53">
        <v>-45460</v>
      </c>
      <c r="K53" t="s">
        <v>1230</v>
      </c>
    </row>
    <row r="54" spans="1:11">
      <c r="A54">
        <v>3632</v>
      </c>
      <c r="B54" s="29">
        <v>45460</v>
      </c>
      <c r="C54" s="29"/>
      <c r="D54" t="s">
        <v>602</v>
      </c>
      <c r="E54" t="s">
        <v>909</v>
      </c>
      <c r="F54" t="s">
        <v>1155</v>
      </c>
      <c r="G54" t="s">
        <v>1231</v>
      </c>
      <c r="H54" t="s">
        <v>1257</v>
      </c>
      <c r="I54">
        <v>-45460</v>
      </c>
      <c r="J54">
        <v>-45460</v>
      </c>
      <c r="K54" t="s">
        <v>1230</v>
      </c>
    </row>
    <row r="55" spans="1:11">
      <c r="A55">
        <v>3634</v>
      </c>
      <c r="B55" s="29">
        <v>45460</v>
      </c>
      <c r="C55" s="29"/>
      <c r="D55" t="s">
        <v>602</v>
      </c>
      <c r="E55" t="s">
        <v>927</v>
      </c>
      <c r="F55" t="s">
        <v>1155</v>
      </c>
      <c r="G55" t="s">
        <v>1263</v>
      </c>
      <c r="H55" t="s">
        <v>1257</v>
      </c>
      <c r="I55">
        <v>-45460</v>
      </c>
      <c r="J55">
        <v>-45460</v>
      </c>
      <c r="K55" t="s">
        <v>1230</v>
      </c>
    </row>
    <row r="56" spans="1:11">
      <c r="A56">
        <v>3649</v>
      </c>
      <c r="B56" s="29">
        <v>45468</v>
      </c>
      <c r="C56" s="29"/>
      <c r="D56" t="s">
        <v>602</v>
      </c>
      <c r="E56" t="s">
        <v>963</v>
      </c>
      <c r="F56" t="s">
        <v>1155</v>
      </c>
      <c r="G56" t="s">
        <v>1231</v>
      </c>
      <c r="H56" t="s">
        <v>1257</v>
      </c>
      <c r="I56">
        <v>-45468</v>
      </c>
      <c r="J56">
        <v>-45468</v>
      </c>
      <c r="K56" t="s">
        <v>1230</v>
      </c>
    </row>
    <row r="57" spans="1:11">
      <c r="A57">
        <v>3654</v>
      </c>
      <c r="B57" s="29">
        <v>45469</v>
      </c>
      <c r="C57" s="29"/>
      <c r="D57" t="s">
        <v>602</v>
      </c>
      <c r="E57" t="s">
        <v>1268</v>
      </c>
      <c r="F57" t="s">
        <v>1155</v>
      </c>
      <c r="G57" t="s">
        <v>1255</v>
      </c>
      <c r="H57" t="s">
        <v>1257</v>
      </c>
      <c r="I57">
        <v>-45469</v>
      </c>
      <c r="J57">
        <v>-45469</v>
      </c>
      <c r="K57" t="s">
        <v>1230</v>
      </c>
    </row>
    <row r="58" spans="1:11">
      <c r="A58">
        <v>3661</v>
      </c>
      <c r="B58" s="29">
        <v>45470</v>
      </c>
      <c r="C58" s="29"/>
      <c r="D58" t="s">
        <v>602</v>
      </c>
      <c r="E58" t="s">
        <v>909</v>
      </c>
      <c r="F58" t="s">
        <v>1155</v>
      </c>
      <c r="G58" t="s">
        <v>1231</v>
      </c>
      <c r="H58" t="s">
        <v>1257</v>
      </c>
      <c r="I58">
        <v>-45470</v>
      </c>
      <c r="J58">
        <v>-45470</v>
      </c>
      <c r="K58" t="s">
        <v>1230</v>
      </c>
    </row>
    <row r="59" spans="1:11">
      <c r="A59">
        <v>3666</v>
      </c>
      <c r="B59" s="29">
        <v>45482</v>
      </c>
      <c r="C59" s="29"/>
      <c r="D59" t="s">
        <v>602</v>
      </c>
      <c r="E59" t="s">
        <v>950</v>
      </c>
      <c r="F59" t="s">
        <v>1155</v>
      </c>
      <c r="G59" t="s">
        <v>1267</v>
      </c>
      <c r="H59" t="s">
        <v>1257</v>
      </c>
      <c r="I59">
        <v>-45482</v>
      </c>
      <c r="J59">
        <v>-45482</v>
      </c>
      <c r="K59" t="s">
        <v>1230</v>
      </c>
    </row>
    <row r="60" spans="1:11">
      <c r="A60">
        <v>3669</v>
      </c>
      <c r="B60" s="29">
        <v>45485</v>
      </c>
      <c r="C60" s="29"/>
      <c r="D60" t="s">
        <v>602</v>
      </c>
      <c r="E60" t="s">
        <v>919</v>
      </c>
      <c r="F60" t="s">
        <v>1155</v>
      </c>
      <c r="G60" t="s">
        <v>1263</v>
      </c>
      <c r="H60" t="s">
        <v>1285</v>
      </c>
      <c r="I60">
        <v>-45485</v>
      </c>
      <c r="J60">
        <v>-45485</v>
      </c>
      <c r="K60" t="s">
        <v>1230</v>
      </c>
    </row>
    <row r="61" spans="1:11">
      <c r="A61">
        <v>3807</v>
      </c>
      <c r="B61" s="29">
        <v>45402</v>
      </c>
      <c r="C61" s="29"/>
      <c r="D61" t="s">
        <v>606</v>
      </c>
      <c r="E61" t="s">
        <v>955</v>
      </c>
      <c r="F61" t="s">
        <v>1259</v>
      </c>
      <c r="G61" t="s">
        <v>1233</v>
      </c>
      <c r="H61" t="s">
        <v>1232</v>
      </c>
      <c r="I61">
        <v>-45402</v>
      </c>
      <c r="J61">
        <v>-45402</v>
      </c>
      <c r="K61" t="s">
        <v>1230</v>
      </c>
    </row>
    <row r="62" spans="1:11">
      <c r="A62">
        <v>3809</v>
      </c>
      <c r="B62" s="29">
        <v>45402</v>
      </c>
      <c r="C62" s="29"/>
      <c r="D62" t="s">
        <v>606</v>
      </c>
      <c r="E62" t="s">
        <v>955</v>
      </c>
      <c r="F62" t="s">
        <v>1259</v>
      </c>
      <c r="G62" t="s">
        <v>1233</v>
      </c>
      <c r="H62" t="s">
        <v>1232</v>
      </c>
      <c r="I62">
        <v>-45402</v>
      </c>
      <c r="J62">
        <v>-45402</v>
      </c>
      <c r="K62" t="s">
        <v>1230</v>
      </c>
    </row>
    <row r="63" spans="1:11">
      <c r="A63">
        <v>3810</v>
      </c>
      <c r="B63" s="29">
        <v>45402</v>
      </c>
      <c r="C63" s="29"/>
      <c r="D63" t="s">
        <v>606</v>
      </c>
      <c r="E63" t="s">
        <v>955</v>
      </c>
      <c r="F63" t="s">
        <v>1259</v>
      </c>
      <c r="G63" t="s">
        <v>1233</v>
      </c>
      <c r="H63" t="s">
        <v>1232</v>
      </c>
      <c r="I63">
        <v>-45402</v>
      </c>
      <c r="J63">
        <v>-45402</v>
      </c>
      <c r="K63" t="s">
        <v>1230</v>
      </c>
    </row>
    <row r="64" spans="1:11">
      <c r="A64">
        <v>3832</v>
      </c>
      <c r="B64" s="29">
        <v>45456</v>
      </c>
      <c r="C64" s="29"/>
      <c r="D64" t="s">
        <v>606</v>
      </c>
      <c r="E64" t="s">
        <v>989</v>
      </c>
      <c r="F64" t="s">
        <v>1259</v>
      </c>
      <c r="G64" t="s">
        <v>1233</v>
      </c>
      <c r="H64" t="s">
        <v>1232</v>
      </c>
      <c r="I64">
        <v>-45456</v>
      </c>
      <c r="J64">
        <v>-45456</v>
      </c>
      <c r="K64" t="s">
        <v>1230</v>
      </c>
    </row>
    <row r="65" spans="1:11">
      <c r="A65">
        <v>3833</v>
      </c>
      <c r="B65" s="29">
        <v>45456</v>
      </c>
      <c r="C65" s="29"/>
      <c r="D65" t="s">
        <v>606</v>
      </c>
      <c r="E65" t="s">
        <v>989</v>
      </c>
      <c r="F65" t="s">
        <v>1259</v>
      </c>
      <c r="G65" t="s">
        <v>1233</v>
      </c>
      <c r="H65" t="s">
        <v>1232</v>
      </c>
      <c r="I65">
        <v>-45456</v>
      </c>
      <c r="J65">
        <v>-45456</v>
      </c>
      <c r="K65" t="s">
        <v>1230</v>
      </c>
    </row>
    <row r="66" spans="1:11">
      <c r="A66">
        <v>3838</v>
      </c>
      <c r="B66" s="29">
        <v>45464</v>
      </c>
      <c r="C66" s="29"/>
      <c r="D66" t="s">
        <v>606</v>
      </c>
      <c r="E66" t="s">
        <v>1262</v>
      </c>
      <c r="F66" t="s">
        <v>1259</v>
      </c>
      <c r="G66" t="s">
        <v>1264</v>
      </c>
      <c r="H66" t="s">
        <v>1232</v>
      </c>
      <c r="I66">
        <v>-45464</v>
      </c>
      <c r="J66">
        <v>-45464</v>
      </c>
      <c r="K66" t="s">
        <v>1230</v>
      </c>
    </row>
    <row r="67" spans="1:11">
      <c r="A67">
        <v>3865</v>
      </c>
      <c r="B67" s="29">
        <v>45502</v>
      </c>
      <c r="C67" s="29"/>
      <c r="D67" t="s">
        <v>606</v>
      </c>
      <c r="E67" t="s">
        <v>1032</v>
      </c>
      <c r="F67" t="s">
        <v>1330</v>
      </c>
      <c r="G67" t="s">
        <v>1264</v>
      </c>
      <c r="H67" t="s">
        <v>1331</v>
      </c>
      <c r="I67">
        <v>-45502</v>
      </c>
      <c r="J67">
        <v>-45502</v>
      </c>
      <c r="K67" t="s">
        <v>1230</v>
      </c>
    </row>
    <row r="68" spans="1:11">
      <c r="A68">
        <v>3866</v>
      </c>
      <c r="B68" s="29">
        <v>45503</v>
      </c>
      <c r="C68" s="29"/>
      <c r="D68" t="s">
        <v>606</v>
      </c>
      <c r="E68" t="s">
        <v>1032</v>
      </c>
      <c r="F68" t="s">
        <v>1330</v>
      </c>
      <c r="G68" t="s">
        <v>1264</v>
      </c>
      <c r="H68" t="s">
        <v>1331</v>
      </c>
      <c r="I68">
        <v>-45503</v>
      </c>
      <c r="J68">
        <v>-45503</v>
      </c>
      <c r="K68" t="s">
        <v>1230</v>
      </c>
    </row>
    <row r="69" spans="1:11">
      <c r="A69">
        <v>3867</v>
      </c>
      <c r="B69" s="29">
        <v>45503</v>
      </c>
      <c r="C69" s="29"/>
      <c r="D69" t="s">
        <v>606</v>
      </c>
      <c r="E69" t="s">
        <v>1032</v>
      </c>
      <c r="F69" t="s">
        <v>1330</v>
      </c>
      <c r="G69" t="s">
        <v>1264</v>
      </c>
      <c r="H69" t="s">
        <v>1331</v>
      </c>
      <c r="I69">
        <v>-45503</v>
      </c>
      <c r="J69">
        <v>-45503</v>
      </c>
      <c r="K69" t="s">
        <v>1230</v>
      </c>
    </row>
    <row r="70" spans="1:11">
      <c r="A70">
        <v>3870</v>
      </c>
      <c r="B70" s="29">
        <v>45503</v>
      </c>
      <c r="C70" s="29"/>
      <c r="D70" t="s">
        <v>606</v>
      </c>
      <c r="E70" t="s">
        <v>1322</v>
      </c>
      <c r="F70" t="s">
        <v>1330</v>
      </c>
      <c r="G70" t="s">
        <v>1264</v>
      </c>
      <c r="H70" t="s">
        <v>1331</v>
      </c>
      <c r="I70">
        <v>-45503</v>
      </c>
      <c r="J70">
        <v>-45503</v>
      </c>
      <c r="K70" t="s">
        <v>1230</v>
      </c>
    </row>
    <row r="71" spans="1:11">
      <c r="A71">
        <v>3869</v>
      </c>
      <c r="B71" s="29">
        <v>45503</v>
      </c>
      <c r="C71" s="29"/>
      <c r="D71" t="s">
        <v>1332</v>
      </c>
      <c r="E71" t="s">
        <v>1322</v>
      </c>
      <c r="F71" t="s">
        <v>1330</v>
      </c>
      <c r="G71" t="s">
        <v>1264</v>
      </c>
      <c r="H71" t="s">
        <v>1331</v>
      </c>
      <c r="I71">
        <v>-45503</v>
      </c>
      <c r="J71">
        <v>-45503</v>
      </c>
      <c r="K71" t="s">
        <v>1230</v>
      </c>
    </row>
    <row r="72" spans="1:11">
      <c r="A72" t="s">
        <v>1237</v>
      </c>
      <c r="B72" s="29">
        <v>45399</v>
      </c>
      <c r="C72" s="29"/>
      <c r="D72" t="s">
        <v>602</v>
      </c>
      <c r="E72" t="s">
        <v>1238</v>
      </c>
      <c r="F72" t="s">
        <v>897</v>
      </c>
      <c r="G72" t="s">
        <v>1239</v>
      </c>
      <c r="H72" t="s">
        <v>1240</v>
      </c>
      <c r="K72" t="s">
        <v>1230</v>
      </c>
    </row>
    <row r="73" spans="1:11">
      <c r="A73" t="s">
        <v>1241</v>
      </c>
      <c r="B73" s="29">
        <v>45399</v>
      </c>
      <c r="C73" s="29"/>
      <c r="D73" t="s">
        <v>602</v>
      </c>
      <c r="E73" t="s">
        <v>909</v>
      </c>
      <c r="F73" t="s">
        <v>897</v>
      </c>
      <c r="G73" t="s">
        <v>1239</v>
      </c>
      <c r="H73" t="s">
        <v>1240</v>
      </c>
      <c r="K73" t="s">
        <v>1230</v>
      </c>
    </row>
    <row r="74" spans="1:11">
      <c r="A74" t="s">
        <v>1242</v>
      </c>
      <c r="B74" s="29">
        <v>45412</v>
      </c>
      <c r="C74" s="29"/>
      <c r="D74" t="s">
        <v>602</v>
      </c>
      <c r="E74" t="s">
        <v>909</v>
      </c>
      <c r="F74" t="s">
        <v>897</v>
      </c>
      <c r="G74" t="s">
        <v>1239</v>
      </c>
      <c r="H74" t="s">
        <v>1243</v>
      </c>
      <c r="K74" t="s">
        <v>1230</v>
      </c>
    </row>
    <row r="75" spans="1:11">
      <c r="A75" t="s">
        <v>1244</v>
      </c>
      <c r="B75" s="29">
        <v>45113</v>
      </c>
      <c r="C75" s="29"/>
      <c r="D75" t="s">
        <v>602</v>
      </c>
      <c r="E75" t="s">
        <v>916</v>
      </c>
      <c r="F75" t="s">
        <v>894</v>
      </c>
      <c r="G75" t="s">
        <v>1239</v>
      </c>
      <c r="K75" t="s">
        <v>1230</v>
      </c>
    </row>
    <row r="76" spans="1:11">
      <c r="A76" t="s">
        <v>1318</v>
      </c>
      <c r="B76" s="29">
        <v>45502</v>
      </c>
      <c r="C76" s="29"/>
      <c r="D76" t="s">
        <v>603</v>
      </c>
      <c r="E76" t="s">
        <v>1319</v>
      </c>
      <c r="F76" t="s">
        <v>905</v>
      </c>
      <c r="G76" t="s">
        <v>1246</v>
      </c>
      <c r="H76" t="s">
        <v>1256</v>
      </c>
      <c r="I76">
        <v>-45502</v>
      </c>
      <c r="J76">
        <v>-45502</v>
      </c>
      <c r="K76" t="s">
        <v>1230</v>
      </c>
    </row>
    <row r="77" spans="1:11">
      <c r="A77" t="s">
        <v>1303</v>
      </c>
      <c r="B77" s="29">
        <v>45492</v>
      </c>
      <c r="C77" s="29"/>
      <c r="D77" t="s">
        <v>603</v>
      </c>
      <c r="E77" t="s">
        <v>856</v>
      </c>
      <c r="F77" t="s">
        <v>905</v>
      </c>
      <c r="G77" t="s">
        <v>1246</v>
      </c>
      <c r="H77" t="s">
        <v>1256</v>
      </c>
      <c r="I77">
        <v>-45492</v>
      </c>
      <c r="J77">
        <v>-45492</v>
      </c>
      <c r="K77" t="s">
        <v>1230</v>
      </c>
    </row>
    <row r="78" spans="1:11">
      <c r="A78" t="s">
        <v>1317</v>
      </c>
      <c r="B78" s="29">
        <v>45498</v>
      </c>
      <c r="C78" s="29"/>
      <c r="D78" t="s">
        <v>603</v>
      </c>
      <c r="E78" t="s">
        <v>856</v>
      </c>
      <c r="F78" t="s">
        <v>905</v>
      </c>
      <c r="G78" t="s">
        <v>1246</v>
      </c>
      <c r="H78" t="s">
        <v>1256</v>
      </c>
      <c r="I78">
        <v>-45498</v>
      </c>
      <c r="J78">
        <v>-45498</v>
      </c>
      <c r="K78" t="s">
        <v>1230</v>
      </c>
    </row>
    <row r="79" spans="1:11">
      <c r="A79">
        <v>50005814</v>
      </c>
      <c r="B79" s="29">
        <v>45478</v>
      </c>
      <c r="C79" s="29"/>
      <c r="D79" t="s">
        <v>607</v>
      </c>
      <c r="E79" t="s">
        <v>859</v>
      </c>
      <c r="F79" t="s">
        <v>1270</v>
      </c>
      <c r="G79" t="s">
        <v>1275</v>
      </c>
      <c r="H79" t="s">
        <v>1288</v>
      </c>
      <c r="I79">
        <v>-45478</v>
      </c>
      <c r="J79">
        <v>-45478</v>
      </c>
      <c r="K79" t="s">
        <v>1230</v>
      </c>
    </row>
    <row r="80" spans="1:11">
      <c r="A80">
        <v>50006174</v>
      </c>
      <c r="B80" s="29">
        <v>45478</v>
      </c>
      <c r="C80" s="29"/>
      <c r="D80" t="s">
        <v>607</v>
      </c>
      <c r="E80" t="s">
        <v>1276</v>
      </c>
      <c r="F80" t="s">
        <v>1270</v>
      </c>
      <c r="G80" t="s">
        <v>1275</v>
      </c>
      <c r="H80" t="s">
        <v>1288</v>
      </c>
      <c r="I80">
        <v>-45478</v>
      </c>
      <c r="J80">
        <v>-45478</v>
      </c>
      <c r="K80" t="s">
        <v>1230</v>
      </c>
    </row>
    <row r="81" spans="1:11">
      <c r="A81">
        <v>50005519</v>
      </c>
      <c r="B81" s="29">
        <v>45478</v>
      </c>
      <c r="C81" s="29"/>
      <c r="D81" t="s">
        <v>607</v>
      </c>
      <c r="E81" t="s">
        <v>1269</v>
      </c>
      <c r="F81" t="s">
        <v>1270</v>
      </c>
      <c r="G81" t="s">
        <v>1275</v>
      </c>
      <c r="H81" t="s">
        <v>1288</v>
      </c>
      <c r="I81">
        <v>-45478</v>
      </c>
      <c r="J81">
        <v>-45478</v>
      </c>
      <c r="K81" t="s">
        <v>1230</v>
      </c>
    </row>
    <row r="82" spans="1:11">
      <c r="A82">
        <v>50004277</v>
      </c>
      <c r="B82" s="29">
        <v>45478</v>
      </c>
      <c r="C82" s="29"/>
      <c r="D82" t="s">
        <v>607</v>
      </c>
      <c r="E82" t="s">
        <v>1277</v>
      </c>
      <c r="F82" t="s">
        <v>1270</v>
      </c>
      <c r="G82" t="s">
        <v>1275</v>
      </c>
      <c r="H82" t="s">
        <v>1288</v>
      </c>
      <c r="I82">
        <v>-45478</v>
      </c>
      <c r="J82">
        <v>-45478</v>
      </c>
      <c r="K82" t="s">
        <v>1230</v>
      </c>
    </row>
    <row r="83" spans="1:11">
      <c r="A83">
        <v>50006336</v>
      </c>
      <c r="B83" s="29">
        <v>45478</v>
      </c>
      <c r="C83" s="29"/>
      <c r="D83" t="s">
        <v>607</v>
      </c>
      <c r="E83" t="s">
        <v>1278</v>
      </c>
      <c r="F83" t="s">
        <v>1270</v>
      </c>
      <c r="G83" t="s">
        <v>1275</v>
      </c>
      <c r="H83" t="s">
        <v>1288</v>
      </c>
      <c r="I83">
        <v>-45478</v>
      </c>
      <c r="J83">
        <v>-45478</v>
      </c>
      <c r="K83" t="s">
        <v>1230</v>
      </c>
    </row>
    <row r="84" spans="1:11">
      <c r="A84" t="s">
        <v>1265</v>
      </c>
      <c r="B84" s="29">
        <v>45463</v>
      </c>
      <c r="C84" s="29"/>
      <c r="D84" t="s">
        <v>601</v>
      </c>
      <c r="E84" t="s">
        <v>1266</v>
      </c>
      <c r="F84" t="s">
        <v>897</v>
      </c>
      <c r="G84" t="s">
        <v>1254</v>
      </c>
      <c r="H84" t="s">
        <v>1256</v>
      </c>
      <c r="I84">
        <v>-45463</v>
      </c>
      <c r="J84">
        <v>-45463</v>
      </c>
      <c r="K84" t="s">
        <v>1230</v>
      </c>
    </row>
    <row r="85" spans="1:11">
      <c r="A85" t="s">
        <v>1258</v>
      </c>
      <c r="B85" s="29">
        <v>45447</v>
      </c>
      <c r="C85" s="29"/>
      <c r="D85" t="s">
        <v>603</v>
      </c>
      <c r="E85" t="s">
        <v>856</v>
      </c>
      <c r="F85" t="s">
        <v>905</v>
      </c>
      <c r="G85" t="s">
        <v>1246</v>
      </c>
      <c r="H85" t="s">
        <v>1256</v>
      </c>
      <c r="I85">
        <v>-45447</v>
      </c>
      <c r="J85">
        <v>-45447</v>
      </c>
      <c r="K85" t="s">
        <v>1230</v>
      </c>
    </row>
    <row r="86" spans="1:11">
      <c r="A86" t="s">
        <v>1234</v>
      </c>
      <c r="B86" s="29">
        <v>45414</v>
      </c>
      <c r="C86" s="29"/>
      <c r="D86" t="s">
        <v>601</v>
      </c>
      <c r="E86" t="s">
        <v>1235</v>
      </c>
      <c r="F86" t="s">
        <v>896</v>
      </c>
      <c r="G86" t="s">
        <v>1229</v>
      </c>
      <c r="H86" t="s">
        <v>1247</v>
      </c>
      <c r="I86">
        <v>-45414</v>
      </c>
      <c r="J86">
        <v>-45414</v>
      </c>
      <c r="K86" t="s">
        <v>1230</v>
      </c>
    </row>
    <row r="87" spans="1:11">
      <c r="A87" t="s">
        <v>1249</v>
      </c>
      <c r="B87" s="29">
        <v>45427</v>
      </c>
      <c r="C87" s="29"/>
      <c r="D87" t="s">
        <v>603</v>
      </c>
      <c r="E87" t="s">
        <v>944</v>
      </c>
      <c r="F87" t="s">
        <v>905</v>
      </c>
      <c r="G87" t="s">
        <v>1246</v>
      </c>
      <c r="H87" t="s">
        <v>1250</v>
      </c>
      <c r="I87">
        <v>-45427</v>
      </c>
      <c r="J87">
        <v>-45427</v>
      </c>
      <c r="K87" t="s">
        <v>1230</v>
      </c>
    </row>
    <row r="88" spans="1:11">
      <c r="A88" t="s">
        <v>1251</v>
      </c>
      <c r="B88" s="29">
        <v>45429</v>
      </c>
      <c r="C88" s="29">
        <v>45451</v>
      </c>
      <c r="D88" t="s">
        <v>603</v>
      </c>
      <c r="E88" t="s">
        <v>1252</v>
      </c>
      <c r="F88" t="s">
        <v>890</v>
      </c>
      <c r="G88" t="s">
        <v>1236</v>
      </c>
      <c r="H88" t="s">
        <v>1256</v>
      </c>
      <c r="I88">
        <v>22</v>
      </c>
      <c r="J88">
        <v>22</v>
      </c>
      <c r="K88" t="s">
        <v>1230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Julian Tirado</cp:lastModifiedBy>
  <cp:lastPrinted>2024-06-18T13:23:08Z</cp:lastPrinted>
  <dcterms:created xsi:type="dcterms:W3CDTF">2019-03-20T15:01:17Z</dcterms:created>
  <dcterms:modified xsi:type="dcterms:W3CDTF">2025-09-01T13:51:26Z</dcterms:modified>
</cp:coreProperties>
</file>