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8f515178cd258f/Documents/"/>
    </mc:Choice>
  </mc:AlternateContent>
  <xr:revisionPtr revIDLastSave="141" documentId="8_{000BBFB6-23DE-453C-8BD1-7C40AFCB43F5}" xr6:coauthVersionLast="47" xr6:coauthVersionMax="47" xr10:uidLastSave="{7468FBC3-43EC-4A27-B583-A9DDEB013820}"/>
  <bookViews>
    <workbookView xWindow="-98" yWindow="-98" windowWidth="24196" windowHeight="14476" activeTab="1" xr2:uid="{4217904D-AA7C-49C0-8AD8-02016A5F244A}"/>
  </bookViews>
  <sheets>
    <sheet name="Sheet1" sheetId="2" r:id="rId1"/>
    <sheet name="Sheet2" sheetId="3" r:id="rId2"/>
    <sheet name="car inventory" sheetId="1" r:id="rId3"/>
  </sheets>
  <calcPr calcId="191029"/>
  <pivotCaches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3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  <c r="D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  <c r="B34" i="1"/>
  <c r="B38" i="1"/>
  <c r="B24" i="1"/>
  <c r="B13" i="1"/>
  <c r="B3" i="1"/>
  <c r="B31" i="1"/>
  <c r="B32" i="1"/>
  <c r="B16" i="1"/>
  <c r="B47" i="1"/>
  <c r="B30" i="1"/>
  <c r="B52" i="1"/>
  <c r="B5" i="1"/>
  <c r="B10" i="1"/>
  <c r="B44" i="1"/>
  <c r="B14" i="1"/>
  <c r="B53" i="1"/>
  <c r="B6" i="1"/>
  <c r="B15" i="1"/>
  <c r="B22" i="1"/>
  <c r="B9" i="1"/>
  <c r="B45" i="1"/>
  <c r="B2" i="1"/>
  <c r="B39" i="1"/>
  <c r="B12" i="1"/>
  <c r="B28" i="1"/>
  <c r="B23" i="1"/>
  <c r="B46" i="1"/>
  <c r="B8" i="1"/>
  <c r="B29" i="1"/>
  <c r="B27" i="1"/>
  <c r="B4" i="1"/>
  <c r="B33" i="1"/>
  <c r="B11" i="1"/>
  <c r="B26" i="1"/>
  <c r="B18" i="1"/>
  <c r="B19" i="1"/>
  <c r="B20" i="1"/>
  <c r="B43" i="1"/>
  <c r="B42" i="1"/>
  <c r="B50" i="1"/>
  <c r="B36" i="1"/>
  <c r="B37" i="1"/>
  <c r="B21" i="1"/>
  <c r="B41" i="1"/>
  <c r="B49" i="1"/>
  <c r="B48" i="1"/>
  <c r="B35" i="1"/>
  <c r="B40" i="1"/>
  <c r="B7" i="1"/>
  <c r="B25" i="1"/>
  <c r="B17" i="1"/>
  <c r="B51" i="1"/>
</calcChain>
</file>

<file path=xl/sharedStrings.xml><?xml version="1.0" encoding="utf-8"?>
<sst xmlns="http://schemas.openxmlformats.org/spreadsheetml/2006/main" count="248" uniqueCount="136">
  <si>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</si>
  <si>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</si>
  <si>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</si>
  <si>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</si>
  <si>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</si>
  <si>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</si>
  <si>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</si>
  <si>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</si>
  <si>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</si>
  <si>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</si>
  <si>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</si>
  <si>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</si>
  <si>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</si>
  <si>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ID(Add Color)</t>
  </si>
  <si>
    <t>FD06MTG001</t>
  </si>
  <si>
    <t>FD</t>
  </si>
  <si>
    <t>Ford</t>
  </si>
  <si>
    <t>MTG</t>
  </si>
  <si>
    <t>Mustang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</si>
  <si>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</si>
  <si>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</si>
  <si>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</si>
  <si>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</si>
  <si>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</si>
  <si>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</si>
  <si>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</si>
  <si>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</si>
  <si>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</si>
  <si>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</si>
  <si>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</si>
  <si>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FD06FCS006</t>
  </si>
  <si>
    <t>FCS</t>
  </si>
  <si>
    <t>Focus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</si>
  <si>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</si>
  <si>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</si>
  <si>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</si>
  <si>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</si>
  <si>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</si>
  <si>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</si>
  <si>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</si>
  <si>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</si>
  <si>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</si>
  <si>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</si>
  <si>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</si>
  <si>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</si>
  <si>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</si>
  <si>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GM09CMR014</t>
  </si>
  <si>
    <t>GM</t>
  </si>
  <si>
    <t>General Motors</t>
  </si>
  <si>
    <t>CMR</t>
  </si>
  <si>
    <t>Camero</t>
  </si>
  <si>
    <t>Santos</t>
  </si>
  <si>
    <t>GM12CMR015</t>
  </si>
  <si>
    <t>Bard</t>
  </si>
  <si>
    <t>GM14CMR016</t>
  </si>
  <si>
    <t>Torrens</t>
  </si>
  <si>
    <t>GM10SLV017</t>
  </si>
  <si>
    <t>SLV</t>
  </si>
  <si>
    <t>Silverado</t>
  </si>
  <si>
    <t>Hulinski</t>
  </si>
  <si>
    <t>GM98SLV018</t>
  </si>
  <si>
    <t>GM00SLV019</t>
  </si>
  <si>
    <t>Blue</t>
  </si>
  <si>
    <t>TY96CAM020</t>
  </si>
  <si>
    <t>TY</t>
  </si>
  <si>
    <t>Toyota</t>
  </si>
  <si>
    <t>CAM</t>
  </si>
  <si>
    <t>Camrey</t>
  </si>
  <si>
    <t>Chan</t>
  </si>
  <si>
    <t>TY98CAM021</t>
  </si>
  <si>
    <t>Swartz</t>
  </si>
  <si>
    <t>TY00CAM022</t>
  </si>
  <si>
    <t>TY02CAM023</t>
  </si>
  <si>
    <t>TY09CAM024</t>
  </si>
  <si>
    <t>TY02COR025</t>
  </si>
  <si>
    <t>COR</t>
  </si>
  <si>
    <t>Corola</t>
  </si>
  <si>
    <t>Red</t>
  </si>
  <si>
    <t>Gaul</t>
  </si>
  <si>
    <t>TY03COR026</t>
  </si>
  <si>
    <t>TY14COR027</t>
  </si>
  <si>
    <t>TY12COR028</t>
  </si>
  <si>
    <t>TY12CAM029</t>
  </si>
  <si>
    <t>HO99CIV030</t>
  </si>
  <si>
    <t>HO</t>
  </si>
  <si>
    <t>Honda</t>
  </si>
  <si>
    <t>CIV</t>
  </si>
  <si>
    <t>Civic</t>
  </si>
  <si>
    <t>HO01CIV031</t>
  </si>
  <si>
    <t>HO10CIV032</t>
  </si>
  <si>
    <t>HO10CIV033</t>
  </si>
  <si>
    <t>HO11CIV034</t>
  </si>
  <si>
    <t>HO12CIV035</t>
  </si>
  <si>
    <t>HO13CIV036</t>
  </si>
  <si>
    <t>HO05ODY037</t>
  </si>
  <si>
    <t>ODY</t>
  </si>
  <si>
    <t>Odyssey</t>
  </si>
  <si>
    <t>HO07ODY038</t>
  </si>
  <si>
    <t>HO08ODY039</t>
  </si>
  <si>
    <t>HO01ODY040</t>
  </si>
  <si>
    <t>HO14ODY041</t>
  </si>
  <si>
    <t>CR04PTC042</t>
  </si>
  <si>
    <t>CR</t>
  </si>
  <si>
    <t>Chrysler</t>
  </si>
  <si>
    <t>PTC</t>
  </si>
  <si>
    <t>PT Cruiser</t>
  </si>
  <si>
    <t>CR07PTC043</t>
  </si>
  <si>
    <t>CR11PTC044</t>
  </si>
  <si>
    <t>CR99CAR045</t>
  </si>
  <si>
    <t>CAR</t>
  </si>
  <si>
    <t>Caravan</t>
  </si>
  <si>
    <t>CR00CAR046</t>
  </si>
  <si>
    <t>CR04CAR047</t>
  </si>
  <si>
    <t>CR04CAR048</t>
  </si>
  <si>
    <t>HY11ELA049</t>
  </si>
  <si>
    <t>HY</t>
  </si>
  <si>
    <t>Hundai</t>
  </si>
  <si>
    <t>ELA</t>
  </si>
  <si>
    <t>Elantra</t>
  </si>
  <si>
    <t>HY12ELA050</t>
  </si>
  <si>
    <t>HY13ELA051</t>
  </si>
  <si>
    <t>HY13ELA052</t>
  </si>
  <si>
    <t>Row Labels</t>
  </si>
  <si>
    <t>Grand Total</t>
  </si>
  <si>
    <t>Sum of Miles</t>
  </si>
  <si>
    <t>vloopup</t>
  </si>
  <si>
    <t>left</t>
  </si>
  <si>
    <t>right</t>
  </si>
  <si>
    <t>mid</t>
  </si>
  <si>
    <t>upper</t>
  </si>
  <si>
    <t>concatenate</t>
  </si>
  <si>
    <t>Model miles</t>
  </si>
  <si>
    <t>Sum of Miles / Year</t>
  </si>
  <si>
    <t>Sum of Age</t>
  </si>
  <si>
    <t>Sum of Manufacture Year</t>
  </si>
  <si>
    <t>Sum of Field1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</si>
</sst>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C09]* #,##0.00_-;\-[$$-C09]* #,##0.00_-;_-[$$-C09]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1-4912-920A-69C73EB7D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419087"/>
        <c:axId val="589416687"/>
      </c:barChart>
      <c:catAx>
        <c:axId val="58941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16687"/>
        <c:crosses val="autoZero"/>
        <c:auto val="1"/>
        <c:lblAlgn val="ctr"/>
        <c:lblOffset val="100"/>
        <c:noMultiLvlLbl val="0"/>
      </c:catAx>
      <c:valAx>
        <c:axId val="5894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1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inventory'!$G$2:$G$66</c:f>
              <c:numCache>
                <c:formatCode>General</c:formatCode>
                <c:ptCount val="65"/>
                <c:pt idx="0">
                  <c:v>14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</c:v>
                </c:pt>
                <c:pt idx="5">
                  <c:v>3</c:v>
                </c:pt>
                <c:pt idx="6">
                  <c:v>15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14</c:v>
                </c:pt>
                <c:pt idx="21">
                  <c:v>5</c:v>
                </c:pt>
                <c:pt idx="22">
                  <c:v>4</c:v>
                </c:pt>
                <c:pt idx="23">
                  <c:v>2</c:v>
                </c:pt>
                <c:pt idx="24">
                  <c:v>0</c:v>
                </c:pt>
                <c:pt idx="25">
                  <c:v>16</c:v>
                </c:pt>
                <c:pt idx="26">
                  <c:v>13</c:v>
                </c:pt>
                <c:pt idx="27">
                  <c:v>13</c:v>
                </c:pt>
                <c:pt idx="28">
                  <c:v>9</c:v>
                </c:pt>
                <c:pt idx="29">
                  <c:v>7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15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14</c:v>
                </c:pt>
                <c:pt idx="43">
                  <c:v>12</c:v>
                </c:pt>
                <c:pt idx="44">
                  <c:v>12</c:v>
                </c:pt>
                <c:pt idx="45">
                  <c:v>11</c:v>
                </c:pt>
                <c:pt idx="46">
                  <c:v>5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18</c:v>
                </c:pt>
                <c:pt idx="51">
                  <c:v>16</c:v>
                </c:pt>
              </c:numCache>
            </c:numRef>
          </c:xVal>
          <c:yVal>
            <c:numRef>
              <c:f>'car inventory'!$H$2:$H$66</c:f>
              <c:numCache>
                <c:formatCode>General</c:formatCode>
                <c:ptCount val="65"/>
                <c:pt idx="0">
                  <c:v>77243.100000000006</c:v>
                </c:pt>
                <c:pt idx="1">
                  <c:v>72527.199999999997</c:v>
                </c:pt>
                <c:pt idx="2">
                  <c:v>52699.4</c:v>
                </c:pt>
                <c:pt idx="3">
                  <c:v>64542</c:v>
                </c:pt>
                <c:pt idx="4">
                  <c:v>42074.2</c:v>
                </c:pt>
                <c:pt idx="5">
                  <c:v>27394.2</c:v>
                </c:pt>
                <c:pt idx="6">
                  <c:v>79420.600000000006</c:v>
                </c:pt>
                <c:pt idx="7">
                  <c:v>46311.4</c:v>
                </c:pt>
                <c:pt idx="8">
                  <c:v>52229.5</c:v>
                </c:pt>
                <c:pt idx="9">
                  <c:v>40326.800000000003</c:v>
                </c:pt>
                <c:pt idx="10">
                  <c:v>44974.8</c:v>
                </c:pt>
                <c:pt idx="11">
                  <c:v>44946.5</c:v>
                </c:pt>
                <c:pt idx="12">
                  <c:v>37558.800000000003</c:v>
                </c:pt>
                <c:pt idx="13">
                  <c:v>36438.5</c:v>
                </c:pt>
                <c:pt idx="14">
                  <c:v>35137</c:v>
                </c:pt>
                <c:pt idx="15">
                  <c:v>19341.7</c:v>
                </c:pt>
                <c:pt idx="16">
                  <c:v>27637.1</c:v>
                </c:pt>
                <c:pt idx="17">
                  <c:v>27534.799999999999</c:v>
                </c:pt>
                <c:pt idx="18">
                  <c:v>22521.599999999999</c:v>
                </c:pt>
                <c:pt idx="19">
                  <c:v>13682.9</c:v>
                </c:pt>
                <c:pt idx="20">
                  <c:v>80685.8</c:v>
                </c:pt>
                <c:pt idx="21">
                  <c:v>28464.799999999999</c:v>
                </c:pt>
                <c:pt idx="22">
                  <c:v>31144.400000000001</c:v>
                </c:pt>
                <c:pt idx="23">
                  <c:v>19421.099999999999</c:v>
                </c:pt>
                <c:pt idx="24">
                  <c:v>14289.6</c:v>
                </c:pt>
                <c:pt idx="25">
                  <c:v>83162.7</c:v>
                </c:pt>
                <c:pt idx="26">
                  <c:v>69891.899999999994</c:v>
                </c:pt>
                <c:pt idx="27">
                  <c:v>68658.899999999994</c:v>
                </c:pt>
                <c:pt idx="28">
                  <c:v>60389.5</c:v>
                </c:pt>
                <c:pt idx="29">
                  <c:v>50854.1</c:v>
                </c:pt>
                <c:pt idx="30">
                  <c:v>42504.6</c:v>
                </c:pt>
                <c:pt idx="31">
                  <c:v>22573</c:v>
                </c:pt>
                <c:pt idx="32">
                  <c:v>33477.199999999997</c:v>
                </c:pt>
                <c:pt idx="33">
                  <c:v>30555.3</c:v>
                </c:pt>
                <c:pt idx="34">
                  <c:v>24513.200000000001</c:v>
                </c:pt>
                <c:pt idx="35">
                  <c:v>13867.6</c:v>
                </c:pt>
                <c:pt idx="36">
                  <c:v>3708.1</c:v>
                </c:pt>
                <c:pt idx="37">
                  <c:v>82374</c:v>
                </c:pt>
                <c:pt idx="38">
                  <c:v>29102.3</c:v>
                </c:pt>
                <c:pt idx="39">
                  <c:v>22282</c:v>
                </c:pt>
                <c:pt idx="40">
                  <c:v>20223.900000000001</c:v>
                </c:pt>
                <c:pt idx="41">
                  <c:v>22188.5</c:v>
                </c:pt>
                <c:pt idx="42">
                  <c:v>85928</c:v>
                </c:pt>
                <c:pt idx="43">
                  <c:v>67829.100000000006</c:v>
                </c:pt>
                <c:pt idx="44">
                  <c:v>64467.4</c:v>
                </c:pt>
                <c:pt idx="45">
                  <c:v>73444.399999999994</c:v>
                </c:pt>
                <c:pt idx="46">
                  <c:v>48114.2</c:v>
                </c:pt>
                <c:pt idx="47">
                  <c:v>22128.2</c:v>
                </c:pt>
                <c:pt idx="48">
                  <c:v>29601.9</c:v>
                </c:pt>
                <c:pt idx="49">
                  <c:v>17556.3</c:v>
                </c:pt>
                <c:pt idx="50">
                  <c:v>114660.6</c:v>
                </c:pt>
                <c:pt idx="51">
                  <c:v>93382.6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2-4109-ABD8-912D98112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450767"/>
        <c:axId val="589433967"/>
      </c:scatterChart>
      <c:valAx>
        <c:axId val="58945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of</a:t>
                </a:r>
                <a:r>
                  <a:rPr lang="en-IN" baseline="0"/>
                  <a:t> the Car(years)</a:t>
                </a:r>
                <a:r>
                  <a:rPr lang="en-IN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33967"/>
        <c:crosses val="autoZero"/>
        <c:crossBetween val="midCat"/>
      </c:valAx>
      <c:valAx>
        <c:axId val="58943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Miles</a:t>
                </a:r>
                <a:r>
                  <a:rPr lang="en-IN" baseline="0"/>
                  <a:t> Driven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5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321467</xdr:colOff>
      <xdr:row>2</xdr:row>
      <xdr:rowOff>176213</xdr:rowOff>
    </xdr:from>
    <xdr:to>
      <xdr:col>9</xdr:col>
      <xdr:colOff>359567</xdr:colOff>
      <xdr:row>18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384CC-9C88-631C-856B-B6992C075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88105</xdr:colOff>
      <xdr:row>1</xdr:row>
      <xdr:rowOff>123825</xdr:rowOff>
    </xdr:from>
    <xdr:to>
      <xdr:col>22</xdr:col>
      <xdr:colOff>126205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B69886-910B-375D-5282-54464B03B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THISHRI" refreshedDate="45831.442949189812" createdVersion="8" refreshedVersion="8" minRefreshableVersion="3" recordCount="52" xr:uid="{65911E12-AEA0-46E2-88D2-1C4D1FDFBCAB}">
  <cacheSource type="worksheet">
    <worksheetSource ref="A1:N53" sheet="car inventory"/>
  </cacheSource>
  <cacheFields count="15">
    <cacheField name="Car ID" numFmtId="0">
      <sharedItems/>
    </cacheField>
    <cacheField name="Make" numFmtId="0">
      <sharedItems/>
    </cacheField>
    <cacheField name="Make (Full Name)" numFmtId="0">
      <sharedItems count="6">
        <s v="Ford"/>
        <s v="General Motors"/>
        <s v="Toyota"/>
        <s v="Honda"/>
        <s v="Chrysler"/>
        <s v="Hundai"/>
      </sharedItems>
    </cacheField>
    <cacheField name="Model" numFmtId="0">
      <sharedItems count="11">
        <s v="MTG"/>
        <s v="FCS"/>
        <s v="CMR"/>
        <s v="SLV"/>
        <s v="CAM"/>
        <s v="COR"/>
        <s v="CIV"/>
        <s v="ODY"/>
        <s v="PTC"/>
        <s v="CAR"/>
        <s v="ELA"/>
      </sharedItems>
    </cacheField>
    <cacheField name="Model (Full Name)" numFmtId="0">
      <sharedItems count="11">
        <s v="Mustang"/>
        <s v="Focus"/>
        <s v="Camero"/>
        <s v="Silverado"/>
        <s v="Camrey"/>
        <s v="Corola"/>
        <s v="Civic"/>
        <s v="Odyssey"/>
        <s v="PT Cruiser"/>
        <s v="Caravan"/>
        <s v="Elantra"/>
      </sharedItems>
    </cacheField>
    <cacheField name="Manufacture Year" numFmtId="0">
      <sharedItems containsSemiMixedTypes="0" containsString="0" containsNumber="1" containsInteger="1" minValue="0" maxValue="99"/>
    </cacheField>
    <cacheField name="Age" numFmtId="0">
      <sharedItems containsSemiMixedTypes="0" containsString="0" containsNumber="1" containsInteger="1" minValue="0" maxValue="18"/>
    </cacheField>
    <cacheField name="Miles" numFmtId="0">
      <sharedItems containsSemiMixedTypes="0" containsString="0" containsNumber="1" minValue="3708.1" maxValue="114660.6"/>
    </cacheField>
    <cacheField name="Miles / Year" numFmtId="0">
      <sharedItems containsSemiMixedTypes="0" containsString="0" containsNumber="1" minValue="4744.329412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(Add Color)" numFmtId="0">
      <sharedItems/>
    </cacheField>
    <cacheField name="Field1" numFmtId="0" formula="('Manufacture Year'-Age 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x v="0"/>
    <x v="0"/>
    <x v="0"/>
    <n v="6"/>
    <n v="8"/>
    <n v="40326.800000000003"/>
    <n v="4744.329412"/>
    <s v="Black"/>
    <x v="0"/>
    <n v="50000"/>
    <s v="Covered"/>
    <s v="FD06MTGBLA001"/>
  </r>
  <r>
    <s v="FD06MTG002"/>
    <s v="FD"/>
    <x v="0"/>
    <x v="0"/>
    <x v="0"/>
    <n v="6"/>
    <n v="8"/>
    <n v="44974.8"/>
    <n v="5291.1529410000003"/>
    <s v="White"/>
    <x v="1"/>
    <n v="50000"/>
    <s v="Covered"/>
    <s v="FD06MTGWHI002"/>
  </r>
  <r>
    <s v="FD08MTG003"/>
    <s v="FD"/>
    <x v="0"/>
    <x v="0"/>
    <x v="0"/>
    <n v="8"/>
    <n v="6"/>
    <n v="44946.5"/>
    <n v="6914.8461539999998"/>
    <s v="Green"/>
    <x v="2"/>
    <n v="50000"/>
    <s v="Covered"/>
    <s v="FD08MTGGRE003"/>
  </r>
  <r>
    <s v="FD08MTG004"/>
    <s v="FD"/>
    <x v="0"/>
    <x v="0"/>
    <x v="0"/>
    <n v="8"/>
    <n v="6"/>
    <n v="37558.800000000003"/>
    <n v="5778.2769230000004"/>
    <s v="Black"/>
    <x v="3"/>
    <n v="50000"/>
    <s v="Covered"/>
    <s v="FD08MTGBLA004"/>
  </r>
  <r>
    <s v="FD08MTG005"/>
    <s v="FD"/>
    <x v="0"/>
    <x v="0"/>
    <x v="0"/>
    <n v="8"/>
    <n v="6"/>
    <n v="36438.5"/>
    <n v="5605.9230770000004"/>
    <s v="White"/>
    <x v="0"/>
    <n v="50000"/>
    <s v="Covered"/>
    <s v="FD08MTGWHI005"/>
  </r>
  <r>
    <s v="FD06FCS006"/>
    <s v="FD"/>
    <x v="0"/>
    <x v="1"/>
    <x v="1"/>
    <n v="6"/>
    <n v="8"/>
    <n v="46311.4"/>
    <n v="5448.4"/>
    <s v="Green"/>
    <x v="4"/>
    <n v="75000"/>
    <s v="Covered"/>
    <s v="FD06FCSGRE006"/>
  </r>
  <r>
    <s v="FD06FCS007"/>
    <s v="FD"/>
    <x v="0"/>
    <x v="1"/>
    <x v="1"/>
    <n v="6"/>
    <n v="8"/>
    <n v="52229.5"/>
    <n v="6144.6470589999999"/>
    <s v="Green"/>
    <x v="2"/>
    <n v="75000"/>
    <s v="Covered"/>
    <s v="FD06FCSGRE007"/>
  </r>
  <r>
    <s v="FD09FCS008"/>
    <s v="FD"/>
    <x v="0"/>
    <x v="1"/>
    <x v="1"/>
    <n v="9"/>
    <n v="5"/>
    <n v="35137"/>
    <n v="6388.5454550000004"/>
    <s v="Black"/>
    <x v="5"/>
    <n v="75000"/>
    <s v="Covered"/>
    <s v="FD09FCSBLA008"/>
  </r>
  <r>
    <s v="FD13FCS009"/>
    <s v="FD"/>
    <x v="0"/>
    <x v="1"/>
    <x v="1"/>
    <n v="13"/>
    <n v="1"/>
    <n v="27637.1"/>
    <n v="18424.733329999999"/>
    <s v="Black"/>
    <x v="0"/>
    <n v="75000"/>
    <s v="Covered"/>
    <s v="FD13FCSBLA009"/>
  </r>
  <r>
    <s v="FD13FCS010"/>
    <s v="FD"/>
    <x v="0"/>
    <x v="1"/>
    <x v="1"/>
    <n v="13"/>
    <n v="1"/>
    <n v="27534.799999999999"/>
    <n v="18356.533329999998"/>
    <s v="White"/>
    <x v="6"/>
    <n v="75000"/>
    <s v="Covered"/>
    <s v="FD13FCSWHI010"/>
  </r>
  <r>
    <s v="FD12FCS011"/>
    <s v="FD"/>
    <x v="0"/>
    <x v="1"/>
    <x v="1"/>
    <n v="12"/>
    <n v="2"/>
    <n v="19341.7"/>
    <n v="7736.68"/>
    <s v="White"/>
    <x v="7"/>
    <n v="75000"/>
    <s v="Covered"/>
    <s v="FD12FCSWHI011"/>
  </r>
  <r>
    <s v="FD13FCS012"/>
    <s v="FD"/>
    <x v="0"/>
    <x v="1"/>
    <x v="1"/>
    <n v="13"/>
    <n v="1"/>
    <n v="22521.599999999999"/>
    <n v="15014.4"/>
    <s v="Black"/>
    <x v="8"/>
    <n v="75000"/>
    <s v="Covered"/>
    <s v="FD13FCSBLA012"/>
  </r>
  <r>
    <s v="FD13FCS013"/>
    <s v="FD"/>
    <x v="0"/>
    <x v="1"/>
    <x v="1"/>
    <n v="13"/>
    <n v="1"/>
    <n v="13682.9"/>
    <n v="9121.9333330000009"/>
    <s v="Black"/>
    <x v="9"/>
    <n v="75000"/>
    <s v="Covered"/>
    <s v="FD13FCSBLA013"/>
  </r>
  <r>
    <s v="GM09CMR014"/>
    <s v="GM"/>
    <x v="1"/>
    <x v="2"/>
    <x v="2"/>
    <n v="9"/>
    <n v="5"/>
    <n v="28464.799999999999"/>
    <n v="5175.4181820000003"/>
    <s v="White"/>
    <x v="10"/>
    <n v="100000"/>
    <s v="Covered"/>
    <s v="GM09CMRWHI014"/>
  </r>
  <r>
    <s v="GM12CMR015"/>
    <s v="GM"/>
    <x v="1"/>
    <x v="2"/>
    <x v="2"/>
    <n v="12"/>
    <n v="2"/>
    <n v="19421.099999999999"/>
    <n v="7768.44"/>
    <s v="Black"/>
    <x v="11"/>
    <n v="100000"/>
    <s v="Covered"/>
    <s v="GM12CMRBLA015"/>
  </r>
  <r>
    <s v="GM14CMR016"/>
    <s v="GM"/>
    <x v="1"/>
    <x v="2"/>
    <x v="2"/>
    <n v="14"/>
    <n v="0"/>
    <n v="14289.6"/>
    <n v="28579.200000000001"/>
    <s v="White"/>
    <x v="12"/>
    <n v="100000"/>
    <s v="Covered"/>
    <s v="GM14CMRWHI016"/>
  </r>
  <r>
    <s v="GM10SLV017"/>
    <s v="GM"/>
    <x v="1"/>
    <x v="3"/>
    <x v="3"/>
    <n v="10"/>
    <n v="4"/>
    <n v="31144.400000000001"/>
    <n v="6920.9777780000004"/>
    <s v="Black"/>
    <x v="13"/>
    <n v="100000"/>
    <s v="Covered"/>
    <s v="GM10SLVBLA017"/>
  </r>
  <r>
    <s v="GM98SLV018"/>
    <s v="GM"/>
    <x v="1"/>
    <x v="3"/>
    <x v="3"/>
    <n v="98"/>
    <n v="16"/>
    <n v="83162.7"/>
    <n v="5040.1636360000002"/>
    <s v="Black"/>
    <x v="10"/>
    <n v="100000"/>
    <s v="Covered"/>
    <s v="GM98SLVBLA018"/>
  </r>
  <r>
    <s v="GM00SLV019"/>
    <s v="GM"/>
    <x v="1"/>
    <x v="3"/>
    <x v="3"/>
    <n v="0"/>
    <n v="14"/>
    <n v="80685.8"/>
    <n v="5564.5379309999998"/>
    <s v="Blue"/>
    <x v="8"/>
    <n v="100000"/>
    <s v="Covered"/>
    <s v="GM00SLVBLU019"/>
  </r>
  <r>
    <s v="TY96CAM020"/>
    <s v="TY"/>
    <x v="2"/>
    <x v="4"/>
    <x v="4"/>
    <n v="96"/>
    <n v="18"/>
    <n v="114660.6"/>
    <n v="6197.8702700000003"/>
    <s v="Green"/>
    <x v="14"/>
    <n v="100000"/>
    <s v="Not Covered"/>
    <s v="TY96CAMGRE020"/>
  </r>
  <r>
    <s v="TY98CAM021"/>
    <s v="TY"/>
    <x v="2"/>
    <x v="4"/>
    <x v="4"/>
    <n v="98"/>
    <n v="16"/>
    <n v="93382.6"/>
    <n v="5659.5515150000001"/>
    <s v="Black"/>
    <x v="15"/>
    <n v="100000"/>
    <s v="Covered"/>
    <s v="TY98CAMBLA021"/>
  </r>
  <r>
    <s v="TY00CAM022"/>
    <s v="TY"/>
    <x v="2"/>
    <x v="4"/>
    <x v="4"/>
    <n v="0"/>
    <n v="14"/>
    <n v="85928"/>
    <n v="5926.0689659999998"/>
    <s v="Green"/>
    <x v="4"/>
    <n v="100000"/>
    <s v="Covered"/>
    <s v="TY00CAMGRE022"/>
  </r>
  <r>
    <s v="TY02CAM023"/>
    <s v="TY"/>
    <x v="2"/>
    <x v="4"/>
    <x v="4"/>
    <n v="2"/>
    <n v="12"/>
    <n v="67829.100000000006"/>
    <n v="5426.3280000000004"/>
    <s v="Black"/>
    <x v="0"/>
    <n v="100000"/>
    <s v="Covered"/>
    <s v="TY02CAMBLA023"/>
  </r>
  <r>
    <s v="TY09CAM024"/>
    <s v="TY"/>
    <x v="2"/>
    <x v="4"/>
    <x v="4"/>
    <n v="9"/>
    <n v="5"/>
    <n v="48114.2"/>
    <n v="8748.0363639999996"/>
    <s v="White"/>
    <x v="5"/>
    <n v="100000"/>
    <s v="Covered"/>
    <s v="TY09CAMWHI024"/>
  </r>
  <r>
    <s v="TY02COR025"/>
    <s v="TY"/>
    <x v="2"/>
    <x v="5"/>
    <x v="5"/>
    <n v="2"/>
    <n v="12"/>
    <n v="64467.4"/>
    <n v="5157.3919999999998"/>
    <s v="Red"/>
    <x v="16"/>
    <n v="100000"/>
    <s v="Covered"/>
    <s v="TY02CORRED025"/>
  </r>
  <r>
    <s v="TY03COR026"/>
    <s v="TY"/>
    <x v="2"/>
    <x v="5"/>
    <x v="5"/>
    <n v="3"/>
    <n v="11"/>
    <n v="73444.399999999994"/>
    <n v="6386.4695650000003"/>
    <s v="Black"/>
    <x v="16"/>
    <n v="100000"/>
    <s v="Covered"/>
    <s v="TY03CORBLA026"/>
  </r>
  <r>
    <s v="TY14COR027"/>
    <s v="TY"/>
    <x v="2"/>
    <x v="5"/>
    <x v="5"/>
    <n v="14"/>
    <n v="0"/>
    <n v="17556.3"/>
    <n v="35112.6"/>
    <s v="Blue"/>
    <x v="6"/>
    <n v="100000"/>
    <s v="Covered"/>
    <s v="TY14CORBLU027"/>
  </r>
  <r>
    <s v="TY12COR028"/>
    <s v="TY"/>
    <x v="2"/>
    <x v="5"/>
    <x v="5"/>
    <n v="12"/>
    <n v="2"/>
    <n v="29601.9"/>
    <n v="11840.76"/>
    <s v="Black"/>
    <x v="10"/>
    <n v="100000"/>
    <s v="Covered"/>
    <s v="TY12CORBLA028"/>
  </r>
  <r>
    <s v="TY12CAM029"/>
    <s v="TY"/>
    <x v="2"/>
    <x v="4"/>
    <x v="4"/>
    <n v="12"/>
    <n v="2"/>
    <n v="22128.2"/>
    <n v="8851.2800000000007"/>
    <s v="Blue"/>
    <x v="14"/>
    <n v="100000"/>
    <s v="Covered"/>
    <s v="TY12CAMBLU029"/>
  </r>
  <r>
    <s v="HO99CIV030"/>
    <s v="HO"/>
    <x v="3"/>
    <x v="6"/>
    <x v="6"/>
    <n v="99"/>
    <n v="15"/>
    <n v="82374"/>
    <n v="5314.4516130000002"/>
    <s v="White"/>
    <x v="9"/>
    <n v="75000"/>
    <s v="Not Covered"/>
    <s v="HO99CIVWHI030"/>
  </r>
  <r>
    <s v="HO01CIV031"/>
    <s v="HO"/>
    <x v="3"/>
    <x v="6"/>
    <x v="6"/>
    <n v="1"/>
    <n v="13"/>
    <n v="69891.899999999994"/>
    <n v="5177.1777780000002"/>
    <s v="Blue"/>
    <x v="3"/>
    <n v="75000"/>
    <s v="Covered"/>
    <s v="HO01CIVBLU031"/>
  </r>
  <r>
    <s v="HO10CIV032"/>
    <s v="HO"/>
    <x v="3"/>
    <x v="6"/>
    <x v="6"/>
    <n v="10"/>
    <n v="4"/>
    <n v="22573"/>
    <n v="5016.2222220000003"/>
    <s v="Blue"/>
    <x v="12"/>
    <n v="75000"/>
    <s v="Covered"/>
    <s v="HO10CIVBLU032"/>
  </r>
  <r>
    <s v="HO10CIV033"/>
    <s v="HO"/>
    <x v="3"/>
    <x v="6"/>
    <x v="6"/>
    <n v="10"/>
    <n v="4"/>
    <n v="33477.199999999997"/>
    <n v="7439.377778"/>
    <s v="Black"/>
    <x v="15"/>
    <n v="75000"/>
    <s v="Covered"/>
    <s v="HO10CIVBLA033"/>
  </r>
  <r>
    <s v="HO11CIV034"/>
    <s v="HO"/>
    <x v="3"/>
    <x v="6"/>
    <x v="6"/>
    <n v="11"/>
    <n v="3"/>
    <n v="30555.3"/>
    <n v="8730.0857140000007"/>
    <s v="Black"/>
    <x v="2"/>
    <n v="75000"/>
    <s v="Covered"/>
    <s v="HO11CIVBLA034"/>
  </r>
  <r>
    <s v="HO12CIV035"/>
    <s v="HO"/>
    <x v="3"/>
    <x v="6"/>
    <x v="6"/>
    <n v="12"/>
    <n v="2"/>
    <n v="24513.200000000001"/>
    <n v="9805.2800000000007"/>
    <s v="Black"/>
    <x v="13"/>
    <n v="75000"/>
    <s v="Covered"/>
    <s v="HO12CIVBLA035"/>
  </r>
  <r>
    <s v="HO13CIV036"/>
    <s v="HO"/>
    <x v="3"/>
    <x v="6"/>
    <x v="6"/>
    <n v="13"/>
    <n v="1"/>
    <n v="13867.6"/>
    <n v="9245.0666669999991"/>
    <s v="Black"/>
    <x v="14"/>
    <n v="75000"/>
    <s v="Covered"/>
    <s v="HO13CIVBLA036"/>
  </r>
  <r>
    <s v="HO05ODY037"/>
    <s v="HO"/>
    <x v="3"/>
    <x v="7"/>
    <x v="7"/>
    <n v="5"/>
    <n v="9"/>
    <n v="60389.5"/>
    <n v="6356.7894740000002"/>
    <s v="White"/>
    <x v="5"/>
    <n v="100000"/>
    <s v="Covered"/>
    <s v="HO05ODYWHI037"/>
  </r>
  <r>
    <s v="HO07ODY038"/>
    <s v="HO"/>
    <x v="3"/>
    <x v="7"/>
    <x v="7"/>
    <n v="7"/>
    <n v="7"/>
    <n v="50854.1"/>
    <n v="6780.5466669999996"/>
    <s v="Black"/>
    <x v="15"/>
    <n v="100000"/>
    <s v="Covered"/>
    <s v="HO07ODYBLA038"/>
  </r>
  <r>
    <s v="HO08ODY039"/>
    <s v="HO"/>
    <x v="3"/>
    <x v="7"/>
    <x v="7"/>
    <n v="8"/>
    <n v="6"/>
    <n v="42504.6"/>
    <n v="6539.1692309999999"/>
    <s v="White"/>
    <x v="9"/>
    <n v="100000"/>
    <s v="Covered"/>
    <s v="HO08ODYWHI039"/>
  </r>
  <r>
    <s v="HO01ODY040"/>
    <s v="HO"/>
    <x v="3"/>
    <x v="7"/>
    <x v="7"/>
    <n v="1"/>
    <n v="13"/>
    <n v="68658.899999999994"/>
    <n v="5085.8444440000003"/>
    <s v="Black"/>
    <x v="0"/>
    <n v="100000"/>
    <s v="Covered"/>
    <s v="HO01ODYBLA040"/>
  </r>
  <r>
    <s v="HO14ODY041"/>
    <s v="HO"/>
    <x v="3"/>
    <x v="7"/>
    <x v="7"/>
    <n v="14"/>
    <n v="0"/>
    <n v="3708.1"/>
    <n v="7416.2"/>
    <s v="Black"/>
    <x v="1"/>
    <n v="100000"/>
    <s v="Covered"/>
    <s v="HO14ODYBLA041"/>
  </r>
  <r>
    <s v="CR04PTC042"/>
    <s v="CR"/>
    <x v="4"/>
    <x v="8"/>
    <x v="8"/>
    <n v="4"/>
    <n v="10"/>
    <n v="64542"/>
    <n v="6146.8571430000002"/>
    <s v="Blue"/>
    <x v="0"/>
    <n v="75000"/>
    <s v="Covered"/>
    <s v="CR04PTCBLU042"/>
  </r>
  <r>
    <s v="CR07PTC043"/>
    <s v="CR"/>
    <x v="4"/>
    <x v="8"/>
    <x v="8"/>
    <n v="7"/>
    <n v="7"/>
    <n v="42074.2"/>
    <n v="5609.893333"/>
    <s v="Green"/>
    <x v="16"/>
    <n v="75000"/>
    <s v="Covered"/>
    <s v="CR07PTCGRE043"/>
  </r>
  <r>
    <s v="CR11PTC044"/>
    <s v="CR"/>
    <x v="4"/>
    <x v="8"/>
    <x v="8"/>
    <n v="11"/>
    <n v="3"/>
    <n v="27394.2"/>
    <n v="7826.9142860000002"/>
    <s v="Black"/>
    <x v="8"/>
    <n v="75000"/>
    <s v="Covered"/>
    <s v="CR11PTCBLA044"/>
  </r>
  <r>
    <s v="CR99CAR045"/>
    <s v="CR"/>
    <x v="4"/>
    <x v="9"/>
    <x v="9"/>
    <n v="99"/>
    <n v="15"/>
    <n v="79420.600000000006"/>
    <n v="5123.9096769999996"/>
    <s v="Green"/>
    <x v="13"/>
    <n v="75000"/>
    <s v="Not Covered"/>
    <s v="CR99CARGRE045"/>
  </r>
  <r>
    <s v="CR00CAR046"/>
    <s v="CR"/>
    <x v="4"/>
    <x v="9"/>
    <x v="9"/>
    <n v="0"/>
    <n v="14"/>
    <n v="77243.100000000006"/>
    <n v="5327.1103450000001"/>
    <s v="Black"/>
    <x v="3"/>
    <n v="75000"/>
    <s v="Not Covered"/>
    <s v="CR00CARBLA046"/>
  </r>
  <r>
    <s v="CR04CAR047"/>
    <s v="CR"/>
    <x v="4"/>
    <x v="9"/>
    <x v="9"/>
    <n v="4"/>
    <n v="10"/>
    <n v="72527.199999999997"/>
    <n v="6907.3523809999997"/>
    <s v="White"/>
    <x v="11"/>
    <n v="75000"/>
    <s v="Covered"/>
    <s v="CR04CARWHI047"/>
  </r>
  <r>
    <s v="CR04CAR048"/>
    <s v="CR"/>
    <x v="4"/>
    <x v="9"/>
    <x v="9"/>
    <n v="4"/>
    <n v="10"/>
    <n v="52699.4"/>
    <n v="5018.9904759999999"/>
    <s v="Red"/>
    <x v="11"/>
    <n v="75000"/>
    <s v="Covered"/>
    <s v="CR04CARRED048"/>
  </r>
  <r>
    <s v="HY11ELA049"/>
    <s v="HY"/>
    <x v="5"/>
    <x v="10"/>
    <x v="10"/>
    <n v="11"/>
    <n v="3"/>
    <n v="29102.3"/>
    <n v="8314.942857"/>
    <s v="Black"/>
    <x v="12"/>
    <n v="100000"/>
    <s v="Covered"/>
    <s v="HY11ELABLA049"/>
  </r>
  <r>
    <s v="HY12ELA050"/>
    <s v="HY"/>
    <x v="5"/>
    <x v="10"/>
    <x v="10"/>
    <n v="12"/>
    <n v="2"/>
    <n v="22282"/>
    <n v="8912.7999999999993"/>
    <s v="Blue"/>
    <x v="1"/>
    <n v="100000"/>
    <s v="Covered"/>
    <s v="HY12ELABLU050"/>
  </r>
  <r>
    <s v="HY13ELA051"/>
    <s v="HY"/>
    <x v="5"/>
    <x v="10"/>
    <x v="10"/>
    <n v="13"/>
    <n v="1"/>
    <n v="20223.900000000001"/>
    <n v="13482.6"/>
    <s v="Black"/>
    <x v="6"/>
    <n v="100000"/>
    <s v="Covered"/>
    <s v="HY13ELABLA051"/>
  </r>
  <r>
    <s v="HY13ELA052"/>
    <s v="HY"/>
    <x v="5"/>
    <x v="10"/>
    <x v="10"/>
    <n v="13"/>
    <n v="1"/>
    <n v="22188.5"/>
    <n v="14792.333329999999"/>
    <s v="Blue"/>
    <x v="4"/>
    <n v="100000"/>
    <s v="Covered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FB81AD-B903-4469-89BD-F18CFAAD4661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1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  <pivotField dragToRow="0" dragToCol="0" dragToPage="0" showAll="0" defaultSubtota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4F0B8B-6AF8-45B5-8E72-F1479696FAED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5" firstHeaderRow="0" firstDataRow="1" firstDataCol="1"/>
  <pivotFields count="15">
    <pivotField showAll="0"/>
    <pivotField showAll="0"/>
    <pivotField axis="axisRow" showAll="0">
      <items count="7">
        <item x="4"/>
        <item x="0"/>
        <item x="1"/>
        <item x="3"/>
        <item x="5"/>
        <item x="2"/>
        <item t="default"/>
      </items>
    </pivotField>
    <pivotField axis="axisRow" showAll="0">
      <items count="12">
        <item sd="0" x="4"/>
        <item sd="0" x="9"/>
        <item sd="0" x="6"/>
        <item sd="0" x="2"/>
        <item sd="0" x="5"/>
        <item sd="0" x="10"/>
        <item sd="0" x="1"/>
        <item sd="0" x="0"/>
        <item sd="0" x="7"/>
        <item sd="0" x="8"/>
        <item sd="0" x="3"/>
        <item t="default" sd="0"/>
      </items>
    </pivotField>
    <pivotField axis="axisRow" showAll="0">
      <items count="12">
        <item x="2"/>
        <item x="4"/>
        <item x="9"/>
        <item x="6"/>
        <item x="5"/>
        <item x="10"/>
        <item x="1"/>
        <item x="0"/>
        <item x="7"/>
        <item x="8"/>
        <item x="3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3">
    <field x="3"/>
    <field x="4"/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odel miles" fld="7" baseField="3" baseItem="2" numFmtId="164"/>
    <dataField name="Sum of Miles / Year" fld="8" baseField="0" baseItem="0"/>
    <dataField name="Sum of Age" fld="6" baseField="0" baseItem="0"/>
    <dataField name="Sum of Manufacture Year" fld="5" baseField="0" baseItem="0"/>
    <dataField name="Sum of Field1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3E2EF-1CF7-4716-ACF3-0ABEFB47102F}">
  <dimension ref="A3:B21"/>
  <sheetViews>
    <sheetView topLeftCell="B6" workbookViewId="0">
      <selection activeCell="A3" sqref="A3"/>
    </sheetView>
  </sheetViews>
  <sheetFormatPr defaultRowHeight="14.25" x14ac:dyDescent="0.45"/>
  <cols>
    <col min="1" max="1" width="12.06640625" bestFit="1" customWidth="1"/>
    <col min="2" max="2" width="11.33203125" bestFit="1" customWidth="1"/>
  </cols>
  <sheetData>
    <row r="3" spans="1:2" x14ac:dyDescent="0.45">
      <c r="A3" s="1" t="s">
        <v>122</v>
      </c>
      <c r="B3" t="s">
        <v>124</v>
      </c>
    </row>
    <row r="4" spans="1:2" x14ac:dyDescent="0.45">
      <c r="A4" s="2" t="s">
        <v>53</v>
      </c>
      <c r="B4" s="5">
        <v>144647.69999999998</v>
      </c>
    </row>
    <row r="5" spans="1:2" x14ac:dyDescent="0.45">
      <c r="A5" s="2" t="s">
        <v>68</v>
      </c>
      <c r="B5" s="5">
        <v>150656.40000000002</v>
      </c>
    </row>
    <row r="6" spans="1:2" x14ac:dyDescent="0.45">
      <c r="A6" s="2" t="s">
        <v>33</v>
      </c>
      <c r="B6" s="5">
        <v>154427.9</v>
      </c>
    </row>
    <row r="7" spans="1:2" x14ac:dyDescent="0.45">
      <c r="A7" s="2" t="s">
        <v>78</v>
      </c>
      <c r="B7" s="5">
        <v>179986</v>
      </c>
    </row>
    <row r="8" spans="1:2" x14ac:dyDescent="0.45">
      <c r="A8" s="2" t="s">
        <v>36</v>
      </c>
      <c r="B8" s="5">
        <v>143640.70000000001</v>
      </c>
    </row>
    <row r="9" spans="1:2" x14ac:dyDescent="0.45">
      <c r="A9" s="2" t="s">
        <v>59</v>
      </c>
      <c r="B9" s="5">
        <v>135078.20000000001</v>
      </c>
    </row>
    <row r="10" spans="1:2" x14ac:dyDescent="0.45">
      <c r="A10" s="2" t="s">
        <v>28</v>
      </c>
      <c r="B10" s="5">
        <v>184693.8</v>
      </c>
    </row>
    <row r="11" spans="1:2" x14ac:dyDescent="0.45">
      <c r="A11" s="2" t="s">
        <v>26</v>
      </c>
      <c r="B11" s="5">
        <v>127731.3</v>
      </c>
    </row>
    <row r="12" spans="1:2" x14ac:dyDescent="0.45">
      <c r="A12" s="2" t="s">
        <v>23</v>
      </c>
      <c r="B12" s="5">
        <v>70964.899999999994</v>
      </c>
    </row>
    <row r="13" spans="1:2" x14ac:dyDescent="0.45">
      <c r="A13" s="2" t="s">
        <v>39</v>
      </c>
      <c r="B13" s="5">
        <v>65315</v>
      </c>
    </row>
    <row r="14" spans="1:2" x14ac:dyDescent="0.45">
      <c r="A14" s="2" t="s">
        <v>45</v>
      </c>
      <c r="B14" s="5">
        <v>138561.5</v>
      </c>
    </row>
    <row r="15" spans="1:2" x14ac:dyDescent="0.45">
      <c r="A15" s="2" t="s">
        <v>51</v>
      </c>
      <c r="B15" s="5">
        <v>141229.4</v>
      </c>
    </row>
    <row r="16" spans="1:2" x14ac:dyDescent="0.45">
      <c r="A16" s="2" t="s">
        <v>20</v>
      </c>
      <c r="B16" s="5">
        <v>305432.40000000002</v>
      </c>
    </row>
    <row r="17" spans="1:2" x14ac:dyDescent="0.45">
      <c r="A17" s="2" t="s">
        <v>70</v>
      </c>
      <c r="B17" s="5">
        <v>177713.9</v>
      </c>
    </row>
    <row r="18" spans="1:2" x14ac:dyDescent="0.45">
      <c r="A18" s="2" t="s">
        <v>55</v>
      </c>
      <c r="B18" s="5">
        <v>65964.899999999994</v>
      </c>
    </row>
    <row r="19" spans="1:2" x14ac:dyDescent="0.45">
      <c r="A19" s="2" t="s">
        <v>43</v>
      </c>
      <c r="B19" s="5">
        <v>130601.59999999999</v>
      </c>
    </row>
    <row r="20" spans="1:2" x14ac:dyDescent="0.45">
      <c r="A20" s="2" t="s">
        <v>41</v>
      </c>
      <c r="B20" s="5">
        <v>19341.7</v>
      </c>
    </row>
    <row r="21" spans="1:2" x14ac:dyDescent="0.45">
      <c r="A21" s="2" t="s">
        <v>123</v>
      </c>
      <c r="B21" s="5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56A15-297B-4C40-B186-5253FFA66637}">
  <dimension ref="A3:F15"/>
  <sheetViews>
    <sheetView tabSelected="1" workbookViewId="0">
      <selection activeCell="F4" sqref="F4"/>
    </sheetView>
  </sheetViews>
  <sheetFormatPr defaultRowHeight="14.25" x14ac:dyDescent="0.45"/>
  <cols>
    <col min="1" max="1" width="12.06640625" bestFit="1" customWidth="1"/>
    <col min="2" max="2" width="13.46484375" bestFit="1" customWidth="1"/>
    <col min="3" max="3" width="16.73046875" bestFit="1" customWidth="1"/>
    <col min="4" max="4" width="10.06640625" bestFit="1" customWidth="1"/>
    <col min="5" max="5" width="21.6640625" bestFit="1" customWidth="1"/>
    <col min="6" max="6" width="11.796875" bestFit="1" customWidth="1"/>
  </cols>
  <sheetData>
    <row r="3" spans="1:6" x14ac:dyDescent="0.45">
      <c r="A3" s="1" t="s">
        <v>122</v>
      </c>
      <c r="B3" t="s">
        <v>131</v>
      </c>
      <c r="C3" t="s">
        <v>132</v>
      </c>
      <c r="D3" t="s">
        <v>133</v>
      </c>
      <c r="E3" t="s">
        <v>134</v>
      </c>
      <c r="F3" t="s">
        <v>135</v>
      </c>
    </row>
    <row r="4" spans="1:6" x14ac:dyDescent="0.45">
      <c r="A4" s="2" t="s">
        <v>66</v>
      </c>
      <c r="B4" s="6">
        <v>432042.70000000007</v>
      </c>
      <c r="C4" s="5">
        <v>40809.135115000005</v>
      </c>
      <c r="D4" s="5">
        <v>67</v>
      </c>
      <c r="E4" s="5">
        <v>217</v>
      </c>
      <c r="F4" s="5">
        <v>150</v>
      </c>
    </row>
    <row r="5" spans="1:6" x14ac:dyDescent="0.45">
      <c r="A5" s="2" t="s">
        <v>109</v>
      </c>
      <c r="B5" s="6">
        <v>281890.30000000005</v>
      </c>
      <c r="C5" s="5">
        <v>22377.362879</v>
      </c>
      <c r="D5" s="5">
        <v>49</v>
      </c>
      <c r="E5" s="5">
        <v>107</v>
      </c>
      <c r="F5" s="5">
        <v>58</v>
      </c>
    </row>
    <row r="6" spans="1:6" x14ac:dyDescent="0.45">
      <c r="A6" s="2" t="s">
        <v>86</v>
      </c>
      <c r="B6" s="6">
        <v>277252.19999999995</v>
      </c>
      <c r="C6" s="5">
        <v>50727.661771999999</v>
      </c>
      <c r="D6" s="5">
        <v>42</v>
      </c>
      <c r="E6" s="5">
        <v>156</v>
      </c>
      <c r="F6" s="5">
        <v>114</v>
      </c>
    </row>
    <row r="7" spans="1:6" x14ac:dyDescent="0.45">
      <c r="A7" s="2" t="s">
        <v>49</v>
      </c>
      <c r="B7" s="6">
        <v>62175.499999999993</v>
      </c>
      <c r="C7" s="5">
        <v>41523.058182000001</v>
      </c>
      <c r="D7" s="5">
        <v>7</v>
      </c>
      <c r="E7" s="5">
        <v>35</v>
      </c>
      <c r="F7" s="5">
        <v>28</v>
      </c>
    </row>
    <row r="8" spans="1:6" x14ac:dyDescent="0.45">
      <c r="A8" s="2" t="s">
        <v>75</v>
      </c>
      <c r="B8" s="6">
        <v>185069.99999999997</v>
      </c>
      <c r="C8" s="5">
        <v>58497.221565</v>
      </c>
      <c r="D8" s="5">
        <v>25</v>
      </c>
      <c r="E8" s="5">
        <v>31</v>
      </c>
      <c r="F8" s="5">
        <v>6</v>
      </c>
    </row>
    <row r="9" spans="1:6" x14ac:dyDescent="0.45">
      <c r="A9" s="2" t="s">
        <v>117</v>
      </c>
      <c r="B9" s="6">
        <v>93796.700000000012</v>
      </c>
      <c r="C9" s="5">
        <v>45502.676186999997</v>
      </c>
      <c r="D9" s="5">
        <v>7</v>
      </c>
      <c r="E9" s="5">
        <v>49</v>
      </c>
      <c r="F9" s="5">
        <v>42</v>
      </c>
    </row>
    <row r="10" spans="1:6" x14ac:dyDescent="0.45">
      <c r="A10" s="2" t="s">
        <v>31</v>
      </c>
      <c r="B10" s="6">
        <v>244396</v>
      </c>
      <c r="C10" s="5">
        <v>86635.872506999993</v>
      </c>
      <c r="D10" s="5">
        <v>27</v>
      </c>
      <c r="E10" s="5">
        <v>85</v>
      </c>
      <c r="F10" s="5">
        <v>58</v>
      </c>
    </row>
    <row r="11" spans="1:6" x14ac:dyDescent="0.45">
      <c r="A11" s="2" t="s">
        <v>17</v>
      </c>
      <c r="B11" s="6">
        <v>204245.40000000002</v>
      </c>
      <c r="C11" s="5">
        <v>28334.528506999999</v>
      </c>
      <c r="D11" s="5">
        <v>34</v>
      </c>
      <c r="E11" s="5">
        <v>36</v>
      </c>
      <c r="F11" s="5">
        <v>2</v>
      </c>
    </row>
    <row r="12" spans="1:6" x14ac:dyDescent="0.45">
      <c r="A12" s="2" t="s">
        <v>95</v>
      </c>
      <c r="B12" s="6">
        <v>226115.20000000001</v>
      </c>
      <c r="C12" s="5">
        <v>32178.549816000002</v>
      </c>
      <c r="D12" s="5">
        <v>35</v>
      </c>
      <c r="E12" s="5">
        <v>35</v>
      </c>
      <c r="F12" s="5">
        <v>0</v>
      </c>
    </row>
    <row r="13" spans="1:6" x14ac:dyDescent="0.45">
      <c r="A13" s="2" t="s">
        <v>104</v>
      </c>
      <c r="B13" s="6">
        <v>134010.4</v>
      </c>
      <c r="C13" s="5">
        <v>19583.664762</v>
      </c>
      <c r="D13" s="5">
        <v>20</v>
      </c>
      <c r="E13" s="5">
        <v>22</v>
      </c>
      <c r="F13" s="5">
        <v>2</v>
      </c>
    </row>
    <row r="14" spans="1:6" x14ac:dyDescent="0.45">
      <c r="A14" s="2" t="s">
        <v>57</v>
      </c>
      <c r="B14" s="6">
        <v>194992.90000000002</v>
      </c>
      <c r="C14" s="5">
        <v>17525.679345</v>
      </c>
      <c r="D14" s="5">
        <v>34</v>
      </c>
      <c r="E14" s="5">
        <v>108</v>
      </c>
      <c r="F14" s="5">
        <v>74</v>
      </c>
    </row>
    <row r="15" spans="1:6" x14ac:dyDescent="0.45">
      <c r="A15" s="2" t="s">
        <v>123</v>
      </c>
      <c r="B15" s="6">
        <v>2335987.2999999998</v>
      </c>
      <c r="C15" s="5">
        <v>443695.41063700005</v>
      </c>
      <c r="D15" s="5">
        <v>347</v>
      </c>
      <c r="E15" s="5">
        <v>881</v>
      </c>
      <c r="F15" s="5">
        <v>534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0289B-1B40-46F5-A42D-878D99932BC5}">
  <dimension ref="A1:P66"/>
  <sheetViews>
    <sheetView workbookViewId="0">
      <selection sqref="A1:N53"/>
    </sheetView>
  </sheetViews>
  <sheetFormatPr defaultRowHeight="14.25" x14ac:dyDescent="0.45"/>
  <cols>
    <col min="1" max="1" width="12.33203125" bestFit="1" customWidth="1"/>
    <col min="3" max="3" width="13.1328125" bestFit="1" customWidth="1"/>
    <col min="5" max="5" width="8.59765625" bestFit="1" customWidth="1"/>
    <col min="13" max="13" width="10.53125" bestFit="1" customWidth="1"/>
    <col min="14" max="14" width="15.796875" bestFit="1" customWidth="1"/>
  </cols>
  <sheetData>
    <row r="1" spans="1:15" ht="42.75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/>
    </row>
    <row r="2" spans="1:15" x14ac:dyDescent="0.45">
      <c r="A2" t="s">
        <v>111</v>
      </c>
      <c r="B2" t="str">
        <f t="shared" ref="B2:B33" si="0">LEFT(A2,2)</f>
        <v>CR</v>
      </c>
      <c r="C2" t="str">
        <f>VLOOKUP(B2,B$56:C$61,2)</f>
        <v>Chrysler</v>
      </c>
      <c r="D2" t="str">
        <f>MID(A2,5,3)</f>
        <v>CAR</v>
      </c>
      <c r="E2" t="str">
        <f>VLOOKUP(D2,D$56:E$66,2)</f>
        <v>Caravan</v>
      </c>
      <c r="F2" t="str">
        <f>MID(A2,3,2)</f>
        <v>00</v>
      </c>
      <c r="G2">
        <f>IF(14-F2&lt;0,100-F2+14,14-F2)</f>
        <v>14</v>
      </c>
      <c r="H2">
        <v>77243.100000000006</v>
      </c>
      <c r="I2" s="4">
        <f>H2/(G2+0.5)</f>
        <v>5327.1103448275862</v>
      </c>
      <c r="J2" t="s">
        <v>19</v>
      </c>
      <c r="K2" t="s">
        <v>28</v>
      </c>
      <c r="L2">
        <v>75000</v>
      </c>
      <c r="M2" t="str">
        <f>IF(H2&lt;=L2,"Covered","Not Covered")</f>
        <v>Not Covered</v>
      </c>
      <c r="N2" t="str">
        <f>CONCATENATE(B2,F2,D2,UPPER(LEFT(J2,3)),RIGHT(A2,3))</f>
        <v>CR00CARBLA046</v>
      </c>
    </row>
    <row r="3" spans="1:15" x14ac:dyDescent="0.45">
      <c r="A3" t="s">
        <v>112</v>
      </c>
      <c r="B3" t="str">
        <f t="shared" si="0"/>
        <v>CR</v>
      </c>
      <c r="C3" t="str">
        <f t="shared" ref="C3:C53" si="1">VLOOKUP(B3,B$56:C$61,2)</f>
        <v>Chrysler</v>
      </c>
      <c r="D3" t="str">
        <f t="shared" ref="D3:D53" si="2">MID(A3,5,3)</f>
        <v>CAR</v>
      </c>
      <c r="E3" t="str">
        <f t="shared" ref="E3:E53" si="3">VLOOKUP(D3,D$56:E$66,2)</f>
        <v>Caravan</v>
      </c>
      <c r="F3" t="str">
        <f t="shared" ref="F3:F53" si="4">MID(A3,3,2)</f>
        <v>04</v>
      </c>
      <c r="G3">
        <f t="shared" ref="G3:G53" si="5">IF(14-F3&lt;0,100-F3+14,14-F3)</f>
        <v>10</v>
      </c>
      <c r="H3">
        <v>72527.199999999997</v>
      </c>
      <c r="I3" s="4">
        <f>H3/(G3+0.5)</f>
        <v>6907.3523809523804</v>
      </c>
      <c r="J3" t="s">
        <v>22</v>
      </c>
      <c r="K3" t="s">
        <v>53</v>
      </c>
      <c r="L3">
        <v>75000</v>
      </c>
      <c r="M3" t="str">
        <f t="shared" ref="M3:M53" si="6">IF(H3&lt;=L3,"Covered","Not Covered")</f>
        <v>Covered</v>
      </c>
      <c r="N3" t="str">
        <f t="shared" ref="N3:N53" si="7">CONCATENATE(B3,F3,D3,UPPER(LEFT(J3,3)),RIGHT(A3,3))</f>
        <v>CR04CARWHI047</v>
      </c>
    </row>
    <row r="4" spans="1:15" x14ac:dyDescent="0.45">
      <c r="A4" t="s">
        <v>113</v>
      </c>
      <c r="B4" t="str">
        <f t="shared" si="0"/>
        <v>CR</v>
      </c>
      <c r="C4" t="str">
        <f t="shared" si="1"/>
        <v>Chrysler</v>
      </c>
      <c r="D4" t="str">
        <f t="shared" si="2"/>
        <v>CAR</v>
      </c>
      <c r="E4" t="str">
        <f t="shared" si="3"/>
        <v>Caravan</v>
      </c>
      <c r="F4" t="str">
        <f t="shared" si="4"/>
        <v>04</v>
      </c>
      <c r="G4">
        <f t="shared" si="5"/>
        <v>10</v>
      </c>
      <c r="H4">
        <v>52699.4</v>
      </c>
      <c r="I4" s="4">
        <f t="shared" ref="I4:I53" si="8">H4/(G4+0.5)</f>
        <v>5018.9904761904763</v>
      </c>
      <c r="J4" t="s">
        <v>77</v>
      </c>
      <c r="K4" t="s">
        <v>53</v>
      </c>
      <c r="L4">
        <v>75000</v>
      </c>
      <c r="M4" t="str">
        <f t="shared" si="6"/>
        <v>Covered</v>
      </c>
      <c r="N4" t="str">
        <f t="shared" si="7"/>
        <v>CR04CARRED048</v>
      </c>
    </row>
    <row r="5" spans="1:15" x14ac:dyDescent="0.45">
      <c r="A5" t="s">
        <v>101</v>
      </c>
      <c r="B5" t="str">
        <f t="shared" si="0"/>
        <v>CR</v>
      </c>
      <c r="C5" t="str">
        <f t="shared" si="1"/>
        <v>Chrysler</v>
      </c>
      <c r="D5" t="str">
        <f t="shared" si="2"/>
        <v>PTC</v>
      </c>
      <c r="E5" t="str">
        <f t="shared" si="3"/>
        <v>PT Cruiser</v>
      </c>
      <c r="F5" t="str">
        <f t="shared" si="4"/>
        <v>04</v>
      </c>
      <c r="G5">
        <f t="shared" si="5"/>
        <v>10</v>
      </c>
      <c r="H5">
        <v>64542</v>
      </c>
      <c r="I5" s="4">
        <f t="shared" si="8"/>
        <v>6146.8571428571431</v>
      </c>
      <c r="J5" t="s">
        <v>62</v>
      </c>
      <c r="K5" t="s">
        <v>20</v>
      </c>
      <c r="L5">
        <v>75000</v>
      </c>
      <c r="M5" t="str">
        <f t="shared" si="6"/>
        <v>Covered</v>
      </c>
      <c r="N5" t="str">
        <f t="shared" si="7"/>
        <v>CR04PTCBLU042</v>
      </c>
    </row>
    <row r="6" spans="1:15" x14ac:dyDescent="0.45">
      <c r="A6" t="s">
        <v>106</v>
      </c>
      <c r="B6" t="str">
        <f t="shared" si="0"/>
        <v>CR</v>
      </c>
      <c r="C6" t="str">
        <f t="shared" si="1"/>
        <v>Chrysler</v>
      </c>
      <c r="D6" t="str">
        <f t="shared" si="2"/>
        <v>PTC</v>
      </c>
      <c r="E6" t="str">
        <f t="shared" si="3"/>
        <v>PT Cruiser</v>
      </c>
      <c r="F6" t="str">
        <f t="shared" si="4"/>
        <v>07</v>
      </c>
      <c r="G6">
        <f t="shared" si="5"/>
        <v>7</v>
      </c>
      <c r="H6">
        <v>42074.2</v>
      </c>
      <c r="I6" s="4">
        <f t="shared" si="8"/>
        <v>5609.8933333333325</v>
      </c>
      <c r="J6" t="s">
        <v>25</v>
      </c>
      <c r="K6" t="s">
        <v>78</v>
      </c>
      <c r="L6">
        <v>75000</v>
      </c>
      <c r="M6" t="str">
        <f t="shared" si="6"/>
        <v>Covered</v>
      </c>
      <c r="N6" t="str">
        <f t="shared" si="7"/>
        <v>CR07PTCGRE043</v>
      </c>
    </row>
    <row r="7" spans="1:15" x14ac:dyDescent="0.45">
      <c r="A7" t="s">
        <v>107</v>
      </c>
      <c r="B7" t="str">
        <f t="shared" si="0"/>
        <v>CR</v>
      </c>
      <c r="C7" t="str">
        <f t="shared" si="1"/>
        <v>Chrysler</v>
      </c>
      <c r="D7" t="str">
        <f t="shared" si="2"/>
        <v>PTC</v>
      </c>
      <c r="E7" t="str">
        <f t="shared" si="3"/>
        <v>PT Cruiser</v>
      </c>
      <c r="F7" t="str">
        <f t="shared" si="4"/>
        <v>11</v>
      </c>
      <c r="G7">
        <f t="shared" si="5"/>
        <v>3</v>
      </c>
      <c r="H7">
        <v>27394.2</v>
      </c>
      <c r="I7" s="4">
        <f t="shared" si="8"/>
        <v>7826.9142857142861</v>
      </c>
      <c r="J7" t="s">
        <v>19</v>
      </c>
      <c r="K7" t="s">
        <v>43</v>
      </c>
      <c r="L7">
        <v>75000</v>
      </c>
      <c r="M7" t="str">
        <f t="shared" si="6"/>
        <v>Covered</v>
      </c>
      <c r="N7" t="str">
        <f t="shared" si="7"/>
        <v>CR11PTCBLA044</v>
      </c>
    </row>
    <row r="8" spans="1:15" x14ac:dyDescent="0.45">
      <c r="A8" t="s">
        <v>108</v>
      </c>
      <c r="B8" t="str">
        <f t="shared" si="0"/>
        <v>CR</v>
      </c>
      <c r="C8" t="str">
        <f t="shared" si="1"/>
        <v>Chrysler</v>
      </c>
      <c r="D8" t="str">
        <f t="shared" si="2"/>
        <v>CAR</v>
      </c>
      <c r="E8" t="str">
        <f t="shared" si="3"/>
        <v>Caravan</v>
      </c>
      <c r="F8" t="str">
        <f t="shared" si="4"/>
        <v>99</v>
      </c>
      <c r="G8">
        <f t="shared" si="5"/>
        <v>15</v>
      </c>
      <c r="H8">
        <v>79420.600000000006</v>
      </c>
      <c r="I8" s="4">
        <f t="shared" si="8"/>
        <v>5123.9096774193549</v>
      </c>
      <c r="J8" t="s">
        <v>25</v>
      </c>
      <c r="K8" t="s">
        <v>59</v>
      </c>
      <c r="L8">
        <v>75000</v>
      </c>
      <c r="M8" t="str">
        <f t="shared" si="6"/>
        <v>Not Covered</v>
      </c>
      <c r="N8" t="str">
        <f t="shared" si="7"/>
        <v>CR99CARGRE045</v>
      </c>
    </row>
    <row r="9" spans="1:15" x14ac:dyDescent="0.45">
      <c r="A9" t="s">
        <v>30</v>
      </c>
      <c r="B9" t="str">
        <f t="shared" si="0"/>
        <v>FD</v>
      </c>
      <c r="C9" t="str">
        <f t="shared" si="1"/>
        <v>Ford</v>
      </c>
      <c r="D9" t="str">
        <f t="shared" si="2"/>
        <v>FCS</v>
      </c>
      <c r="E9" t="str">
        <f t="shared" si="3"/>
        <v>Focus</v>
      </c>
      <c r="F9" t="str">
        <f t="shared" si="4"/>
        <v>06</v>
      </c>
      <c r="G9">
        <f t="shared" si="5"/>
        <v>8</v>
      </c>
      <c r="H9">
        <v>46311.4</v>
      </c>
      <c r="I9" s="4">
        <f t="shared" si="8"/>
        <v>5448.4000000000005</v>
      </c>
      <c r="J9" t="s">
        <v>25</v>
      </c>
      <c r="K9" t="s">
        <v>33</v>
      </c>
      <c r="L9">
        <v>75000</v>
      </c>
      <c r="M9" t="str">
        <f t="shared" si="6"/>
        <v>Covered</v>
      </c>
      <c r="N9" t="str">
        <f t="shared" si="7"/>
        <v>FD06FCSGRE006</v>
      </c>
    </row>
    <row r="10" spans="1:15" x14ac:dyDescent="0.45">
      <c r="A10" t="s">
        <v>34</v>
      </c>
      <c r="B10" t="str">
        <f t="shared" si="0"/>
        <v>FD</v>
      </c>
      <c r="C10" t="str">
        <f t="shared" si="1"/>
        <v>Ford</v>
      </c>
      <c r="D10" t="str">
        <f t="shared" si="2"/>
        <v>FCS</v>
      </c>
      <c r="E10" t="str">
        <f t="shared" si="3"/>
        <v>Focus</v>
      </c>
      <c r="F10" t="str">
        <f t="shared" si="4"/>
        <v>06</v>
      </c>
      <c r="G10">
        <f t="shared" si="5"/>
        <v>8</v>
      </c>
      <c r="H10">
        <v>52229.5</v>
      </c>
      <c r="I10" s="4">
        <f t="shared" si="8"/>
        <v>6144.6470588235297</v>
      </c>
      <c r="J10" t="s">
        <v>25</v>
      </c>
      <c r="K10" t="s">
        <v>26</v>
      </c>
      <c r="L10">
        <v>75000</v>
      </c>
      <c r="M10" t="str">
        <f t="shared" si="6"/>
        <v>Covered</v>
      </c>
      <c r="N10" t="str">
        <f t="shared" si="7"/>
        <v>FD06FCSGRE007</v>
      </c>
    </row>
    <row r="11" spans="1:15" x14ac:dyDescent="0.45">
      <c r="A11" t="s">
        <v>14</v>
      </c>
      <c r="B11" t="str">
        <f t="shared" si="0"/>
        <v>FD</v>
      </c>
      <c r="C11" t="str">
        <f t="shared" si="1"/>
        <v>Ford</v>
      </c>
      <c r="D11" t="str">
        <f t="shared" si="2"/>
        <v>MTG</v>
      </c>
      <c r="E11" t="str">
        <f t="shared" si="3"/>
        <v>Mustang</v>
      </c>
      <c r="F11" t="str">
        <f t="shared" si="4"/>
        <v>06</v>
      </c>
      <c r="G11">
        <f t="shared" si="5"/>
        <v>8</v>
      </c>
      <c r="H11">
        <v>40326.800000000003</v>
      </c>
      <c r="I11" s="4">
        <f t="shared" si="8"/>
        <v>4744.3294117647065</v>
      </c>
      <c r="J11" t="s">
        <v>19</v>
      </c>
      <c r="K11" t="s">
        <v>20</v>
      </c>
      <c r="L11">
        <v>50000</v>
      </c>
      <c r="M11" t="str">
        <f t="shared" si="6"/>
        <v>Covered</v>
      </c>
      <c r="N11" t="str">
        <f t="shared" si="7"/>
        <v>FD06MTGBLA001</v>
      </c>
    </row>
    <row r="12" spans="1:15" x14ac:dyDescent="0.45">
      <c r="A12" t="s">
        <v>21</v>
      </c>
      <c r="B12" t="str">
        <f t="shared" si="0"/>
        <v>FD</v>
      </c>
      <c r="C12" t="str">
        <f t="shared" si="1"/>
        <v>Ford</v>
      </c>
      <c r="D12" t="str">
        <f t="shared" si="2"/>
        <v>MTG</v>
      </c>
      <c r="E12" t="str">
        <f t="shared" si="3"/>
        <v>Mustang</v>
      </c>
      <c r="F12" t="str">
        <f t="shared" si="4"/>
        <v>06</v>
      </c>
      <c r="G12">
        <f t="shared" si="5"/>
        <v>8</v>
      </c>
      <c r="H12">
        <v>44974.8</v>
      </c>
      <c r="I12" s="4">
        <f t="shared" si="8"/>
        <v>5291.1529411764714</v>
      </c>
      <c r="J12" t="s">
        <v>22</v>
      </c>
      <c r="K12" t="s">
        <v>23</v>
      </c>
      <c r="L12">
        <v>50000</v>
      </c>
      <c r="M12" t="str">
        <f t="shared" si="6"/>
        <v>Covered</v>
      </c>
      <c r="N12" t="str">
        <f t="shared" si="7"/>
        <v>FD06MTGWHI002</v>
      </c>
    </row>
    <row r="13" spans="1:15" x14ac:dyDescent="0.45">
      <c r="A13" t="s">
        <v>24</v>
      </c>
      <c r="B13" t="str">
        <f t="shared" si="0"/>
        <v>FD</v>
      </c>
      <c r="C13" t="str">
        <f t="shared" si="1"/>
        <v>Ford</v>
      </c>
      <c r="D13" t="str">
        <f t="shared" si="2"/>
        <v>MTG</v>
      </c>
      <c r="E13" t="str">
        <f t="shared" si="3"/>
        <v>Mustang</v>
      </c>
      <c r="F13" t="str">
        <f t="shared" si="4"/>
        <v>08</v>
      </c>
      <c r="G13">
        <f t="shared" si="5"/>
        <v>6</v>
      </c>
      <c r="H13">
        <v>44946.5</v>
      </c>
      <c r="I13" s="4">
        <f t="shared" si="8"/>
        <v>6914.8461538461543</v>
      </c>
      <c r="J13" t="s">
        <v>25</v>
      </c>
      <c r="K13" t="s">
        <v>26</v>
      </c>
      <c r="L13">
        <v>50000</v>
      </c>
      <c r="M13" t="str">
        <f t="shared" si="6"/>
        <v>Covered</v>
      </c>
      <c r="N13" t="str">
        <f t="shared" si="7"/>
        <v>FD08MTGGRE003</v>
      </c>
    </row>
    <row r="14" spans="1:15" x14ac:dyDescent="0.45">
      <c r="A14" t="s">
        <v>27</v>
      </c>
      <c r="B14" t="str">
        <f t="shared" si="0"/>
        <v>FD</v>
      </c>
      <c r="C14" t="str">
        <f t="shared" si="1"/>
        <v>Ford</v>
      </c>
      <c r="D14" t="str">
        <f t="shared" si="2"/>
        <v>MTG</v>
      </c>
      <c r="E14" t="str">
        <f t="shared" si="3"/>
        <v>Mustang</v>
      </c>
      <c r="F14" t="str">
        <f t="shared" si="4"/>
        <v>08</v>
      </c>
      <c r="G14">
        <f t="shared" si="5"/>
        <v>6</v>
      </c>
      <c r="H14">
        <v>37558.800000000003</v>
      </c>
      <c r="I14" s="4">
        <f t="shared" si="8"/>
        <v>5778.2769230769236</v>
      </c>
      <c r="J14" t="s">
        <v>19</v>
      </c>
      <c r="K14" t="s">
        <v>28</v>
      </c>
      <c r="L14">
        <v>50000</v>
      </c>
      <c r="M14" t="str">
        <f t="shared" si="6"/>
        <v>Covered</v>
      </c>
      <c r="N14" t="str">
        <f t="shared" si="7"/>
        <v>FD08MTGBLA004</v>
      </c>
    </row>
    <row r="15" spans="1:15" x14ac:dyDescent="0.45">
      <c r="A15" t="s">
        <v>29</v>
      </c>
      <c r="B15" t="str">
        <f t="shared" si="0"/>
        <v>FD</v>
      </c>
      <c r="C15" t="str">
        <f t="shared" si="1"/>
        <v>Ford</v>
      </c>
      <c r="D15" t="str">
        <f t="shared" si="2"/>
        <v>MTG</v>
      </c>
      <c r="E15" t="str">
        <f t="shared" si="3"/>
        <v>Mustang</v>
      </c>
      <c r="F15" t="str">
        <f t="shared" si="4"/>
        <v>08</v>
      </c>
      <c r="G15">
        <f t="shared" si="5"/>
        <v>6</v>
      </c>
      <c r="H15">
        <v>36438.5</v>
      </c>
      <c r="I15" s="4">
        <f t="shared" si="8"/>
        <v>5605.9230769230771</v>
      </c>
      <c r="J15" t="s">
        <v>22</v>
      </c>
      <c r="K15" t="s">
        <v>20</v>
      </c>
      <c r="L15">
        <v>50000</v>
      </c>
      <c r="M15" t="str">
        <f t="shared" si="6"/>
        <v>Covered</v>
      </c>
      <c r="N15" t="str">
        <f t="shared" si="7"/>
        <v>FD08MTGWHI005</v>
      </c>
    </row>
    <row r="16" spans="1:15" x14ac:dyDescent="0.45">
      <c r="A16" t="s">
        <v>35</v>
      </c>
      <c r="B16" t="str">
        <f t="shared" si="0"/>
        <v>FD</v>
      </c>
      <c r="C16" t="str">
        <f t="shared" si="1"/>
        <v>Ford</v>
      </c>
      <c r="D16" t="str">
        <f t="shared" si="2"/>
        <v>FCS</v>
      </c>
      <c r="E16" t="str">
        <f t="shared" si="3"/>
        <v>Focus</v>
      </c>
      <c r="F16" t="str">
        <f t="shared" si="4"/>
        <v>09</v>
      </c>
      <c r="G16">
        <f t="shared" si="5"/>
        <v>5</v>
      </c>
      <c r="H16">
        <v>35137</v>
      </c>
      <c r="I16" s="4">
        <f t="shared" si="8"/>
        <v>6388.545454545455</v>
      </c>
      <c r="J16" t="s">
        <v>19</v>
      </c>
      <c r="K16" t="s">
        <v>36</v>
      </c>
      <c r="L16">
        <v>75000</v>
      </c>
      <c r="M16" t="str">
        <f t="shared" si="6"/>
        <v>Covered</v>
      </c>
      <c r="N16" t="str">
        <f t="shared" si="7"/>
        <v>FD09FCSBLA008</v>
      </c>
    </row>
    <row r="17" spans="1:16" x14ac:dyDescent="0.45">
      <c r="A17" t="s">
        <v>40</v>
      </c>
      <c r="B17" t="str">
        <f t="shared" si="0"/>
        <v>FD</v>
      </c>
      <c r="C17" t="str">
        <f t="shared" si="1"/>
        <v>Ford</v>
      </c>
      <c r="D17" t="str">
        <f t="shared" si="2"/>
        <v>FCS</v>
      </c>
      <c r="E17" t="str">
        <f t="shared" si="3"/>
        <v>Focus</v>
      </c>
      <c r="F17" t="str">
        <f t="shared" si="4"/>
        <v>12</v>
      </c>
      <c r="G17">
        <f t="shared" si="5"/>
        <v>2</v>
      </c>
      <c r="H17">
        <v>19341.7</v>
      </c>
      <c r="I17" s="4">
        <f t="shared" si="8"/>
        <v>7736.68</v>
      </c>
      <c r="J17" t="s">
        <v>22</v>
      </c>
      <c r="K17" t="s">
        <v>41</v>
      </c>
      <c r="L17">
        <v>75000</v>
      </c>
      <c r="M17" t="str">
        <f t="shared" si="6"/>
        <v>Covered</v>
      </c>
      <c r="N17" t="str">
        <f t="shared" si="7"/>
        <v>FD12FCSWHI011</v>
      </c>
    </row>
    <row r="18" spans="1:16" x14ac:dyDescent="0.45">
      <c r="A18" t="s">
        <v>37</v>
      </c>
      <c r="B18" t="str">
        <f t="shared" si="0"/>
        <v>FD</v>
      </c>
      <c r="C18" t="str">
        <f t="shared" si="1"/>
        <v>Ford</v>
      </c>
      <c r="D18" t="str">
        <f t="shared" si="2"/>
        <v>FCS</v>
      </c>
      <c r="E18" t="str">
        <f t="shared" si="3"/>
        <v>Focus</v>
      </c>
      <c r="F18" t="str">
        <f t="shared" si="4"/>
        <v>13</v>
      </c>
      <c r="G18">
        <f t="shared" si="5"/>
        <v>1</v>
      </c>
      <c r="H18">
        <v>27637.1</v>
      </c>
      <c r="I18" s="4">
        <f t="shared" si="8"/>
        <v>18424.733333333334</v>
      </c>
      <c r="J18" t="s">
        <v>19</v>
      </c>
      <c r="K18" t="s">
        <v>20</v>
      </c>
      <c r="L18">
        <v>75000</v>
      </c>
      <c r="M18" t="str">
        <f t="shared" si="6"/>
        <v>Covered</v>
      </c>
      <c r="N18" t="str">
        <f t="shared" si="7"/>
        <v>FD13FCSBLA009</v>
      </c>
    </row>
    <row r="19" spans="1:16" x14ac:dyDescent="0.45">
      <c r="A19" t="s">
        <v>38</v>
      </c>
      <c r="B19" t="str">
        <f t="shared" si="0"/>
        <v>FD</v>
      </c>
      <c r="C19" t="str">
        <f t="shared" si="1"/>
        <v>Ford</v>
      </c>
      <c r="D19" t="str">
        <f t="shared" si="2"/>
        <v>FCS</v>
      </c>
      <c r="E19" t="str">
        <f t="shared" si="3"/>
        <v>Focus</v>
      </c>
      <c r="F19" t="str">
        <f t="shared" si="4"/>
        <v>13</v>
      </c>
      <c r="G19">
        <f t="shared" si="5"/>
        <v>1</v>
      </c>
      <c r="H19">
        <v>27534.799999999999</v>
      </c>
      <c r="I19" s="4">
        <f t="shared" si="8"/>
        <v>18356.533333333333</v>
      </c>
      <c r="J19" t="s">
        <v>22</v>
      </c>
      <c r="K19" t="s">
        <v>39</v>
      </c>
      <c r="L19">
        <v>75000</v>
      </c>
      <c r="M19" t="str">
        <f t="shared" si="6"/>
        <v>Covered</v>
      </c>
      <c r="N19" t="str">
        <f t="shared" si="7"/>
        <v>FD13FCSWHI010</v>
      </c>
    </row>
    <row r="20" spans="1:16" x14ac:dyDescent="0.45">
      <c r="A20" t="s">
        <v>42</v>
      </c>
      <c r="B20" t="str">
        <f t="shared" si="0"/>
        <v>FD</v>
      </c>
      <c r="C20" t="str">
        <f t="shared" si="1"/>
        <v>Ford</v>
      </c>
      <c r="D20" t="str">
        <f t="shared" si="2"/>
        <v>FCS</v>
      </c>
      <c r="E20" t="str">
        <f t="shared" si="3"/>
        <v>Focus</v>
      </c>
      <c r="F20" t="str">
        <f t="shared" si="4"/>
        <v>13</v>
      </c>
      <c r="G20">
        <f t="shared" si="5"/>
        <v>1</v>
      </c>
      <c r="H20">
        <v>22521.599999999999</v>
      </c>
      <c r="I20" s="4">
        <f t="shared" si="8"/>
        <v>15014.4</v>
      </c>
      <c r="J20" t="s">
        <v>19</v>
      </c>
      <c r="K20" t="s">
        <v>43</v>
      </c>
      <c r="L20">
        <v>75000</v>
      </c>
      <c r="M20" t="str">
        <f t="shared" si="6"/>
        <v>Covered</v>
      </c>
      <c r="N20" t="str">
        <f t="shared" si="7"/>
        <v>FD13FCSBLA012</v>
      </c>
    </row>
    <row r="21" spans="1:16" x14ac:dyDescent="0.45">
      <c r="A21" t="s">
        <v>44</v>
      </c>
      <c r="B21" t="str">
        <f t="shared" si="0"/>
        <v>FD</v>
      </c>
      <c r="C21" t="str">
        <f t="shared" si="1"/>
        <v>Ford</v>
      </c>
      <c r="D21" t="str">
        <f t="shared" si="2"/>
        <v>FCS</v>
      </c>
      <c r="E21" t="str">
        <f t="shared" si="3"/>
        <v>Focus</v>
      </c>
      <c r="F21" t="str">
        <f t="shared" si="4"/>
        <v>13</v>
      </c>
      <c r="G21">
        <f t="shared" si="5"/>
        <v>1</v>
      </c>
      <c r="H21">
        <v>13682.9</v>
      </c>
      <c r="I21" s="4">
        <f t="shared" si="8"/>
        <v>9121.9333333333325</v>
      </c>
      <c r="J21" t="s">
        <v>19</v>
      </c>
      <c r="K21" t="s">
        <v>45</v>
      </c>
      <c r="L21">
        <v>75000</v>
      </c>
      <c r="M21" t="str">
        <f t="shared" si="6"/>
        <v>Covered</v>
      </c>
      <c r="N21" t="str">
        <f t="shared" si="7"/>
        <v>FD13FCSBLA013</v>
      </c>
      <c r="P21" t="s">
        <v>125</v>
      </c>
    </row>
    <row r="22" spans="1:16" x14ac:dyDescent="0.45">
      <c r="A22" t="s">
        <v>61</v>
      </c>
      <c r="B22" t="str">
        <f t="shared" si="0"/>
        <v>GM</v>
      </c>
      <c r="C22" t="str">
        <f t="shared" si="1"/>
        <v>General Motors</v>
      </c>
      <c r="D22" t="str">
        <f t="shared" si="2"/>
        <v>SLV</v>
      </c>
      <c r="E22" t="str">
        <f t="shared" si="3"/>
        <v>Silverado</v>
      </c>
      <c r="F22" t="str">
        <f t="shared" si="4"/>
        <v>00</v>
      </c>
      <c r="G22">
        <f t="shared" si="5"/>
        <v>14</v>
      </c>
      <c r="H22">
        <v>80685.8</v>
      </c>
      <c r="I22" s="4">
        <f t="shared" si="8"/>
        <v>5564.5379310344833</v>
      </c>
      <c r="J22" t="s">
        <v>62</v>
      </c>
      <c r="K22" t="s">
        <v>43</v>
      </c>
      <c r="L22">
        <v>100000</v>
      </c>
      <c r="M22" t="str">
        <f t="shared" si="6"/>
        <v>Covered</v>
      </c>
      <c r="N22" t="str">
        <f t="shared" si="7"/>
        <v>GM00SLVBLU019</v>
      </c>
      <c r="P22" t="s">
        <v>126</v>
      </c>
    </row>
    <row r="23" spans="1:16" x14ac:dyDescent="0.45">
      <c r="A23" t="s">
        <v>46</v>
      </c>
      <c r="B23" t="str">
        <f t="shared" si="0"/>
        <v>GM</v>
      </c>
      <c r="C23" t="str">
        <f t="shared" si="1"/>
        <v>General Motors</v>
      </c>
      <c r="D23" t="str">
        <f t="shared" si="2"/>
        <v>CMR</v>
      </c>
      <c r="E23" t="str">
        <f t="shared" si="3"/>
        <v>Camero</v>
      </c>
      <c r="F23" t="str">
        <f t="shared" si="4"/>
        <v>09</v>
      </c>
      <c r="G23">
        <f t="shared" si="5"/>
        <v>5</v>
      </c>
      <c r="H23">
        <v>28464.799999999999</v>
      </c>
      <c r="I23" s="4">
        <f t="shared" si="8"/>
        <v>5175.4181818181814</v>
      </c>
      <c r="J23" t="s">
        <v>22</v>
      </c>
      <c r="K23" t="s">
        <v>51</v>
      </c>
      <c r="L23">
        <v>100000</v>
      </c>
      <c r="M23" t="str">
        <f t="shared" si="6"/>
        <v>Covered</v>
      </c>
      <c r="N23" t="str">
        <f t="shared" si="7"/>
        <v>GM09CMRWHI014</v>
      </c>
      <c r="P23" t="s">
        <v>127</v>
      </c>
    </row>
    <row r="24" spans="1:16" x14ac:dyDescent="0.45">
      <c r="A24" t="s">
        <v>56</v>
      </c>
      <c r="B24" t="str">
        <f t="shared" si="0"/>
        <v>GM</v>
      </c>
      <c r="C24" t="str">
        <f t="shared" si="1"/>
        <v>General Motors</v>
      </c>
      <c r="D24" t="str">
        <f t="shared" si="2"/>
        <v>SLV</v>
      </c>
      <c r="E24" t="str">
        <f t="shared" si="3"/>
        <v>Silverado</v>
      </c>
      <c r="F24" t="str">
        <f t="shared" si="4"/>
        <v>10</v>
      </c>
      <c r="G24">
        <f t="shared" si="5"/>
        <v>4</v>
      </c>
      <c r="H24">
        <v>31144.400000000001</v>
      </c>
      <c r="I24" s="4">
        <f t="shared" si="8"/>
        <v>6920.9777777777781</v>
      </c>
      <c r="J24" t="s">
        <v>19</v>
      </c>
      <c r="K24" t="s">
        <v>59</v>
      </c>
      <c r="L24">
        <v>100000</v>
      </c>
      <c r="M24" t="str">
        <f t="shared" si="6"/>
        <v>Covered</v>
      </c>
      <c r="N24" t="str">
        <f t="shared" si="7"/>
        <v>GM10SLVBLA017</v>
      </c>
      <c r="P24" t="s">
        <v>128</v>
      </c>
    </row>
    <row r="25" spans="1:16" x14ac:dyDescent="0.45">
      <c r="A25" t="s">
        <v>52</v>
      </c>
      <c r="B25" t="str">
        <f t="shared" si="0"/>
        <v>GM</v>
      </c>
      <c r="C25" t="str">
        <f t="shared" si="1"/>
        <v>General Motors</v>
      </c>
      <c r="D25" t="str">
        <f t="shared" si="2"/>
        <v>CMR</v>
      </c>
      <c r="E25" t="str">
        <f t="shared" si="3"/>
        <v>Camero</v>
      </c>
      <c r="F25" t="str">
        <f t="shared" si="4"/>
        <v>12</v>
      </c>
      <c r="G25">
        <f t="shared" si="5"/>
        <v>2</v>
      </c>
      <c r="H25">
        <v>19421.099999999999</v>
      </c>
      <c r="I25" s="4">
        <f t="shared" si="8"/>
        <v>7768.44</v>
      </c>
      <c r="J25" t="s">
        <v>19</v>
      </c>
      <c r="K25" t="s">
        <v>53</v>
      </c>
      <c r="L25">
        <v>100000</v>
      </c>
      <c r="M25" t="str">
        <f t="shared" si="6"/>
        <v>Covered</v>
      </c>
      <c r="N25" t="str">
        <f t="shared" si="7"/>
        <v>GM12CMRBLA015</v>
      </c>
      <c r="P25" t="s">
        <v>129</v>
      </c>
    </row>
    <row r="26" spans="1:16" x14ac:dyDescent="0.45">
      <c r="A26" t="s">
        <v>54</v>
      </c>
      <c r="B26" t="str">
        <f t="shared" si="0"/>
        <v>GM</v>
      </c>
      <c r="C26" t="str">
        <f t="shared" si="1"/>
        <v>General Motors</v>
      </c>
      <c r="D26" t="str">
        <f t="shared" si="2"/>
        <v>CMR</v>
      </c>
      <c r="E26" t="str">
        <f t="shared" si="3"/>
        <v>Camero</v>
      </c>
      <c r="F26" t="str">
        <f t="shared" si="4"/>
        <v>14</v>
      </c>
      <c r="G26">
        <f t="shared" si="5"/>
        <v>0</v>
      </c>
      <c r="H26">
        <v>14289.6</v>
      </c>
      <c r="I26" s="4">
        <f t="shared" si="8"/>
        <v>28579.200000000001</v>
      </c>
      <c r="J26" t="s">
        <v>22</v>
      </c>
      <c r="K26" t="s">
        <v>55</v>
      </c>
      <c r="L26">
        <v>100000</v>
      </c>
      <c r="M26" t="str">
        <f t="shared" si="6"/>
        <v>Covered</v>
      </c>
      <c r="N26" t="str">
        <f t="shared" si="7"/>
        <v>GM14CMRWHI016</v>
      </c>
      <c r="P26" t="s">
        <v>130</v>
      </c>
    </row>
    <row r="27" spans="1:16" x14ac:dyDescent="0.45">
      <c r="A27" t="s">
        <v>60</v>
      </c>
      <c r="B27" t="str">
        <f t="shared" si="0"/>
        <v>GM</v>
      </c>
      <c r="C27" t="str">
        <f t="shared" si="1"/>
        <v>General Motors</v>
      </c>
      <c r="D27" t="str">
        <f t="shared" si="2"/>
        <v>SLV</v>
      </c>
      <c r="E27" t="str">
        <f t="shared" si="3"/>
        <v>Silverado</v>
      </c>
      <c r="F27" t="str">
        <f t="shared" si="4"/>
        <v>98</v>
      </c>
      <c r="G27">
        <f t="shared" si="5"/>
        <v>16</v>
      </c>
      <c r="H27">
        <v>83162.7</v>
      </c>
      <c r="I27" s="4">
        <f t="shared" si="8"/>
        <v>5040.1636363636362</v>
      </c>
      <c r="J27" t="s">
        <v>19</v>
      </c>
      <c r="K27" t="s">
        <v>51</v>
      </c>
      <c r="L27">
        <v>100000</v>
      </c>
      <c r="M27" t="str">
        <f t="shared" si="6"/>
        <v>Covered</v>
      </c>
      <c r="N27" t="str">
        <f t="shared" si="7"/>
        <v>GM98SLVBLA018</v>
      </c>
    </row>
    <row r="28" spans="1:16" x14ac:dyDescent="0.45">
      <c r="A28" t="s">
        <v>88</v>
      </c>
      <c r="B28" t="str">
        <f t="shared" si="0"/>
        <v>HO</v>
      </c>
      <c r="C28" t="str">
        <f t="shared" si="1"/>
        <v>Honda</v>
      </c>
      <c r="D28" t="str">
        <f t="shared" si="2"/>
        <v>CIV</v>
      </c>
      <c r="E28" t="str">
        <f t="shared" si="3"/>
        <v>Civic</v>
      </c>
      <c r="F28" t="str">
        <f t="shared" si="4"/>
        <v>01</v>
      </c>
      <c r="G28">
        <f t="shared" si="5"/>
        <v>13</v>
      </c>
      <c r="H28">
        <v>69891.899999999994</v>
      </c>
      <c r="I28" s="4">
        <f t="shared" si="8"/>
        <v>5177.177777777777</v>
      </c>
      <c r="J28" t="s">
        <v>62</v>
      </c>
      <c r="K28" t="s">
        <v>28</v>
      </c>
      <c r="L28">
        <v>75000</v>
      </c>
      <c r="M28" t="str">
        <f t="shared" si="6"/>
        <v>Covered</v>
      </c>
      <c r="N28" t="str">
        <f t="shared" si="7"/>
        <v>HO01CIVBLU031</v>
      </c>
    </row>
    <row r="29" spans="1:16" x14ac:dyDescent="0.45">
      <c r="A29" t="s">
        <v>99</v>
      </c>
      <c r="B29" t="str">
        <f t="shared" si="0"/>
        <v>HO</v>
      </c>
      <c r="C29" t="str">
        <f t="shared" si="1"/>
        <v>Honda</v>
      </c>
      <c r="D29" t="str">
        <f t="shared" si="2"/>
        <v>ODY</v>
      </c>
      <c r="E29" t="str">
        <f t="shared" si="3"/>
        <v>Odyssey</v>
      </c>
      <c r="F29" t="str">
        <f t="shared" si="4"/>
        <v>01</v>
      </c>
      <c r="G29">
        <f t="shared" si="5"/>
        <v>13</v>
      </c>
      <c r="H29">
        <v>68658.899999999994</v>
      </c>
      <c r="I29" s="4">
        <f t="shared" si="8"/>
        <v>5085.844444444444</v>
      </c>
      <c r="J29" t="s">
        <v>19</v>
      </c>
      <c r="K29" t="s">
        <v>20</v>
      </c>
      <c r="L29">
        <v>100000</v>
      </c>
      <c r="M29" t="str">
        <f t="shared" si="6"/>
        <v>Covered</v>
      </c>
      <c r="N29" t="str">
        <f t="shared" si="7"/>
        <v>HO01ODYBLA040</v>
      </c>
    </row>
    <row r="30" spans="1:16" x14ac:dyDescent="0.45">
      <c r="A30" t="s">
        <v>94</v>
      </c>
      <c r="B30" t="str">
        <f t="shared" si="0"/>
        <v>HO</v>
      </c>
      <c r="C30" t="str">
        <f t="shared" si="1"/>
        <v>Honda</v>
      </c>
      <c r="D30" t="str">
        <f t="shared" si="2"/>
        <v>ODY</v>
      </c>
      <c r="E30" t="str">
        <f t="shared" si="3"/>
        <v>Odyssey</v>
      </c>
      <c r="F30" t="str">
        <f t="shared" si="4"/>
        <v>05</v>
      </c>
      <c r="G30">
        <f t="shared" si="5"/>
        <v>9</v>
      </c>
      <c r="H30">
        <v>60389.5</v>
      </c>
      <c r="I30" s="4">
        <f t="shared" si="8"/>
        <v>6356.7894736842109</v>
      </c>
      <c r="J30" t="s">
        <v>22</v>
      </c>
      <c r="K30" t="s">
        <v>36</v>
      </c>
      <c r="L30">
        <v>100000</v>
      </c>
      <c r="M30" t="str">
        <f t="shared" si="6"/>
        <v>Covered</v>
      </c>
      <c r="N30" t="str">
        <f t="shared" si="7"/>
        <v>HO05ODYWHI037</v>
      </c>
    </row>
    <row r="31" spans="1:16" x14ac:dyDescent="0.45">
      <c r="A31" t="s">
        <v>97</v>
      </c>
      <c r="B31" t="str">
        <f t="shared" si="0"/>
        <v>HO</v>
      </c>
      <c r="C31" t="str">
        <f t="shared" si="1"/>
        <v>Honda</v>
      </c>
      <c r="D31" t="str">
        <f t="shared" si="2"/>
        <v>ODY</v>
      </c>
      <c r="E31" t="str">
        <f t="shared" si="3"/>
        <v>Odyssey</v>
      </c>
      <c r="F31" t="str">
        <f t="shared" si="4"/>
        <v>07</v>
      </c>
      <c r="G31">
        <f t="shared" si="5"/>
        <v>7</v>
      </c>
      <c r="H31">
        <v>50854.1</v>
      </c>
      <c r="I31" s="4">
        <f t="shared" si="8"/>
        <v>6780.5466666666662</v>
      </c>
      <c r="J31" t="s">
        <v>19</v>
      </c>
      <c r="K31" t="s">
        <v>70</v>
      </c>
      <c r="L31">
        <v>100000</v>
      </c>
      <c r="M31" t="str">
        <f t="shared" si="6"/>
        <v>Covered</v>
      </c>
      <c r="N31" t="str">
        <f t="shared" si="7"/>
        <v>HO07ODYBLA038</v>
      </c>
    </row>
    <row r="32" spans="1:16" x14ac:dyDescent="0.45">
      <c r="A32" t="s">
        <v>98</v>
      </c>
      <c r="B32" t="str">
        <f t="shared" si="0"/>
        <v>HO</v>
      </c>
      <c r="C32" t="str">
        <f t="shared" si="1"/>
        <v>Honda</v>
      </c>
      <c r="D32" t="str">
        <f t="shared" si="2"/>
        <v>ODY</v>
      </c>
      <c r="E32" t="str">
        <f t="shared" si="3"/>
        <v>Odyssey</v>
      </c>
      <c r="F32" t="str">
        <f t="shared" si="4"/>
        <v>08</v>
      </c>
      <c r="G32">
        <f t="shared" si="5"/>
        <v>6</v>
      </c>
      <c r="H32">
        <v>42504.6</v>
      </c>
      <c r="I32" s="4">
        <f t="shared" si="8"/>
        <v>6539.1692307692301</v>
      </c>
      <c r="J32" t="s">
        <v>22</v>
      </c>
      <c r="K32" t="s">
        <v>45</v>
      </c>
      <c r="L32">
        <v>100000</v>
      </c>
      <c r="M32" t="str">
        <f t="shared" si="6"/>
        <v>Covered</v>
      </c>
      <c r="N32" t="str">
        <f t="shared" si="7"/>
        <v>HO08ODYWHI039</v>
      </c>
    </row>
    <row r="33" spans="1:14" x14ac:dyDescent="0.45">
      <c r="A33" t="s">
        <v>89</v>
      </c>
      <c r="B33" t="str">
        <f t="shared" si="0"/>
        <v>HO</v>
      </c>
      <c r="C33" t="str">
        <f t="shared" si="1"/>
        <v>Honda</v>
      </c>
      <c r="D33" t="str">
        <f t="shared" si="2"/>
        <v>CIV</v>
      </c>
      <c r="E33" t="str">
        <f t="shared" si="3"/>
        <v>Civic</v>
      </c>
      <c r="F33" t="str">
        <f t="shared" si="4"/>
        <v>10</v>
      </c>
      <c r="G33">
        <f t="shared" si="5"/>
        <v>4</v>
      </c>
      <c r="H33">
        <v>22573</v>
      </c>
      <c r="I33" s="4">
        <f t="shared" si="8"/>
        <v>5016.2222222222226</v>
      </c>
      <c r="J33" t="s">
        <v>62</v>
      </c>
      <c r="K33" t="s">
        <v>55</v>
      </c>
      <c r="L33">
        <v>75000</v>
      </c>
      <c r="M33" t="str">
        <f t="shared" si="6"/>
        <v>Covered</v>
      </c>
      <c r="N33" t="str">
        <f t="shared" si="7"/>
        <v>HO10CIVBLU032</v>
      </c>
    </row>
    <row r="34" spans="1:14" x14ac:dyDescent="0.45">
      <c r="A34" t="s">
        <v>90</v>
      </c>
      <c r="B34" t="str">
        <f t="shared" ref="B34:B65" si="9">LEFT(A34,2)</f>
        <v>HO</v>
      </c>
      <c r="C34" t="str">
        <f t="shared" si="1"/>
        <v>Honda</v>
      </c>
      <c r="D34" t="str">
        <f t="shared" si="2"/>
        <v>CIV</v>
      </c>
      <c r="E34" t="str">
        <f t="shared" si="3"/>
        <v>Civic</v>
      </c>
      <c r="F34" t="str">
        <f t="shared" si="4"/>
        <v>10</v>
      </c>
      <c r="G34">
        <f t="shared" si="5"/>
        <v>4</v>
      </c>
      <c r="H34">
        <v>33477.199999999997</v>
      </c>
      <c r="I34" s="4">
        <f t="shared" si="8"/>
        <v>7439.3777777777768</v>
      </c>
      <c r="J34" t="s">
        <v>19</v>
      </c>
      <c r="K34" t="s">
        <v>70</v>
      </c>
      <c r="L34">
        <v>75000</v>
      </c>
      <c r="M34" t="str">
        <f t="shared" si="6"/>
        <v>Covered</v>
      </c>
      <c r="N34" t="str">
        <f t="shared" si="7"/>
        <v>HO10CIVBLA033</v>
      </c>
    </row>
    <row r="35" spans="1:14" x14ac:dyDescent="0.45">
      <c r="A35" t="s">
        <v>91</v>
      </c>
      <c r="B35" t="str">
        <f t="shared" si="9"/>
        <v>HO</v>
      </c>
      <c r="C35" t="str">
        <f t="shared" si="1"/>
        <v>Honda</v>
      </c>
      <c r="D35" t="str">
        <f t="shared" si="2"/>
        <v>CIV</v>
      </c>
      <c r="E35" t="str">
        <f t="shared" si="3"/>
        <v>Civic</v>
      </c>
      <c r="F35" t="str">
        <f t="shared" si="4"/>
        <v>11</v>
      </c>
      <c r="G35">
        <f t="shared" si="5"/>
        <v>3</v>
      </c>
      <c r="H35">
        <v>30555.3</v>
      </c>
      <c r="I35" s="4">
        <f t="shared" si="8"/>
        <v>8730.0857142857149</v>
      </c>
      <c r="J35" t="s">
        <v>19</v>
      </c>
      <c r="K35" t="s">
        <v>26</v>
      </c>
      <c r="L35">
        <v>75000</v>
      </c>
      <c r="M35" t="str">
        <f t="shared" si="6"/>
        <v>Covered</v>
      </c>
      <c r="N35" t="str">
        <f t="shared" si="7"/>
        <v>HO11CIVBLA034</v>
      </c>
    </row>
    <row r="36" spans="1:14" x14ac:dyDescent="0.45">
      <c r="A36" t="s">
        <v>92</v>
      </c>
      <c r="B36" t="str">
        <f t="shared" si="9"/>
        <v>HO</v>
      </c>
      <c r="C36" t="str">
        <f t="shared" si="1"/>
        <v>Honda</v>
      </c>
      <c r="D36" t="str">
        <f t="shared" si="2"/>
        <v>CIV</v>
      </c>
      <c r="E36" t="str">
        <f t="shared" si="3"/>
        <v>Civic</v>
      </c>
      <c r="F36" t="str">
        <f t="shared" si="4"/>
        <v>12</v>
      </c>
      <c r="G36">
        <f t="shared" si="5"/>
        <v>2</v>
      </c>
      <c r="H36">
        <v>24513.200000000001</v>
      </c>
      <c r="I36" s="4">
        <f t="shared" si="8"/>
        <v>9805.2800000000007</v>
      </c>
      <c r="J36" t="s">
        <v>19</v>
      </c>
      <c r="K36" t="s">
        <v>59</v>
      </c>
      <c r="L36">
        <v>75000</v>
      </c>
      <c r="M36" t="str">
        <f t="shared" si="6"/>
        <v>Covered</v>
      </c>
      <c r="N36" t="str">
        <f t="shared" si="7"/>
        <v>HO12CIVBLA035</v>
      </c>
    </row>
    <row r="37" spans="1:14" x14ac:dyDescent="0.45">
      <c r="A37" t="s">
        <v>93</v>
      </c>
      <c r="B37" t="str">
        <f t="shared" si="9"/>
        <v>HO</v>
      </c>
      <c r="C37" t="str">
        <f t="shared" si="1"/>
        <v>Honda</v>
      </c>
      <c r="D37" t="str">
        <f t="shared" si="2"/>
        <v>CIV</v>
      </c>
      <c r="E37" t="str">
        <f t="shared" si="3"/>
        <v>Civic</v>
      </c>
      <c r="F37" t="str">
        <f t="shared" si="4"/>
        <v>13</v>
      </c>
      <c r="G37">
        <f t="shared" si="5"/>
        <v>1</v>
      </c>
      <c r="H37">
        <v>13867.6</v>
      </c>
      <c r="I37" s="4">
        <f t="shared" si="8"/>
        <v>9245.0666666666675</v>
      </c>
      <c r="J37" t="s">
        <v>19</v>
      </c>
      <c r="K37" t="s">
        <v>68</v>
      </c>
      <c r="L37">
        <v>75000</v>
      </c>
      <c r="M37" t="str">
        <f t="shared" si="6"/>
        <v>Covered</v>
      </c>
      <c r="N37" t="str">
        <f t="shared" si="7"/>
        <v>HO13CIVBLA036</v>
      </c>
    </row>
    <row r="38" spans="1:14" x14ac:dyDescent="0.45">
      <c r="A38" t="s">
        <v>100</v>
      </c>
      <c r="B38" t="str">
        <f t="shared" si="9"/>
        <v>HO</v>
      </c>
      <c r="C38" t="str">
        <f t="shared" si="1"/>
        <v>Honda</v>
      </c>
      <c r="D38" t="str">
        <f t="shared" si="2"/>
        <v>ODY</v>
      </c>
      <c r="E38" t="str">
        <f t="shared" si="3"/>
        <v>Odyssey</v>
      </c>
      <c r="F38" t="str">
        <f t="shared" si="4"/>
        <v>14</v>
      </c>
      <c r="G38">
        <f t="shared" si="5"/>
        <v>0</v>
      </c>
      <c r="H38">
        <v>3708.1</v>
      </c>
      <c r="I38" s="4">
        <f t="shared" si="8"/>
        <v>7416.2</v>
      </c>
      <c r="J38" t="s">
        <v>19</v>
      </c>
      <c r="K38" t="s">
        <v>23</v>
      </c>
      <c r="L38">
        <v>100000</v>
      </c>
      <c r="M38" t="str">
        <f t="shared" si="6"/>
        <v>Covered</v>
      </c>
      <c r="N38" t="str">
        <f t="shared" si="7"/>
        <v>HO14ODYBLA041</v>
      </c>
    </row>
    <row r="39" spans="1:14" x14ac:dyDescent="0.45">
      <c r="A39" t="s">
        <v>83</v>
      </c>
      <c r="B39" t="str">
        <f t="shared" si="9"/>
        <v>HO</v>
      </c>
      <c r="C39" t="str">
        <f t="shared" si="1"/>
        <v>Honda</v>
      </c>
      <c r="D39" t="str">
        <f t="shared" si="2"/>
        <v>CIV</v>
      </c>
      <c r="E39" t="str">
        <f t="shared" si="3"/>
        <v>Civic</v>
      </c>
      <c r="F39" t="str">
        <f t="shared" si="4"/>
        <v>99</v>
      </c>
      <c r="G39">
        <f t="shared" si="5"/>
        <v>15</v>
      </c>
      <c r="H39">
        <v>82374</v>
      </c>
      <c r="I39" s="4">
        <f t="shared" si="8"/>
        <v>5314.4516129032254</v>
      </c>
      <c r="J39" t="s">
        <v>22</v>
      </c>
      <c r="K39" t="s">
        <v>45</v>
      </c>
      <c r="L39">
        <v>75000</v>
      </c>
      <c r="M39" t="str">
        <f t="shared" si="6"/>
        <v>Not Covered</v>
      </c>
      <c r="N39" t="str">
        <f t="shared" si="7"/>
        <v>HO99CIVWHI030</v>
      </c>
    </row>
    <row r="40" spans="1:14" x14ac:dyDescent="0.45">
      <c r="A40" t="s">
        <v>114</v>
      </c>
      <c r="B40" t="str">
        <f t="shared" si="9"/>
        <v>HY</v>
      </c>
      <c r="C40" t="str">
        <f t="shared" si="1"/>
        <v>Hundai</v>
      </c>
      <c r="D40" t="str">
        <f t="shared" si="2"/>
        <v>ELA</v>
      </c>
      <c r="E40" t="str">
        <f t="shared" si="3"/>
        <v>Elantra</v>
      </c>
      <c r="F40" t="str">
        <f t="shared" si="4"/>
        <v>11</v>
      </c>
      <c r="G40">
        <f t="shared" si="5"/>
        <v>3</v>
      </c>
      <c r="H40">
        <v>29102.3</v>
      </c>
      <c r="I40" s="4">
        <f t="shared" si="8"/>
        <v>8314.9428571428562</v>
      </c>
      <c r="J40" t="s">
        <v>19</v>
      </c>
      <c r="K40" t="s">
        <v>55</v>
      </c>
      <c r="L40">
        <v>100000</v>
      </c>
      <c r="M40" t="str">
        <f t="shared" si="6"/>
        <v>Covered</v>
      </c>
      <c r="N40" t="str">
        <f t="shared" si="7"/>
        <v>HY11ELABLA049</v>
      </c>
    </row>
    <row r="41" spans="1:14" x14ac:dyDescent="0.45">
      <c r="A41" t="s">
        <v>119</v>
      </c>
      <c r="B41" t="str">
        <f t="shared" si="9"/>
        <v>HY</v>
      </c>
      <c r="C41" t="str">
        <f t="shared" si="1"/>
        <v>Hundai</v>
      </c>
      <c r="D41" t="str">
        <f t="shared" si="2"/>
        <v>ELA</v>
      </c>
      <c r="E41" t="str">
        <f t="shared" si="3"/>
        <v>Elantra</v>
      </c>
      <c r="F41" t="str">
        <f t="shared" si="4"/>
        <v>12</v>
      </c>
      <c r="G41">
        <f t="shared" si="5"/>
        <v>2</v>
      </c>
      <c r="H41">
        <v>22282</v>
      </c>
      <c r="I41" s="4">
        <f t="shared" si="8"/>
        <v>8912.7999999999993</v>
      </c>
      <c r="J41" t="s">
        <v>62</v>
      </c>
      <c r="K41" t="s">
        <v>23</v>
      </c>
      <c r="L41">
        <v>100000</v>
      </c>
      <c r="M41" t="str">
        <f t="shared" si="6"/>
        <v>Covered</v>
      </c>
      <c r="N41" t="str">
        <f t="shared" si="7"/>
        <v>HY12ELABLU050</v>
      </c>
    </row>
    <row r="42" spans="1:14" x14ac:dyDescent="0.45">
      <c r="A42" t="s">
        <v>120</v>
      </c>
      <c r="B42" t="str">
        <f t="shared" si="9"/>
        <v>HY</v>
      </c>
      <c r="C42" t="str">
        <f t="shared" si="1"/>
        <v>Hundai</v>
      </c>
      <c r="D42" t="str">
        <f t="shared" si="2"/>
        <v>ELA</v>
      </c>
      <c r="E42" t="str">
        <f t="shared" si="3"/>
        <v>Elantra</v>
      </c>
      <c r="F42" t="str">
        <f t="shared" si="4"/>
        <v>13</v>
      </c>
      <c r="G42">
        <f t="shared" si="5"/>
        <v>1</v>
      </c>
      <c r="H42">
        <v>20223.900000000001</v>
      </c>
      <c r="I42" s="4">
        <f t="shared" si="8"/>
        <v>13482.6</v>
      </c>
      <c r="J42" t="s">
        <v>19</v>
      </c>
      <c r="K42" t="s">
        <v>39</v>
      </c>
      <c r="L42">
        <v>100000</v>
      </c>
      <c r="M42" t="str">
        <f t="shared" si="6"/>
        <v>Covered</v>
      </c>
      <c r="N42" t="str">
        <f t="shared" si="7"/>
        <v>HY13ELABLA051</v>
      </c>
    </row>
    <row r="43" spans="1:14" x14ac:dyDescent="0.45">
      <c r="A43" t="s">
        <v>121</v>
      </c>
      <c r="B43" t="str">
        <f t="shared" si="9"/>
        <v>HY</v>
      </c>
      <c r="C43" t="str">
        <f t="shared" si="1"/>
        <v>Hundai</v>
      </c>
      <c r="D43" t="str">
        <f t="shared" si="2"/>
        <v>ELA</v>
      </c>
      <c r="E43" t="str">
        <f t="shared" si="3"/>
        <v>Elantra</v>
      </c>
      <c r="F43" t="str">
        <f t="shared" si="4"/>
        <v>13</v>
      </c>
      <c r="G43">
        <f t="shared" si="5"/>
        <v>1</v>
      </c>
      <c r="H43">
        <v>22188.5</v>
      </c>
      <c r="I43" s="4">
        <f t="shared" si="8"/>
        <v>14792.333333333334</v>
      </c>
      <c r="J43" t="s">
        <v>62</v>
      </c>
      <c r="K43" t="s">
        <v>33</v>
      </c>
      <c r="L43">
        <v>100000</v>
      </c>
      <c r="M43" t="str">
        <f t="shared" si="6"/>
        <v>Covered</v>
      </c>
      <c r="N43" t="str">
        <f t="shared" si="7"/>
        <v>HY13ELABLU052</v>
      </c>
    </row>
    <row r="44" spans="1:14" x14ac:dyDescent="0.45">
      <c r="A44" t="s">
        <v>71</v>
      </c>
      <c r="B44" t="str">
        <f t="shared" si="9"/>
        <v>TY</v>
      </c>
      <c r="C44" t="str">
        <f t="shared" si="1"/>
        <v>Toyota</v>
      </c>
      <c r="D44" t="str">
        <f t="shared" si="2"/>
        <v>CAM</v>
      </c>
      <c r="E44" t="str">
        <f t="shared" si="3"/>
        <v>Camrey</v>
      </c>
      <c r="F44" t="str">
        <f t="shared" si="4"/>
        <v>00</v>
      </c>
      <c r="G44">
        <f t="shared" si="5"/>
        <v>14</v>
      </c>
      <c r="H44">
        <v>85928</v>
      </c>
      <c r="I44" s="4">
        <f t="shared" si="8"/>
        <v>5926.0689655172409</v>
      </c>
      <c r="J44" t="s">
        <v>25</v>
      </c>
      <c r="K44" t="s">
        <v>33</v>
      </c>
      <c r="L44">
        <v>100000</v>
      </c>
      <c r="M44" t="str">
        <f t="shared" si="6"/>
        <v>Covered</v>
      </c>
      <c r="N44" t="str">
        <f t="shared" si="7"/>
        <v>TY00CAMGRE022</v>
      </c>
    </row>
    <row r="45" spans="1:14" x14ac:dyDescent="0.45">
      <c r="A45" t="s">
        <v>72</v>
      </c>
      <c r="B45" t="str">
        <f t="shared" si="9"/>
        <v>TY</v>
      </c>
      <c r="C45" t="str">
        <f t="shared" si="1"/>
        <v>Toyota</v>
      </c>
      <c r="D45" t="str">
        <f t="shared" si="2"/>
        <v>CAM</v>
      </c>
      <c r="E45" t="str">
        <f t="shared" si="3"/>
        <v>Camrey</v>
      </c>
      <c r="F45" t="str">
        <f t="shared" si="4"/>
        <v>02</v>
      </c>
      <c r="G45">
        <f t="shared" si="5"/>
        <v>12</v>
      </c>
      <c r="H45">
        <v>67829.100000000006</v>
      </c>
      <c r="I45" s="4">
        <f t="shared" si="8"/>
        <v>5426.3280000000004</v>
      </c>
      <c r="J45" t="s">
        <v>19</v>
      </c>
      <c r="K45" t="s">
        <v>20</v>
      </c>
      <c r="L45">
        <v>100000</v>
      </c>
      <c r="M45" t="str">
        <f t="shared" si="6"/>
        <v>Covered</v>
      </c>
      <c r="N45" t="str">
        <f t="shared" si="7"/>
        <v>TY02CAMBLA023</v>
      </c>
    </row>
    <row r="46" spans="1:14" x14ac:dyDescent="0.45">
      <c r="A46" t="s">
        <v>74</v>
      </c>
      <c r="B46" t="str">
        <f t="shared" si="9"/>
        <v>TY</v>
      </c>
      <c r="C46" t="str">
        <f t="shared" si="1"/>
        <v>Toyota</v>
      </c>
      <c r="D46" t="str">
        <f t="shared" si="2"/>
        <v>COR</v>
      </c>
      <c r="E46" t="str">
        <f t="shared" si="3"/>
        <v>Corola</v>
      </c>
      <c r="F46" t="str">
        <f t="shared" si="4"/>
        <v>02</v>
      </c>
      <c r="G46">
        <f t="shared" si="5"/>
        <v>12</v>
      </c>
      <c r="H46">
        <v>64467.4</v>
      </c>
      <c r="I46" s="4">
        <f t="shared" si="8"/>
        <v>5157.3919999999998</v>
      </c>
      <c r="J46" t="s">
        <v>77</v>
      </c>
      <c r="K46" t="s">
        <v>78</v>
      </c>
      <c r="L46">
        <v>100000</v>
      </c>
      <c r="M46" t="str">
        <f t="shared" si="6"/>
        <v>Covered</v>
      </c>
      <c r="N46" t="str">
        <f t="shared" si="7"/>
        <v>TY02CORRED025</v>
      </c>
    </row>
    <row r="47" spans="1:14" x14ac:dyDescent="0.45">
      <c r="A47" t="s">
        <v>79</v>
      </c>
      <c r="B47" t="str">
        <f t="shared" si="9"/>
        <v>TY</v>
      </c>
      <c r="C47" t="str">
        <f t="shared" si="1"/>
        <v>Toyota</v>
      </c>
      <c r="D47" t="str">
        <f t="shared" si="2"/>
        <v>COR</v>
      </c>
      <c r="E47" t="str">
        <f t="shared" si="3"/>
        <v>Corola</v>
      </c>
      <c r="F47" t="str">
        <f t="shared" si="4"/>
        <v>03</v>
      </c>
      <c r="G47">
        <f t="shared" si="5"/>
        <v>11</v>
      </c>
      <c r="H47">
        <v>73444.399999999994</v>
      </c>
      <c r="I47" s="4">
        <f t="shared" si="8"/>
        <v>6386.4695652173905</v>
      </c>
      <c r="J47" t="s">
        <v>19</v>
      </c>
      <c r="K47" t="s">
        <v>78</v>
      </c>
      <c r="L47">
        <v>100000</v>
      </c>
      <c r="M47" t="str">
        <f t="shared" si="6"/>
        <v>Covered</v>
      </c>
      <c r="N47" t="str">
        <f t="shared" si="7"/>
        <v>TY03CORBLA026</v>
      </c>
    </row>
    <row r="48" spans="1:14" x14ac:dyDescent="0.45">
      <c r="A48" t="s">
        <v>73</v>
      </c>
      <c r="B48" t="str">
        <f t="shared" si="9"/>
        <v>TY</v>
      </c>
      <c r="C48" t="str">
        <f t="shared" si="1"/>
        <v>Toyota</v>
      </c>
      <c r="D48" t="str">
        <f t="shared" si="2"/>
        <v>CAM</v>
      </c>
      <c r="E48" t="str">
        <f t="shared" si="3"/>
        <v>Camrey</v>
      </c>
      <c r="F48" t="str">
        <f t="shared" si="4"/>
        <v>09</v>
      </c>
      <c r="G48">
        <f t="shared" si="5"/>
        <v>5</v>
      </c>
      <c r="H48">
        <v>48114.2</v>
      </c>
      <c r="I48" s="4">
        <f t="shared" si="8"/>
        <v>8748.0363636363636</v>
      </c>
      <c r="J48" t="s">
        <v>22</v>
      </c>
      <c r="K48" t="s">
        <v>36</v>
      </c>
      <c r="L48">
        <v>100000</v>
      </c>
      <c r="M48" t="str">
        <f t="shared" si="6"/>
        <v>Covered</v>
      </c>
      <c r="N48" t="str">
        <f t="shared" si="7"/>
        <v>TY09CAMWHI024</v>
      </c>
    </row>
    <row r="49" spans="1:14" x14ac:dyDescent="0.45">
      <c r="A49" t="s">
        <v>82</v>
      </c>
      <c r="B49" t="str">
        <f t="shared" si="9"/>
        <v>TY</v>
      </c>
      <c r="C49" t="str">
        <f t="shared" si="1"/>
        <v>Toyota</v>
      </c>
      <c r="D49" t="str">
        <f t="shared" si="2"/>
        <v>CAM</v>
      </c>
      <c r="E49" t="str">
        <f t="shared" si="3"/>
        <v>Camrey</v>
      </c>
      <c r="F49" t="str">
        <f t="shared" si="4"/>
        <v>12</v>
      </c>
      <c r="G49">
        <f t="shared" si="5"/>
        <v>2</v>
      </c>
      <c r="H49">
        <v>22128.2</v>
      </c>
      <c r="I49" s="4">
        <f t="shared" si="8"/>
        <v>8851.2800000000007</v>
      </c>
      <c r="J49" t="s">
        <v>62</v>
      </c>
      <c r="K49" t="s">
        <v>68</v>
      </c>
      <c r="L49">
        <v>100000</v>
      </c>
      <c r="M49" t="str">
        <f t="shared" si="6"/>
        <v>Covered</v>
      </c>
      <c r="N49" t="str">
        <f t="shared" si="7"/>
        <v>TY12CAMBLU029</v>
      </c>
    </row>
    <row r="50" spans="1:14" x14ac:dyDescent="0.45">
      <c r="A50" t="s">
        <v>81</v>
      </c>
      <c r="B50" t="str">
        <f t="shared" si="9"/>
        <v>TY</v>
      </c>
      <c r="C50" t="str">
        <f t="shared" si="1"/>
        <v>Toyota</v>
      </c>
      <c r="D50" t="str">
        <f t="shared" si="2"/>
        <v>COR</v>
      </c>
      <c r="E50" t="str">
        <f t="shared" si="3"/>
        <v>Corola</v>
      </c>
      <c r="F50" t="str">
        <f t="shared" si="4"/>
        <v>12</v>
      </c>
      <c r="G50">
        <f t="shared" si="5"/>
        <v>2</v>
      </c>
      <c r="H50">
        <v>29601.9</v>
      </c>
      <c r="I50" s="4">
        <f t="shared" si="8"/>
        <v>11840.76</v>
      </c>
      <c r="J50" t="s">
        <v>19</v>
      </c>
      <c r="K50" t="s">
        <v>51</v>
      </c>
      <c r="L50">
        <v>100000</v>
      </c>
      <c r="M50" t="str">
        <f t="shared" si="6"/>
        <v>Covered</v>
      </c>
      <c r="N50" t="str">
        <f t="shared" si="7"/>
        <v>TY12CORBLA028</v>
      </c>
    </row>
    <row r="51" spans="1:14" x14ac:dyDescent="0.45">
      <c r="A51" t="s">
        <v>80</v>
      </c>
      <c r="B51" t="str">
        <f t="shared" si="9"/>
        <v>TY</v>
      </c>
      <c r="C51" t="str">
        <f t="shared" si="1"/>
        <v>Toyota</v>
      </c>
      <c r="D51" t="str">
        <f t="shared" si="2"/>
        <v>COR</v>
      </c>
      <c r="E51" t="str">
        <f t="shared" si="3"/>
        <v>Corola</v>
      </c>
      <c r="F51" t="str">
        <f t="shared" si="4"/>
        <v>14</v>
      </c>
      <c r="G51">
        <f t="shared" si="5"/>
        <v>0</v>
      </c>
      <c r="H51">
        <v>17556.3</v>
      </c>
      <c r="I51" s="4">
        <f t="shared" si="8"/>
        <v>35112.6</v>
      </c>
      <c r="J51" t="s">
        <v>62</v>
      </c>
      <c r="K51" t="s">
        <v>39</v>
      </c>
      <c r="L51">
        <v>100000</v>
      </c>
      <c r="M51" t="str">
        <f t="shared" si="6"/>
        <v>Covered</v>
      </c>
      <c r="N51" t="str">
        <f t="shared" si="7"/>
        <v>TY14CORBLU027</v>
      </c>
    </row>
    <row r="52" spans="1:14" x14ac:dyDescent="0.45">
      <c r="A52" t="s">
        <v>63</v>
      </c>
      <c r="B52" t="str">
        <f t="shared" si="9"/>
        <v>TY</v>
      </c>
      <c r="C52" t="str">
        <f t="shared" si="1"/>
        <v>Toyota</v>
      </c>
      <c r="D52" t="str">
        <f>MID(A52,5,3)</f>
        <v>CAM</v>
      </c>
      <c r="E52" t="str">
        <f t="shared" si="3"/>
        <v>Camrey</v>
      </c>
      <c r="F52" t="str">
        <f t="shared" si="4"/>
        <v>96</v>
      </c>
      <c r="G52">
        <f t="shared" si="5"/>
        <v>18</v>
      </c>
      <c r="H52">
        <v>114660.6</v>
      </c>
      <c r="I52" s="4">
        <f t="shared" si="8"/>
        <v>6197.8702702702703</v>
      </c>
      <c r="J52" t="s">
        <v>25</v>
      </c>
      <c r="K52" t="s">
        <v>68</v>
      </c>
      <c r="L52">
        <v>100000</v>
      </c>
      <c r="M52" t="str">
        <f t="shared" si="6"/>
        <v>Not Covered</v>
      </c>
      <c r="N52" t="str">
        <f t="shared" si="7"/>
        <v>TY96CAMGRE020</v>
      </c>
    </row>
    <row r="53" spans="1:14" x14ac:dyDescent="0.45">
      <c r="A53" t="s">
        <v>69</v>
      </c>
      <c r="B53" t="str">
        <f t="shared" si="9"/>
        <v>TY</v>
      </c>
      <c r="C53" t="str">
        <f t="shared" si="1"/>
        <v>Toyota</v>
      </c>
      <c r="D53" t="str">
        <f t="shared" si="2"/>
        <v>CAM</v>
      </c>
      <c r="E53" t="str">
        <f t="shared" si="3"/>
        <v>Camrey</v>
      </c>
      <c r="F53" t="str">
        <f t="shared" si="4"/>
        <v>98</v>
      </c>
      <c r="G53">
        <f t="shared" si="5"/>
        <v>16</v>
      </c>
      <c r="H53">
        <v>93382.6</v>
      </c>
      <c r="I53" s="4">
        <f t="shared" si="8"/>
        <v>5659.5515151515156</v>
      </c>
      <c r="J53" t="s">
        <v>19</v>
      </c>
      <c r="K53" t="s">
        <v>70</v>
      </c>
      <c r="L53">
        <v>100000</v>
      </c>
      <c r="M53" t="str">
        <f t="shared" si="6"/>
        <v>Covered</v>
      </c>
      <c r="N53" t="str">
        <f t="shared" si="7"/>
        <v>TY98CAMBLA021</v>
      </c>
    </row>
    <row r="56" spans="1:14" x14ac:dyDescent="0.45">
      <c r="B56" t="s">
        <v>102</v>
      </c>
      <c r="C56" t="s">
        <v>103</v>
      </c>
      <c r="D56" t="s">
        <v>66</v>
      </c>
      <c r="E56" t="s">
        <v>67</v>
      </c>
    </row>
    <row r="57" spans="1:14" x14ac:dyDescent="0.45">
      <c r="B57" t="s">
        <v>15</v>
      </c>
      <c r="C57" t="s">
        <v>16</v>
      </c>
      <c r="D57" t="s">
        <v>109</v>
      </c>
      <c r="E57" t="s">
        <v>110</v>
      </c>
    </row>
    <row r="58" spans="1:14" x14ac:dyDescent="0.45">
      <c r="B58" t="s">
        <v>47</v>
      </c>
      <c r="C58" t="s">
        <v>48</v>
      </c>
      <c r="D58" t="s">
        <v>86</v>
      </c>
      <c r="E58" t="s">
        <v>87</v>
      </c>
    </row>
    <row r="59" spans="1:14" x14ac:dyDescent="0.45">
      <c r="B59" t="s">
        <v>84</v>
      </c>
      <c r="C59" t="s">
        <v>85</v>
      </c>
      <c r="D59" t="s">
        <v>49</v>
      </c>
      <c r="E59" t="s">
        <v>50</v>
      </c>
    </row>
    <row r="60" spans="1:14" x14ac:dyDescent="0.45">
      <c r="B60" t="s">
        <v>115</v>
      </c>
      <c r="C60" t="s">
        <v>116</v>
      </c>
      <c r="D60" t="s">
        <v>75</v>
      </c>
      <c r="E60" t="s">
        <v>76</v>
      </c>
    </row>
    <row r="61" spans="1:14" x14ac:dyDescent="0.45">
      <c r="B61" t="s">
        <v>64</v>
      </c>
      <c r="C61" t="s">
        <v>65</v>
      </c>
      <c r="D61" t="s">
        <v>117</v>
      </c>
      <c r="E61" t="s">
        <v>118</v>
      </c>
    </row>
    <row r="62" spans="1:14" x14ac:dyDescent="0.45">
      <c r="D62" t="s">
        <v>31</v>
      </c>
      <c r="E62" t="s">
        <v>32</v>
      </c>
    </row>
    <row r="63" spans="1:14" x14ac:dyDescent="0.45">
      <c r="D63" t="s">
        <v>17</v>
      </c>
      <c r="E63" t="s">
        <v>18</v>
      </c>
    </row>
    <row r="64" spans="1:14" x14ac:dyDescent="0.45">
      <c r="D64" t="s">
        <v>95</v>
      </c>
      <c r="E64" t="s">
        <v>96</v>
      </c>
    </row>
    <row r="65" spans="4:5" x14ac:dyDescent="0.45">
      <c r="D65" t="s">
        <v>104</v>
      </c>
      <c r="E65" t="s">
        <v>105</v>
      </c>
    </row>
    <row r="66" spans="4:5" x14ac:dyDescent="0.45">
      <c r="D66" t="s">
        <v>57</v>
      </c>
      <c r="E66" t="s">
        <v>58</v>
      </c>
    </row>
  </sheetData>
  <sortState xmlns:xlrd2="http://schemas.microsoft.com/office/spreadsheetml/2017/richdata2" ref="A2:O53">
    <sortCondition ref="A2:A53"/>
  </sortState>
  <conditionalFormatting sqref="I1:I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Jothi Sri</dc:creator>
  <cp:lastModifiedBy>Jothi Sri</cp:lastModifiedBy>
  <dcterms:created xsi:type="dcterms:W3CDTF">2025-06-23T05:21:57Z</dcterms:created>
  <dcterms:modified xsi:type="dcterms:W3CDTF">2025-07-03T09:22:49Z</dcterms:modified>
</cp:coreProperties>
</file>